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EuKData\Projekty_vstup\21-017-Vedomice_MS\podklady\Rozpocet v7\"/>
    </mc:Choice>
  </mc:AlternateContent>
  <xr:revisionPtr revIDLastSave="0" documentId="13_ncr:1_{0F67C09D-5177-4769-8881-888DB07492D2}" xr6:coauthVersionLast="47" xr6:coauthVersionMax="47" xr10:uidLastSave="{00000000-0000-0000-0000-000000000000}"/>
  <bookViews>
    <workbookView xWindow="-108" yWindow="-108" windowWidth="23256" windowHeight="12576" activeTab="1" xr2:uid="{00000000-000D-0000-FFFF-FFFF00000000}"/>
  </bookViews>
  <sheets>
    <sheet name="Rekapitulace stavby" sheetId="1" r:id="rId1"/>
    <sheet name="1 - SO 01 - demolice" sheetId="2" r:id="rId2"/>
    <sheet name="2 - 01 - stavební část" sheetId="3" r:id="rId3"/>
    <sheet name="2 - 02 - vytápění" sheetId="4" r:id="rId4"/>
    <sheet name="2 - 03 - zdravotní instalace" sheetId="5" r:id="rId5"/>
    <sheet name="2 - 04 - elektroinstaklac..." sheetId="6" r:id="rId6"/>
    <sheet name="2 - 05 - elektoinstalace ..." sheetId="7" r:id="rId7"/>
    <sheet name="2 - 06 - vzduchotechnika" sheetId="8" r:id="rId8"/>
    <sheet name="2 - 07 - přeložka zahradn..." sheetId="9" r:id="rId9"/>
    <sheet name="3 - SO 03 -  terasy " sheetId="10" r:id="rId10"/>
    <sheet name="4 - SO 04 - zpevněné ploc..." sheetId="11" r:id="rId11"/>
    <sheet name="6 - SO 06 - parkovací stání" sheetId="12" r:id="rId12"/>
    <sheet name="9 - gastro" sheetId="13" r:id="rId13"/>
    <sheet name="99 - vedlejší a ostatní n..." sheetId="14" r:id="rId14"/>
    <sheet name="Pokyny pro vyplnění" sheetId="15" r:id="rId15"/>
  </sheets>
  <definedNames>
    <definedName name="_xlnm._FilterDatabase" localSheetId="1" hidden="1">'1 - SO 01 - demolice'!$C$82:$K$120</definedName>
    <definedName name="_xlnm._FilterDatabase" localSheetId="2" hidden="1">'2 - 01 - stavební část'!$C$114:$K$3290</definedName>
    <definedName name="_xlnm._FilterDatabase" localSheetId="3" hidden="1">'2 - 02 - vytápění'!$C$91:$K$234</definedName>
    <definedName name="_xlnm._FilterDatabase" localSheetId="4" hidden="1">'2 - 03 - zdravotní instalace'!$C$101:$K$436</definedName>
    <definedName name="_xlnm._FilterDatabase" localSheetId="5" hidden="1">'2 - 04 - elektroinstaklac...'!$C$94:$K$358</definedName>
    <definedName name="_xlnm._FilterDatabase" localSheetId="6" hidden="1">'2 - 05 - elektoinstalace ...'!$C$88:$K$162</definedName>
    <definedName name="_xlnm._FilterDatabase" localSheetId="7" hidden="1">'2 - 06 - vzduchotechnika'!$C$89:$K$293</definedName>
    <definedName name="_xlnm._FilterDatabase" localSheetId="8" hidden="1">'2 - 07 - přeložka zahradn...'!$C$86:$K$111</definedName>
    <definedName name="_xlnm._FilterDatabase" localSheetId="9" hidden="1">'3 - SO 03 -  terasy '!$C$91:$K$401</definedName>
    <definedName name="_xlnm._FilterDatabase" localSheetId="10" hidden="1">'4 - SO 04 - zpevněné ploc...'!$C$85:$K$218</definedName>
    <definedName name="_xlnm._FilterDatabase" localSheetId="11" hidden="1">'6 - SO 06 - parkovací stání'!$C$84:$K$268</definedName>
    <definedName name="_xlnm._FilterDatabase" localSheetId="12" hidden="1">'9 - gastro'!$C$85:$K$138</definedName>
    <definedName name="_xlnm._FilterDatabase" localSheetId="13" hidden="1">'99 - vedlejší a ostatní n...'!$C$83:$K$126</definedName>
    <definedName name="_xlnm.Print_Titles" localSheetId="1">'1 - SO 01 - demolice'!$82:$82</definedName>
    <definedName name="_xlnm.Print_Titles" localSheetId="2">'2 - 01 - stavební část'!$114:$114</definedName>
    <definedName name="_xlnm.Print_Titles" localSheetId="3">'2 - 02 - vytápění'!$91:$91</definedName>
    <definedName name="_xlnm.Print_Titles" localSheetId="4">'2 - 03 - zdravotní instalace'!$101:$101</definedName>
    <definedName name="_xlnm.Print_Titles" localSheetId="5">'2 - 04 - elektroinstaklac...'!$94:$94</definedName>
    <definedName name="_xlnm.Print_Titles" localSheetId="6">'2 - 05 - elektoinstalace ...'!$88:$88</definedName>
    <definedName name="_xlnm.Print_Titles" localSheetId="7">'2 - 06 - vzduchotechnika'!$89:$89</definedName>
    <definedName name="_xlnm.Print_Titles" localSheetId="8">'2 - 07 - přeložka zahradn...'!$86:$86</definedName>
    <definedName name="_xlnm.Print_Titles" localSheetId="9">'3 - SO 03 -  terasy '!$91:$91</definedName>
    <definedName name="_xlnm.Print_Titles" localSheetId="10">'4 - SO 04 - zpevněné ploc...'!$85:$85</definedName>
    <definedName name="_xlnm.Print_Titles" localSheetId="11">'6 - SO 06 - parkovací stání'!$84:$84</definedName>
    <definedName name="_xlnm.Print_Titles" localSheetId="12">'9 - gastro'!$85:$85</definedName>
    <definedName name="_xlnm.Print_Titles" localSheetId="13">'99 - vedlejší a ostatní n...'!$83:$83</definedName>
    <definedName name="_xlnm.Print_Titles" localSheetId="0">'Rekapitulace stavby'!$52:$52</definedName>
    <definedName name="_xlnm.Print_Area" localSheetId="1">'1 - SO 01 - demolice'!$C$4:$J$39,'1 - SO 01 - demolice'!$C$45:$J$64,'1 - SO 01 - demolice'!$C$70:$K$120</definedName>
    <definedName name="_xlnm.Print_Area" localSheetId="2">'2 - 01 - stavební část'!$C$4:$J$41,'2 - 01 - stavební část'!$C$47:$J$94,'2 - 01 - stavební část'!$C$100:$K$3290</definedName>
    <definedName name="_xlnm.Print_Area" localSheetId="3">'2 - 02 - vytápění'!$C$4:$J$41,'2 - 02 - vytápění'!$C$47:$J$71,'2 - 02 - vytápění'!$C$77:$K$234</definedName>
    <definedName name="_xlnm.Print_Area" localSheetId="4">'2 - 03 - zdravotní instalace'!$C$4:$J$41,'2 - 03 - zdravotní instalace'!$C$47:$J$81,'2 - 03 - zdravotní instalace'!$C$87:$K$436</definedName>
    <definedName name="_xlnm.Print_Area" localSheetId="5">'2 - 04 - elektroinstaklac...'!$C$4:$J$41,'2 - 04 - elektroinstaklac...'!$C$47:$J$74,'2 - 04 - elektroinstaklac...'!$C$80:$K$358</definedName>
    <definedName name="_xlnm.Print_Area" localSheetId="6">'2 - 05 - elektoinstalace ...'!$C$4:$J$41,'2 - 05 - elektoinstalace ...'!$C$47:$J$68,'2 - 05 - elektoinstalace ...'!$C$74:$K$162</definedName>
    <definedName name="_xlnm.Print_Area" localSheetId="7">'2 - 06 - vzduchotechnika'!$C$4:$J$41,'2 - 06 - vzduchotechnika'!$C$47:$J$69,'2 - 06 - vzduchotechnika'!$C$75:$K$293</definedName>
    <definedName name="_xlnm.Print_Area" localSheetId="8">'2 - 07 - přeložka zahradn...'!$C$4:$J$41,'2 - 07 - přeložka zahradn...'!$C$47:$J$66,'2 - 07 - přeložka zahradn...'!$C$72:$K$111</definedName>
    <definedName name="_xlnm.Print_Area" localSheetId="9">'3 - SO 03 -  terasy '!$C$4:$J$39,'3 - SO 03 -  terasy '!$C$45:$J$73,'3 - SO 03 -  terasy '!$C$79:$K$401</definedName>
    <definedName name="_xlnm.Print_Area" localSheetId="10">'4 - SO 04 - zpevněné ploc...'!$C$4:$J$39,'4 - SO 04 - zpevněné ploc...'!$C$45:$J$67,'4 - SO 04 - zpevněné ploc...'!$C$73:$K$218</definedName>
    <definedName name="_xlnm.Print_Area" localSheetId="11">'6 - SO 06 - parkovací stání'!$C$4:$J$39,'6 - SO 06 - parkovací stání'!$C$45:$J$66,'6 - SO 06 - parkovací stání'!$C$72:$K$268</definedName>
    <definedName name="_xlnm.Print_Area" localSheetId="12">'9 - gastro'!$C$4:$J$39,'9 - gastro'!$C$45:$J$67,'9 - gastro'!$C$73:$K$138</definedName>
    <definedName name="_xlnm.Print_Area" localSheetId="13">'99 - vedlejší a ostatní n...'!$C$4:$J$39,'99 - vedlejší a ostatní n...'!$C$45:$J$65,'99 - vedlejší a ostatní n...'!$C$71:$K$126</definedName>
    <definedName name="_xlnm.Print_Area" localSheetId="14">'Pokyny pro vyplnění'!$B$2:$K$71,'Pokyny pro vyplnění'!$B$74:$K$118,'Pokyny pro vyplnění'!$B$121:$K$161,'Pokyny pro vyplnění'!$B$164:$K$218</definedName>
    <definedName name="_xlnm.Print_Area" localSheetId="0">'Rekapitulace stavby'!$D$4:$AO$36,'Rekapitulace stavby'!$C$42:$AQ$69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4" l="1"/>
  <c r="J36" i="14"/>
  <c r="AY68" i="1"/>
  <c r="J35" i="14"/>
  <c r="AX68" i="1" s="1"/>
  <c r="BI124" i="14"/>
  <c r="BH124" i="14"/>
  <c r="BG124" i="14"/>
  <c r="BF124" i="14"/>
  <c r="T124" i="14"/>
  <c r="R124" i="14"/>
  <c r="P124" i="14"/>
  <c r="BI123" i="14"/>
  <c r="BH123" i="14"/>
  <c r="BG123" i="14"/>
  <c r="BF123" i="14"/>
  <c r="T123" i="14"/>
  <c r="R123" i="14"/>
  <c r="P123" i="14"/>
  <c r="BI122" i="14"/>
  <c r="BH122" i="14"/>
  <c r="BG122" i="14"/>
  <c r="BF122" i="14"/>
  <c r="T122" i="14"/>
  <c r="R122" i="14"/>
  <c r="P122" i="14"/>
  <c r="BI110" i="14"/>
  <c r="BH110" i="14"/>
  <c r="BG110" i="14"/>
  <c r="BF110" i="14"/>
  <c r="T110" i="14"/>
  <c r="R110" i="14"/>
  <c r="P110" i="14"/>
  <c r="BI101" i="14"/>
  <c r="BH101" i="14"/>
  <c r="BG101" i="14"/>
  <c r="BF101" i="14"/>
  <c r="T101" i="14"/>
  <c r="R101" i="14"/>
  <c r="P101" i="14"/>
  <c r="BI99" i="14"/>
  <c r="BH99" i="14"/>
  <c r="BG99" i="14"/>
  <c r="BF99" i="14"/>
  <c r="T99" i="14"/>
  <c r="R99" i="14"/>
  <c r="P99" i="14"/>
  <c r="BI97" i="14"/>
  <c r="BH97" i="14"/>
  <c r="BG97" i="14"/>
  <c r="BF97" i="14"/>
  <c r="T97" i="14"/>
  <c r="R97" i="14"/>
  <c r="P97" i="14"/>
  <c r="BI94" i="14"/>
  <c r="BH94" i="14"/>
  <c r="BG94" i="14"/>
  <c r="BF94" i="14"/>
  <c r="T94" i="14"/>
  <c r="T93" i="14" s="1"/>
  <c r="R94" i="14"/>
  <c r="R93" i="14"/>
  <c r="P94" i="14"/>
  <c r="P93" i="14" s="1"/>
  <c r="BI92" i="14"/>
  <c r="BH92" i="14"/>
  <c r="BG92" i="14"/>
  <c r="BF92" i="14"/>
  <c r="T92" i="14"/>
  <c r="R92" i="14"/>
  <c r="P92" i="14"/>
  <c r="BI91" i="14"/>
  <c r="BH91" i="14"/>
  <c r="BG91" i="14"/>
  <c r="BF91" i="14"/>
  <c r="T91" i="14"/>
  <c r="R91" i="14"/>
  <c r="P91" i="14"/>
  <c r="BI90" i="14"/>
  <c r="BH90" i="14"/>
  <c r="BG90" i="14"/>
  <c r="BF90" i="14"/>
  <c r="T90" i="14"/>
  <c r="R90" i="14"/>
  <c r="P90" i="14"/>
  <c r="BI89" i="14"/>
  <c r="BH89" i="14"/>
  <c r="BG89" i="14"/>
  <c r="BF89" i="14"/>
  <c r="T89" i="14"/>
  <c r="R89" i="14"/>
  <c r="P89" i="14"/>
  <c r="BI87" i="14"/>
  <c r="BH87" i="14"/>
  <c r="BG87" i="14"/>
  <c r="BF87" i="14"/>
  <c r="T87" i="14"/>
  <c r="R87" i="14"/>
  <c r="P87" i="14"/>
  <c r="BI86" i="14"/>
  <c r="BH86" i="14"/>
  <c r="BG86" i="14"/>
  <c r="BF86" i="14"/>
  <c r="T86" i="14"/>
  <c r="R86" i="14"/>
  <c r="P86" i="14"/>
  <c r="F78" i="14"/>
  <c r="E76" i="14"/>
  <c r="F52" i="14"/>
  <c r="E50" i="14"/>
  <c r="J24" i="14"/>
  <c r="E24" i="14"/>
  <c r="J55" i="14" s="1"/>
  <c r="J23" i="14"/>
  <c r="J21" i="14"/>
  <c r="E21" i="14"/>
  <c r="J80" i="14"/>
  <c r="J20" i="14"/>
  <c r="J18" i="14"/>
  <c r="E18" i="14"/>
  <c r="F81" i="14"/>
  <c r="J17" i="14"/>
  <c r="J15" i="14"/>
  <c r="E15" i="14"/>
  <c r="F54" i="14" s="1"/>
  <c r="J14" i="14"/>
  <c r="J12" i="14"/>
  <c r="J78" i="14"/>
  <c r="E7" i="14"/>
  <c r="E74" i="14" s="1"/>
  <c r="J87" i="13"/>
  <c r="J37" i="13"/>
  <c r="J36" i="13"/>
  <c r="AY67" i="1"/>
  <c r="J35" i="13"/>
  <c r="AX67" i="1" s="1"/>
  <c r="BI138" i="13"/>
  <c r="BH138" i="13"/>
  <c r="BG138" i="13"/>
  <c r="BF138" i="13"/>
  <c r="T138" i="13"/>
  <c r="R138" i="13"/>
  <c r="P138" i="13"/>
  <c r="BI137" i="13"/>
  <c r="BH137" i="13"/>
  <c r="BG137" i="13"/>
  <c r="BF137" i="13"/>
  <c r="T137" i="13"/>
  <c r="R137" i="13"/>
  <c r="P137" i="13"/>
  <c r="BI135" i="13"/>
  <c r="BH135" i="13"/>
  <c r="BG135" i="13"/>
  <c r="BF135" i="13"/>
  <c r="T135" i="13"/>
  <c r="R135" i="13"/>
  <c r="P135" i="13"/>
  <c r="BI134" i="13"/>
  <c r="BH134" i="13"/>
  <c r="BG134" i="13"/>
  <c r="BF134" i="13"/>
  <c r="T134" i="13"/>
  <c r="R134" i="13"/>
  <c r="P134" i="13"/>
  <c r="BI133" i="13"/>
  <c r="BH133" i="13"/>
  <c r="BG133" i="13"/>
  <c r="BF133" i="13"/>
  <c r="T133" i="13"/>
  <c r="R133" i="13"/>
  <c r="P133" i="13"/>
  <c r="BI132" i="13"/>
  <c r="BH132" i="13"/>
  <c r="BG132" i="13"/>
  <c r="BF132" i="13"/>
  <c r="T132" i="13"/>
  <c r="R132" i="13"/>
  <c r="P132" i="13"/>
  <c r="BI131" i="13"/>
  <c r="BH131" i="13"/>
  <c r="BG131" i="13"/>
  <c r="BF131" i="13"/>
  <c r="T131" i="13"/>
  <c r="R131" i="13"/>
  <c r="P131" i="13"/>
  <c r="BI130" i="13"/>
  <c r="BH130" i="13"/>
  <c r="BG130" i="13"/>
  <c r="BF130" i="13"/>
  <c r="T130" i="13"/>
  <c r="R130" i="13"/>
  <c r="P130" i="13"/>
  <c r="BI129" i="13"/>
  <c r="BH129" i="13"/>
  <c r="BG129" i="13"/>
  <c r="BF129" i="13"/>
  <c r="T129" i="13"/>
  <c r="R129" i="13"/>
  <c r="P129" i="13"/>
  <c r="BI128" i="13"/>
  <c r="BH128" i="13"/>
  <c r="BG128" i="13"/>
  <c r="BF128" i="13"/>
  <c r="T128" i="13"/>
  <c r="R128" i="13"/>
  <c r="P128" i="13"/>
  <c r="BI127" i="13"/>
  <c r="BH127" i="13"/>
  <c r="BG127" i="13"/>
  <c r="BF127" i="13"/>
  <c r="T127" i="13"/>
  <c r="R127" i="13"/>
  <c r="P127" i="13"/>
  <c r="BI126" i="13"/>
  <c r="BH126" i="13"/>
  <c r="BG126" i="13"/>
  <c r="BF126" i="13"/>
  <c r="T126" i="13"/>
  <c r="R126" i="13"/>
  <c r="P126" i="13"/>
  <c r="BI125" i="13"/>
  <c r="BH125" i="13"/>
  <c r="BG125" i="13"/>
  <c r="BF125" i="13"/>
  <c r="T125" i="13"/>
  <c r="R125" i="13"/>
  <c r="P125" i="13"/>
  <c r="BI124" i="13"/>
  <c r="BH124" i="13"/>
  <c r="BG124" i="13"/>
  <c r="BF124" i="13"/>
  <c r="T124" i="13"/>
  <c r="R124" i="13"/>
  <c r="P124" i="13"/>
  <c r="BI123" i="13"/>
  <c r="BH123" i="13"/>
  <c r="BG123" i="13"/>
  <c r="BF123" i="13"/>
  <c r="T123" i="13"/>
  <c r="R123" i="13"/>
  <c r="P123" i="13"/>
  <c r="BI122" i="13"/>
  <c r="BH122" i="13"/>
  <c r="BG122" i="13"/>
  <c r="BF122" i="13"/>
  <c r="T122" i="13"/>
  <c r="R122" i="13"/>
  <c r="P122" i="13"/>
  <c r="BI121" i="13"/>
  <c r="BH121" i="13"/>
  <c r="BG121" i="13"/>
  <c r="BF121" i="13"/>
  <c r="T121" i="13"/>
  <c r="R121" i="13"/>
  <c r="P121" i="13"/>
  <c r="BI120" i="13"/>
  <c r="BH120" i="13"/>
  <c r="BG120" i="13"/>
  <c r="BF120" i="13"/>
  <c r="T120" i="13"/>
  <c r="R120" i="13"/>
  <c r="P120" i="13"/>
  <c r="BI119" i="13"/>
  <c r="BH119" i="13"/>
  <c r="BG119" i="13"/>
  <c r="BF119" i="13"/>
  <c r="T119" i="13"/>
  <c r="R119" i="13"/>
  <c r="P119" i="13"/>
  <c r="BI118" i="13"/>
  <c r="BH118" i="13"/>
  <c r="BG118" i="13"/>
  <c r="BF118" i="13"/>
  <c r="T118" i="13"/>
  <c r="R118" i="13"/>
  <c r="P118" i="13"/>
  <c r="BI117" i="13"/>
  <c r="BH117" i="13"/>
  <c r="BG117" i="13"/>
  <c r="BF117" i="13"/>
  <c r="T117" i="13"/>
  <c r="R117" i="13"/>
  <c r="P117" i="13"/>
  <c r="BI116" i="13"/>
  <c r="BH116" i="13"/>
  <c r="BG116" i="13"/>
  <c r="BF116" i="13"/>
  <c r="T116" i="13"/>
  <c r="R116" i="13"/>
  <c r="P116" i="13"/>
  <c r="BI115" i="13"/>
  <c r="BH115" i="13"/>
  <c r="BG115" i="13"/>
  <c r="BF115" i="13"/>
  <c r="T115" i="13"/>
  <c r="R115" i="13"/>
  <c r="P115" i="13"/>
  <c r="BI114" i="13"/>
  <c r="BH114" i="13"/>
  <c r="BG114" i="13"/>
  <c r="BF114" i="13"/>
  <c r="T114" i="13"/>
  <c r="R114" i="13"/>
  <c r="P114" i="13"/>
  <c r="BI113" i="13"/>
  <c r="BH113" i="13"/>
  <c r="BG113" i="13"/>
  <c r="BF113" i="13"/>
  <c r="T113" i="13"/>
  <c r="R113" i="13"/>
  <c r="P113" i="13"/>
  <c r="BI112" i="13"/>
  <c r="BH112" i="13"/>
  <c r="BG112" i="13"/>
  <c r="BF112" i="13"/>
  <c r="T112" i="13"/>
  <c r="R112" i="13"/>
  <c r="P112" i="13"/>
  <c r="BI111" i="13"/>
  <c r="BH111" i="13"/>
  <c r="BG111" i="13"/>
  <c r="BF111" i="13"/>
  <c r="T111" i="13"/>
  <c r="R111" i="13"/>
  <c r="P111" i="13"/>
  <c r="BI110" i="13"/>
  <c r="BH110" i="13"/>
  <c r="BG110" i="13"/>
  <c r="BF110" i="13"/>
  <c r="T110" i="13"/>
  <c r="R110" i="13"/>
  <c r="P110" i="13"/>
  <c r="BI109" i="13"/>
  <c r="BH109" i="13"/>
  <c r="BG109" i="13"/>
  <c r="BF109" i="13"/>
  <c r="T109" i="13"/>
  <c r="R109" i="13"/>
  <c r="P109" i="13"/>
  <c r="BI107" i="13"/>
  <c r="BH107" i="13"/>
  <c r="BG107" i="13"/>
  <c r="BF107" i="13"/>
  <c r="T107" i="13"/>
  <c r="R107" i="13"/>
  <c r="P107" i="13"/>
  <c r="BI106" i="13"/>
  <c r="BH106" i="13"/>
  <c r="BG106" i="13"/>
  <c r="BF106" i="13"/>
  <c r="T106" i="13"/>
  <c r="R106" i="13"/>
  <c r="P106" i="13"/>
  <c r="BI105" i="13"/>
  <c r="BH105" i="13"/>
  <c r="BG105" i="13"/>
  <c r="BF105" i="13"/>
  <c r="T105" i="13"/>
  <c r="R105" i="13"/>
  <c r="P105" i="13"/>
  <c r="BI104" i="13"/>
  <c r="BH104" i="13"/>
  <c r="BG104" i="13"/>
  <c r="BF104" i="13"/>
  <c r="T104" i="13"/>
  <c r="R104" i="13"/>
  <c r="P104" i="13"/>
  <c r="BI103" i="13"/>
  <c r="BH103" i="13"/>
  <c r="BG103" i="13"/>
  <c r="BF103" i="13"/>
  <c r="T103" i="13"/>
  <c r="R103" i="13"/>
  <c r="P103" i="13"/>
  <c r="BI101" i="13"/>
  <c r="BH101" i="13"/>
  <c r="BG101" i="13"/>
  <c r="BF101" i="13"/>
  <c r="T101" i="13"/>
  <c r="R101" i="13"/>
  <c r="P101" i="13"/>
  <c r="BI100" i="13"/>
  <c r="BH100" i="13"/>
  <c r="BG100" i="13"/>
  <c r="BF100" i="13"/>
  <c r="T100" i="13"/>
  <c r="R100" i="13"/>
  <c r="P100" i="13"/>
  <c r="BI99" i="13"/>
  <c r="BH99" i="13"/>
  <c r="BG99" i="13"/>
  <c r="BF99" i="13"/>
  <c r="T99" i="13"/>
  <c r="R99" i="13"/>
  <c r="P99" i="13"/>
  <c r="BI98" i="13"/>
  <c r="BH98" i="13"/>
  <c r="BG98" i="13"/>
  <c r="BF98" i="13"/>
  <c r="T98" i="13"/>
  <c r="R98" i="13"/>
  <c r="P98" i="13"/>
  <c r="BI97" i="13"/>
  <c r="BH97" i="13"/>
  <c r="BG97" i="13"/>
  <c r="BF97" i="13"/>
  <c r="T97" i="13"/>
  <c r="R97" i="13"/>
  <c r="P97" i="13"/>
  <c r="BI95" i="13"/>
  <c r="BH95" i="13"/>
  <c r="BG95" i="13"/>
  <c r="BF95" i="13"/>
  <c r="T95" i="13"/>
  <c r="T94" i="13"/>
  <c r="R95" i="13"/>
  <c r="R94" i="13"/>
  <c r="P95" i="13"/>
  <c r="P94" i="13"/>
  <c r="BI93" i="13"/>
  <c r="BH93" i="13"/>
  <c r="BG93" i="13"/>
  <c r="BF93" i="13"/>
  <c r="T93" i="13"/>
  <c r="R93" i="13"/>
  <c r="P93" i="13"/>
  <c r="BI92" i="13"/>
  <c r="BH92" i="13"/>
  <c r="BG92" i="13"/>
  <c r="BF92" i="13"/>
  <c r="T92" i="13"/>
  <c r="R92" i="13"/>
  <c r="P92" i="13"/>
  <c r="BI91" i="13"/>
  <c r="BH91" i="13"/>
  <c r="BG91" i="13"/>
  <c r="BF91" i="13"/>
  <c r="T91" i="13"/>
  <c r="R91" i="13"/>
  <c r="P91" i="13"/>
  <c r="BI90" i="13"/>
  <c r="BH90" i="13"/>
  <c r="BG90" i="13"/>
  <c r="BF90" i="13"/>
  <c r="T90" i="13"/>
  <c r="R90" i="13"/>
  <c r="P90" i="13"/>
  <c r="BI89" i="13"/>
  <c r="BH89" i="13"/>
  <c r="BG89" i="13"/>
  <c r="BF89" i="13"/>
  <c r="T89" i="13"/>
  <c r="R89" i="13"/>
  <c r="P89" i="13"/>
  <c r="J60" i="13"/>
  <c r="F80" i="13"/>
  <c r="E78" i="13"/>
  <c r="F52" i="13"/>
  <c r="E50" i="13"/>
  <c r="J24" i="13"/>
  <c r="E24" i="13"/>
  <c r="J83" i="13"/>
  <c r="J23" i="13"/>
  <c r="J21" i="13"/>
  <c r="E21" i="13"/>
  <c r="J82" i="13" s="1"/>
  <c r="J20" i="13"/>
  <c r="J18" i="13"/>
  <c r="E18" i="13"/>
  <c r="F83" i="13"/>
  <c r="J17" i="13"/>
  <c r="J15" i="13"/>
  <c r="E15" i="13"/>
  <c r="F82" i="13"/>
  <c r="J14" i="13"/>
  <c r="J12" i="13"/>
  <c r="J52" i="13"/>
  <c r="E7" i="13"/>
  <c r="E48" i="13"/>
  <c r="J37" i="12"/>
  <c r="J36" i="12"/>
  <c r="AY66" i="1"/>
  <c r="J35" i="12"/>
  <c r="AX66" i="1" s="1"/>
  <c r="BI267" i="12"/>
  <c r="BH267" i="12"/>
  <c r="BG267" i="12"/>
  <c r="BF267" i="12"/>
  <c r="T267" i="12"/>
  <c r="T266" i="12" s="1"/>
  <c r="R267" i="12"/>
  <c r="R266" i="12" s="1"/>
  <c r="P267" i="12"/>
  <c r="P266" i="12"/>
  <c r="BI261" i="12"/>
  <c r="BH261" i="12"/>
  <c r="BG261" i="12"/>
  <c r="BF261" i="12"/>
  <c r="T261" i="12"/>
  <c r="R261" i="12"/>
  <c r="P261" i="12"/>
  <c r="BI256" i="12"/>
  <c r="BH256" i="12"/>
  <c r="BG256" i="12"/>
  <c r="BF256" i="12"/>
  <c r="T256" i="12"/>
  <c r="R256" i="12"/>
  <c r="P256" i="12"/>
  <c r="BI251" i="12"/>
  <c r="BH251" i="12"/>
  <c r="BG251" i="12"/>
  <c r="BF251" i="12"/>
  <c r="T251" i="12"/>
  <c r="R251" i="12"/>
  <c r="P251" i="12"/>
  <c r="BI245" i="12"/>
  <c r="BH245" i="12"/>
  <c r="BG245" i="12"/>
  <c r="BF245" i="12"/>
  <c r="T245" i="12"/>
  <c r="R245" i="12"/>
  <c r="P245" i="12"/>
  <c r="BI240" i="12"/>
  <c r="BH240" i="12"/>
  <c r="BG240" i="12"/>
  <c r="BF240" i="12"/>
  <c r="T240" i="12"/>
  <c r="R240" i="12"/>
  <c r="P240" i="12"/>
  <c r="BI235" i="12"/>
  <c r="BH235" i="12"/>
  <c r="BG235" i="12"/>
  <c r="BF235" i="12"/>
  <c r="T235" i="12"/>
  <c r="R235" i="12"/>
  <c r="P235" i="12"/>
  <c r="BI233" i="12"/>
  <c r="BH233" i="12"/>
  <c r="BG233" i="12"/>
  <c r="BF233" i="12"/>
  <c r="T233" i="12"/>
  <c r="R233" i="12"/>
  <c r="P233" i="12"/>
  <c r="BI231" i="12"/>
  <c r="BH231" i="12"/>
  <c r="BG231" i="12"/>
  <c r="BF231" i="12"/>
  <c r="T231" i="12"/>
  <c r="R231" i="12"/>
  <c r="P231" i="12"/>
  <c r="BI229" i="12"/>
  <c r="BH229" i="12"/>
  <c r="BG229" i="12"/>
  <c r="BF229" i="12"/>
  <c r="T229" i="12"/>
  <c r="R229" i="12"/>
  <c r="P229" i="12"/>
  <c r="BI227" i="12"/>
  <c r="BH227" i="12"/>
  <c r="BG227" i="12"/>
  <c r="BF227" i="12"/>
  <c r="T227" i="12"/>
  <c r="R227" i="12"/>
  <c r="P227" i="12"/>
  <c r="BI225" i="12"/>
  <c r="BH225" i="12"/>
  <c r="BG225" i="12"/>
  <c r="BF225" i="12"/>
  <c r="T225" i="12"/>
  <c r="R225" i="12"/>
  <c r="P225" i="12"/>
  <c r="BI223" i="12"/>
  <c r="BH223" i="12"/>
  <c r="BG223" i="12"/>
  <c r="BF223" i="12"/>
  <c r="T223" i="12"/>
  <c r="R223" i="12"/>
  <c r="P223" i="12"/>
  <c r="BI221" i="12"/>
  <c r="BH221" i="12"/>
  <c r="BG221" i="12"/>
  <c r="BF221" i="12"/>
  <c r="T221" i="12"/>
  <c r="R221" i="12"/>
  <c r="P221" i="12"/>
  <c r="BI219" i="12"/>
  <c r="BH219" i="12"/>
  <c r="BG219" i="12"/>
  <c r="BF219" i="12"/>
  <c r="T219" i="12"/>
  <c r="R219" i="12"/>
  <c r="P219" i="12"/>
  <c r="BI213" i="12"/>
  <c r="BH213" i="12"/>
  <c r="BG213" i="12"/>
  <c r="BF213" i="12"/>
  <c r="T213" i="12"/>
  <c r="R213" i="12"/>
  <c r="P213" i="12"/>
  <c r="BI207" i="12"/>
  <c r="BH207" i="12"/>
  <c r="BG207" i="12"/>
  <c r="BF207" i="12"/>
  <c r="T207" i="12"/>
  <c r="R207" i="12"/>
  <c r="P207" i="12"/>
  <c r="BI202" i="12"/>
  <c r="BH202" i="12"/>
  <c r="BG202" i="12"/>
  <c r="BF202" i="12"/>
  <c r="T202" i="12"/>
  <c r="R202" i="12"/>
  <c r="P202" i="12"/>
  <c r="BI197" i="12"/>
  <c r="BH197" i="12"/>
  <c r="BG197" i="12"/>
  <c r="BF197" i="12"/>
  <c r="T197" i="12"/>
  <c r="R197" i="12"/>
  <c r="P197" i="12"/>
  <c r="BI192" i="12"/>
  <c r="BH192" i="12"/>
  <c r="BG192" i="12"/>
  <c r="BF192" i="12"/>
  <c r="T192" i="12"/>
  <c r="R192" i="12"/>
  <c r="P192" i="12"/>
  <c r="BI186" i="12"/>
  <c r="BH186" i="12"/>
  <c r="BG186" i="12"/>
  <c r="BF186" i="12"/>
  <c r="T186" i="12"/>
  <c r="R186" i="12"/>
  <c r="P186" i="12"/>
  <c r="BI181" i="12"/>
  <c r="BH181" i="12"/>
  <c r="BG181" i="12"/>
  <c r="BF181" i="12"/>
  <c r="T181" i="12"/>
  <c r="R181" i="12"/>
  <c r="P181" i="12"/>
  <c r="BI173" i="12"/>
  <c r="BH173" i="12"/>
  <c r="BG173" i="12"/>
  <c r="BF173" i="12"/>
  <c r="T173" i="12"/>
  <c r="T172" i="12"/>
  <c r="R173" i="12"/>
  <c r="R172" i="12"/>
  <c r="P173" i="12"/>
  <c r="P172" i="12"/>
  <c r="BI164" i="12"/>
  <c r="BH164" i="12"/>
  <c r="BG164" i="12"/>
  <c r="BF164" i="12"/>
  <c r="T164" i="12"/>
  <c r="R164" i="12"/>
  <c r="P164" i="12"/>
  <c r="BI161" i="12"/>
  <c r="BH161" i="12"/>
  <c r="BG161" i="12"/>
  <c r="BF161" i="12"/>
  <c r="T161" i="12"/>
  <c r="R161" i="12"/>
  <c r="P161" i="12"/>
  <c r="BI154" i="12"/>
  <c r="BH154" i="12"/>
  <c r="BG154" i="12"/>
  <c r="BF154" i="12"/>
  <c r="T154" i="12"/>
  <c r="R154" i="12"/>
  <c r="P154" i="12"/>
  <c r="BI147" i="12"/>
  <c r="BH147" i="12"/>
  <c r="BG147" i="12"/>
  <c r="BF147" i="12"/>
  <c r="T147" i="12"/>
  <c r="R147" i="12"/>
  <c r="P147" i="12"/>
  <c r="BI140" i="12"/>
  <c r="BH140" i="12"/>
  <c r="BG140" i="12"/>
  <c r="BF140" i="12"/>
  <c r="T140" i="12"/>
  <c r="R140" i="12"/>
  <c r="P140" i="12"/>
  <c r="BI134" i="12"/>
  <c r="BH134" i="12"/>
  <c r="BG134" i="12"/>
  <c r="BF134" i="12"/>
  <c r="T134" i="12"/>
  <c r="R134" i="12"/>
  <c r="P134" i="12"/>
  <c r="BI127" i="12"/>
  <c r="BH127" i="12"/>
  <c r="BG127" i="12"/>
  <c r="BF127" i="12"/>
  <c r="T127" i="12"/>
  <c r="R127" i="12"/>
  <c r="P127" i="12"/>
  <c r="BI123" i="12"/>
  <c r="BH123" i="12"/>
  <c r="BG123" i="12"/>
  <c r="BF123" i="12"/>
  <c r="T123" i="12"/>
  <c r="R123" i="12"/>
  <c r="P123" i="12"/>
  <c r="BI115" i="12"/>
  <c r="BH115" i="12"/>
  <c r="BG115" i="12"/>
  <c r="BF115" i="12"/>
  <c r="T115" i="12"/>
  <c r="R115" i="12"/>
  <c r="P115" i="12"/>
  <c r="BI110" i="12"/>
  <c r="BH110" i="12"/>
  <c r="BG110" i="12"/>
  <c r="BF110" i="12"/>
  <c r="T110" i="12"/>
  <c r="R110" i="12"/>
  <c r="P110" i="12"/>
  <c r="BI102" i="12"/>
  <c r="BH102" i="12"/>
  <c r="BG102" i="12"/>
  <c r="BF102" i="12"/>
  <c r="T102" i="12"/>
  <c r="R102" i="12"/>
  <c r="P102" i="12"/>
  <c r="BI97" i="12"/>
  <c r="BH97" i="12"/>
  <c r="BG97" i="12"/>
  <c r="BF97" i="12"/>
  <c r="T97" i="12"/>
  <c r="R97" i="12"/>
  <c r="P97" i="12"/>
  <c r="BI93" i="12"/>
  <c r="BH93" i="12"/>
  <c r="BG93" i="12"/>
  <c r="BF93" i="12"/>
  <c r="T93" i="12"/>
  <c r="R93" i="12"/>
  <c r="P93" i="12"/>
  <c r="BI88" i="12"/>
  <c r="BH88" i="12"/>
  <c r="BG88" i="12"/>
  <c r="BF88" i="12"/>
  <c r="T88" i="12"/>
  <c r="R88" i="12"/>
  <c r="P88" i="12"/>
  <c r="F79" i="12"/>
  <c r="E77" i="12"/>
  <c r="F52" i="12"/>
  <c r="E50" i="12"/>
  <c r="J24" i="12"/>
  <c r="E24" i="12"/>
  <c r="J55" i="12" s="1"/>
  <c r="J23" i="12"/>
  <c r="J21" i="12"/>
  <c r="E21" i="12"/>
  <c r="J54" i="12" s="1"/>
  <c r="J20" i="12"/>
  <c r="J18" i="12"/>
  <c r="E18" i="12"/>
  <c r="F82" i="12"/>
  <c r="J17" i="12"/>
  <c r="J15" i="12"/>
  <c r="E15" i="12"/>
  <c r="F81" i="12" s="1"/>
  <c r="J14" i="12"/>
  <c r="J12" i="12"/>
  <c r="J52" i="12"/>
  <c r="E7" i="12"/>
  <c r="E75" i="12" s="1"/>
  <c r="J37" i="11"/>
  <c r="J36" i="11"/>
  <c r="AY65" i="1"/>
  <c r="J35" i="11"/>
  <c r="AX65" i="1" s="1"/>
  <c r="BI217" i="11"/>
  <c r="BH217" i="11"/>
  <c r="BG217" i="11"/>
  <c r="BF217" i="11"/>
  <c r="T217" i="11"/>
  <c r="T216" i="11" s="1"/>
  <c r="R217" i="11"/>
  <c r="R216" i="11"/>
  <c r="P217" i="11"/>
  <c r="P216" i="11"/>
  <c r="BI214" i="11"/>
  <c r="BH214" i="11"/>
  <c r="BG214" i="11"/>
  <c r="BF214" i="11"/>
  <c r="T214" i="11"/>
  <c r="R214" i="11"/>
  <c r="P214" i="11"/>
  <c r="BI209" i="11"/>
  <c r="BH209" i="11"/>
  <c r="BG209" i="11"/>
  <c r="BF209" i="11"/>
  <c r="T209" i="11"/>
  <c r="R209" i="11"/>
  <c r="P209" i="11"/>
  <c r="BI204" i="11"/>
  <c r="BH204" i="11"/>
  <c r="BG204" i="11"/>
  <c r="BF204" i="11"/>
  <c r="T204" i="11"/>
  <c r="R204" i="11"/>
  <c r="P204" i="11"/>
  <c r="BI198" i="11"/>
  <c r="BH198" i="11"/>
  <c r="BG198" i="11"/>
  <c r="BF198" i="11"/>
  <c r="T198" i="11"/>
  <c r="R198" i="11"/>
  <c r="P198" i="11"/>
  <c r="BI195" i="11"/>
  <c r="BH195" i="11"/>
  <c r="BG195" i="11"/>
  <c r="BF195" i="11"/>
  <c r="T195" i="11"/>
  <c r="R195" i="11"/>
  <c r="P195" i="11"/>
  <c r="BI192" i="11"/>
  <c r="BH192" i="11"/>
  <c r="BG192" i="11"/>
  <c r="BF192" i="11"/>
  <c r="T192" i="11"/>
  <c r="R192" i="11"/>
  <c r="P192" i="11"/>
  <c r="BI187" i="11"/>
  <c r="BH187" i="11"/>
  <c r="BG187" i="11"/>
  <c r="BF187" i="11"/>
  <c r="T187" i="11"/>
  <c r="R187" i="11"/>
  <c r="P187" i="11"/>
  <c r="BI182" i="11"/>
  <c r="BH182" i="11"/>
  <c r="BG182" i="11"/>
  <c r="BF182" i="11"/>
  <c r="T182" i="11"/>
  <c r="R182" i="11"/>
  <c r="P182" i="11"/>
  <c r="BI179" i="11"/>
  <c r="BH179" i="11"/>
  <c r="BG179" i="11"/>
  <c r="BF179" i="11"/>
  <c r="T179" i="11"/>
  <c r="R179" i="11"/>
  <c r="P179" i="11"/>
  <c r="BI174" i="11"/>
  <c r="BH174" i="11"/>
  <c r="BG174" i="11"/>
  <c r="BF174" i="11"/>
  <c r="T174" i="11"/>
  <c r="R174" i="11"/>
  <c r="P174" i="11"/>
  <c r="BI168" i="11"/>
  <c r="BH168" i="11"/>
  <c r="BG168" i="11"/>
  <c r="BF168" i="11"/>
  <c r="T168" i="11"/>
  <c r="R168" i="11"/>
  <c r="P168" i="11"/>
  <c r="BI163" i="11"/>
  <c r="BH163" i="11"/>
  <c r="BG163" i="11"/>
  <c r="BF163" i="11"/>
  <c r="T163" i="11"/>
  <c r="R163" i="11"/>
  <c r="P163" i="11"/>
  <c r="BI158" i="11"/>
  <c r="BH158" i="11"/>
  <c r="BG158" i="11"/>
  <c r="BF158" i="11"/>
  <c r="T158" i="11"/>
  <c r="R158" i="11"/>
  <c r="P158" i="11"/>
  <c r="BI154" i="11"/>
  <c r="BH154" i="11"/>
  <c r="BG154" i="11"/>
  <c r="BF154" i="11"/>
  <c r="T154" i="11"/>
  <c r="R154" i="11"/>
  <c r="P154" i="11"/>
  <c r="BI150" i="11"/>
  <c r="BH150" i="11"/>
  <c r="BG150" i="11"/>
  <c r="BF150" i="11"/>
  <c r="T150" i="11"/>
  <c r="R150" i="11"/>
  <c r="P150" i="11"/>
  <c r="BI146" i="11"/>
  <c r="BH146" i="11"/>
  <c r="BG146" i="11"/>
  <c r="BF146" i="11"/>
  <c r="T146" i="11"/>
  <c r="R146" i="11"/>
  <c r="P146" i="11"/>
  <c r="BI141" i="11"/>
  <c r="BH141" i="11"/>
  <c r="BG141" i="11"/>
  <c r="BF141" i="11"/>
  <c r="T141" i="11"/>
  <c r="R141" i="11"/>
  <c r="P141" i="11"/>
  <c r="BI136" i="11"/>
  <c r="BH136" i="11"/>
  <c r="BG136" i="11"/>
  <c r="BF136" i="11"/>
  <c r="T136" i="11"/>
  <c r="R136" i="11"/>
  <c r="P136" i="11"/>
  <c r="BI128" i="11"/>
  <c r="BH128" i="11"/>
  <c r="BG128" i="11"/>
  <c r="BF128" i="11"/>
  <c r="T128" i="11"/>
  <c r="T127" i="11"/>
  <c r="R128" i="11"/>
  <c r="R127" i="11" s="1"/>
  <c r="P128" i="11"/>
  <c r="P127" i="11" s="1"/>
  <c r="BI119" i="11"/>
  <c r="BH119" i="11"/>
  <c r="BG119" i="11"/>
  <c r="BF119" i="11"/>
  <c r="T119" i="11"/>
  <c r="R119" i="11"/>
  <c r="P119" i="11"/>
  <c r="BI117" i="11"/>
  <c r="BH117" i="11"/>
  <c r="BG117" i="11"/>
  <c r="BF117" i="11"/>
  <c r="T117" i="11"/>
  <c r="R117" i="11"/>
  <c r="P117" i="11"/>
  <c r="BI114" i="11"/>
  <c r="BH114" i="11"/>
  <c r="BG114" i="11"/>
  <c r="BF114" i="11"/>
  <c r="T114" i="11"/>
  <c r="R114" i="11"/>
  <c r="P114" i="11"/>
  <c r="BI110" i="11"/>
  <c r="BH110" i="11"/>
  <c r="BG110" i="11"/>
  <c r="BF110" i="11"/>
  <c r="T110" i="11"/>
  <c r="R110" i="11"/>
  <c r="P110" i="11"/>
  <c r="BI105" i="11"/>
  <c r="BH105" i="11"/>
  <c r="BG105" i="11"/>
  <c r="BF105" i="11"/>
  <c r="T105" i="11"/>
  <c r="R105" i="11"/>
  <c r="P105" i="11"/>
  <c r="BI97" i="11"/>
  <c r="BH97" i="11"/>
  <c r="BG97" i="11"/>
  <c r="BF97" i="11"/>
  <c r="T97" i="11"/>
  <c r="R97" i="11"/>
  <c r="P97" i="11"/>
  <c r="BI89" i="11"/>
  <c r="BH89" i="11"/>
  <c r="BG89" i="11"/>
  <c r="BF89" i="11"/>
  <c r="T89" i="11"/>
  <c r="R89" i="11"/>
  <c r="P89" i="11"/>
  <c r="F80" i="11"/>
  <c r="E78" i="11"/>
  <c r="F52" i="11"/>
  <c r="E50" i="11"/>
  <c r="J24" i="11"/>
  <c r="E24" i="11"/>
  <c r="J83" i="11"/>
  <c r="J23" i="11"/>
  <c r="J21" i="11"/>
  <c r="E21" i="11"/>
  <c r="J54" i="11" s="1"/>
  <c r="J20" i="11"/>
  <c r="J18" i="11"/>
  <c r="E18" i="11"/>
  <c r="F55" i="11" s="1"/>
  <c r="J17" i="11"/>
  <c r="J15" i="11"/>
  <c r="E15" i="11"/>
  <c r="F82" i="11"/>
  <c r="J14" i="11"/>
  <c r="J12" i="11"/>
  <c r="J52" i="11"/>
  <c r="E7" i="11"/>
  <c r="E76" i="11"/>
  <c r="J37" i="10"/>
  <c r="J36" i="10"/>
  <c r="AY64" i="1" s="1"/>
  <c r="J35" i="10"/>
  <c r="AX64" i="1"/>
  <c r="BI394" i="10"/>
  <c r="BH394" i="10"/>
  <c r="BG394" i="10"/>
  <c r="BF394" i="10"/>
  <c r="T394" i="10"/>
  <c r="T393" i="10" s="1"/>
  <c r="R394" i="10"/>
  <c r="R393" i="10"/>
  <c r="P394" i="10"/>
  <c r="P393" i="10" s="1"/>
  <c r="BI391" i="10"/>
  <c r="BH391" i="10"/>
  <c r="BG391" i="10"/>
  <c r="BF391" i="10"/>
  <c r="T391" i="10"/>
  <c r="R391" i="10"/>
  <c r="P391" i="10"/>
  <c r="BI390" i="10"/>
  <c r="BH390" i="10"/>
  <c r="BG390" i="10"/>
  <c r="BF390" i="10"/>
  <c r="T390" i="10"/>
  <c r="R390" i="10"/>
  <c r="P390" i="10"/>
  <c r="BI384" i="10"/>
  <c r="BH384" i="10"/>
  <c r="BG384" i="10"/>
  <c r="BF384" i="10"/>
  <c r="T384" i="10"/>
  <c r="R384" i="10"/>
  <c r="P384" i="10"/>
  <c r="BI381" i="10"/>
  <c r="BH381" i="10"/>
  <c r="BG381" i="10"/>
  <c r="BF381" i="10"/>
  <c r="T381" i="10"/>
  <c r="R381" i="10"/>
  <c r="P381" i="10"/>
  <c r="BI375" i="10"/>
  <c r="BH375" i="10"/>
  <c r="BG375" i="10"/>
  <c r="BF375" i="10"/>
  <c r="T375" i="10"/>
  <c r="R375" i="10"/>
  <c r="P375" i="10"/>
  <c r="BI372" i="10"/>
  <c r="BH372" i="10"/>
  <c r="BG372" i="10"/>
  <c r="BF372" i="10"/>
  <c r="T372" i="10"/>
  <c r="R372" i="10"/>
  <c r="P372" i="10"/>
  <c r="BI363" i="10"/>
  <c r="BH363" i="10"/>
  <c r="BG363" i="10"/>
  <c r="BF363" i="10"/>
  <c r="T363" i="10"/>
  <c r="R363" i="10"/>
  <c r="P363" i="10"/>
  <c r="BI354" i="10"/>
  <c r="BH354" i="10"/>
  <c r="BG354" i="10"/>
  <c r="BF354" i="10"/>
  <c r="T354" i="10"/>
  <c r="R354" i="10"/>
  <c r="P354" i="10"/>
  <c r="BI344" i="10"/>
  <c r="BH344" i="10"/>
  <c r="BG344" i="10"/>
  <c r="BF344" i="10"/>
  <c r="T344" i="10"/>
  <c r="R344" i="10"/>
  <c r="P344" i="10"/>
  <c r="BI335" i="10"/>
  <c r="BH335" i="10"/>
  <c r="BG335" i="10"/>
  <c r="BF335" i="10"/>
  <c r="T335" i="10"/>
  <c r="R335" i="10"/>
  <c r="P335" i="10"/>
  <c r="BI331" i="10"/>
  <c r="BH331" i="10"/>
  <c r="BG331" i="10"/>
  <c r="BF331" i="10"/>
  <c r="T331" i="10"/>
  <c r="R331" i="10"/>
  <c r="P331" i="10"/>
  <c r="BI326" i="10"/>
  <c r="BH326" i="10"/>
  <c r="BG326" i="10"/>
  <c r="BF326" i="10"/>
  <c r="T326" i="10"/>
  <c r="R326" i="10"/>
  <c r="P326" i="10"/>
  <c r="BI321" i="10"/>
  <c r="BH321" i="10"/>
  <c r="BG321" i="10"/>
  <c r="BF321" i="10"/>
  <c r="T321" i="10"/>
  <c r="R321" i="10"/>
  <c r="P321" i="10"/>
  <c r="BI316" i="10"/>
  <c r="BH316" i="10"/>
  <c r="BG316" i="10"/>
  <c r="BF316" i="10"/>
  <c r="T316" i="10"/>
  <c r="R316" i="10"/>
  <c r="P316" i="10"/>
  <c r="BI306" i="10"/>
  <c r="BH306" i="10"/>
  <c r="BG306" i="10"/>
  <c r="BF306" i="10"/>
  <c r="T306" i="10"/>
  <c r="R306" i="10"/>
  <c r="P306" i="10"/>
  <c r="BI302" i="10"/>
  <c r="BH302" i="10"/>
  <c r="BG302" i="10"/>
  <c r="BF302" i="10"/>
  <c r="T302" i="10"/>
  <c r="R302" i="10"/>
  <c r="P302" i="10"/>
  <c r="BI297" i="10"/>
  <c r="BH297" i="10"/>
  <c r="BG297" i="10"/>
  <c r="BF297" i="10"/>
  <c r="T297" i="10"/>
  <c r="R297" i="10"/>
  <c r="P297" i="10"/>
  <c r="BI295" i="10"/>
  <c r="BH295" i="10"/>
  <c r="BG295" i="10"/>
  <c r="BF295" i="10"/>
  <c r="T295" i="10"/>
  <c r="R295" i="10"/>
  <c r="P295" i="10"/>
  <c r="BI286" i="10"/>
  <c r="BH286" i="10"/>
  <c r="BG286" i="10"/>
  <c r="BF286" i="10"/>
  <c r="T286" i="10"/>
  <c r="R286" i="10"/>
  <c r="P286" i="10"/>
  <c r="BI278" i="10"/>
  <c r="BH278" i="10"/>
  <c r="BG278" i="10"/>
  <c r="BF278" i="10"/>
  <c r="T278" i="10"/>
  <c r="R278" i="10"/>
  <c r="P278" i="10"/>
  <c r="BI273" i="10"/>
  <c r="BH273" i="10"/>
  <c r="BG273" i="10"/>
  <c r="BF273" i="10"/>
  <c r="T273" i="10"/>
  <c r="R273" i="10"/>
  <c r="P273" i="10"/>
  <c r="BI265" i="10"/>
  <c r="BH265" i="10"/>
  <c r="BG265" i="10"/>
  <c r="BF265" i="10"/>
  <c r="T265" i="10"/>
  <c r="R265" i="10"/>
  <c r="P265" i="10"/>
  <c r="BI256" i="10"/>
  <c r="BH256" i="10"/>
  <c r="BG256" i="10"/>
  <c r="BF256" i="10"/>
  <c r="T256" i="10"/>
  <c r="R256" i="10"/>
  <c r="P256" i="10"/>
  <c r="BI252" i="10"/>
  <c r="BH252" i="10"/>
  <c r="BG252" i="10"/>
  <c r="BF252" i="10"/>
  <c r="T252" i="10"/>
  <c r="T251" i="10"/>
  <c r="R252" i="10"/>
  <c r="R251" i="10"/>
  <c r="P252" i="10"/>
  <c r="P251" i="10"/>
  <c r="BI249" i="10"/>
  <c r="BH249" i="10"/>
  <c r="BG249" i="10"/>
  <c r="BF249" i="10"/>
  <c r="T249" i="10"/>
  <c r="R249" i="10"/>
  <c r="P249" i="10"/>
  <c r="BI247" i="10"/>
  <c r="BH247" i="10"/>
  <c r="BG247" i="10"/>
  <c r="BF247" i="10"/>
  <c r="T247" i="10"/>
  <c r="R247" i="10"/>
  <c r="P247" i="10"/>
  <c r="BI244" i="10"/>
  <c r="BH244" i="10"/>
  <c r="BG244" i="10"/>
  <c r="BF244" i="10"/>
  <c r="T244" i="10"/>
  <c r="R244" i="10"/>
  <c r="P244" i="10"/>
  <c r="BI242" i="10"/>
  <c r="BH242" i="10"/>
  <c r="BG242" i="10"/>
  <c r="BF242" i="10"/>
  <c r="T242" i="10"/>
  <c r="R242" i="10"/>
  <c r="P242" i="10"/>
  <c r="BI236" i="10"/>
  <c r="BH236" i="10"/>
  <c r="BG236" i="10"/>
  <c r="BF236" i="10"/>
  <c r="T236" i="10"/>
  <c r="R236" i="10"/>
  <c r="P236" i="10"/>
  <c r="BI233" i="10"/>
  <c r="BH233" i="10"/>
  <c r="BG233" i="10"/>
  <c r="BF233" i="10"/>
  <c r="T233" i="10"/>
  <c r="R233" i="10"/>
  <c r="P233" i="10"/>
  <c r="BI231" i="10"/>
  <c r="BH231" i="10"/>
  <c r="BG231" i="10"/>
  <c r="BF231" i="10"/>
  <c r="T231" i="10"/>
  <c r="R231" i="10"/>
  <c r="P231" i="10"/>
  <c r="BI226" i="10"/>
  <c r="BH226" i="10"/>
  <c r="BG226" i="10"/>
  <c r="BF226" i="10"/>
  <c r="T226" i="10"/>
  <c r="R226" i="10"/>
  <c r="P226" i="10"/>
  <c r="BI220" i="10"/>
  <c r="BH220" i="10"/>
  <c r="BG220" i="10"/>
  <c r="BF220" i="10"/>
  <c r="T220" i="10"/>
  <c r="R220" i="10"/>
  <c r="P220" i="10"/>
  <c r="BI216" i="10"/>
  <c r="BH216" i="10"/>
  <c r="BG216" i="10"/>
  <c r="BF216" i="10"/>
  <c r="T216" i="10"/>
  <c r="R216" i="10"/>
  <c r="P216" i="10"/>
  <c r="BI211" i="10"/>
  <c r="BH211" i="10"/>
  <c r="BG211" i="10"/>
  <c r="BF211" i="10"/>
  <c r="T211" i="10"/>
  <c r="R211" i="10"/>
  <c r="P211" i="10"/>
  <c r="BI207" i="10"/>
  <c r="BH207" i="10"/>
  <c r="BG207" i="10"/>
  <c r="BF207" i="10"/>
  <c r="T207" i="10"/>
  <c r="R207" i="10"/>
  <c r="P207" i="10"/>
  <c r="BI202" i="10"/>
  <c r="BH202" i="10"/>
  <c r="BG202" i="10"/>
  <c r="BF202" i="10"/>
  <c r="T202" i="10"/>
  <c r="R202" i="10"/>
  <c r="P202" i="10"/>
  <c r="BI190" i="10"/>
  <c r="BH190" i="10"/>
  <c r="BG190" i="10"/>
  <c r="BF190" i="10"/>
  <c r="T190" i="10"/>
  <c r="R190" i="10"/>
  <c r="P190" i="10"/>
  <c r="BI188" i="10"/>
  <c r="BH188" i="10"/>
  <c r="BG188" i="10"/>
  <c r="BF188" i="10"/>
  <c r="T188" i="10"/>
  <c r="R188" i="10"/>
  <c r="P188" i="10"/>
  <c r="BI183" i="10"/>
  <c r="BH183" i="10"/>
  <c r="BG183" i="10"/>
  <c r="BF183" i="10"/>
  <c r="T183" i="10"/>
  <c r="R183" i="10"/>
  <c r="P183" i="10"/>
  <c r="BI175" i="10"/>
  <c r="BH175" i="10"/>
  <c r="BG175" i="10"/>
  <c r="BF175" i="10"/>
  <c r="T175" i="10"/>
  <c r="R175" i="10"/>
  <c r="P175" i="10"/>
  <c r="BI172" i="10"/>
  <c r="BH172" i="10"/>
  <c r="BG172" i="10"/>
  <c r="BF172" i="10"/>
  <c r="T172" i="10"/>
  <c r="R172" i="10"/>
  <c r="P172" i="10"/>
  <c r="BI165" i="10"/>
  <c r="BH165" i="10"/>
  <c r="BG165" i="10"/>
  <c r="BF165" i="10"/>
  <c r="T165" i="10"/>
  <c r="R165" i="10"/>
  <c r="P165" i="10"/>
  <c r="BI162" i="10"/>
  <c r="BH162" i="10"/>
  <c r="BG162" i="10"/>
  <c r="BF162" i="10"/>
  <c r="T162" i="10"/>
  <c r="R162" i="10"/>
  <c r="P162" i="10"/>
  <c r="BI155" i="10"/>
  <c r="BH155" i="10"/>
  <c r="BG155" i="10"/>
  <c r="BF155" i="10"/>
  <c r="T155" i="10"/>
  <c r="R155" i="10"/>
  <c r="P155" i="10"/>
  <c r="BI150" i="10"/>
  <c r="BH150" i="10"/>
  <c r="BG150" i="10"/>
  <c r="BF150" i="10"/>
  <c r="T150" i="10"/>
  <c r="R150" i="10"/>
  <c r="P150" i="10"/>
  <c r="BI143" i="10"/>
  <c r="BH143" i="10"/>
  <c r="BG143" i="10"/>
  <c r="BF143" i="10"/>
  <c r="T143" i="10"/>
  <c r="R143" i="10"/>
  <c r="P143" i="10"/>
  <c r="BI138" i="10"/>
  <c r="BH138" i="10"/>
  <c r="BG138" i="10"/>
  <c r="BF138" i="10"/>
  <c r="T138" i="10"/>
  <c r="R138" i="10"/>
  <c r="P138" i="10"/>
  <c r="BI133" i="10"/>
  <c r="BH133" i="10"/>
  <c r="BG133" i="10"/>
  <c r="BF133" i="10"/>
  <c r="T133" i="10"/>
  <c r="R133" i="10"/>
  <c r="P133" i="10"/>
  <c r="BI128" i="10"/>
  <c r="BH128" i="10"/>
  <c r="BG128" i="10"/>
  <c r="BF128" i="10"/>
  <c r="T128" i="10"/>
  <c r="R128" i="10"/>
  <c r="P128" i="10"/>
  <c r="BI123" i="10"/>
  <c r="BH123" i="10"/>
  <c r="BG123" i="10"/>
  <c r="BF123" i="10"/>
  <c r="T123" i="10"/>
  <c r="R123" i="10"/>
  <c r="P123" i="10"/>
  <c r="BI117" i="10"/>
  <c r="BH117" i="10"/>
  <c r="BG117" i="10"/>
  <c r="BF117" i="10"/>
  <c r="T117" i="10"/>
  <c r="R117" i="10"/>
  <c r="P117" i="10"/>
  <c r="BI112" i="10"/>
  <c r="BH112" i="10"/>
  <c r="BG112" i="10"/>
  <c r="BF112" i="10"/>
  <c r="T112" i="10"/>
  <c r="R112" i="10"/>
  <c r="P112" i="10"/>
  <c r="BI103" i="10"/>
  <c r="BH103" i="10"/>
  <c r="BG103" i="10"/>
  <c r="BF103" i="10"/>
  <c r="T103" i="10"/>
  <c r="R103" i="10"/>
  <c r="P103" i="10"/>
  <c r="BI95" i="10"/>
  <c r="BH95" i="10"/>
  <c r="BG95" i="10"/>
  <c r="BF95" i="10"/>
  <c r="T95" i="10"/>
  <c r="R95" i="10"/>
  <c r="P95" i="10"/>
  <c r="F86" i="10"/>
  <c r="E84" i="10"/>
  <c r="F52" i="10"/>
  <c r="E50" i="10"/>
  <c r="J24" i="10"/>
  <c r="E24" i="10"/>
  <c r="J89" i="10"/>
  <c r="J23" i="10"/>
  <c r="J21" i="10"/>
  <c r="E21" i="10"/>
  <c r="J54" i="10"/>
  <c r="J20" i="10"/>
  <c r="J18" i="10"/>
  <c r="E18" i="10"/>
  <c r="F55" i="10"/>
  <c r="J17" i="10"/>
  <c r="J15" i="10"/>
  <c r="E15" i="10"/>
  <c r="F88" i="10"/>
  <c r="J14" i="10"/>
  <c r="J12" i="10"/>
  <c r="J52" i="10"/>
  <c r="E7" i="10"/>
  <c r="E48" i="10"/>
  <c r="J39" i="9"/>
  <c r="J38" i="9"/>
  <c r="AY63" i="1"/>
  <c r="J37" i="9"/>
  <c r="AX63" i="1"/>
  <c r="BI110" i="9"/>
  <c r="BH110" i="9"/>
  <c r="BG110" i="9"/>
  <c r="BF110" i="9"/>
  <c r="T110" i="9"/>
  <c r="R110" i="9"/>
  <c r="P110" i="9"/>
  <c r="BI108" i="9"/>
  <c r="BH108" i="9"/>
  <c r="BG108" i="9"/>
  <c r="BF108" i="9"/>
  <c r="T108" i="9"/>
  <c r="R108" i="9"/>
  <c r="P108" i="9"/>
  <c r="BI106" i="9"/>
  <c r="BH106" i="9"/>
  <c r="BG106" i="9"/>
  <c r="BF106" i="9"/>
  <c r="T106" i="9"/>
  <c r="R106" i="9"/>
  <c r="P106" i="9"/>
  <c r="BI104" i="9"/>
  <c r="BH104" i="9"/>
  <c r="BG104" i="9"/>
  <c r="BF104" i="9"/>
  <c r="T104" i="9"/>
  <c r="R104" i="9"/>
  <c r="P104" i="9"/>
  <c r="BI102" i="9"/>
  <c r="BH102" i="9"/>
  <c r="BG102" i="9"/>
  <c r="BF102" i="9"/>
  <c r="T102" i="9"/>
  <c r="R102" i="9"/>
  <c r="P102" i="9"/>
  <c r="BI100" i="9"/>
  <c r="BH100" i="9"/>
  <c r="BG100" i="9"/>
  <c r="BF100" i="9"/>
  <c r="T100" i="9"/>
  <c r="R100" i="9"/>
  <c r="P100" i="9"/>
  <c r="BI98" i="9"/>
  <c r="BH98" i="9"/>
  <c r="BG98" i="9"/>
  <c r="BF98" i="9"/>
  <c r="T98" i="9"/>
  <c r="R98" i="9"/>
  <c r="P98" i="9"/>
  <c r="BI96" i="9"/>
  <c r="BH96" i="9"/>
  <c r="BG96" i="9"/>
  <c r="BF96" i="9"/>
  <c r="T96" i="9"/>
  <c r="R96" i="9"/>
  <c r="P96" i="9"/>
  <c r="BI94" i="9"/>
  <c r="BH94" i="9"/>
  <c r="BG94" i="9"/>
  <c r="BF94" i="9"/>
  <c r="T94" i="9"/>
  <c r="R94" i="9"/>
  <c r="P94" i="9"/>
  <c r="BI92" i="9"/>
  <c r="BH92" i="9"/>
  <c r="BG92" i="9"/>
  <c r="BF92" i="9"/>
  <c r="T92" i="9"/>
  <c r="R92" i="9"/>
  <c r="P92" i="9"/>
  <c r="BI90" i="9"/>
  <c r="BH90" i="9"/>
  <c r="BG90" i="9"/>
  <c r="BF90" i="9"/>
  <c r="T90" i="9"/>
  <c r="R90" i="9"/>
  <c r="P90" i="9"/>
  <c r="F81" i="9"/>
  <c r="E79" i="9"/>
  <c r="F56" i="9"/>
  <c r="E54" i="9"/>
  <c r="J26" i="9"/>
  <c r="E26" i="9"/>
  <c r="J59" i="9"/>
  <c r="J25" i="9"/>
  <c r="J23" i="9"/>
  <c r="E23" i="9"/>
  <c r="J83" i="9" s="1"/>
  <c r="J22" i="9"/>
  <c r="J20" i="9"/>
  <c r="E20" i="9"/>
  <c r="F59" i="9"/>
  <c r="J19" i="9"/>
  <c r="J17" i="9"/>
  <c r="E17" i="9"/>
  <c r="F83" i="9"/>
  <c r="J16" i="9"/>
  <c r="J14" i="9"/>
  <c r="J81" i="9" s="1"/>
  <c r="E7" i="9"/>
  <c r="E75" i="9"/>
  <c r="J39" i="8"/>
  <c r="J38" i="8"/>
  <c r="AY62" i="1"/>
  <c r="J37" i="8"/>
  <c r="AX62" i="1"/>
  <c r="BI293" i="8"/>
  <c r="BH293" i="8"/>
  <c r="BG293" i="8"/>
  <c r="BF293" i="8"/>
  <c r="T293" i="8"/>
  <c r="R293" i="8"/>
  <c r="P293" i="8"/>
  <c r="BI292" i="8"/>
  <c r="BH292" i="8"/>
  <c r="BG292" i="8"/>
  <c r="BF292" i="8"/>
  <c r="T292" i="8"/>
  <c r="R292" i="8"/>
  <c r="P292" i="8"/>
  <c r="BI291" i="8"/>
  <c r="BH291" i="8"/>
  <c r="BG291" i="8"/>
  <c r="BF291" i="8"/>
  <c r="T291" i="8"/>
  <c r="R291" i="8"/>
  <c r="P291" i="8"/>
  <c r="BI290" i="8"/>
  <c r="BH290" i="8"/>
  <c r="BG290" i="8"/>
  <c r="BF290" i="8"/>
  <c r="T290" i="8"/>
  <c r="R290" i="8"/>
  <c r="P290" i="8"/>
  <c r="BI286" i="8"/>
  <c r="BH286" i="8"/>
  <c r="BG286" i="8"/>
  <c r="BF286" i="8"/>
  <c r="T286" i="8"/>
  <c r="R286" i="8"/>
  <c r="P286" i="8"/>
  <c r="BI282" i="8"/>
  <c r="BH282" i="8"/>
  <c r="BG282" i="8"/>
  <c r="BF282" i="8"/>
  <c r="T282" i="8"/>
  <c r="R282" i="8"/>
  <c r="P282" i="8"/>
  <c r="BI279" i="8"/>
  <c r="BH279" i="8"/>
  <c r="BG279" i="8"/>
  <c r="BF279" i="8"/>
  <c r="T279" i="8"/>
  <c r="R279" i="8"/>
  <c r="P279" i="8"/>
  <c r="BI276" i="8"/>
  <c r="BH276" i="8"/>
  <c r="BG276" i="8"/>
  <c r="BF276" i="8"/>
  <c r="T276" i="8"/>
  <c r="R276" i="8"/>
  <c r="P276" i="8"/>
  <c r="BI273" i="8"/>
  <c r="BH273" i="8"/>
  <c r="BG273" i="8"/>
  <c r="BF273" i="8"/>
  <c r="T273" i="8"/>
  <c r="R273" i="8"/>
  <c r="P273" i="8"/>
  <c r="BI270" i="8"/>
  <c r="BH270" i="8"/>
  <c r="BG270" i="8"/>
  <c r="BF270" i="8"/>
  <c r="T270" i="8"/>
  <c r="R270" i="8"/>
  <c r="P270" i="8"/>
  <c r="BI267" i="8"/>
  <c r="BH267" i="8"/>
  <c r="BG267" i="8"/>
  <c r="BF267" i="8"/>
  <c r="T267" i="8"/>
  <c r="R267" i="8"/>
  <c r="P267" i="8"/>
  <c r="BI264" i="8"/>
  <c r="BH264" i="8"/>
  <c r="BG264" i="8"/>
  <c r="BF264" i="8"/>
  <c r="T264" i="8"/>
  <c r="R264" i="8"/>
  <c r="P264" i="8"/>
  <c r="BI261" i="8"/>
  <c r="BH261" i="8"/>
  <c r="BG261" i="8"/>
  <c r="BF261" i="8"/>
  <c r="T261" i="8"/>
  <c r="R261" i="8"/>
  <c r="P261" i="8"/>
  <c r="BI253" i="8"/>
  <c r="BH253" i="8"/>
  <c r="BG253" i="8"/>
  <c r="BF253" i="8"/>
  <c r="T253" i="8"/>
  <c r="R253" i="8"/>
  <c r="P253" i="8"/>
  <c r="BI249" i="8"/>
  <c r="BH249" i="8"/>
  <c r="BG249" i="8"/>
  <c r="BF249" i="8"/>
  <c r="T249" i="8"/>
  <c r="R249" i="8"/>
  <c r="P249" i="8"/>
  <c r="BI246" i="8"/>
  <c r="BH246" i="8"/>
  <c r="BG246" i="8"/>
  <c r="BF246" i="8"/>
  <c r="T246" i="8"/>
  <c r="R246" i="8"/>
  <c r="P246" i="8"/>
  <c r="BI243" i="8"/>
  <c r="BH243" i="8"/>
  <c r="BG243" i="8"/>
  <c r="BF243" i="8"/>
  <c r="T243" i="8"/>
  <c r="R243" i="8"/>
  <c r="P243" i="8"/>
  <c r="BI240" i="8"/>
  <c r="BH240" i="8"/>
  <c r="BG240" i="8"/>
  <c r="BF240" i="8"/>
  <c r="T240" i="8"/>
  <c r="R240" i="8"/>
  <c r="P240" i="8"/>
  <c r="BI237" i="8"/>
  <c r="BH237" i="8"/>
  <c r="BG237" i="8"/>
  <c r="BF237" i="8"/>
  <c r="T237" i="8"/>
  <c r="R237" i="8"/>
  <c r="P237" i="8"/>
  <c r="BI234" i="8"/>
  <c r="BH234" i="8"/>
  <c r="BG234" i="8"/>
  <c r="BF234" i="8"/>
  <c r="T234" i="8"/>
  <c r="R234" i="8"/>
  <c r="P234" i="8"/>
  <c r="BI231" i="8"/>
  <c r="BH231" i="8"/>
  <c r="BG231" i="8"/>
  <c r="BF231" i="8"/>
  <c r="T231" i="8"/>
  <c r="R231" i="8"/>
  <c r="P231" i="8"/>
  <c r="BI228" i="8"/>
  <c r="BH228" i="8"/>
  <c r="BG228" i="8"/>
  <c r="BF228" i="8"/>
  <c r="T228" i="8"/>
  <c r="R228" i="8"/>
  <c r="P228" i="8"/>
  <c r="BI225" i="8"/>
  <c r="BH225" i="8"/>
  <c r="BG225" i="8"/>
  <c r="BF225" i="8"/>
  <c r="T225" i="8"/>
  <c r="R225" i="8"/>
  <c r="P225" i="8"/>
  <c r="BI222" i="8"/>
  <c r="BH222" i="8"/>
  <c r="BG222" i="8"/>
  <c r="BF222" i="8"/>
  <c r="T222" i="8"/>
  <c r="R222" i="8"/>
  <c r="P222" i="8"/>
  <c r="BI215" i="8"/>
  <c r="BH215" i="8"/>
  <c r="BG215" i="8"/>
  <c r="BF215" i="8"/>
  <c r="T215" i="8"/>
  <c r="R215" i="8"/>
  <c r="P215" i="8"/>
  <c r="BI213" i="8"/>
  <c r="BH213" i="8"/>
  <c r="BG213" i="8"/>
  <c r="BF213" i="8"/>
  <c r="T213" i="8"/>
  <c r="R213" i="8"/>
  <c r="P213" i="8"/>
  <c r="BI212" i="8"/>
  <c r="BH212" i="8"/>
  <c r="BG212" i="8"/>
  <c r="BF212" i="8"/>
  <c r="T212" i="8"/>
  <c r="R212" i="8"/>
  <c r="P212" i="8"/>
  <c r="BI209" i="8"/>
  <c r="BH209" i="8"/>
  <c r="BG209" i="8"/>
  <c r="BF209" i="8"/>
  <c r="T209" i="8"/>
  <c r="R209" i="8"/>
  <c r="P209" i="8"/>
  <c r="BI206" i="8"/>
  <c r="BH206" i="8"/>
  <c r="BG206" i="8"/>
  <c r="BF206" i="8"/>
  <c r="T206" i="8"/>
  <c r="R206" i="8"/>
  <c r="P206" i="8"/>
  <c r="BI203" i="8"/>
  <c r="BH203" i="8"/>
  <c r="BG203" i="8"/>
  <c r="BF203" i="8"/>
  <c r="T203" i="8"/>
  <c r="R203" i="8"/>
  <c r="P203" i="8"/>
  <c r="BI194" i="8"/>
  <c r="BH194" i="8"/>
  <c r="BG194" i="8"/>
  <c r="BF194" i="8"/>
  <c r="T194" i="8"/>
  <c r="R194" i="8"/>
  <c r="P194" i="8"/>
  <c r="BI191" i="8"/>
  <c r="BH191" i="8"/>
  <c r="BG191" i="8"/>
  <c r="BF191" i="8"/>
  <c r="T191" i="8"/>
  <c r="R191" i="8"/>
  <c r="P191" i="8"/>
  <c r="BI188" i="8"/>
  <c r="BH188" i="8"/>
  <c r="BG188" i="8"/>
  <c r="BF188" i="8"/>
  <c r="T188" i="8"/>
  <c r="R188" i="8"/>
  <c r="P188" i="8"/>
  <c r="BI185" i="8"/>
  <c r="BH185" i="8"/>
  <c r="BG185" i="8"/>
  <c r="BF185" i="8"/>
  <c r="T185" i="8"/>
  <c r="R185" i="8"/>
  <c r="P185" i="8"/>
  <c r="BI176" i="8"/>
  <c r="BH176" i="8"/>
  <c r="BG176" i="8"/>
  <c r="BF176" i="8"/>
  <c r="T176" i="8"/>
  <c r="R176" i="8"/>
  <c r="P176" i="8"/>
  <c r="BI158" i="8"/>
  <c r="BH158" i="8"/>
  <c r="BG158" i="8"/>
  <c r="BF158" i="8"/>
  <c r="T158" i="8"/>
  <c r="R158" i="8"/>
  <c r="P158" i="8"/>
  <c r="BI154" i="8"/>
  <c r="BH154" i="8"/>
  <c r="BG154" i="8"/>
  <c r="BF154" i="8"/>
  <c r="T154" i="8"/>
  <c r="R154" i="8"/>
  <c r="P154" i="8"/>
  <c r="BI153" i="8"/>
  <c r="BH153" i="8"/>
  <c r="BG153" i="8"/>
  <c r="BF153" i="8"/>
  <c r="T153" i="8"/>
  <c r="R153" i="8"/>
  <c r="P153" i="8"/>
  <c r="BI151" i="8"/>
  <c r="BH151" i="8"/>
  <c r="BG151" i="8"/>
  <c r="BF151" i="8"/>
  <c r="T151" i="8"/>
  <c r="R151" i="8"/>
  <c r="P151" i="8"/>
  <c r="BI148" i="8"/>
  <c r="BH148" i="8"/>
  <c r="BG148" i="8"/>
  <c r="BF148" i="8"/>
  <c r="T148" i="8"/>
  <c r="R148" i="8"/>
  <c r="P148" i="8"/>
  <c r="BI145" i="8"/>
  <c r="BH145" i="8"/>
  <c r="BG145" i="8"/>
  <c r="BF145" i="8"/>
  <c r="T145" i="8"/>
  <c r="R145" i="8"/>
  <c r="P145" i="8"/>
  <c r="BI142" i="8"/>
  <c r="BH142" i="8"/>
  <c r="BG142" i="8"/>
  <c r="BF142" i="8"/>
  <c r="T142" i="8"/>
  <c r="R142" i="8"/>
  <c r="P142" i="8"/>
  <c r="BI139" i="8"/>
  <c r="BH139" i="8"/>
  <c r="BG139" i="8"/>
  <c r="BF139" i="8"/>
  <c r="T139" i="8"/>
  <c r="R139" i="8"/>
  <c r="P139" i="8"/>
  <c r="BI136" i="8"/>
  <c r="BH136" i="8"/>
  <c r="BG136" i="8"/>
  <c r="BF136" i="8"/>
  <c r="T136" i="8"/>
  <c r="R136" i="8"/>
  <c r="P136" i="8"/>
  <c r="BI133" i="8"/>
  <c r="BH133" i="8"/>
  <c r="BG133" i="8"/>
  <c r="BF133" i="8"/>
  <c r="T133" i="8"/>
  <c r="R133" i="8"/>
  <c r="P133" i="8"/>
  <c r="BI125" i="8"/>
  <c r="BH125" i="8"/>
  <c r="BG125" i="8"/>
  <c r="BF125" i="8"/>
  <c r="T125" i="8"/>
  <c r="R125" i="8"/>
  <c r="P125" i="8"/>
  <c r="BI122" i="8"/>
  <c r="BH122" i="8"/>
  <c r="BG122" i="8"/>
  <c r="BF122" i="8"/>
  <c r="T122" i="8"/>
  <c r="R122" i="8"/>
  <c r="P122" i="8"/>
  <c r="BI118" i="8"/>
  <c r="BH118" i="8"/>
  <c r="BG118" i="8"/>
  <c r="BF118" i="8"/>
  <c r="T118" i="8"/>
  <c r="R118" i="8"/>
  <c r="P118" i="8"/>
  <c r="BI112" i="8"/>
  <c r="BH112" i="8"/>
  <c r="BG112" i="8"/>
  <c r="BF112" i="8"/>
  <c r="T112" i="8"/>
  <c r="R112" i="8"/>
  <c r="P112" i="8"/>
  <c r="BI92" i="8"/>
  <c r="BH92" i="8"/>
  <c r="BG92" i="8"/>
  <c r="BF92" i="8"/>
  <c r="T92" i="8"/>
  <c r="R92" i="8"/>
  <c r="P92" i="8"/>
  <c r="F84" i="8"/>
  <c r="E82" i="8"/>
  <c r="F56" i="8"/>
  <c r="E54" i="8"/>
  <c r="J26" i="8"/>
  <c r="E26" i="8"/>
  <c r="J87" i="8" s="1"/>
  <c r="J25" i="8"/>
  <c r="J23" i="8"/>
  <c r="E23" i="8"/>
  <c r="J86" i="8" s="1"/>
  <c r="J22" i="8"/>
  <c r="J20" i="8"/>
  <c r="E20" i="8"/>
  <c r="F87" i="8" s="1"/>
  <c r="J19" i="8"/>
  <c r="J17" i="8"/>
  <c r="E17" i="8"/>
  <c r="F86" i="8" s="1"/>
  <c r="J16" i="8"/>
  <c r="J14" i="8"/>
  <c r="J84" i="8"/>
  <c r="E7" i="8"/>
  <c r="E50" i="8"/>
  <c r="J39" i="7"/>
  <c r="J38" i="7"/>
  <c r="AY61" i="1" s="1"/>
  <c r="J37" i="7"/>
  <c r="AX61" i="1"/>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5" i="7"/>
  <c r="BH155" i="7"/>
  <c r="BG155" i="7"/>
  <c r="BF155" i="7"/>
  <c r="T155" i="7"/>
  <c r="R155" i="7"/>
  <c r="P155" i="7"/>
  <c r="BI153" i="7"/>
  <c r="BH153" i="7"/>
  <c r="BG153" i="7"/>
  <c r="BF153" i="7"/>
  <c r="T153" i="7"/>
  <c r="R153" i="7"/>
  <c r="P153" i="7"/>
  <c r="BI151" i="7"/>
  <c r="BH151" i="7"/>
  <c r="BG151" i="7"/>
  <c r="BF151" i="7"/>
  <c r="T151" i="7"/>
  <c r="R151" i="7"/>
  <c r="P151" i="7"/>
  <c r="BI149" i="7"/>
  <c r="BH149" i="7"/>
  <c r="BG149" i="7"/>
  <c r="BF149" i="7"/>
  <c r="T149" i="7"/>
  <c r="R149" i="7"/>
  <c r="P149" i="7"/>
  <c r="BI147" i="7"/>
  <c r="BH147" i="7"/>
  <c r="BG147" i="7"/>
  <c r="BF147" i="7"/>
  <c r="T147" i="7"/>
  <c r="R147" i="7"/>
  <c r="P147" i="7"/>
  <c r="BI145" i="7"/>
  <c r="BH145" i="7"/>
  <c r="BG145" i="7"/>
  <c r="BF145" i="7"/>
  <c r="T145" i="7"/>
  <c r="R145" i="7"/>
  <c r="P145" i="7"/>
  <c r="BI143" i="7"/>
  <c r="BH143" i="7"/>
  <c r="BG143" i="7"/>
  <c r="BF143" i="7"/>
  <c r="T143" i="7"/>
  <c r="R143" i="7"/>
  <c r="P143" i="7"/>
  <c r="BI141" i="7"/>
  <c r="BH141" i="7"/>
  <c r="BG141" i="7"/>
  <c r="BF141" i="7"/>
  <c r="T141" i="7"/>
  <c r="R141" i="7"/>
  <c r="P141" i="7"/>
  <c r="BI139" i="7"/>
  <c r="BH139" i="7"/>
  <c r="BG139" i="7"/>
  <c r="BF139" i="7"/>
  <c r="T139" i="7"/>
  <c r="R139" i="7"/>
  <c r="P139" i="7"/>
  <c r="BI137" i="7"/>
  <c r="BH137" i="7"/>
  <c r="BG137" i="7"/>
  <c r="BF137" i="7"/>
  <c r="T137" i="7"/>
  <c r="R137" i="7"/>
  <c r="P137" i="7"/>
  <c r="BI135" i="7"/>
  <c r="BH135" i="7"/>
  <c r="BG135" i="7"/>
  <c r="BF135" i="7"/>
  <c r="T135" i="7"/>
  <c r="R135" i="7"/>
  <c r="P135" i="7"/>
  <c r="BI134" i="7"/>
  <c r="BH134" i="7"/>
  <c r="BG134" i="7"/>
  <c r="BF134" i="7"/>
  <c r="T134" i="7"/>
  <c r="R134" i="7"/>
  <c r="P134" i="7"/>
  <c r="BI132" i="7"/>
  <c r="BH132" i="7"/>
  <c r="BG132" i="7"/>
  <c r="BF132" i="7"/>
  <c r="T132" i="7"/>
  <c r="R132" i="7"/>
  <c r="P132" i="7"/>
  <c r="BI130" i="7"/>
  <c r="BH130" i="7"/>
  <c r="BG130" i="7"/>
  <c r="BF130" i="7"/>
  <c r="T130" i="7"/>
  <c r="R130" i="7"/>
  <c r="P130" i="7"/>
  <c r="BI128" i="7"/>
  <c r="BH128" i="7"/>
  <c r="BG128" i="7"/>
  <c r="BF128" i="7"/>
  <c r="T128" i="7"/>
  <c r="R128" i="7"/>
  <c r="P128" i="7"/>
  <c r="BI126" i="7"/>
  <c r="BH126" i="7"/>
  <c r="BG126" i="7"/>
  <c r="BF126" i="7"/>
  <c r="T126" i="7"/>
  <c r="R126" i="7"/>
  <c r="P126" i="7"/>
  <c r="BI124" i="7"/>
  <c r="BH124" i="7"/>
  <c r="BG124" i="7"/>
  <c r="BF124" i="7"/>
  <c r="T124" i="7"/>
  <c r="R124" i="7"/>
  <c r="P124" i="7"/>
  <c r="BI122" i="7"/>
  <c r="BH122" i="7"/>
  <c r="BG122" i="7"/>
  <c r="BF122" i="7"/>
  <c r="T122" i="7"/>
  <c r="R122" i="7"/>
  <c r="P122" i="7"/>
  <c r="BI121" i="7"/>
  <c r="BH121" i="7"/>
  <c r="BG121" i="7"/>
  <c r="BF121" i="7"/>
  <c r="T121" i="7"/>
  <c r="R121" i="7"/>
  <c r="P121" i="7"/>
  <c r="BI120" i="7"/>
  <c r="BH120" i="7"/>
  <c r="BG120" i="7"/>
  <c r="BF120" i="7"/>
  <c r="T120" i="7"/>
  <c r="R120" i="7"/>
  <c r="P120" i="7"/>
  <c r="BI118" i="7"/>
  <c r="BH118" i="7"/>
  <c r="BG118" i="7"/>
  <c r="BF118" i="7"/>
  <c r="T118" i="7"/>
  <c r="R118" i="7"/>
  <c r="P118" i="7"/>
  <c r="BI116" i="7"/>
  <c r="BH116" i="7"/>
  <c r="BG116" i="7"/>
  <c r="BF116" i="7"/>
  <c r="T116" i="7"/>
  <c r="R116" i="7"/>
  <c r="P116" i="7"/>
  <c r="BI114" i="7"/>
  <c r="BH114" i="7"/>
  <c r="BG114" i="7"/>
  <c r="BF114" i="7"/>
  <c r="T114" i="7"/>
  <c r="R114" i="7"/>
  <c r="P114" i="7"/>
  <c r="BI112" i="7"/>
  <c r="BH112" i="7"/>
  <c r="BG112" i="7"/>
  <c r="BF112" i="7"/>
  <c r="T112" i="7"/>
  <c r="R112" i="7"/>
  <c r="P112" i="7"/>
  <c r="BI111" i="7"/>
  <c r="BH111" i="7"/>
  <c r="BG111" i="7"/>
  <c r="BF111" i="7"/>
  <c r="T111" i="7"/>
  <c r="R111" i="7"/>
  <c r="P111"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100" i="7"/>
  <c r="BH100" i="7"/>
  <c r="BG100" i="7"/>
  <c r="BF100" i="7"/>
  <c r="T100" i="7"/>
  <c r="R100" i="7"/>
  <c r="P100" i="7"/>
  <c r="BI99" i="7"/>
  <c r="BH99" i="7"/>
  <c r="BG99" i="7"/>
  <c r="BF99" i="7"/>
  <c r="T99" i="7"/>
  <c r="R99" i="7"/>
  <c r="P99" i="7"/>
  <c r="BI98" i="7"/>
  <c r="BH98" i="7"/>
  <c r="BG98" i="7"/>
  <c r="BF98" i="7"/>
  <c r="T98" i="7"/>
  <c r="R98" i="7"/>
  <c r="P98" i="7"/>
  <c r="BI95" i="7"/>
  <c r="BH95" i="7"/>
  <c r="BG95" i="7"/>
  <c r="BF95" i="7"/>
  <c r="T95" i="7"/>
  <c r="R95" i="7"/>
  <c r="P95" i="7"/>
  <c r="BI93" i="7"/>
  <c r="BH93" i="7"/>
  <c r="BG93" i="7"/>
  <c r="BF93" i="7"/>
  <c r="T93" i="7"/>
  <c r="R93" i="7"/>
  <c r="P93" i="7"/>
  <c r="BI91" i="7"/>
  <c r="BH91" i="7"/>
  <c r="BG91" i="7"/>
  <c r="BF91" i="7"/>
  <c r="T91" i="7"/>
  <c r="R91" i="7"/>
  <c r="P91" i="7"/>
  <c r="F83" i="7"/>
  <c r="E81" i="7"/>
  <c r="F56" i="7"/>
  <c r="E54" i="7"/>
  <c r="J26" i="7"/>
  <c r="E26" i="7"/>
  <c r="J86" i="7"/>
  <c r="J25" i="7"/>
  <c r="J23" i="7"/>
  <c r="E23" i="7"/>
  <c r="J58" i="7"/>
  <c r="J22" i="7"/>
  <c r="J20" i="7"/>
  <c r="E20" i="7"/>
  <c r="F86" i="7"/>
  <c r="J19" i="7"/>
  <c r="J17" i="7"/>
  <c r="E17" i="7"/>
  <c r="F85" i="7"/>
  <c r="J16" i="7"/>
  <c r="J14" i="7"/>
  <c r="J83" i="7"/>
  <c r="E7" i="7"/>
  <c r="E77" i="7" s="1"/>
  <c r="J39" i="6"/>
  <c r="J38" i="6"/>
  <c r="AY60" i="1"/>
  <c r="J37" i="6"/>
  <c r="AX60" i="1"/>
  <c r="BI358" i="6"/>
  <c r="BH358" i="6"/>
  <c r="BG358" i="6"/>
  <c r="BF358" i="6"/>
  <c r="T358" i="6"/>
  <c r="R358" i="6"/>
  <c r="P358" i="6"/>
  <c r="BI357" i="6"/>
  <c r="BH357" i="6"/>
  <c r="BG357" i="6"/>
  <c r="BF357" i="6"/>
  <c r="T357" i="6"/>
  <c r="R357" i="6"/>
  <c r="P357" i="6"/>
  <c r="BI356" i="6"/>
  <c r="BH356" i="6"/>
  <c r="BG356" i="6"/>
  <c r="BF356" i="6"/>
  <c r="T356" i="6"/>
  <c r="R356" i="6"/>
  <c r="P356" i="6"/>
  <c r="BI355" i="6"/>
  <c r="BH355" i="6"/>
  <c r="BG355" i="6"/>
  <c r="BF355" i="6"/>
  <c r="T355" i="6"/>
  <c r="R355" i="6"/>
  <c r="P355" i="6"/>
  <c r="BI354" i="6"/>
  <c r="BH354" i="6"/>
  <c r="BG354" i="6"/>
  <c r="BF354" i="6"/>
  <c r="T354" i="6"/>
  <c r="R354" i="6"/>
  <c r="P354" i="6"/>
  <c r="BI353" i="6"/>
  <c r="BH353" i="6"/>
  <c r="BG353" i="6"/>
  <c r="BF353" i="6"/>
  <c r="T353" i="6"/>
  <c r="R353" i="6"/>
  <c r="P353" i="6"/>
  <c r="BI352" i="6"/>
  <c r="BH352" i="6"/>
  <c r="BG352" i="6"/>
  <c r="BF352" i="6"/>
  <c r="T352" i="6"/>
  <c r="R352" i="6"/>
  <c r="P352" i="6"/>
  <c r="BI351" i="6"/>
  <c r="BH351" i="6"/>
  <c r="BG351" i="6"/>
  <c r="BF351" i="6"/>
  <c r="T351" i="6"/>
  <c r="R351" i="6"/>
  <c r="P351" i="6"/>
  <c r="BI348" i="6"/>
  <c r="BH348" i="6"/>
  <c r="BG348" i="6"/>
  <c r="BF348" i="6"/>
  <c r="T348" i="6"/>
  <c r="R348" i="6"/>
  <c r="P348" i="6"/>
  <c r="BI345" i="6"/>
  <c r="BH345" i="6"/>
  <c r="BG345" i="6"/>
  <c r="BF345" i="6"/>
  <c r="T345" i="6"/>
  <c r="R345" i="6"/>
  <c r="P345" i="6"/>
  <c r="BI343" i="6"/>
  <c r="BH343" i="6"/>
  <c r="BG343" i="6"/>
  <c r="BF343" i="6"/>
  <c r="T343" i="6"/>
  <c r="R343" i="6"/>
  <c r="P343" i="6"/>
  <c r="BI341" i="6"/>
  <c r="BH341" i="6"/>
  <c r="BG341" i="6"/>
  <c r="BF341" i="6"/>
  <c r="T341" i="6"/>
  <c r="R341" i="6"/>
  <c r="P341" i="6"/>
  <c r="BI339" i="6"/>
  <c r="BH339" i="6"/>
  <c r="BG339" i="6"/>
  <c r="BF339" i="6"/>
  <c r="T339" i="6"/>
  <c r="R339" i="6"/>
  <c r="P339" i="6"/>
  <c r="BI337" i="6"/>
  <c r="BH337" i="6"/>
  <c r="BG337" i="6"/>
  <c r="BF337" i="6"/>
  <c r="T337" i="6"/>
  <c r="R337" i="6"/>
  <c r="P337" i="6"/>
  <c r="BI335" i="6"/>
  <c r="BH335" i="6"/>
  <c r="BG335" i="6"/>
  <c r="BF335" i="6"/>
  <c r="T335" i="6"/>
  <c r="R335" i="6"/>
  <c r="P335" i="6"/>
  <c r="BI333" i="6"/>
  <c r="BH333" i="6"/>
  <c r="BG333" i="6"/>
  <c r="BF333" i="6"/>
  <c r="T333" i="6"/>
  <c r="R333" i="6"/>
  <c r="P333" i="6"/>
  <c r="BI330" i="6"/>
  <c r="BH330" i="6"/>
  <c r="BG330" i="6"/>
  <c r="BF330" i="6"/>
  <c r="T330" i="6"/>
  <c r="R330" i="6"/>
  <c r="P330" i="6"/>
  <c r="BI328" i="6"/>
  <c r="BH328" i="6"/>
  <c r="BG328" i="6"/>
  <c r="BF328" i="6"/>
  <c r="T328" i="6"/>
  <c r="R328" i="6"/>
  <c r="P328" i="6"/>
  <c r="BI326" i="6"/>
  <c r="BH326" i="6"/>
  <c r="BG326" i="6"/>
  <c r="BF326" i="6"/>
  <c r="T326" i="6"/>
  <c r="R326" i="6"/>
  <c r="P326" i="6"/>
  <c r="BI324" i="6"/>
  <c r="BH324" i="6"/>
  <c r="BG324" i="6"/>
  <c r="BF324" i="6"/>
  <c r="T324" i="6"/>
  <c r="R324" i="6"/>
  <c r="P324" i="6"/>
  <c r="BI322" i="6"/>
  <c r="BH322" i="6"/>
  <c r="BG322" i="6"/>
  <c r="BF322" i="6"/>
  <c r="T322" i="6"/>
  <c r="R322" i="6"/>
  <c r="P322" i="6"/>
  <c r="BI320" i="6"/>
  <c r="BH320" i="6"/>
  <c r="BG320" i="6"/>
  <c r="BF320" i="6"/>
  <c r="T320" i="6"/>
  <c r="R320" i="6"/>
  <c r="P320" i="6"/>
  <c r="BI318" i="6"/>
  <c r="BH318" i="6"/>
  <c r="BG318" i="6"/>
  <c r="BF318" i="6"/>
  <c r="T318" i="6"/>
  <c r="R318" i="6"/>
  <c r="P318" i="6"/>
  <c r="BI315" i="6"/>
  <c r="BH315" i="6"/>
  <c r="BG315" i="6"/>
  <c r="BF315" i="6"/>
  <c r="T315" i="6"/>
  <c r="R315" i="6"/>
  <c r="P315" i="6"/>
  <c r="BI313" i="6"/>
  <c r="BH313" i="6"/>
  <c r="BG313" i="6"/>
  <c r="BF313" i="6"/>
  <c r="T313" i="6"/>
  <c r="R313" i="6"/>
  <c r="P313" i="6"/>
  <c r="BI311" i="6"/>
  <c r="BH311" i="6"/>
  <c r="BG311" i="6"/>
  <c r="BF311" i="6"/>
  <c r="T311" i="6"/>
  <c r="R311" i="6"/>
  <c r="P311" i="6"/>
  <c r="BI309" i="6"/>
  <c r="BH309" i="6"/>
  <c r="BG309" i="6"/>
  <c r="BF309" i="6"/>
  <c r="T309" i="6"/>
  <c r="R309" i="6"/>
  <c r="P309" i="6"/>
  <c r="BI307" i="6"/>
  <c r="BH307" i="6"/>
  <c r="BG307" i="6"/>
  <c r="BF307" i="6"/>
  <c r="T307" i="6"/>
  <c r="R307" i="6"/>
  <c r="P307" i="6"/>
  <c r="BI305" i="6"/>
  <c r="BH305" i="6"/>
  <c r="BG305" i="6"/>
  <c r="BF305" i="6"/>
  <c r="T305" i="6"/>
  <c r="R305" i="6"/>
  <c r="P305" i="6"/>
  <c r="BI303" i="6"/>
  <c r="BH303" i="6"/>
  <c r="BG303" i="6"/>
  <c r="BF303" i="6"/>
  <c r="T303" i="6"/>
  <c r="R303" i="6"/>
  <c r="P303" i="6"/>
  <c r="BI301" i="6"/>
  <c r="BH301" i="6"/>
  <c r="BG301" i="6"/>
  <c r="BF301" i="6"/>
  <c r="T301" i="6"/>
  <c r="R301" i="6"/>
  <c r="P301" i="6"/>
  <c r="BI299" i="6"/>
  <c r="BH299" i="6"/>
  <c r="BG299" i="6"/>
  <c r="BF299" i="6"/>
  <c r="T299" i="6"/>
  <c r="R299" i="6"/>
  <c r="P299" i="6"/>
  <c r="BI297" i="6"/>
  <c r="BH297" i="6"/>
  <c r="BG297" i="6"/>
  <c r="BF297" i="6"/>
  <c r="T297" i="6"/>
  <c r="R297" i="6"/>
  <c r="P297" i="6"/>
  <c r="BI295" i="6"/>
  <c r="BH295" i="6"/>
  <c r="BG295" i="6"/>
  <c r="BF295" i="6"/>
  <c r="T295" i="6"/>
  <c r="R295" i="6"/>
  <c r="P295" i="6"/>
  <c r="BI293" i="6"/>
  <c r="BH293" i="6"/>
  <c r="BG293" i="6"/>
  <c r="BF293" i="6"/>
  <c r="T293" i="6"/>
  <c r="R293" i="6"/>
  <c r="P293" i="6"/>
  <c r="BI291" i="6"/>
  <c r="BH291" i="6"/>
  <c r="BG291" i="6"/>
  <c r="BF291" i="6"/>
  <c r="T291" i="6"/>
  <c r="R291" i="6"/>
  <c r="P291" i="6"/>
  <c r="BI289" i="6"/>
  <c r="BH289" i="6"/>
  <c r="BG289" i="6"/>
  <c r="BF289" i="6"/>
  <c r="T289" i="6"/>
  <c r="R289" i="6"/>
  <c r="P289" i="6"/>
  <c r="BI287" i="6"/>
  <c r="BH287" i="6"/>
  <c r="BG287" i="6"/>
  <c r="BF287" i="6"/>
  <c r="T287" i="6"/>
  <c r="R287" i="6"/>
  <c r="P287" i="6"/>
  <c r="BI285" i="6"/>
  <c r="BH285" i="6"/>
  <c r="BG285" i="6"/>
  <c r="BF285" i="6"/>
  <c r="T285" i="6"/>
  <c r="R285" i="6"/>
  <c r="P285" i="6"/>
  <c r="BI283" i="6"/>
  <c r="BH283" i="6"/>
  <c r="BG283" i="6"/>
  <c r="BF283" i="6"/>
  <c r="T283" i="6"/>
  <c r="R283" i="6"/>
  <c r="P283" i="6"/>
  <c r="BI281" i="6"/>
  <c r="BH281" i="6"/>
  <c r="BG281" i="6"/>
  <c r="BF281" i="6"/>
  <c r="T281" i="6"/>
  <c r="R281" i="6"/>
  <c r="P281" i="6"/>
  <c r="BI279" i="6"/>
  <c r="BH279" i="6"/>
  <c r="BG279" i="6"/>
  <c r="BF279" i="6"/>
  <c r="T279" i="6"/>
  <c r="R279" i="6"/>
  <c r="P279" i="6"/>
  <c r="BI277" i="6"/>
  <c r="BH277" i="6"/>
  <c r="BG277" i="6"/>
  <c r="BF277" i="6"/>
  <c r="T277" i="6"/>
  <c r="R277" i="6"/>
  <c r="P277" i="6"/>
  <c r="BI275" i="6"/>
  <c r="BH275" i="6"/>
  <c r="BG275" i="6"/>
  <c r="BF275" i="6"/>
  <c r="T275" i="6"/>
  <c r="R275" i="6"/>
  <c r="P275" i="6"/>
  <c r="BI273" i="6"/>
  <c r="BH273" i="6"/>
  <c r="BG273" i="6"/>
  <c r="BF273" i="6"/>
  <c r="T273" i="6"/>
  <c r="R273" i="6"/>
  <c r="P273" i="6"/>
  <c r="BI272" i="6"/>
  <c r="BH272" i="6"/>
  <c r="BG272" i="6"/>
  <c r="BF272" i="6"/>
  <c r="T272" i="6"/>
  <c r="R272" i="6"/>
  <c r="P272" i="6"/>
  <c r="BI270" i="6"/>
  <c r="BH270" i="6"/>
  <c r="BG270" i="6"/>
  <c r="BF270" i="6"/>
  <c r="T270" i="6"/>
  <c r="R270" i="6"/>
  <c r="P270" i="6"/>
  <c r="BI268" i="6"/>
  <c r="BH268" i="6"/>
  <c r="BG268" i="6"/>
  <c r="BF268" i="6"/>
  <c r="T268" i="6"/>
  <c r="R268" i="6"/>
  <c r="P268" i="6"/>
  <c r="BI267" i="6"/>
  <c r="BH267" i="6"/>
  <c r="BG267" i="6"/>
  <c r="BF267" i="6"/>
  <c r="T267" i="6"/>
  <c r="R267" i="6"/>
  <c r="P267" i="6"/>
  <c r="BI266" i="6"/>
  <c r="BH266" i="6"/>
  <c r="BG266" i="6"/>
  <c r="BF266" i="6"/>
  <c r="T266" i="6"/>
  <c r="R266" i="6"/>
  <c r="P266" i="6"/>
  <c r="BI264" i="6"/>
  <c r="BH264" i="6"/>
  <c r="BG264" i="6"/>
  <c r="BF264" i="6"/>
  <c r="T264" i="6"/>
  <c r="R264" i="6"/>
  <c r="P264" i="6"/>
  <c r="BI262" i="6"/>
  <c r="BH262" i="6"/>
  <c r="BG262" i="6"/>
  <c r="BF262" i="6"/>
  <c r="T262" i="6"/>
  <c r="R262" i="6"/>
  <c r="P262" i="6"/>
  <c r="BI260" i="6"/>
  <c r="BH260" i="6"/>
  <c r="BG260" i="6"/>
  <c r="BF260" i="6"/>
  <c r="T260" i="6"/>
  <c r="R260" i="6"/>
  <c r="P260" i="6"/>
  <c r="BI258" i="6"/>
  <c r="BH258" i="6"/>
  <c r="BG258" i="6"/>
  <c r="BF258" i="6"/>
  <c r="T258" i="6"/>
  <c r="R258" i="6"/>
  <c r="P258" i="6"/>
  <c r="BI256" i="6"/>
  <c r="BH256" i="6"/>
  <c r="BG256" i="6"/>
  <c r="BF256" i="6"/>
  <c r="T256" i="6"/>
  <c r="R256" i="6"/>
  <c r="P256"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49" i="6"/>
  <c r="BH249" i="6"/>
  <c r="BG249" i="6"/>
  <c r="BF249" i="6"/>
  <c r="T249" i="6"/>
  <c r="R249" i="6"/>
  <c r="P249" i="6"/>
  <c r="BI246" i="6"/>
  <c r="BH246" i="6"/>
  <c r="BG246" i="6"/>
  <c r="BF246" i="6"/>
  <c r="T246" i="6"/>
  <c r="R246" i="6"/>
  <c r="P246" i="6"/>
  <c r="BI245" i="6"/>
  <c r="BH245" i="6"/>
  <c r="BG245" i="6"/>
  <c r="BF245" i="6"/>
  <c r="T245" i="6"/>
  <c r="R245" i="6"/>
  <c r="P245" i="6"/>
  <c r="BI244" i="6"/>
  <c r="BH244" i="6"/>
  <c r="BG244" i="6"/>
  <c r="BF244" i="6"/>
  <c r="T244" i="6"/>
  <c r="R244" i="6"/>
  <c r="P244" i="6"/>
  <c r="BI243" i="6"/>
  <c r="BH243" i="6"/>
  <c r="BG243" i="6"/>
  <c r="BF243" i="6"/>
  <c r="T243" i="6"/>
  <c r="R243" i="6"/>
  <c r="P243" i="6"/>
  <c r="BI242" i="6"/>
  <c r="BH242" i="6"/>
  <c r="BG242" i="6"/>
  <c r="BF242" i="6"/>
  <c r="T242" i="6"/>
  <c r="R242" i="6"/>
  <c r="P242" i="6"/>
  <c r="BI241" i="6"/>
  <c r="BH241" i="6"/>
  <c r="BG241" i="6"/>
  <c r="BF241" i="6"/>
  <c r="T241" i="6"/>
  <c r="R241" i="6"/>
  <c r="P241" i="6"/>
  <c r="BI240" i="6"/>
  <c r="BH240" i="6"/>
  <c r="BG240" i="6"/>
  <c r="BF240" i="6"/>
  <c r="T240" i="6"/>
  <c r="R240" i="6"/>
  <c r="P240" i="6"/>
  <c r="BI239" i="6"/>
  <c r="BH239" i="6"/>
  <c r="BG239" i="6"/>
  <c r="BF239" i="6"/>
  <c r="T239" i="6"/>
  <c r="R239" i="6"/>
  <c r="P239" i="6"/>
  <c r="BI238" i="6"/>
  <c r="BH238" i="6"/>
  <c r="BG238" i="6"/>
  <c r="BF238" i="6"/>
  <c r="T238" i="6"/>
  <c r="R238" i="6"/>
  <c r="P238" i="6"/>
  <c r="BI237" i="6"/>
  <c r="BH237" i="6"/>
  <c r="BG237" i="6"/>
  <c r="BF237" i="6"/>
  <c r="T237" i="6"/>
  <c r="R237" i="6"/>
  <c r="P237" i="6"/>
  <c r="BI236" i="6"/>
  <c r="BH236" i="6"/>
  <c r="BG236" i="6"/>
  <c r="BF236" i="6"/>
  <c r="T236" i="6"/>
  <c r="R236" i="6"/>
  <c r="P236" i="6"/>
  <c r="BI235" i="6"/>
  <c r="BH235" i="6"/>
  <c r="BG235" i="6"/>
  <c r="BF235" i="6"/>
  <c r="T235" i="6"/>
  <c r="R235" i="6"/>
  <c r="P235" i="6"/>
  <c r="BI234" i="6"/>
  <c r="BH234" i="6"/>
  <c r="BG234" i="6"/>
  <c r="BF234" i="6"/>
  <c r="T234" i="6"/>
  <c r="R234" i="6"/>
  <c r="P234" i="6"/>
  <c r="BI233" i="6"/>
  <c r="BH233" i="6"/>
  <c r="BG233" i="6"/>
  <c r="BF233" i="6"/>
  <c r="T233" i="6"/>
  <c r="R233" i="6"/>
  <c r="P233" i="6"/>
  <c r="BI232" i="6"/>
  <c r="BH232" i="6"/>
  <c r="BG232" i="6"/>
  <c r="BF232" i="6"/>
  <c r="T232" i="6"/>
  <c r="R232" i="6"/>
  <c r="P232" i="6"/>
  <c r="BI231" i="6"/>
  <c r="BH231" i="6"/>
  <c r="BG231" i="6"/>
  <c r="BF231" i="6"/>
  <c r="T231" i="6"/>
  <c r="R231" i="6"/>
  <c r="P231" i="6"/>
  <c r="BI230" i="6"/>
  <c r="BH230" i="6"/>
  <c r="BG230" i="6"/>
  <c r="BF230" i="6"/>
  <c r="T230" i="6"/>
  <c r="R230" i="6"/>
  <c r="P230" i="6"/>
  <c r="BI229" i="6"/>
  <c r="BH229" i="6"/>
  <c r="BG229" i="6"/>
  <c r="BF229" i="6"/>
  <c r="T229" i="6"/>
  <c r="R229" i="6"/>
  <c r="P229" i="6"/>
  <c r="BI228" i="6"/>
  <c r="BH228" i="6"/>
  <c r="BG228" i="6"/>
  <c r="BF228" i="6"/>
  <c r="T228" i="6"/>
  <c r="R228" i="6"/>
  <c r="P228" i="6"/>
  <c r="BI225" i="6"/>
  <c r="BH225" i="6"/>
  <c r="BG225" i="6"/>
  <c r="BF225" i="6"/>
  <c r="T225" i="6"/>
  <c r="R225" i="6"/>
  <c r="P225" i="6"/>
  <c r="BI224" i="6"/>
  <c r="BH224" i="6"/>
  <c r="BG224" i="6"/>
  <c r="BF224" i="6"/>
  <c r="T224" i="6"/>
  <c r="R224" i="6"/>
  <c r="P224" i="6"/>
  <c r="BI223" i="6"/>
  <c r="BH223" i="6"/>
  <c r="BG223" i="6"/>
  <c r="BF223" i="6"/>
  <c r="T223" i="6"/>
  <c r="R223" i="6"/>
  <c r="P223" i="6"/>
  <c r="BI222" i="6"/>
  <c r="BH222" i="6"/>
  <c r="BG222" i="6"/>
  <c r="BF222" i="6"/>
  <c r="T222" i="6"/>
  <c r="R222" i="6"/>
  <c r="P222" i="6"/>
  <c r="BI221" i="6"/>
  <c r="BH221" i="6"/>
  <c r="BG221" i="6"/>
  <c r="BF221" i="6"/>
  <c r="T221" i="6"/>
  <c r="R221" i="6"/>
  <c r="P221" i="6"/>
  <c r="BI220" i="6"/>
  <c r="BH220" i="6"/>
  <c r="BG220" i="6"/>
  <c r="BF220" i="6"/>
  <c r="T220" i="6"/>
  <c r="R220" i="6"/>
  <c r="P220" i="6"/>
  <c r="BI219" i="6"/>
  <c r="BH219" i="6"/>
  <c r="BG219" i="6"/>
  <c r="BF219" i="6"/>
  <c r="T219" i="6"/>
  <c r="R219" i="6"/>
  <c r="P219" i="6"/>
  <c r="BI218" i="6"/>
  <c r="BH218" i="6"/>
  <c r="BG218" i="6"/>
  <c r="BF218" i="6"/>
  <c r="T218" i="6"/>
  <c r="R218" i="6"/>
  <c r="P218" i="6"/>
  <c r="BI217" i="6"/>
  <c r="BH217" i="6"/>
  <c r="BG217" i="6"/>
  <c r="BF217" i="6"/>
  <c r="T217" i="6"/>
  <c r="R217" i="6"/>
  <c r="P217" i="6"/>
  <c r="BI216" i="6"/>
  <c r="BH216" i="6"/>
  <c r="BG216" i="6"/>
  <c r="BF216" i="6"/>
  <c r="T216" i="6"/>
  <c r="R216" i="6"/>
  <c r="P216" i="6"/>
  <c r="BI215" i="6"/>
  <c r="BH215" i="6"/>
  <c r="BG215" i="6"/>
  <c r="BF215" i="6"/>
  <c r="T215" i="6"/>
  <c r="R215" i="6"/>
  <c r="P215" i="6"/>
  <c r="BI214" i="6"/>
  <c r="BH214" i="6"/>
  <c r="BG214" i="6"/>
  <c r="BF214" i="6"/>
  <c r="T214" i="6"/>
  <c r="R214" i="6"/>
  <c r="P214" i="6"/>
  <c r="BI213" i="6"/>
  <c r="BH213" i="6"/>
  <c r="BG213" i="6"/>
  <c r="BF213" i="6"/>
  <c r="T213" i="6"/>
  <c r="R213" i="6"/>
  <c r="P213" i="6"/>
  <c r="BI212" i="6"/>
  <c r="BH212" i="6"/>
  <c r="BG212" i="6"/>
  <c r="BF212" i="6"/>
  <c r="T212" i="6"/>
  <c r="R212" i="6"/>
  <c r="P212" i="6"/>
  <c r="BI211" i="6"/>
  <c r="BH211" i="6"/>
  <c r="BG211" i="6"/>
  <c r="BF211" i="6"/>
  <c r="T211" i="6"/>
  <c r="R211" i="6"/>
  <c r="P211" i="6"/>
  <c r="BI210" i="6"/>
  <c r="BH210" i="6"/>
  <c r="BG210" i="6"/>
  <c r="BF210" i="6"/>
  <c r="T210" i="6"/>
  <c r="R210" i="6"/>
  <c r="P210" i="6"/>
  <c r="BI209" i="6"/>
  <c r="BH209" i="6"/>
  <c r="BG209" i="6"/>
  <c r="BF209" i="6"/>
  <c r="T209" i="6"/>
  <c r="R209" i="6"/>
  <c r="P209" i="6"/>
  <c r="BI208" i="6"/>
  <c r="BH208" i="6"/>
  <c r="BG208" i="6"/>
  <c r="BF208" i="6"/>
  <c r="T208" i="6"/>
  <c r="R208" i="6"/>
  <c r="P208" i="6"/>
  <c r="BI207" i="6"/>
  <c r="BH207" i="6"/>
  <c r="BG207" i="6"/>
  <c r="BF207" i="6"/>
  <c r="T207" i="6"/>
  <c r="R207" i="6"/>
  <c r="P207" i="6"/>
  <c r="BI206" i="6"/>
  <c r="BH206" i="6"/>
  <c r="BG206" i="6"/>
  <c r="BF206" i="6"/>
  <c r="T206" i="6"/>
  <c r="R206" i="6"/>
  <c r="P206" i="6"/>
  <c r="BI205" i="6"/>
  <c r="BH205" i="6"/>
  <c r="BG205" i="6"/>
  <c r="BF205" i="6"/>
  <c r="T205" i="6"/>
  <c r="R205" i="6"/>
  <c r="P205" i="6"/>
  <c r="BI204" i="6"/>
  <c r="BH204" i="6"/>
  <c r="BG204" i="6"/>
  <c r="BF204" i="6"/>
  <c r="T204" i="6"/>
  <c r="R204" i="6"/>
  <c r="P204" i="6"/>
  <c r="BI203" i="6"/>
  <c r="BH203" i="6"/>
  <c r="BG203" i="6"/>
  <c r="BF203" i="6"/>
  <c r="T203" i="6"/>
  <c r="R203" i="6"/>
  <c r="P203" i="6"/>
  <c r="BI202" i="6"/>
  <c r="BH202" i="6"/>
  <c r="BG202" i="6"/>
  <c r="BF202" i="6"/>
  <c r="T202" i="6"/>
  <c r="R202" i="6"/>
  <c r="P202" i="6"/>
  <c r="BI201" i="6"/>
  <c r="BH201" i="6"/>
  <c r="BG201" i="6"/>
  <c r="BF201" i="6"/>
  <c r="T201" i="6"/>
  <c r="R201" i="6"/>
  <c r="P201" i="6"/>
  <c r="BI200" i="6"/>
  <c r="BH200" i="6"/>
  <c r="BG200" i="6"/>
  <c r="BF200" i="6"/>
  <c r="T200" i="6"/>
  <c r="R200" i="6"/>
  <c r="P200" i="6"/>
  <c r="BI199" i="6"/>
  <c r="BH199" i="6"/>
  <c r="BG199" i="6"/>
  <c r="BF199" i="6"/>
  <c r="T199" i="6"/>
  <c r="R199" i="6"/>
  <c r="P199" i="6"/>
  <c r="BI198" i="6"/>
  <c r="BH198" i="6"/>
  <c r="BG198" i="6"/>
  <c r="BF198" i="6"/>
  <c r="T198" i="6"/>
  <c r="R198" i="6"/>
  <c r="P198" i="6"/>
  <c r="BI197" i="6"/>
  <c r="BH197" i="6"/>
  <c r="BG197" i="6"/>
  <c r="BF197" i="6"/>
  <c r="T197" i="6"/>
  <c r="R197" i="6"/>
  <c r="P197" i="6"/>
  <c r="BI196" i="6"/>
  <c r="BH196" i="6"/>
  <c r="BG196" i="6"/>
  <c r="BF196" i="6"/>
  <c r="T196" i="6"/>
  <c r="R196" i="6"/>
  <c r="P196" i="6"/>
  <c r="BI195" i="6"/>
  <c r="BH195" i="6"/>
  <c r="BG195" i="6"/>
  <c r="BF195" i="6"/>
  <c r="T195" i="6"/>
  <c r="R195" i="6"/>
  <c r="P195" i="6"/>
  <c r="BI194" i="6"/>
  <c r="BH194" i="6"/>
  <c r="BG194" i="6"/>
  <c r="BF194" i="6"/>
  <c r="T194" i="6"/>
  <c r="R194" i="6"/>
  <c r="P194" i="6"/>
  <c r="BI193" i="6"/>
  <c r="BH193" i="6"/>
  <c r="BG193" i="6"/>
  <c r="BF193" i="6"/>
  <c r="T193" i="6"/>
  <c r="R193" i="6"/>
  <c r="P193" i="6"/>
  <c r="BI192" i="6"/>
  <c r="BH192" i="6"/>
  <c r="BG192" i="6"/>
  <c r="BF192" i="6"/>
  <c r="T192" i="6"/>
  <c r="R192" i="6"/>
  <c r="P192" i="6"/>
  <c r="BI191" i="6"/>
  <c r="BH191" i="6"/>
  <c r="BG191" i="6"/>
  <c r="BF191" i="6"/>
  <c r="T191" i="6"/>
  <c r="R191" i="6"/>
  <c r="P191" i="6"/>
  <c r="BI190" i="6"/>
  <c r="BH190" i="6"/>
  <c r="BG190" i="6"/>
  <c r="BF190" i="6"/>
  <c r="T190" i="6"/>
  <c r="R190" i="6"/>
  <c r="P190" i="6"/>
  <c r="BI189" i="6"/>
  <c r="BH189" i="6"/>
  <c r="BG189" i="6"/>
  <c r="BF189" i="6"/>
  <c r="T189" i="6"/>
  <c r="R189" i="6"/>
  <c r="P189" i="6"/>
  <c r="BI188" i="6"/>
  <c r="BH188" i="6"/>
  <c r="BG188" i="6"/>
  <c r="BF188" i="6"/>
  <c r="T188" i="6"/>
  <c r="R188" i="6"/>
  <c r="P188" i="6"/>
  <c r="BI187" i="6"/>
  <c r="BH187" i="6"/>
  <c r="BG187" i="6"/>
  <c r="BF187" i="6"/>
  <c r="T187" i="6"/>
  <c r="R187" i="6"/>
  <c r="P187" i="6"/>
  <c r="BI184" i="6"/>
  <c r="BH184" i="6"/>
  <c r="BG184" i="6"/>
  <c r="BF184" i="6"/>
  <c r="T184" i="6"/>
  <c r="R184" i="6"/>
  <c r="P184" i="6"/>
  <c r="BI182" i="6"/>
  <c r="BH182" i="6"/>
  <c r="BG182" i="6"/>
  <c r="BF182" i="6"/>
  <c r="T182" i="6"/>
  <c r="R182" i="6"/>
  <c r="P182" i="6"/>
  <c r="BI180" i="6"/>
  <c r="BH180" i="6"/>
  <c r="BG180" i="6"/>
  <c r="BF180" i="6"/>
  <c r="T180" i="6"/>
  <c r="R180" i="6"/>
  <c r="P180" i="6"/>
  <c r="BI178" i="6"/>
  <c r="BH178" i="6"/>
  <c r="BG178" i="6"/>
  <c r="BF178" i="6"/>
  <c r="T178" i="6"/>
  <c r="R178" i="6"/>
  <c r="P178" i="6"/>
  <c r="BI176" i="6"/>
  <c r="BH176" i="6"/>
  <c r="BG176" i="6"/>
  <c r="BF176" i="6"/>
  <c r="T176" i="6"/>
  <c r="R176" i="6"/>
  <c r="P176" i="6"/>
  <c r="BI174" i="6"/>
  <c r="BH174" i="6"/>
  <c r="BG174" i="6"/>
  <c r="BF174" i="6"/>
  <c r="T174" i="6"/>
  <c r="R174" i="6"/>
  <c r="P174" i="6"/>
  <c r="BI172" i="6"/>
  <c r="BH172" i="6"/>
  <c r="BG172" i="6"/>
  <c r="BF172" i="6"/>
  <c r="T172" i="6"/>
  <c r="R172" i="6"/>
  <c r="P172" i="6"/>
  <c r="BI170" i="6"/>
  <c r="BH170" i="6"/>
  <c r="BG170" i="6"/>
  <c r="BF170" i="6"/>
  <c r="T170" i="6"/>
  <c r="R170" i="6"/>
  <c r="P170" i="6"/>
  <c r="BI168" i="6"/>
  <c r="BH168" i="6"/>
  <c r="BG168" i="6"/>
  <c r="BF168" i="6"/>
  <c r="T168" i="6"/>
  <c r="R168" i="6"/>
  <c r="P168" i="6"/>
  <c r="BI166" i="6"/>
  <c r="BH166" i="6"/>
  <c r="BG166" i="6"/>
  <c r="BF166" i="6"/>
  <c r="T166" i="6"/>
  <c r="R166" i="6"/>
  <c r="P166" i="6"/>
  <c r="BI164" i="6"/>
  <c r="BH164" i="6"/>
  <c r="BG164" i="6"/>
  <c r="BF164" i="6"/>
  <c r="T164" i="6"/>
  <c r="R164" i="6"/>
  <c r="P164" i="6"/>
  <c r="BI162" i="6"/>
  <c r="BH162" i="6"/>
  <c r="BG162" i="6"/>
  <c r="BF162" i="6"/>
  <c r="T162" i="6"/>
  <c r="R162" i="6"/>
  <c r="P162" i="6"/>
  <c r="BI160" i="6"/>
  <c r="BH160" i="6"/>
  <c r="BG160" i="6"/>
  <c r="BF160" i="6"/>
  <c r="T160" i="6"/>
  <c r="R160" i="6"/>
  <c r="P160" i="6"/>
  <c r="BI157" i="6"/>
  <c r="BH157" i="6"/>
  <c r="BG157" i="6"/>
  <c r="BF157" i="6"/>
  <c r="T157" i="6"/>
  <c r="R157" i="6"/>
  <c r="P157" i="6"/>
  <c r="BI156" i="6"/>
  <c r="BH156" i="6"/>
  <c r="BG156" i="6"/>
  <c r="BF156" i="6"/>
  <c r="T156" i="6"/>
  <c r="R156" i="6"/>
  <c r="P156" i="6"/>
  <c r="BI155" i="6"/>
  <c r="BH155" i="6"/>
  <c r="BG155" i="6"/>
  <c r="BF155" i="6"/>
  <c r="T155" i="6"/>
  <c r="R155" i="6"/>
  <c r="P155" i="6"/>
  <c r="BI154" i="6"/>
  <c r="BH154" i="6"/>
  <c r="BG154" i="6"/>
  <c r="BF154" i="6"/>
  <c r="T154" i="6"/>
  <c r="R154" i="6"/>
  <c r="P154" i="6"/>
  <c r="BI153" i="6"/>
  <c r="BH153" i="6"/>
  <c r="BG153" i="6"/>
  <c r="BF153" i="6"/>
  <c r="T153" i="6"/>
  <c r="R153" i="6"/>
  <c r="P153" i="6"/>
  <c r="BI151" i="6"/>
  <c r="BH151" i="6"/>
  <c r="BG151" i="6"/>
  <c r="BF151" i="6"/>
  <c r="T151" i="6"/>
  <c r="R151" i="6"/>
  <c r="P151"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BI144" i="6"/>
  <c r="BH144" i="6"/>
  <c r="BG144" i="6"/>
  <c r="BF144" i="6"/>
  <c r="T144" i="6"/>
  <c r="R144" i="6"/>
  <c r="P144" i="6"/>
  <c r="BI143" i="6"/>
  <c r="BH143" i="6"/>
  <c r="BG143" i="6"/>
  <c r="BF143" i="6"/>
  <c r="T143" i="6"/>
  <c r="R143" i="6"/>
  <c r="P143" i="6"/>
  <c r="BI142" i="6"/>
  <c r="BH142" i="6"/>
  <c r="BG142" i="6"/>
  <c r="BF142" i="6"/>
  <c r="T142" i="6"/>
  <c r="R142" i="6"/>
  <c r="P142" i="6"/>
  <c r="BI141" i="6"/>
  <c r="BH141" i="6"/>
  <c r="BG141" i="6"/>
  <c r="BF141" i="6"/>
  <c r="T141" i="6"/>
  <c r="R141" i="6"/>
  <c r="P141" i="6"/>
  <c r="BI140" i="6"/>
  <c r="BH140" i="6"/>
  <c r="BG140" i="6"/>
  <c r="BF140" i="6"/>
  <c r="T140" i="6"/>
  <c r="R140" i="6"/>
  <c r="P140" i="6"/>
  <c r="BI139" i="6"/>
  <c r="BH139" i="6"/>
  <c r="BG139" i="6"/>
  <c r="BF139" i="6"/>
  <c r="T139" i="6"/>
  <c r="R139" i="6"/>
  <c r="P139" i="6"/>
  <c r="BI138" i="6"/>
  <c r="BH138" i="6"/>
  <c r="BG138" i="6"/>
  <c r="BF138" i="6"/>
  <c r="T138" i="6"/>
  <c r="R138" i="6"/>
  <c r="P138" i="6"/>
  <c r="BI137" i="6"/>
  <c r="BH137" i="6"/>
  <c r="BG137" i="6"/>
  <c r="BF137" i="6"/>
  <c r="T137" i="6"/>
  <c r="R137" i="6"/>
  <c r="P137" i="6"/>
  <c r="BI136" i="6"/>
  <c r="BH136" i="6"/>
  <c r="BG136" i="6"/>
  <c r="BF136" i="6"/>
  <c r="T136" i="6"/>
  <c r="R136" i="6"/>
  <c r="P136" i="6"/>
  <c r="BI135" i="6"/>
  <c r="BH135" i="6"/>
  <c r="BG135" i="6"/>
  <c r="BF135" i="6"/>
  <c r="T135" i="6"/>
  <c r="R135" i="6"/>
  <c r="P135" i="6"/>
  <c r="BI134" i="6"/>
  <c r="BH134" i="6"/>
  <c r="BG134" i="6"/>
  <c r="BF134" i="6"/>
  <c r="T134" i="6"/>
  <c r="R134" i="6"/>
  <c r="P134" i="6"/>
  <c r="BI133" i="6"/>
  <c r="BH133" i="6"/>
  <c r="BG133" i="6"/>
  <c r="BF133" i="6"/>
  <c r="T133" i="6"/>
  <c r="R133" i="6"/>
  <c r="P133" i="6"/>
  <c r="BI132" i="6"/>
  <c r="BH132" i="6"/>
  <c r="BG132" i="6"/>
  <c r="BF132" i="6"/>
  <c r="T132" i="6"/>
  <c r="R132" i="6"/>
  <c r="P132" i="6"/>
  <c r="BI131" i="6"/>
  <c r="BH131" i="6"/>
  <c r="BG131" i="6"/>
  <c r="BF131" i="6"/>
  <c r="T131" i="6"/>
  <c r="R131" i="6"/>
  <c r="P131" i="6"/>
  <c r="BI130" i="6"/>
  <c r="BH130" i="6"/>
  <c r="BG130" i="6"/>
  <c r="BF130" i="6"/>
  <c r="T130" i="6"/>
  <c r="R130" i="6"/>
  <c r="P130" i="6"/>
  <c r="BI129" i="6"/>
  <c r="BH129" i="6"/>
  <c r="BG129" i="6"/>
  <c r="BF129" i="6"/>
  <c r="T129" i="6"/>
  <c r="R129" i="6"/>
  <c r="P129" i="6"/>
  <c r="BI128" i="6"/>
  <c r="BH128" i="6"/>
  <c r="BG128" i="6"/>
  <c r="BF128" i="6"/>
  <c r="T128" i="6"/>
  <c r="R128" i="6"/>
  <c r="P128" i="6"/>
  <c r="BI127" i="6"/>
  <c r="BH127" i="6"/>
  <c r="BG127" i="6"/>
  <c r="BF127" i="6"/>
  <c r="T127" i="6"/>
  <c r="R127" i="6"/>
  <c r="P127" i="6"/>
  <c r="BI125" i="6"/>
  <c r="BH125" i="6"/>
  <c r="BG125" i="6"/>
  <c r="BF125" i="6"/>
  <c r="T125" i="6"/>
  <c r="R125" i="6"/>
  <c r="P125" i="6"/>
  <c r="BI123" i="6"/>
  <c r="BH123" i="6"/>
  <c r="BG123" i="6"/>
  <c r="BF123" i="6"/>
  <c r="T123" i="6"/>
  <c r="R123" i="6"/>
  <c r="P123" i="6"/>
  <c r="BI122" i="6"/>
  <c r="BH122" i="6"/>
  <c r="BG122" i="6"/>
  <c r="BF122" i="6"/>
  <c r="T122" i="6"/>
  <c r="R122" i="6"/>
  <c r="P122" i="6"/>
  <c r="BI121" i="6"/>
  <c r="BH121" i="6"/>
  <c r="BG121" i="6"/>
  <c r="BF121" i="6"/>
  <c r="T121" i="6"/>
  <c r="R121" i="6"/>
  <c r="P121" i="6"/>
  <c r="BI120" i="6"/>
  <c r="BH120" i="6"/>
  <c r="BG120" i="6"/>
  <c r="BF120" i="6"/>
  <c r="T120" i="6"/>
  <c r="R120" i="6"/>
  <c r="P120" i="6"/>
  <c r="BI119" i="6"/>
  <c r="BH119" i="6"/>
  <c r="BG119" i="6"/>
  <c r="BF119" i="6"/>
  <c r="T119" i="6"/>
  <c r="R119" i="6"/>
  <c r="P119" i="6"/>
  <c r="BI118" i="6"/>
  <c r="BH118" i="6"/>
  <c r="BG118" i="6"/>
  <c r="BF118" i="6"/>
  <c r="T118" i="6"/>
  <c r="R118" i="6"/>
  <c r="P118" i="6"/>
  <c r="BI117" i="6"/>
  <c r="BH117" i="6"/>
  <c r="BG117" i="6"/>
  <c r="BF117" i="6"/>
  <c r="T117" i="6"/>
  <c r="R117" i="6"/>
  <c r="P117" i="6"/>
  <c r="BI116" i="6"/>
  <c r="BH116" i="6"/>
  <c r="BG116" i="6"/>
  <c r="BF116" i="6"/>
  <c r="T116" i="6"/>
  <c r="R116" i="6"/>
  <c r="P116" i="6"/>
  <c r="BI114" i="6"/>
  <c r="BH114" i="6"/>
  <c r="BG114" i="6"/>
  <c r="BF114" i="6"/>
  <c r="T114" i="6"/>
  <c r="R114" i="6"/>
  <c r="P114" i="6"/>
  <c r="BI112" i="6"/>
  <c r="BH112" i="6"/>
  <c r="BG112" i="6"/>
  <c r="BF112" i="6"/>
  <c r="T112" i="6"/>
  <c r="R112" i="6"/>
  <c r="P112"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1" i="6"/>
  <c r="BH101" i="6"/>
  <c r="BG101" i="6"/>
  <c r="BF101" i="6"/>
  <c r="T101" i="6"/>
  <c r="R101" i="6"/>
  <c r="P101" i="6"/>
  <c r="BI99" i="6"/>
  <c r="BH99" i="6"/>
  <c r="BG99" i="6"/>
  <c r="BF99" i="6"/>
  <c r="T99" i="6"/>
  <c r="R99" i="6"/>
  <c r="P99" i="6"/>
  <c r="BI97" i="6"/>
  <c r="BH97" i="6"/>
  <c r="BG97" i="6"/>
  <c r="BF97" i="6"/>
  <c r="T97" i="6"/>
  <c r="R97" i="6"/>
  <c r="P97" i="6"/>
  <c r="F89" i="6"/>
  <c r="E87" i="6"/>
  <c r="F56" i="6"/>
  <c r="E54" i="6"/>
  <c r="J26" i="6"/>
  <c r="E26" i="6"/>
  <c r="J92" i="6" s="1"/>
  <c r="J25" i="6"/>
  <c r="J23" i="6"/>
  <c r="E23" i="6"/>
  <c r="J91" i="6" s="1"/>
  <c r="J22" i="6"/>
  <c r="J20" i="6"/>
  <c r="E20" i="6"/>
  <c r="F92" i="6"/>
  <c r="J19" i="6"/>
  <c r="J17" i="6"/>
  <c r="E17" i="6"/>
  <c r="F58" i="6" s="1"/>
  <c r="J16" i="6"/>
  <c r="J14" i="6"/>
  <c r="J89" i="6" s="1"/>
  <c r="E7" i="6"/>
  <c r="E50" i="6"/>
  <c r="J424" i="5"/>
  <c r="J77" i="5" s="1"/>
  <c r="J39" i="5"/>
  <c r="J38" i="5"/>
  <c r="AY59" i="1" s="1"/>
  <c r="J37" i="5"/>
  <c r="AX59" i="1" s="1"/>
  <c r="BI436" i="5"/>
  <c r="BH436" i="5"/>
  <c r="BG436" i="5"/>
  <c r="BE436" i="5"/>
  <c r="T436" i="5"/>
  <c r="R436" i="5"/>
  <c r="P436" i="5"/>
  <c r="BI435" i="5"/>
  <c r="BH435" i="5"/>
  <c r="BG435" i="5"/>
  <c r="BE435" i="5"/>
  <c r="T435" i="5"/>
  <c r="R435" i="5"/>
  <c r="P435" i="5"/>
  <c r="BI434" i="5"/>
  <c r="BH434" i="5"/>
  <c r="BG434" i="5"/>
  <c r="BE434" i="5"/>
  <c r="T434" i="5"/>
  <c r="R434" i="5"/>
  <c r="P434" i="5"/>
  <c r="BI433" i="5"/>
  <c r="BH433" i="5"/>
  <c r="BG433" i="5"/>
  <c r="BE433" i="5"/>
  <c r="T433" i="5"/>
  <c r="R433" i="5"/>
  <c r="P433" i="5"/>
  <c r="BI432" i="5"/>
  <c r="BH432" i="5"/>
  <c r="BG432" i="5"/>
  <c r="BE432" i="5"/>
  <c r="T432" i="5"/>
  <c r="R432" i="5"/>
  <c r="P432" i="5"/>
  <c r="BI428" i="5"/>
  <c r="BH428" i="5"/>
  <c r="BG428" i="5"/>
  <c r="BF428" i="5"/>
  <c r="T428" i="5"/>
  <c r="R428" i="5"/>
  <c r="P428" i="5"/>
  <c r="BI426" i="5"/>
  <c r="BH426" i="5"/>
  <c r="BG426" i="5"/>
  <c r="BF426" i="5"/>
  <c r="T426" i="5"/>
  <c r="R426" i="5"/>
  <c r="P426" i="5"/>
  <c r="BI423" i="5"/>
  <c r="BH423" i="5"/>
  <c r="BG423" i="5"/>
  <c r="BF423" i="5"/>
  <c r="T423" i="5"/>
  <c r="R423" i="5"/>
  <c r="P423" i="5"/>
  <c r="BI421" i="5"/>
  <c r="BH421" i="5"/>
  <c r="BG421" i="5"/>
  <c r="BF421" i="5"/>
  <c r="T421" i="5"/>
  <c r="R421" i="5"/>
  <c r="P421" i="5"/>
  <c r="BI420" i="5"/>
  <c r="BH420" i="5"/>
  <c r="BG420" i="5"/>
  <c r="BE420" i="5"/>
  <c r="T420" i="5"/>
  <c r="R420" i="5"/>
  <c r="P420" i="5"/>
  <c r="BI418" i="5"/>
  <c r="BH418" i="5"/>
  <c r="BG418" i="5"/>
  <c r="BF418" i="5"/>
  <c r="T418" i="5"/>
  <c r="R418" i="5"/>
  <c r="P418" i="5"/>
  <c r="BI415" i="5"/>
  <c r="BH415" i="5"/>
  <c r="BG415" i="5"/>
  <c r="BF415" i="5"/>
  <c r="T415" i="5"/>
  <c r="R415" i="5"/>
  <c r="P415" i="5"/>
  <c r="BI414" i="5"/>
  <c r="BH414" i="5"/>
  <c r="BG414" i="5"/>
  <c r="BF414" i="5"/>
  <c r="T414" i="5"/>
  <c r="R414" i="5"/>
  <c r="P414" i="5"/>
  <c r="BI413" i="5"/>
  <c r="BH413" i="5"/>
  <c r="BG413" i="5"/>
  <c r="BF413" i="5"/>
  <c r="T413" i="5"/>
  <c r="R413" i="5"/>
  <c r="P413" i="5"/>
  <c r="BI412" i="5"/>
  <c r="BH412" i="5"/>
  <c r="BG412" i="5"/>
  <c r="BF412" i="5"/>
  <c r="T412" i="5"/>
  <c r="R412" i="5"/>
  <c r="P412" i="5"/>
  <c r="BI411" i="5"/>
  <c r="BH411" i="5"/>
  <c r="BG411" i="5"/>
  <c r="BF411" i="5"/>
  <c r="T411" i="5"/>
  <c r="R411" i="5"/>
  <c r="P411" i="5"/>
  <c r="BI410" i="5"/>
  <c r="BH410" i="5"/>
  <c r="BG410" i="5"/>
  <c r="BF410" i="5"/>
  <c r="T410" i="5"/>
  <c r="R410" i="5"/>
  <c r="P410" i="5"/>
  <c r="BI409" i="5"/>
  <c r="BH409" i="5"/>
  <c r="BG409" i="5"/>
  <c r="BE409" i="5"/>
  <c r="T409" i="5"/>
  <c r="R409" i="5"/>
  <c r="P409" i="5"/>
  <c r="BI406" i="5"/>
  <c r="BH406" i="5"/>
  <c r="BG406" i="5"/>
  <c r="BE406" i="5"/>
  <c r="T406" i="5"/>
  <c r="R406" i="5"/>
  <c r="P406" i="5"/>
  <c r="BI404" i="5"/>
  <c r="BH404" i="5"/>
  <c r="BG404" i="5"/>
  <c r="BF404" i="5"/>
  <c r="T404" i="5"/>
  <c r="R404" i="5"/>
  <c r="P404" i="5"/>
  <c r="BI403" i="5"/>
  <c r="BH403" i="5"/>
  <c r="BG403" i="5"/>
  <c r="BE403" i="5"/>
  <c r="T403" i="5"/>
  <c r="R403" i="5"/>
  <c r="P403" i="5"/>
  <c r="BI401" i="5"/>
  <c r="BH401" i="5"/>
  <c r="BG401" i="5"/>
  <c r="BF401" i="5"/>
  <c r="T401" i="5"/>
  <c r="R401" i="5"/>
  <c r="P401" i="5"/>
  <c r="BI399" i="5"/>
  <c r="BH399" i="5"/>
  <c r="BG399" i="5"/>
  <c r="BF399" i="5"/>
  <c r="T399" i="5"/>
  <c r="R399" i="5"/>
  <c r="P399" i="5"/>
  <c r="BI397" i="5"/>
  <c r="BH397" i="5"/>
  <c r="BG397" i="5"/>
  <c r="BF397" i="5"/>
  <c r="T397" i="5"/>
  <c r="R397" i="5"/>
  <c r="P397" i="5"/>
  <c r="BI395" i="5"/>
  <c r="BH395" i="5"/>
  <c r="BG395" i="5"/>
  <c r="BF395" i="5"/>
  <c r="T395" i="5"/>
  <c r="R395" i="5"/>
  <c r="P395" i="5"/>
  <c r="BI394" i="5"/>
  <c r="BH394" i="5"/>
  <c r="BG394" i="5"/>
  <c r="BF394" i="5"/>
  <c r="T394" i="5"/>
  <c r="R394" i="5"/>
  <c r="P394" i="5"/>
  <c r="BI392" i="5"/>
  <c r="BH392" i="5"/>
  <c r="BG392" i="5"/>
  <c r="BF392" i="5"/>
  <c r="T392" i="5"/>
  <c r="R392" i="5"/>
  <c r="P392" i="5"/>
  <c r="BI391" i="5"/>
  <c r="BH391" i="5"/>
  <c r="BG391" i="5"/>
  <c r="BE391" i="5"/>
  <c r="T391" i="5"/>
  <c r="R391" i="5"/>
  <c r="P391" i="5"/>
  <c r="BI387" i="5"/>
  <c r="BH387" i="5"/>
  <c r="BG387" i="5"/>
  <c r="BF387" i="5"/>
  <c r="T387" i="5"/>
  <c r="R387" i="5"/>
  <c r="P387" i="5"/>
  <c r="BI385" i="5"/>
  <c r="BH385" i="5"/>
  <c r="BG385" i="5"/>
  <c r="BF385" i="5"/>
  <c r="T385" i="5"/>
  <c r="R385" i="5"/>
  <c r="P385" i="5"/>
  <c r="BI384" i="5"/>
  <c r="BH384" i="5"/>
  <c r="BG384" i="5"/>
  <c r="BF384" i="5"/>
  <c r="T384" i="5"/>
  <c r="R384" i="5"/>
  <c r="P384" i="5"/>
  <c r="BI382" i="5"/>
  <c r="BH382" i="5"/>
  <c r="BG382" i="5"/>
  <c r="BF382" i="5"/>
  <c r="T382" i="5"/>
  <c r="R382" i="5"/>
  <c r="P382" i="5"/>
  <c r="BI380" i="5"/>
  <c r="BH380" i="5"/>
  <c r="BG380" i="5"/>
  <c r="BF380" i="5"/>
  <c r="T380" i="5"/>
  <c r="R380" i="5"/>
  <c r="P380" i="5"/>
  <c r="BI378" i="5"/>
  <c r="BH378" i="5"/>
  <c r="BG378" i="5"/>
  <c r="BE378" i="5"/>
  <c r="T378" i="5"/>
  <c r="R378" i="5"/>
  <c r="P378" i="5"/>
  <c r="BI376" i="5"/>
  <c r="BH376" i="5"/>
  <c r="BG376" i="5"/>
  <c r="BF376" i="5"/>
  <c r="T376" i="5"/>
  <c r="R376" i="5"/>
  <c r="P376" i="5"/>
  <c r="BI374" i="5"/>
  <c r="BH374" i="5"/>
  <c r="BG374" i="5"/>
  <c r="BF374" i="5"/>
  <c r="T374" i="5"/>
  <c r="R374" i="5"/>
  <c r="P374" i="5"/>
  <c r="BI372" i="5"/>
  <c r="BH372" i="5"/>
  <c r="BG372" i="5"/>
  <c r="BF372" i="5"/>
  <c r="T372" i="5"/>
  <c r="R372" i="5"/>
  <c r="P372" i="5"/>
  <c r="BI370" i="5"/>
  <c r="BH370" i="5"/>
  <c r="BG370" i="5"/>
  <c r="BF370" i="5"/>
  <c r="T370" i="5"/>
  <c r="R370" i="5"/>
  <c r="P370" i="5"/>
  <c r="BI369" i="5"/>
  <c r="BH369" i="5"/>
  <c r="BG369" i="5"/>
  <c r="BF369" i="5"/>
  <c r="T369" i="5"/>
  <c r="R369" i="5"/>
  <c r="P369" i="5"/>
  <c r="BI368" i="5"/>
  <c r="BH368" i="5"/>
  <c r="BG368" i="5"/>
  <c r="BF368" i="5"/>
  <c r="T368" i="5"/>
  <c r="R368" i="5"/>
  <c r="P368" i="5"/>
  <c r="BI365" i="5"/>
  <c r="BH365" i="5"/>
  <c r="BG365" i="5"/>
  <c r="BF365" i="5"/>
  <c r="T365" i="5"/>
  <c r="R365" i="5"/>
  <c r="P365" i="5"/>
  <c r="BI362" i="5"/>
  <c r="BH362" i="5"/>
  <c r="BG362" i="5"/>
  <c r="BF362" i="5"/>
  <c r="T362" i="5"/>
  <c r="R362" i="5"/>
  <c r="P362" i="5"/>
  <c r="BI360" i="5"/>
  <c r="BH360" i="5"/>
  <c r="BG360" i="5"/>
  <c r="BF360" i="5"/>
  <c r="T360" i="5"/>
  <c r="R360" i="5"/>
  <c r="P360" i="5"/>
  <c r="BI358" i="5"/>
  <c r="BH358" i="5"/>
  <c r="BG358" i="5"/>
  <c r="BF358" i="5"/>
  <c r="T358" i="5"/>
  <c r="R358" i="5"/>
  <c r="P358" i="5"/>
  <c r="BI354" i="5"/>
  <c r="BH354" i="5"/>
  <c r="BG354" i="5"/>
  <c r="BF354" i="5"/>
  <c r="T354" i="5"/>
  <c r="R354" i="5"/>
  <c r="P354" i="5"/>
  <c r="BI351" i="5"/>
  <c r="BH351" i="5"/>
  <c r="BG351" i="5"/>
  <c r="BF351" i="5"/>
  <c r="T351" i="5"/>
  <c r="R351" i="5"/>
  <c r="P351" i="5"/>
  <c r="BI349" i="5"/>
  <c r="BH349" i="5"/>
  <c r="BG349" i="5"/>
  <c r="BE349" i="5"/>
  <c r="T349" i="5"/>
  <c r="R349" i="5"/>
  <c r="P349" i="5"/>
  <c r="BI347" i="5"/>
  <c r="BH347" i="5"/>
  <c r="BG347" i="5"/>
  <c r="BF347" i="5"/>
  <c r="T347" i="5"/>
  <c r="R347" i="5"/>
  <c r="P347" i="5"/>
  <c r="BI345" i="5"/>
  <c r="BH345" i="5"/>
  <c r="BG345" i="5"/>
  <c r="BF345" i="5"/>
  <c r="T345" i="5"/>
  <c r="R345" i="5"/>
  <c r="P345" i="5"/>
  <c r="BI343" i="5"/>
  <c r="BH343" i="5"/>
  <c r="BG343" i="5"/>
  <c r="BF343" i="5"/>
  <c r="T343" i="5"/>
  <c r="R343" i="5"/>
  <c r="P343" i="5"/>
  <c r="BI341" i="5"/>
  <c r="BH341" i="5"/>
  <c r="BG341" i="5"/>
  <c r="BF341" i="5"/>
  <c r="T341" i="5"/>
  <c r="R341" i="5"/>
  <c r="P341" i="5"/>
  <c r="BI339" i="5"/>
  <c r="BH339" i="5"/>
  <c r="BG339" i="5"/>
  <c r="BF339" i="5"/>
  <c r="T339" i="5"/>
  <c r="R339" i="5"/>
  <c r="P339" i="5"/>
  <c r="BI337" i="5"/>
  <c r="BH337" i="5"/>
  <c r="BG337" i="5"/>
  <c r="BF337" i="5"/>
  <c r="T337" i="5"/>
  <c r="R337" i="5"/>
  <c r="P337" i="5"/>
  <c r="BI336" i="5"/>
  <c r="BH336" i="5"/>
  <c r="BG336" i="5"/>
  <c r="BE336" i="5"/>
  <c r="T336" i="5"/>
  <c r="R336" i="5"/>
  <c r="P336" i="5"/>
  <c r="BI335" i="5"/>
  <c r="BH335" i="5"/>
  <c r="BG335" i="5"/>
  <c r="BE335" i="5"/>
  <c r="T335" i="5"/>
  <c r="R335" i="5"/>
  <c r="P335" i="5"/>
  <c r="BI333" i="5"/>
  <c r="BH333" i="5"/>
  <c r="BG333" i="5"/>
  <c r="BF333" i="5"/>
  <c r="T333" i="5"/>
  <c r="R333" i="5"/>
  <c r="P333" i="5"/>
  <c r="BI330" i="5"/>
  <c r="BH330" i="5"/>
  <c r="BG330" i="5"/>
  <c r="BE330" i="5"/>
  <c r="T330" i="5"/>
  <c r="R330" i="5"/>
  <c r="P330" i="5"/>
  <c r="BI326" i="5"/>
  <c r="BH326" i="5"/>
  <c r="BG326" i="5"/>
  <c r="BF326" i="5"/>
  <c r="T326" i="5"/>
  <c r="R326" i="5"/>
  <c r="P326" i="5"/>
  <c r="BI324" i="5"/>
  <c r="BH324" i="5"/>
  <c r="BG324" i="5"/>
  <c r="BF324" i="5"/>
  <c r="T324" i="5"/>
  <c r="R324" i="5"/>
  <c r="P324" i="5"/>
  <c r="BI322" i="5"/>
  <c r="BH322" i="5"/>
  <c r="BG322" i="5"/>
  <c r="BF322" i="5"/>
  <c r="T322" i="5"/>
  <c r="R322" i="5"/>
  <c r="P322" i="5"/>
  <c r="BI319" i="5"/>
  <c r="BH319" i="5"/>
  <c r="BG319" i="5"/>
  <c r="BE319" i="5"/>
  <c r="T319" i="5"/>
  <c r="R319" i="5"/>
  <c r="P319" i="5"/>
  <c r="BI315" i="5"/>
  <c r="BH315" i="5"/>
  <c r="BG315" i="5"/>
  <c r="BF315" i="5"/>
  <c r="T315" i="5"/>
  <c r="R315" i="5"/>
  <c r="P315" i="5"/>
  <c r="BI311" i="5"/>
  <c r="BH311" i="5"/>
  <c r="BG311" i="5"/>
  <c r="BF311" i="5"/>
  <c r="T311" i="5"/>
  <c r="R311" i="5"/>
  <c r="P311" i="5"/>
  <c r="BI307" i="5"/>
  <c r="BH307" i="5"/>
  <c r="BG307" i="5"/>
  <c r="BF307" i="5"/>
  <c r="T307" i="5"/>
  <c r="R307" i="5"/>
  <c r="P307" i="5"/>
  <c r="BI304" i="5"/>
  <c r="BH304" i="5"/>
  <c r="BG304" i="5"/>
  <c r="BE304" i="5"/>
  <c r="T304" i="5"/>
  <c r="R304" i="5"/>
  <c r="P304" i="5"/>
  <c r="BI300" i="5"/>
  <c r="BH300" i="5"/>
  <c r="BG300" i="5"/>
  <c r="BE300" i="5"/>
  <c r="T300" i="5"/>
  <c r="R300" i="5"/>
  <c r="P300" i="5"/>
  <c r="BI299" i="5"/>
  <c r="BH299" i="5"/>
  <c r="BG299" i="5"/>
  <c r="BE299" i="5"/>
  <c r="T299" i="5"/>
  <c r="R299" i="5"/>
  <c r="P299" i="5"/>
  <c r="BI298" i="5"/>
  <c r="BH298" i="5"/>
  <c r="BG298" i="5"/>
  <c r="BE298" i="5"/>
  <c r="T298" i="5"/>
  <c r="R298" i="5"/>
  <c r="P298" i="5"/>
  <c r="BI295" i="5"/>
  <c r="BH295" i="5"/>
  <c r="BG295" i="5"/>
  <c r="BE295" i="5"/>
  <c r="T295" i="5"/>
  <c r="R295" i="5"/>
  <c r="P295" i="5"/>
  <c r="BI291" i="5"/>
  <c r="BH291" i="5"/>
  <c r="BG291" i="5"/>
  <c r="BE291" i="5"/>
  <c r="T291" i="5"/>
  <c r="R291" i="5"/>
  <c r="P291" i="5"/>
  <c r="BI287" i="5"/>
  <c r="BH287" i="5"/>
  <c r="BG287" i="5"/>
  <c r="BE287" i="5"/>
  <c r="T287" i="5"/>
  <c r="R287" i="5"/>
  <c r="P287" i="5"/>
  <c r="BI285" i="5"/>
  <c r="BH285" i="5"/>
  <c r="BG285" i="5"/>
  <c r="BF285" i="5"/>
  <c r="T285" i="5"/>
  <c r="R285" i="5"/>
  <c r="P285" i="5"/>
  <c r="BI282" i="5"/>
  <c r="BH282" i="5"/>
  <c r="BG282" i="5"/>
  <c r="BE282" i="5"/>
  <c r="T282" i="5"/>
  <c r="R282" i="5"/>
  <c r="P282" i="5"/>
  <c r="BI279" i="5"/>
  <c r="BH279" i="5"/>
  <c r="BG279" i="5"/>
  <c r="BE279" i="5"/>
  <c r="T279" i="5"/>
  <c r="R279" i="5"/>
  <c r="P279" i="5"/>
  <c r="BI276" i="5"/>
  <c r="BH276" i="5"/>
  <c r="BG276" i="5"/>
  <c r="BE276" i="5"/>
  <c r="T276" i="5"/>
  <c r="R276" i="5"/>
  <c r="P276" i="5"/>
  <c r="BI274" i="5"/>
  <c r="BH274" i="5"/>
  <c r="BG274" i="5"/>
  <c r="BF274" i="5"/>
  <c r="T274" i="5"/>
  <c r="R274" i="5"/>
  <c r="P274" i="5"/>
  <c r="BI272" i="5"/>
  <c r="BH272" i="5"/>
  <c r="BG272" i="5"/>
  <c r="BF272" i="5"/>
  <c r="T272" i="5"/>
  <c r="R272" i="5"/>
  <c r="P272" i="5"/>
  <c r="BI269" i="5"/>
  <c r="BH269" i="5"/>
  <c r="BG269" i="5"/>
  <c r="BE269" i="5"/>
  <c r="T269" i="5"/>
  <c r="R269" i="5"/>
  <c r="P269" i="5"/>
  <c r="BI267" i="5"/>
  <c r="BH267" i="5"/>
  <c r="BG267" i="5"/>
  <c r="BF267" i="5"/>
  <c r="T267" i="5"/>
  <c r="R267" i="5"/>
  <c r="P267" i="5"/>
  <c r="BI265" i="5"/>
  <c r="BH265" i="5"/>
  <c r="BG265" i="5"/>
  <c r="BF265" i="5"/>
  <c r="T265" i="5"/>
  <c r="R265" i="5"/>
  <c r="P265" i="5"/>
  <c r="BI263" i="5"/>
  <c r="BH263" i="5"/>
  <c r="BG263" i="5"/>
  <c r="BF263" i="5"/>
  <c r="T263" i="5"/>
  <c r="R263" i="5"/>
  <c r="P263" i="5"/>
  <c r="BI261" i="5"/>
  <c r="BH261" i="5"/>
  <c r="BG261" i="5"/>
  <c r="BE261" i="5"/>
  <c r="T261" i="5"/>
  <c r="R261" i="5"/>
  <c r="P261" i="5"/>
  <c r="BI259" i="5"/>
  <c r="BH259" i="5"/>
  <c r="BG259" i="5"/>
  <c r="BF259" i="5"/>
  <c r="T259" i="5"/>
  <c r="R259" i="5"/>
  <c r="P259" i="5"/>
  <c r="BI256" i="5"/>
  <c r="BH256" i="5"/>
  <c r="BG256" i="5"/>
  <c r="BE256" i="5"/>
  <c r="T256" i="5"/>
  <c r="R256" i="5"/>
  <c r="P256" i="5"/>
  <c r="BI253" i="5"/>
  <c r="BH253" i="5"/>
  <c r="BG253" i="5"/>
  <c r="BE253" i="5"/>
  <c r="T253" i="5"/>
  <c r="R253" i="5"/>
  <c r="P253" i="5"/>
  <c r="BI249" i="5"/>
  <c r="BH249" i="5"/>
  <c r="BG249" i="5"/>
  <c r="BE249" i="5"/>
  <c r="T249" i="5"/>
  <c r="R249" i="5"/>
  <c r="P249" i="5"/>
  <c r="BI247" i="5"/>
  <c r="BH247" i="5"/>
  <c r="BG247" i="5"/>
  <c r="BF247" i="5"/>
  <c r="T247" i="5"/>
  <c r="R247" i="5"/>
  <c r="P247" i="5"/>
  <c r="BI246" i="5"/>
  <c r="BH246" i="5"/>
  <c r="BG246" i="5"/>
  <c r="BE246" i="5"/>
  <c r="T246" i="5"/>
  <c r="R246" i="5"/>
  <c r="P246" i="5"/>
  <c r="BI242" i="5"/>
  <c r="BH242" i="5"/>
  <c r="BG242" i="5"/>
  <c r="BF242" i="5"/>
  <c r="T242" i="5"/>
  <c r="R242" i="5"/>
  <c r="P242" i="5"/>
  <c r="BI239" i="5"/>
  <c r="BH239" i="5"/>
  <c r="BG239" i="5"/>
  <c r="BE239" i="5"/>
  <c r="T239" i="5"/>
  <c r="R239" i="5"/>
  <c r="P239" i="5"/>
  <c r="BI236" i="5"/>
  <c r="BH236" i="5"/>
  <c r="BG236" i="5"/>
  <c r="BE236" i="5"/>
  <c r="T236" i="5"/>
  <c r="R236" i="5"/>
  <c r="P236" i="5"/>
  <c r="BI234" i="5"/>
  <c r="BH234" i="5"/>
  <c r="BG234" i="5"/>
  <c r="BE234" i="5"/>
  <c r="T234" i="5"/>
  <c r="R234" i="5"/>
  <c r="P234" i="5"/>
  <c r="BI232" i="5"/>
  <c r="BH232" i="5"/>
  <c r="BG232" i="5"/>
  <c r="BE232" i="5"/>
  <c r="T232" i="5"/>
  <c r="R232" i="5"/>
  <c r="P232" i="5"/>
  <c r="BI229" i="5"/>
  <c r="BH229" i="5"/>
  <c r="BG229" i="5"/>
  <c r="BE229" i="5"/>
  <c r="T229" i="5"/>
  <c r="R229" i="5"/>
  <c r="P229" i="5"/>
  <c r="BI225" i="5"/>
  <c r="BH225" i="5"/>
  <c r="BG225" i="5"/>
  <c r="BF225" i="5"/>
  <c r="T225" i="5"/>
  <c r="R225" i="5"/>
  <c r="P225" i="5"/>
  <c r="BI221" i="5"/>
  <c r="BH221" i="5"/>
  <c r="BG221" i="5"/>
  <c r="BF221" i="5"/>
  <c r="T221" i="5"/>
  <c r="R221" i="5"/>
  <c r="P221" i="5"/>
  <c r="BI217" i="5"/>
  <c r="BH217" i="5"/>
  <c r="BG217" i="5"/>
  <c r="BE217" i="5"/>
  <c r="T217" i="5"/>
  <c r="R217" i="5"/>
  <c r="P217" i="5"/>
  <c r="BI215" i="5"/>
  <c r="BH215" i="5"/>
  <c r="BG215" i="5"/>
  <c r="BF215" i="5"/>
  <c r="T215" i="5"/>
  <c r="R215" i="5"/>
  <c r="P215" i="5"/>
  <c r="BI213" i="5"/>
  <c r="BH213" i="5"/>
  <c r="BG213" i="5"/>
  <c r="BF213" i="5"/>
  <c r="T213" i="5"/>
  <c r="R213" i="5"/>
  <c r="P213" i="5"/>
  <c r="BI211" i="5"/>
  <c r="BH211" i="5"/>
  <c r="BG211" i="5"/>
  <c r="BF211" i="5"/>
  <c r="T211" i="5"/>
  <c r="R211" i="5"/>
  <c r="P211" i="5"/>
  <c r="BI208" i="5"/>
  <c r="BH208" i="5"/>
  <c r="BG208" i="5"/>
  <c r="BF208" i="5"/>
  <c r="T208" i="5"/>
  <c r="T207" i="5"/>
  <c r="R208" i="5"/>
  <c r="R207" i="5" s="1"/>
  <c r="P208" i="5"/>
  <c r="P207" i="5"/>
  <c r="BI203" i="5"/>
  <c r="BH203" i="5"/>
  <c r="BG203" i="5"/>
  <c r="BE203" i="5"/>
  <c r="T203" i="5"/>
  <c r="R203" i="5"/>
  <c r="P203" i="5"/>
  <c r="BI199" i="5"/>
  <c r="BH199" i="5"/>
  <c r="BG199" i="5"/>
  <c r="BF199" i="5"/>
  <c r="T199" i="5"/>
  <c r="R199" i="5"/>
  <c r="P199" i="5"/>
  <c r="BI197" i="5"/>
  <c r="BH197" i="5"/>
  <c r="BG197" i="5"/>
  <c r="BF197" i="5"/>
  <c r="T197" i="5"/>
  <c r="R197" i="5"/>
  <c r="P197" i="5"/>
  <c r="BI195" i="5"/>
  <c r="BH195" i="5"/>
  <c r="BG195" i="5"/>
  <c r="BF195" i="5"/>
  <c r="T195" i="5"/>
  <c r="R195" i="5"/>
  <c r="P195" i="5"/>
  <c r="BI193" i="5"/>
  <c r="BH193" i="5"/>
  <c r="BG193" i="5"/>
  <c r="BF193" i="5"/>
  <c r="T193" i="5"/>
  <c r="R193" i="5"/>
  <c r="P193" i="5"/>
  <c r="BI191" i="5"/>
  <c r="BH191" i="5"/>
  <c r="BG191" i="5"/>
  <c r="BF191" i="5"/>
  <c r="T191" i="5"/>
  <c r="R191" i="5"/>
  <c r="P191" i="5"/>
  <c r="BI187" i="5"/>
  <c r="BH187" i="5"/>
  <c r="BG187" i="5"/>
  <c r="BF187" i="5"/>
  <c r="T187" i="5"/>
  <c r="R187" i="5"/>
  <c r="P187" i="5"/>
  <c r="BI183" i="5"/>
  <c r="BH183" i="5"/>
  <c r="BG183" i="5"/>
  <c r="BF183" i="5"/>
  <c r="T183" i="5"/>
  <c r="R183" i="5"/>
  <c r="P183" i="5"/>
  <c r="BI179" i="5"/>
  <c r="BH179" i="5"/>
  <c r="BG179" i="5"/>
  <c r="BE179" i="5"/>
  <c r="T179" i="5"/>
  <c r="R179" i="5"/>
  <c r="P179" i="5"/>
  <c r="BI178" i="5"/>
  <c r="BH178" i="5"/>
  <c r="BG178" i="5"/>
  <c r="BE178" i="5"/>
  <c r="T178" i="5"/>
  <c r="R178" i="5"/>
  <c r="P178" i="5"/>
  <c r="BI171" i="5"/>
  <c r="BH171" i="5"/>
  <c r="BG171" i="5"/>
  <c r="BF171" i="5"/>
  <c r="T171" i="5"/>
  <c r="R171" i="5"/>
  <c r="P171" i="5"/>
  <c r="BI169" i="5"/>
  <c r="BH169" i="5"/>
  <c r="BG169" i="5"/>
  <c r="BF169" i="5"/>
  <c r="T169" i="5"/>
  <c r="R169" i="5"/>
  <c r="P169" i="5"/>
  <c r="BI167" i="5"/>
  <c r="BH167" i="5"/>
  <c r="BG167" i="5"/>
  <c r="BF167" i="5"/>
  <c r="T167" i="5"/>
  <c r="R167" i="5"/>
  <c r="P167" i="5"/>
  <c r="BI163" i="5"/>
  <c r="BH163" i="5"/>
  <c r="BG163" i="5"/>
  <c r="BF163" i="5"/>
  <c r="T163" i="5"/>
  <c r="R163" i="5"/>
  <c r="P163" i="5"/>
  <c r="BI159" i="5"/>
  <c r="BH159" i="5"/>
  <c r="BG159" i="5"/>
  <c r="BE159" i="5"/>
  <c r="T159" i="5"/>
  <c r="R159" i="5"/>
  <c r="P159" i="5"/>
  <c r="BI153" i="5"/>
  <c r="BH153" i="5"/>
  <c r="BG153" i="5"/>
  <c r="BF153" i="5"/>
  <c r="T153" i="5"/>
  <c r="T152" i="5"/>
  <c r="R153" i="5"/>
  <c r="R152" i="5" s="1"/>
  <c r="P153" i="5"/>
  <c r="P152" i="5" s="1"/>
  <c r="BI150" i="5"/>
  <c r="BH150" i="5"/>
  <c r="BG150" i="5"/>
  <c r="BF150" i="5"/>
  <c r="T150" i="5"/>
  <c r="R150" i="5"/>
  <c r="P150" i="5"/>
  <c r="BI148" i="5"/>
  <c r="BH148" i="5"/>
  <c r="BG148" i="5"/>
  <c r="BF148" i="5"/>
  <c r="T148" i="5"/>
  <c r="R148" i="5"/>
  <c r="P148" i="5"/>
  <c r="BI146" i="5"/>
  <c r="BH146" i="5"/>
  <c r="BG146" i="5"/>
  <c r="BE146" i="5"/>
  <c r="T146" i="5"/>
  <c r="R146" i="5"/>
  <c r="P146" i="5"/>
  <c r="BI145" i="5"/>
  <c r="BH145" i="5"/>
  <c r="BG145" i="5"/>
  <c r="BE145" i="5"/>
  <c r="T145" i="5"/>
  <c r="R145" i="5"/>
  <c r="P145" i="5"/>
  <c r="BI143" i="5"/>
  <c r="BH143" i="5"/>
  <c r="BG143" i="5"/>
  <c r="BF143" i="5"/>
  <c r="T143" i="5"/>
  <c r="R143" i="5"/>
  <c r="P143" i="5"/>
  <c r="BI140" i="5"/>
  <c r="BH140" i="5"/>
  <c r="BG140" i="5"/>
  <c r="BF140" i="5"/>
  <c r="T140" i="5"/>
  <c r="R140" i="5"/>
  <c r="P140" i="5"/>
  <c r="BI134" i="5"/>
  <c r="BH134" i="5"/>
  <c r="BG134" i="5"/>
  <c r="BF134" i="5"/>
  <c r="T134" i="5"/>
  <c r="R134" i="5"/>
  <c r="P134" i="5"/>
  <c r="BI130" i="5"/>
  <c r="BH130" i="5"/>
  <c r="BG130" i="5"/>
  <c r="BF130" i="5"/>
  <c r="T130" i="5"/>
  <c r="R130" i="5"/>
  <c r="P130" i="5"/>
  <c r="BI126" i="5"/>
  <c r="BH126" i="5"/>
  <c r="BG126" i="5"/>
  <c r="BF126" i="5"/>
  <c r="T126" i="5"/>
  <c r="R126" i="5"/>
  <c r="P126" i="5"/>
  <c r="BI125" i="5"/>
  <c r="BH125" i="5"/>
  <c r="BG125" i="5"/>
  <c r="BF125" i="5"/>
  <c r="T125" i="5"/>
  <c r="R125" i="5"/>
  <c r="P125" i="5"/>
  <c r="BI121" i="5"/>
  <c r="BH121" i="5"/>
  <c r="BG121" i="5"/>
  <c r="BF121" i="5"/>
  <c r="T121" i="5"/>
  <c r="R121" i="5"/>
  <c r="P121" i="5"/>
  <c r="BI120" i="5"/>
  <c r="BH120" i="5"/>
  <c r="BG120" i="5"/>
  <c r="BF120" i="5"/>
  <c r="T120" i="5"/>
  <c r="R120" i="5"/>
  <c r="P120" i="5"/>
  <c r="BI114" i="5"/>
  <c r="BH114" i="5"/>
  <c r="BG114" i="5"/>
  <c r="BF114" i="5"/>
  <c r="T114" i="5"/>
  <c r="R114" i="5"/>
  <c r="P114" i="5"/>
  <c r="BI105" i="5"/>
  <c r="BH105" i="5"/>
  <c r="BG105" i="5"/>
  <c r="BF105" i="5"/>
  <c r="T105" i="5"/>
  <c r="R105" i="5"/>
  <c r="P105" i="5"/>
  <c r="F96" i="5"/>
  <c r="E94" i="5"/>
  <c r="F56" i="5"/>
  <c r="E54" i="5"/>
  <c r="J26" i="5"/>
  <c r="E26" i="5"/>
  <c r="J59" i="5"/>
  <c r="J25" i="5"/>
  <c r="J23" i="5"/>
  <c r="E23" i="5"/>
  <c r="J98" i="5"/>
  <c r="J22" i="5"/>
  <c r="J20" i="5"/>
  <c r="E20" i="5"/>
  <c r="F59" i="5"/>
  <c r="J19" i="5"/>
  <c r="J17" i="5"/>
  <c r="E17" i="5"/>
  <c r="F98" i="5"/>
  <c r="J16" i="5"/>
  <c r="J14" i="5"/>
  <c r="J56" i="5" s="1"/>
  <c r="E7" i="5"/>
  <c r="E50" i="5" s="1"/>
  <c r="J39" i="4"/>
  <c r="J38" i="4"/>
  <c r="AY58" i="1"/>
  <c r="J37" i="4"/>
  <c r="AX58" i="1" s="1"/>
  <c r="BI233" i="4"/>
  <c r="BH233" i="4"/>
  <c r="BG233" i="4"/>
  <c r="BF233" i="4"/>
  <c r="T233" i="4"/>
  <c r="R233" i="4"/>
  <c r="P233" i="4"/>
  <c r="BI231" i="4"/>
  <c r="BH231" i="4"/>
  <c r="BG231" i="4"/>
  <c r="BE231" i="4"/>
  <c r="T231" i="4"/>
  <c r="R231" i="4"/>
  <c r="P231" i="4"/>
  <c r="BI230" i="4"/>
  <c r="BH230" i="4"/>
  <c r="BG230" i="4"/>
  <c r="BE230" i="4"/>
  <c r="T230" i="4"/>
  <c r="R230" i="4"/>
  <c r="P230" i="4"/>
  <c r="BI228" i="4"/>
  <c r="BH228" i="4"/>
  <c r="BG228" i="4"/>
  <c r="BE228" i="4"/>
  <c r="T228" i="4"/>
  <c r="R228" i="4"/>
  <c r="P228" i="4"/>
  <c r="BI226" i="4"/>
  <c r="BH226" i="4"/>
  <c r="BG226" i="4"/>
  <c r="BE226" i="4"/>
  <c r="T226" i="4"/>
  <c r="R226" i="4"/>
  <c r="P226" i="4"/>
  <c r="BI224" i="4"/>
  <c r="BH224" i="4"/>
  <c r="BG224" i="4"/>
  <c r="BF224" i="4"/>
  <c r="T224" i="4"/>
  <c r="R224" i="4"/>
  <c r="P224" i="4"/>
  <c r="BI222" i="4"/>
  <c r="BH222" i="4"/>
  <c r="BG222" i="4"/>
  <c r="BF222" i="4"/>
  <c r="T222" i="4"/>
  <c r="R222" i="4"/>
  <c r="P222" i="4"/>
  <c r="BI220" i="4"/>
  <c r="BH220" i="4"/>
  <c r="BG220" i="4"/>
  <c r="BF220" i="4"/>
  <c r="T220" i="4"/>
  <c r="R220" i="4"/>
  <c r="P220" i="4"/>
  <c r="BI218" i="4"/>
  <c r="BH218" i="4"/>
  <c r="BG218" i="4"/>
  <c r="BF218" i="4"/>
  <c r="T218" i="4"/>
  <c r="R218" i="4"/>
  <c r="P218" i="4"/>
  <c r="BI216" i="4"/>
  <c r="BH216" i="4"/>
  <c r="BG216" i="4"/>
  <c r="BE216" i="4"/>
  <c r="T216" i="4"/>
  <c r="R216" i="4"/>
  <c r="P216" i="4"/>
  <c r="BI214" i="4"/>
  <c r="BH214" i="4"/>
  <c r="BG214" i="4"/>
  <c r="BE214" i="4"/>
  <c r="T214" i="4"/>
  <c r="R214" i="4"/>
  <c r="P214" i="4"/>
  <c r="BI212" i="4"/>
  <c r="BH212" i="4"/>
  <c r="BG212" i="4"/>
  <c r="BE212" i="4"/>
  <c r="T212" i="4"/>
  <c r="R212" i="4"/>
  <c r="P212" i="4"/>
  <c r="BI210" i="4"/>
  <c r="BH210" i="4"/>
  <c r="BG210" i="4"/>
  <c r="BF210" i="4"/>
  <c r="T210" i="4"/>
  <c r="R210" i="4"/>
  <c r="P210" i="4"/>
  <c r="BI208" i="4"/>
  <c r="BH208" i="4"/>
  <c r="BG208" i="4"/>
  <c r="BF208" i="4"/>
  <c r="T208" i="4"/>
  <c r="R208" i="4"/>
  <c r="P208" i="4"/>
  <c r="BI207" i="4"/>
  <c r="BH207" i="4"/>
  <c r="BG207" i="4"/>
  <c r="BE207" i="4"/>
  <c r="T207" i="4"/>
  <c r="R207" i="4"/>
  <c r="P207"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E201" i="4"/>
  <c r="T201" i="4"/>
  <c r="R201" i="4"/>
  <c r="P201" i="4"/>
  <c r="BI199" i="4"/>
  <c r="BH199" i="4"/>
  <c r="BG199" i="4"/>
  <c r="BE199" i="4"/>
  <c r="T199" i="4"/>
  <c r="R199" i="4"/>
  <c r="P199" i="4"/>
  <c r="BI196" i="4"/>
  <c r="BH196" i="4"/>
  <c r="BG196" i="4"/>
  <c r="BF196" i="4"/>
  <c r="T196" i="4"/>
  <c r="R196" i="4"/>
  <c r="P196" i="4"/>
  <c r="BI195" i="4"/>
  <c r="BH195" i="4"/>
  <c r="BG195" i="4"/>
  <c r="BF195" i="4"/>
  <c r="T195" i="4"/>
  <c r="R195" i="4"/>
  <c r="P195" i="4"/>
  <c r="BI194" i="4"/>
  <c r="BH194" i="4"/>
  <c r="BG194" i="4"/>
  <c r="BF194" i="4"/>
  <c r="T194" i="4"/>
  <c r="R194" i="4"/>
  <c r="P194" i="4"/>
  <c r="BI192" i="4"/>
  <c r="BH192" i="4"/>
  <c r="BG192" i="4"/>
  <c r="BF192" i="4"/>
  <c r="T192" i="4"/>
  <c r="R192" i="4"/>
  <c r="P192" i="4"/>
  <c r="BI190" i="4"/>
  <c r="BH190" i="4"/>
  <c r="BG190" i="4"/>
  <c r="BF190" i="4"/>
  <c r="T190" i="4"/>
  <c r="R190" i="4"/>
  <c r="P190" i="4"/>
  <c r="BI188" i="4"/>
  <c r="BH188" i="4"/>
  <c r="BG188" i="4"/>
  <c r="BF188" i="4"/>
  <c r="T188" i="4"/>
  <c r="R188" i="4"/>
  <c r="P188" i="4"/>
  <c r="BI186" i="4"/>
  <c r="BH186" i="4"/>
  <c r="BG186" i="4"/>
  <c r="BE186" i="4"/>
  <c r="T186" i="4"/>
  <c r="R186" i="4"/>
  <c r="P186" i="4"/>
  <c r="BI184" i="4"/>
  <c r="BH184" i="4"/>
  <c r="BG184" i="4"/>
  <c r="BF184" i="4"/>
  <c r="T184" i="4"/>
  <c r="R184" i="4"/>
  <c r="P184" i="4"/>
  <c r="BI182" i="4"/>
  <c r="BH182" i="4"/>
  <c r="BG182" i="4"/>
  <c r="BE182" i="4"/>
  <c r="T182" i="4"/>
  <c r="R182" i="4"/>
  <c r="P182" i="4"/>
  <c r="BI180" i="4"/>
  <c r="BH180" i="4"/>
  <c r="BG180" i="4"/>
  <c r="BE180" i="4"/>
  <c r="T180" i="4"/>
  <c r="R180" i="4"/>
  <c r="P180" i="4"/>
  <c r="BI178" i="4"/>
  <c r="BH178" i="4"/>
  <c r="BG178" i="4"/>
  <c r="BF178" i="4"/>
  <c r="T178" i="4"/>
  <c r="R178" i="4"/>
  <c r="P178" i="4"/>
  <c r="BI176" i="4"/>
  <c r="BH176" i="4"/>
  <c r="BG176" i="4"/>
  <c r="BE176" i="4"/>
  <c r="T176" i="4"/>
  <c r="R176" i="4"/>
  <c r="P176" i="4"/>
  <c r="BI174" i="4"/>
  <c r="BH174" i="4"/>
  <c r="BG174" i="4"/>
  <c r="BF174" i="4"/>
  <c r="T174" i="4"/>
  <c r="R174" i="4"/>
  <c r="P174" i="4"/>
  <c r="BI173" i="4"/>
  <c r="BH173" i="4"/>
  <c r="BG173" i="4"/>
  <c r="BE173" i="4"/>
  <c r="T173" i="4"/>
  <c r="R173" i="4"/>
  <c r="P173" i="4"/>
  <c r="BI171" i="4"/>
  <c r="BH171" i="4"/>
  <c r="BG171" i="4"/>
  <c r="BE171" i="4"/>
  <c r="T171" i="4"/>
  <c r="R171" i="4"/>
  <c r="P171" i="4"/>
  <c r="BI169" i="4"/>
  <c r="BH169" i="4"/>
  <c r="BG169" i="4"/>
  <c r="BE169" i="4"/>
  <c r="T169" i="4"/>
  <c r="R169" i="4"/>
  <c r="P169" i="4"/>
  <c r="BI166" i="4"/>
  <c r="BH166" i="4"/>
  <c r="BG166" i="4"/>
  <c r="BF166" i="4"/>
  <c r="T166" i="4"/>
  <c r="R166" i="4"/>
  <c r="P166" i="4"/>
  <c r="BI164" i="4"/>
  <c r="BH164" i="4"/>
  <c r="BG164" i="4"/>
  <c r="BE164" i="4"/>
  <c r="T164" i="4"/>
  <c r="R164" i="4"/>
  <c r="P164" i="4"/>
  <c r="BI162" i="4"/>
  <c r="BH162" i="4"/>
  <c r="BG162" i="4"/>
  <c r="BF162" i="4"/>
  <c r="T162" i="4"/>
  <c r="R162" i="4"/>
  <c r="P162" i="4"/>
  <c r="BI160" i="4"/>
  <c r="BH160" i="4"/>
  <c r="BG160" i="4"/>
  <c r="BF160" i="4"/>
  <c r="T160" i="4"/>
  <c r="R160" i="4"/>
  <c r="P160" i="4"/>
  <c r="BI158" i="4"/>
  <c r="BH158" i="4"/>
  <c r="BG158" i="4"/>
  <c r="BE158" i="4"/>
  <c r="T158" i="4"/>
  <c r="R158" i="4"/>
  <c r="P158" i="4"/>
  <c r="BI156" i="4"/>
  <c r="BH156" i="4"/>
  <c r="BG156" i="4"/>
  <c r="BF156" i="4"/>
  <c r="T156" i="4"/>
  <c r="R156" i="4"/>
  <c r="P156" i="4"/>
  <c r="BI154" i="4"/>
  <c r="BH154" i="4"/>
  <c r="BG154" i="4"/>
  <c r="BE154" i="4"/>
  <c r="T154" i="4"/>
  <c r="R154" i="4"/>
  <c r="P154" i="4"/>
  <c r="BI152" i="4"/>
  <c r="BH152" i="4"/>
  <c r="BG152" i="4"/>
  <c r="BE152" i="4"/>
  <c r="T152" i="4"/>
  <c r="R152" i="4"/>
  <c r="P152" i="4"/>
  <c r="BI150" i="4"/>
  <c r="BH150" i="4"/>
  <c r="BG150" i="4"/>
  <c r="BF150" i="4"/>
  <c r="T150" i="4"/>
  <c r="R150" i="4"/>
  <c r="P150" i="4"/>
  <c r="BI148" i="4"/>
  <c r="BH148" i="4"/>
  <c r="BG148" i="4"/>
  <c r="BF148" i="4"/>
  <c r="T148" i="4"/>
  <c r="R148" i="4"/>
  <c r="P148" i="4"/>
  <c r="BI146" i="4"/>
  <c r="BH146" i="4"/>
  <c r="BG146" i="4"/>
  <c r="BE146" i="4"/>
  <c r="T146" i="4"/>
  <c r="R146" i="4"/>
  <c r="P146" i="4"/>
  <c r="BI143" i="4"/>
  <c r="BH143" i="4"/>
  <c r="BG143" i="4"/>
  <c r="BF143" i="4"/>
  <c r="T143" i="4"/>
  <c r="R143" i="4"/>
  <c r="P143" i="4"/>
  <c r="BI142" i="4"/>
  <c r="BH142" i="4"/>
  <c r="BG142" i="4"/>
  <c r="BF142" i="4"/>
  <c r="T142" i="4"/>
  <c r="R142" i="4"/>
  <c r="P142" i="4"/>
  <c r="BI141" i="4"/>
  <c r="BH141" i="4"/>
  <c r="BG141" i="4"/>
  <c r="BE141" i="4"/>
  <c r="T141" i="4"/>
  <c r="R141" i="4"/>
  <c r="P141" i="4"/>
  <c r="BI140" i="4"/>
  <c r="BH140" i="4"/>
  <c r="BG140" i="4"/>
  <c r="BE140" i="4"/>
  <c r="T140" i="4"/>
  <c r="R140" i="4"/>
  <c r="P140" i="4"/>
  <c r="BI138" i="4"/>
  <c r="BH138" i="4"/>
  <c r="BG138" i="4"/>
  <c r="BF138" i="4"/>
  <c r="T138" i="4"/>
  <c r="R138" i="4"/>
  <c r="P138" i="4"/>
  <c r="BI136" i="4"/>
  <c r="BH136" i="4"/>
  <c r="BG136" i="4"/>
  <c r="BF136" i="4"/>
  <c r="T136" i="4"/>
  <c r="R136" i="4"/>
  <c r="P136" i="4"/>
  <c r="BI134" i="4"/>
  <c r="BH134" i="4"/>
  <c r="BG134" i="4"/>
  <c r="BF134" i="4"/>
  <c r="T134" i="4"/>
  <c r="R134" i="4"/>
  <c r="P134" i="4"/>
  <c r="BI133" i="4"/>
  <c r="BH133" i="4"/>
  <c r="BG133" i="4"/>
  <c r="BE133" i="4"/>
  <c r="T133" i="4"/>
  <c r="R133" i="4"/>
  <c r="P133" i="4"/>
  <c r="BI131" i="4"/>
  <c r="BH131" i="4"/>
  <c r="BG131" i="4"/>
  <c r="BE131" i="4"/>
  <c r="T131" i="4"/>
  <c r="R131" i="4"/>
  <c r="P131" i="4"/>
  <c r="BI130" i="4"/>
  <c r="BH130" i="4"/>
  <c r="BG130" i="4"/>
  <c r="BF130" i="4"/>
  <c r="T130" i="4"/>
  <c r="R130" i="4"/>
  <c r="P130" i="4"/>
  <c r="BI128" i="4"/>
  <c r="BH128" i="4"/>
  <c r="BG128" i="4"/>
  <c r="BF128" i="4"/>
  <c r="T128" i="4"/>
  <c r="R128" i="4"/>
  <c r="P128" i="4"/>
  <c r="BI125" i="4"/>
  <c r="BH125" i="4"/>
  <c r="BG125" i="4"/>
  <c r="BF125" i="4"/>
  <c r="T125" i="4"/>
  <c r="R125" i="4"/>
  <c r="P125" i="4"/>
  <c r="BI124" i="4"/>
  <c r="BH124" i="4"/>
  <c r="BG124" i="4"/>
  <c r="BE124" i="4"/>
  <c r="T124" i="4"/>
  <c r="R124" i="4"/>
  <c r="P124" i="4"/>
  <c r="BI123" i="4"/>
  <c r="BH123" i="4"/>
  <c r="BG123" i="4"/>
  <c r="BE123" i="4"/>
  <c r="T123" i="4"/>
  <c r="R123" i="4"/>
  <c r="P123" i="4"/>
  <c r="BI122" i="4"/>
  <c r="BH122" i="4"/>
  <c r="BG122" i="4"/>
  <c r="BE122" i="4"/>
  <c r="T122" i="4"/>
  <c r="R122" i="4"/>
  <c r="P122" i="4"/>
  <c r="BI121" i="4"/>
  <c r="BH121" i="4"/>
  <c r="BG121" i="4"/>
  <c r="BE121" i="4"/>
  <c r="T121" i="4"/>
  <c r="R121" i="4"/>
  <c r="P121" i="4"/>
  <c r="BI120" i="4"/>
  <c r="BH120" i="4"/>
  <c r="BG120" i="4"/>
  <c r="BE120" i="4"/>
  <c r="T120" i="4"/>
  <c r="R120" i="4"/>
  <c r="P120" i="4"/>
  <c r="BI119" i="4"/>
  <c r="BH119" i="4"/>
  <c r="BG119" i="4"/>
  <c r="BE119" i="4"/>
  <c r="T119" i="4"/>
  <c r="R119" i="4"/>
  <c r="P119" i="4"/>
  <c r="BI118" i="4"/>
  <c r="BH118" i="4"/>
  <c r="BG118" i="4"/>
  <c r="BE118" i="4"/>
  <c r="T118" i="4"/>
  <c r="R118" i="4"/>
  <c r="P118" i="4"/>
  <c r="BI117" i="4"/>
  <c r="BH117" i="4"/>
  <c r="BG117" i="4"/>
  <c r="BE117" i="4"/>
  <c r="T117" i="4"/>
  <c r="R117" i="4"/>
  <c r="P117" i="4"/>
  <c r="BI116" i="4"/>
  <c r="BH116" i="4"/>
  <c r="BG116" i="4"/>
  <c r="BE116" i="4"/>
  <c r="T116" i="4"/>
  <c r="R116" i="4"/>
  <c r="P116" i="4"/>
  <c r="BI115" i="4"/>
  <c r="BH115" i="4"/>
  <c r="BG115" i="4"/>
  <c r="BE115" i="4"/>
  <c r="T115" i="4"/>
  <c r="R115" i="4"/>
  <c r="P115" i="4"/>
  <c r="BI114" i="4"/>
  <c r="BH114" i="4"/>
  <c r="BG114" i="4"/>
  <c r="BE114" i="4"/>
  <c r="T114" i="4"/>
  <c r="R114" i="4"/>
  <c r="P114" i="4"/>
  <c r="BI113" i="4"/>
  <c r="BH113" i="4"/>
  <c r="BG113" i="4"/>
  <c r="BF113" i="4"/>
  <c r="T113" i="4"/>
  <c r="R113" i="4"/>
  <c r="P113" i="4"/>
  <c r="BI112" i="4"/>
  <c r="BH112" i="4"/>
  <c r="BG112" i="4"/>
  <c r="BF112" i="4"/>
  <c r="T112" i="4"/>
  <c r="R112" i="4"/>
  <c r="P112" i="4"/>
  <c r="BI110" i="4"/>
  <c r="BH110" i="4"/>
  <c r="BG110" i="4"/>
  <c r="BF110" i="4"/>
  <c r="T110" i="4"/>
  <c r="R110" i="4"/>
  <c r="P110" i="4"/>
  <c r="BI108" i="4"/>
  <c r="BH108" i="4"/>
  <c r="BG108" i="4"/>
  <c r="BF108" i="4"/>
  <c r="T108" i="4"/>
  <c r="R108" i="4"/>
  <c r="P108" i="4"/>
  <c r="BI107" i="4"/>
  <c r="BH107" i="4"/>
  <c r="BG107" i="4"/>
  <c r="BE107" i="4"/>
  <c r="T107" i="4"/>
  <c r="R107" i="4"/>
  <c r="P107" i="4"/>
  <c r="BI104" i="4"/>
  <c r="BH104" i="4"/>
  <c r="BG104" i="4"/>
  <c r="BF104" i="4"/>
  <c r="T104" i="4"/>
  <c r="R104" i="4"/>
  <c r="P104" i="4"/>
  <c r="BI102" i="4"/>
  <c r="BH102" i="4"/>
  <c r="BG102" i="4"/>
  <c r="BF102" i="4"/>
  <c r="T102" i="4"/>
  <c r="R102" i="4"/>
  <c r="P102" i="4"/>
  <c r="BI100" i="4"/>
  <c r="BH100" i="4"/>
  <c r="BG100" i="4"/>
  <c r="BF100" i="4"/>
  <c r="T100" i="4"/>
  <c r="R100" i="4"/>
  <c r="P100" i="4"/>
  <c r="BI98" i="4"/>
  <c r="BH98" i="4"/>
  <c r="BG98" i="4"/>
  <c r="BF98" i="4"/>
  <c r="T98" i="4"/>
  <c r="R98" i="4"/>
  <c r="P98" i="4"/>
  <c r="BI95" i="4"/>
  <c r="BH95" i="4"/>
  <c r="BG95" i="4"/>
  <c r="BE95" i="4"/>
  <c r="T95" i="4"/>
  <c r="R95" i="4"/>
  <c r="P95" i="4"/>
  <c r="F86" i="4"/>
  <c r="E84" i="4"/>
  <c r="F56" i="4"/>
  <c r="E54" i="4"/>
  <c r="J26" i="4"/>
  <c r="E26" i="4"/>
  <c r="J89" i="4"/>
  <c r="J25" i="4"/>
  <c r="J23" i="4"/>
  <c r="E23" i="4"/>
  <c r="J88" i="4"/>
  <c r="J22" i="4"/>
  <c r="J20" i="4"/>
  <c r="E20" i="4"/>
  <c r="F59" i="4"/>
  <c r="J19" i="4"/>
  <c r="J17" i="4"/>
  <c r="E17" i="4"/>
  <c r="F88" i="4"/>
  <c r="J16" i="4"/>
  <c r="J14" i="4"/>
  <c r="J86" i="4" s="1"/>
  <c r="E7" i="4"/>
  <c r="E50" i="4" s="1"/>
  <c r="J39" i="3"/>
  <c r="J38" i="3"/>
  <c r="AY57" i="1"/>
  <c r="J37" i="3"/>
  <c r="AX57" i="1" s="1"/>
  <c r="BI3289" i="3"/>
  <c r="BH3289" i="3"/>
  <c r="BG3289" i="3"/>
  <c r="BF3289" i="3"/>
  <c r="T3289" i="3"/>
  <c r="R3289" i="3"/>
  <c r="P3289" i="3"/>
  <c r="BI3285" i="3"/>
  <c r="BH3285" i="3"/>
  <c r="BG3285" i="3"/>
  <c r="BF3285" i="3"/>
  <c r="T3285" i="3"/>
  <c r="R3285" i="3"/>
  <c r="P3285" i="3"/>
  <c r="BI3276" i="3"/>
  <c r="BH3276" i="3"/>
  <c r="BG3276" i="3"/>
  <c r="BF3276" i="3"/>
  <c r="T3276" i="3"/>
  <c r="R3276" i="3"/>
  <c r="P3276" i="3"/>
  <c r="BI3271" i="3"/>
  <c r="BH3271" i="3"/>
  <c r="BG3271" i="3"/>
  <c r="BF3271" i="3"/>
  <c r="T3271" i="3"/>
  <c r="R3271" i="3"/>
  <c r="P3271" i="3"/>
  <c r="BI3188" i="3"/>
  <c r="BH3188" i="3"/>
  <c r="BG3188" i="3"/>
  <c r="BF3188" i="3"/>
  <c r="T3188" i="3"/>
  <c r="R3188" i="3"/>
  <c r="P3188" i="3"/>
  <c r="BI3182" i="3"/>
  <c r="BH3182" i="3"/>
  <c r="BG3182" i="3"/>
  <c r="BF3182" i="3"/>
  <c r="T3182" i="3"/>
  <c r="R3182" i="3"/>
  <c r="P3182" i="3"/>
  <c r="BI3163" i="3"/>
  <c r="BH3163" i="3"/>
  <c r="BG3163" i="3"/>
  <c r="BF3163" i="3"/>
  <c r="T3163" i="3"/>
  <c r="R3163" i="3"/>
  <c r="P3163" i="3"/>
  <c r="BI3162" i="3"/>
  <c r="BH3162" i="3"/>
  <c r="BG3162" i="3"/>
  <c r="BF3162" i="3"/>
  <c r="T3162" i="3"/>
  <c r="R3162" i="3"/>
  <c r="P3162" i="3"/>
  <c r="BI3160" i="3"/>
  <c r="BH3160" i="3"/>
  <c r="BG3160" i="3"/>
  <c r="BF3160" i="3"/>
  <c r="T3160" i="3"/>
  <c r="R3160" i="3"/>
  <c r="P3160" i="3"/>
  <c r="BI3155" i="3"/>
  <c r="BH3155" i="3"/>
  <c r="BG3155" i="3"/>
  <c r="BF3155" i="3"/>
  <c r="T3155" i="3"/>
  <c r="R3155" i="3"/>
  <c r="P3155" i="3"/>
  <c r="BI3141" i="3"/>
  <c r="BH3141" i="3"/>
  <c r="BG3141" i="3"/>
  <c r="BF3141" i="3"/>
  <c r="T3141" i="3"/>
  <c r="R3141" i="3"/>
  <c r="P3141" i="3"/>
  <c r="BI3126" i="3"/>
  <c r="BH3126" i="3"/>
  <c r="BG3126" i="3"/>
  <c r="BF3126" i="3"/>
  <c r="T3126" i="3"/>
  <c r="R3126" i="3"/>
  <c r="P3126" i="3"/>
  <c r="BI3115" i="3"/>
  <c r="BH3115" i="3"/>
  <c r="BG3115" i="3"/>
  <c r="BF3115" i="3"/>
  <c r="T3115" i="3"/>
  <c r="R3115" i="3"/>
  <c r="P3115" i="3"/>
  <c r="BI3104" i="3"/>
  <c r="BH3104" i="3"/>
  <c r="BG3104" i="3"/>
  <c r="BF3104" i="3"/>
  <c r="T3104" i="3"/>
  <c r="R3104" i="3"/>
  <c r="P3104" i="3"/>
  <c r="BI3101" i="3"/>
  <c r="BH3101" i="3"/>
  <c r="BG3101" i="3"/>
  <c r="BF3101" i="3"/>
  <c r="T3101" i="3"/>
  <c r="R3101" i="3"/>
  <c r="P3101" i="3"/>
  <c r="BI3099" i="3"/>
  <c r="BH3099" i="3"/>
  <c r="BG3099" i="3"/>
  <c r="BF3099" i="3"/>
  <c r="T3099" i="3"/>
  <c r="R3099" i="3"/>
  <c r="P3099" i="3"/>
  <c r="BI3097" i="3"/>
  <c r="BH3097" i="3"/>
  <c r="BG3097" i="3"/>
  <c r="BF3097" i="3"/>
  <c r="T3097" i="3"/>
  <c r="R3097" i="3"/>
  <c r="P3097" i="3"/>
  <c r="BI3095" i="3"/>
  <c r="BH3095" i="3"/>
  <c r="BG3095" i="3"/>
  <c r="BF3095" i="3"/>
  <c r="T3095" i="3"/>
  <c r="R3095" i="3"/>
  <c r="P3095" i="3"/>
  <c r="BI3093" i="3"/>
  <c r="BH3093" i="3"/>
  <c r="BG3093" i="3"/>
  <c r="BF3093" i="3"/>
  <c r="T3093" i="3"/>
  <c r="R3093" i="3"/>
  <c r="P3093" i="3"/>
  <c r="BI3091" i="3"/>
  <c r="BH3091" i="3"/>
  <c r="BG3091" i="3"/>
  <c r="BF3091" i="3"/>
  <c r="T3091" i="3"/>
  <c r="R3091" i="3"/>
  <c r="P3091" i="3"/>
  <c r="BI3089" i="3"/>
  <c r="BH3089" i="3"/>
  <c r="BG3089" i="3"/>
  <c r="BF3089" i="3"/>
  <c r="T3089" i="3"/>
  <c r="R3089" i="3"/>
  <c r="P3089" i="3"/>
  <c r="BI3087" i="3"/>
  <c r="BH3087" i="3"/>
  <c r="BG3087" i="3"/>
  <c r="BF3087" i="3"/>
  <c r="T3087" i="3"/>
  <c r="R3087" i="3"/>
  <c r="P3087" i="3"/>
  <c r="BI3085" i="3"/>
  <c r="BH3085" i="3"/>
  <c r="BG3085" i="3"/>
  <c r="BF3085" i="3"/>
  <c r="T3085" i="3"/>
  <c r="R3085" i="3"/>
  <c r="P3085" i="3"/>
  <c r="BI3080" i="3"/>
  <c r="BH3080" i="3"/>
  <c r="BG3080" i="3"/>
  <c r="BF3080" i="3"/>
  <c r="T3080" i="3"/>
  <c r="R3080" i="3"/>
  <c r="P3080" i="3"/>
  <c r="BI3067" i="3"/>
  <c r="BH3067" i="3"/>
  <c r="BG3067" i="3"/>
  <c r="BF3067" i="3"/>
  <c r="T3067" i="3"/>
  <c r="R3067" i="3"/>
  <c r="P3067" i="3"/>
  <c r="BI3056" i="3"/>
  <c r="BH3056" i="3"/>
  <c r="BG3056" i="3"/>
  <c r="BF3056" i="3"/>
  <c r="T3056" i="3"/>
  <c r="R3056" i="3"/>
  <c r="P3056" i="3"/>
  <c r="BI3046" i="3"/>
  <c r="BH3046" i="3"/>
  <c r="BG3046" i="3"/>
  <c r="BF3046" i="3"/>
  <c r="T3046" i="3"/>
  <c r="R3046" i="3"/>
  <c r="P3046" i="3"/>
  <c r="BI3036" i="3"/>
  <c r="BH3036" i="3"/>
  <c r="BG3036" i="3"/>
  <c r="BF3036" i="3"/>
  <c r="T3036" i="3"/>
  <c r="R3036" i="3"/>
  <c r="P3036" i="3"/>
  <c r="BI3023" i="3"/>
  <c r="BH3023" i="3"/>
  <c r="BG3023" i="3"/>
  <c r="BF3023" i="3"/>
  <c r="T3023" i="3"/>
  <c r="R3023" i="3"/>
  <c r="P3023" i="3"/>
  <c r="BI3020" i="3"/>
  <c r="BH3020" i="3"/>
  <c r="BG3020" i="3"/>
  <c r="BF3020" i="3"/>
  <c r="T3020" i="3"/>
  <c r="R3020" i="3"/>
  <c r="P3020" i="3"/>
  <c r="BI3019" i="3"/>
  <c r="BH3019" i="3"/>
  <c r="BG3019" i="3"/>
  <c r="BF3019" i="3"/>
  <c r="T3019" i="3"/>
  <c r="R3019" i="3"/>
  <c r="P3019" i="3"/>
  <c r="BI3015" i="3"/>
  <c r="BH3015" i="3"/>
  <c r="BG3015" i="3"/>
  <c r="BF3015" i="3"/>
  <c r="T3015" i="3"/>
  <c r="R3015" i="3"/>
  <c r="P3015" i="3"/>
  <c r="BI3012" i="3"/>
  <c r="BH3012" i="3"/>
  <c r="BG3012" i="3"/>
  <c r="BF3012" i="3"/>
  <c r="T3012" i="3"/>
  <c r="R3012" i="3"/>
  <c r="P3012" i="3"/>
  <c r="BI3006" i="3"/>
  <c r="BH3006" i="3"/>
  <c r="BG3006" i="3"/>
  <c r="BF3006" i="3"/>
  <c r="T3006" i="3"/>
  <c r="R3006" i="3"/>
  <c r="P3006" i="3"/>
  <c r="BI3001" i="3"/>
  <c r="BH3001" i="3"/>
  <c r="BG3001" i="3"/>
  <c r="BF3001" i="3"/>
  <c r="T3001" i="3"/>
  <c r="R3001" i="3"/>
  <c r="P3001" i="3"/>
  <c r="BI2984" i="3"/>
  <c r="BH2984" i="3"/>
  <c r="BG2984" i="3"/>
  <c r="BF2984" i="3"/>
  <c r="T2984" i="3"/>
  <c r="R2984" i="3"/>
  <c r="P2984" i="3"/>
  <c r="BI2979" i="3"/>
  <c r="BH2979" i="3"/>
  <c r="BG2979" i="3"/>
  <c r="BF2979" i="3"/>
  <c r="T2979" i="3"/>
  <c r="R2979" i="3"/>
  <c r="P2979" i="3"/>
  <c r="BI2972" i="3"/>
  <c r="BH2972" i="3"/>
  <c r="BG2972" i="3"/>
  <c r="BF2972" i="3"/>
  <c r="T2972" i="3"/>
  <c r="R2972" i="3"/>
  <c r="P2972" i="3"/>
  <c r="BI2966" i="3"/>
  <c r="BH2966" i="3"/>
  <c r="BG2966" i="3"/>
  <c r="BF2966" i="3"/>
  <c r="T2966" i="3"/>
  <c r="R2966" i="3"/>
  <c r="P2966" i="3"/>
  <c r="BI2962" i="3"/>
  <c r="BH2962" i="3"/>
  <c r="BG2962" i="3"/>
  <c r="BF2962" i="3"/>
  <c r="T2962" i="3"/>
  <c r="R2962" i="3"/>
  <c r="P2962" i="3"/>
  <c r="BI2958" i="3"/>
  <c r="BH2958" i="3"/>
  <c r="BG2958" i="3"/>
  <c r="BF2958" i="3"/>
  <c r="T2958" i="3"/>
  <c r="R2958" i="3"/>
  <c r="P2958" i="3"/>
  <c r="BI2954" i="3"/>
  <c r="BH2954" i="3"/>
  <c r="BG2954" i="3"/>
  <c r="BF2954" i="3"/>
  <c r="T2954" i="3"/>
  <c r="R2954" i="3"/>
  <c r="P2954" i="3"/>
  <c r="BI2945" i="3"/>
  <c r="BH2945" i="3"/>
  <c r="BG2945" i="3"/>
  <c r="BF2945" i="3"/>
  <c r="T2945" i="3"/>
  <c r="R2945" i="3"/>
  <c r="P2945" i="3"/>
  <c r="BI2940" i="3"/>
  <c r="BH2940" i="3"/>
  <c r="BG2940" i="3"/>
  <c r="BF2940" i="3"/>
  <c r="T2940" i="3"/>
  <c r="R2940" i="3"/>
  <c r="P2940" i="3"/>
  <c r="BI2933" i="3"/>
  <c r="BH2933" i="3"/>
  <c r="BG2933" i="3"/>
  <c r="BF2933" i="3"/>
  <c r="T2933" i="3"/>
  <c r="R2933" i="3"/>
  <c r="P2933" i="3"/>
  <c r="BI2927" i="3"/>
  <c r="BH2927" i="3"/>
  <c r="BG2927" i="3"/>
  <c r="BF2927" i="3"/>
  <c r="T2927" i="3"/>
  <c r="R2927" i="3"/>
  <c r="P2927" i="3"/>
  <c r="BI2919" i="3"/>
  <c r="BH2919" i="3"/>
  <c r="BG2919" i="3"/>
  <c r="BF2919" i="3"/>
  <c r="T2919" i="3"/>
  <c r="R2919" i="3"/>
  <c r="P2919" i="3"/>
  <c r="BI2910" i="3"/>
  <c r="BH2910" i="3"/>
  <c r="BG2910" i="3"/>
  <c r="BF2910" i="3"/>
  <c r="T2910" i="3"/>
  <c r="R2910" i="3"/>
  <c r="P2910" i="3"/>
  <c r="BI2904" i="3"/>
  <c r="BH2904" i="3"/>
  <c r="BG2904" i="3"/>
  <c r="BF2904" i="3"/>
  <c r="T2904" i="3"/>
  <c r="R2904" i="3"/>
  <c r="P2904" i="3"/>
  <c r="BI2901" i="3"/>
  <c r="BH2901" i="3"/>
  <c r="BG2901" i="3"/>
  <c r="BF2901" i="3"/>
  <c r="T2901" i="3"/>
  <c r="R2901" i="3"/>
  <c r="P2901" i="3"/>
  <c r="BI2897" i="3"/>
  <c r="BH2897" i="3"/>
  <c r="BG2897" i="3"/>
  <c r="BF2897" i="3"/>
  <c r="T2897" i="3"/>
  <c r="R2897" i="3"/>
  <c r="P2897" i="3"/>
  <c r="BI2895" i="3"/>
  <c r="BH2895" i="3"/>
  <c r="BG2895" i="3"/>
  <c r="BF2895" i="3"/>
  <c r="T2895" i="3"/>
  <c r="R2895" i="3"/>
  <c r="P2895" i="3"/>
  <c r="BI2893" i="3"/>
  <c r="BH2893" i="3"/>
  <c r="BG2893" i="3"/>
  <c r="BF2893" i="3"/>
  <c r="T2893" i="3"/>
  <c r="R2893" i="3"/>
  <c r="P2893" i="3"/>
  <c r="BI2891" i="3"/>
  <c r="BH2891" i="3"/>
  <c r="BG2891" i="3"/>
  <c r="BF2891" i="3"/>
  <c r="T2891" i="3"/>
  <c r="R2891" i="3"/>
  <c r="P2891" i="3"/>
  <c r="BI2885" i="3"/>
  <c r="BH2885" i="3"/>
  <c r="BG2885" i="3"/>
  <c r="BF2885" i="3"/>
  <c r="T2885" i="3"/>
  <c r="R2885" i="3"/>
  <c r="P2885" i="3"/>
  <c r="BI2880" i="3"/>
  <c r="BH2880" i="3"/>
  <c r="BG2880" i="3"/>
  <c r="BF2880" i="3"/>
  <c r="T2880" i="3"/>
  <c r="R2880" i="3"/>
  <c r="P2880" i="3"/>
  <c r="BI2873" i="3"/>
  <c r="BH2873" i="3"/>
  <c r="BG2873" i="3"/>
  <c r="BF2873" i="3"/>
  <c r="T2873" i="3"/>
  <c r="R2873" i="3"/>
  <c r="P2873" i="3"/>
  <c r="BI2868" i="3"/>
  <c r="BH2868" i="3"/>
  <c r="BG2868" i="3"/>
  <c r="BF2868" i="3"/>
  <c r="T2868" i="3"/>
  <c r="R2868" i="3"/>
  <c r="P2868" i="3"/>
  <c r="BI2863" i="3"/>
  <c r="BH2863" i="3"/>
  <c r="BG2863" i="3"/>
  <c r="BF2863" i="3"/>
  <c r="T2863" i="3"/>
  <c r="R2863" i="3"/>
  <c r="P2863" i="3"/>
  <c r="BI2861" i="3"/>
  <c r="BH2861" i="3"/>
  <c r="BG2861" i="3"/>
  <c r="BF2861" i="3"/>
  <c r="T2861" i="3"/>
  <c r="R2861" i="3"/>
  <c r="P2861" i="3"/>
  <c r="BI2856" i="3"/>
  <c r="BH2856" i="3"/>
  <c r="BG2856" i="3"/>
  <c r="BF2856" i="3"/>
  <c r="T2856" i="3"/>
  <c r="R2856" i="3"/>
  <c r="P2856" i="3"/>
  <c r="BI2849" i="3"/>
  <c r="BH2849" i="3"/>
  <c r="BG2849" i="3"/>
  <c r="BF2849" i="3"/>
  <c r="T2849" i="3"/>
  <c r="R2849" i="3"/>
  <c r="P2849" i="3"/>
  <c r="BI2846" i="3"/>
  <c r="BH2846" i="3"/>
  <c r="BG2846" i="3"/>
  <c r="BF2846" i="3"/>
  <c r="T2846" i="3"/>
  <c r="R2846" i="3"/>
  <c r="P2846" i="3"/>
  <c r="BI2840" i="3"/>
  <c r="BH2840" i="3"/>
  <c r="BG2840" i="3"/>
  <c r="BF2840" i="3"/>
  <c r="T2840" i="3"/>
  <c r="R2840" i="3"/>
  <c r="P2840" i="3"/>
  <c r="BI2835" i="3"/>
  <c r="BH2835" i="3"/>
  <c r="BG2835" i="3"/>
  <c r="BF2835" i="3"/>
  <c r="T2835" i="3"/>
  <c r="R2835" i="3"/>
  <c r="P2835" i="3"/>
  <c r="BI2826" i="3"/>
  <c r="BH2826" i="3"/>
  <c r="BG2826" i="3"/>
  <c r="BF2826" i="3"/>
  <c r="T2826" i="3"/>
  <c r="R2826" i="3"/>
  <c r="P2826" i="3"/>
  <c r="BI2821" i="3"/>
  <c r="BH2821" i="3"/>
  <c r="BG2821" i="3"/>
  <c r="BF2821" i="3"/>
  <c r="T2821" i="3"/>
  <c r="R2821" i="3"/>
  <c r="P2821" i="3"/>
  <c r="BI2814" i="3"/>
  <c r="BH2814" i="3"/>
  <c r="BG2814" i="3"/>
  <c r="BF2814" i="3"/>
  <c r="T2814" i="3"/>
  <c r="R2814" i="3"/>
  <c r="P2814" i="3"/>
  <c r="BI2813" i="3"/>
  <c r="BH2813" i="3"/>
  <c r="BG2813" i="3"/>
  <c r="BF2813" i="3"/>
  <c r="T2813" i="3"/>
  <c r="R2813" i="3"/>
  <c r="P2813" i="3"/>
  <c r="BI2802" i="3"/>
  <c r="BH2802" i="3"/>
  <c r="BG2802" i="3"/>
  <c r="BF2802" i="3"/>
  <c r="T2802" i="3"/>
  <c r="R2802" i="3"/>
  <c r="P2802" i="3"/>
  <c r="BI2793" i="3"/>
  <c r="BH2793" i="3"/>
  <c r="BG2793" i="3"/>
  <c r="BF2793" i="3"/>
  <c r="T2793" i="3"/>
  <c r="R2793" i="3"/>
  <c r="P2793" i="3"/>
  <c r="BI2784" i="3"/>
  <c r="BH2784" i="3"/>
  <c r="BG2784" i="3"/>
  <c r="BF2784" i="3"/>
  <c r="T2784" i="3"/>
  <c r="R2784" i="3"/>
  <c r="P2784" i="3"/>
  <c r="BI2780" i="3"/>
  <c r="BH2780" i="3"/>
  <c r="BG2780" i="3"/>
  <c r="BF2780" i="3"/>
  <c r="T2780" i="3"/>
  <c r="R2780" i="3"/>
  <c r="P2780" i="3"/>
  <c r="BI2770" i="3"/>
  <c r="BH2770" i="3"/>
  <c r="BG2770" i="3"/>
  <c r="BF2770" i="3"/>
  <c r="T2770" i="3"/>
  <c r="R2770" i="3"/>
  <c r="P2770" i="3"/>
  <c r="BI2762" i="3"/>
  <c r="BH2762" i="3"/>
  <c r="BG2762" i="3"/>
  <c r="BF2762" i="3"/>
  <c r="T2762" i="3"/>
  <c r="R2762" i="3"/>
  <c r="P2762" i="3"/>
  <c r="BI2755" i="3"/>
  <c r="BH2755" i="3"/>
  <c r="BG2755" i="3"/>
  <c r="BF2755" i="3"/>
  <c r="T2755" i="3"/>
  <c r="R2755" i="3"/>
  <c r="P2755" i="3"/>
  <c r="BI2753" i="3"/>
  <c r="BH2753" i="3"/>
  <c r="BG2753" i="3"/>
  <c r="BF2753" i="3"/>
  <c r="T2753" i="3"/>
  <c r="R2753" i="3"/>
  <c r="P2753" i="3"/>
  <c r="BI2746" i="3"/>
  <c r="BH2746" i="3"/>
  <c r="BG2746" i="3"/>
  <c r="BF2746" i="3"/>
  <c r="T2746" i="3"/>
  <c r="R2746" i="3"/>
  <c r="P2746" i="3"/>
  <c r="BI2742" i="3"/>
  <c r="BH2742" i="3"/>
  <c r="BG2742" i="3"/>
  <c r="BF2742" i="3"/>
  <c r="T2742" i="3"/>
  <c r="R2742" i="3"/>
  <c r="P2742" i="3"/>
  <c r="BI2737" i="3"/>
  <c r="BH2737" i="3"/>
  <c r="BG2737" i="3"/>
  <c r="BF2737" i="3"/>
  <c r="T2737" i="3"/>
  <c r="R2737" i="3"/>
  <c r="P2737" i="3"/>
  <c r="BI2733" i="3"/>
  <c r="BH2733" i="3"/>
  <c r="BG2733" i="3"/>
  <c r="BF2733" i="3"/>
  <c r="T2733" i="3"/>
  <c r="R2733" i="3"/>
  <c r="P2733" i="3"/>
  <c r="BI2728" i="3"/>
  <c r="BH2728" i="3"/>
  <c r="BG2728" i="3"/>
  <c r="BF2728" i="3"/>
  <c r="T2728" i="3"/>
  <c r="R2728" i="3"/>
  <c r="P2728" i="3"/>
  <c r="BI2721" i="3"/>
  <c r="BH2721" i="3"/>
  <c r="BG2721" i="3"/>
  <c r="BF2721" i="3"/>
  <c r="T2721" i="3"/>
  <c r="R2721" i="3"/>
  <c r="P2721" i="3"/>
  <c r="BI2716" i="3"/>
  <c r="BH2716" i="3"/>
  <c r="BG2716" i="3"/>
  <c r="BF2716" i="3"/>
  <c r="T2716" i="3"/>
  <c r="R2716" i="3"/>
  <c r="P2716" i="3"/>
  <c r="BI2711" i="3"/>
  <c r="BH2711" i="3"/>
  <c r="BG2711" i="3"/>
  <c r="BF2711" i="3"/>
  <c r="T2711" i="3"/>
  <c r="R2711" i="3"/>
  <c r="P2711" i="3"/>
  <c r="BI2704" i="3"/>
  <c r="BH2704" i="3"/>
  <c r="BG2704" i="3"/>
  <c r="BF2704" i="3"/>
  <c r="T2704" i="3"/>
  <c r="R2704" i="3"/>
  <c r="P2704" i="3"/>
  <c r="BI2700" i="3"/>
  <c r="BH2700" i="3"/>
  <c r="BG2700" i="3"/>
  <c r="BF2700" i="3"/>
  <c r="T2700" i="3"/>
  <c r="R2700" i="3"/>
  <c r="P2700" i="3"/>
  <c r="BI2696" i="3"/>
  <c r="BH2696" i="3"/>
  <c r="BG2696" i="3"/>
  <c r="BF2696" i="3"/>
  <c r="T2696" i="3"/>
  <c r="R2696" i="3"/>
  <c r="P2696" i="3"/>
  <c r="BI2688" i="3"/>
  <c r="BH2688" i="3"/>
  <c r="BG2688" i="3"/>
  <c r="BF2688" i="3"/>
  <c r="T2688" i="3"/>
  <c r="R2688" i="3"/>
  <c r="P2688" i="3"/>
  <c r="BI2684" i="3"/>
  <c r="BH2684" i="3"/>
  <c r="BG2684" i="3"/>
  <c r="BF2684" i="3"/>
  <c r="T2684" i="3"/>
  <c r="R2684" i="3"/>
  <c r="P2684" i="3"/>
  <c r="BI2678" i="3"/>
  <c r="BH2678" i="3"/>
  <c r="BG2678" i="3"/>
  <c r="BF2678" i="3"/>
  <c r="T2678" i="3"/>
  <c r="R2678" i="3"/>
  <c r="P2678" i="3"/>
  <c r="BI2675" i="3"/>
  <c r="BH2675" i="3"/>
  <c r="BG2675" i="3"/>
  <c r="BF2675" i="3"/>
  <c r="T2675" i="3"/>
  <c r="R2675" i="3"/>
  <c r="P2675" i="3"/>
  <c r="BI2670" i="3"/>
  <c r="BH2670" i="3"/>
  <c r="BG2670" i="3"/>
  <c r="BF2670" i="3"/>
  <c r="T2670" i="3"/>
  <c r="R2670" i="3"/>
  <c r="P2670" i="3"/>
  <c r="BI2664" i="3"/>
  <c r="BH2664" i="3"/>
  <c r="BG2664" i="3"/>
  <c r="BF2664" i="3"/>
  <c r="T2664" i="3"/>
  <c r="R2664" i="3"/>
  <c r="P2664" i="3"/>
  <c r="BI2659" i="3"/>
  <c r="BH2659" i="3"/>
  <c r="BG2659" i="3"/>
  <c r="BF2659" i="3"/>
  <c r="T2659" i="3"/>
  <c r="R2659" i="3"/>
  <c r="P2659" i="3"/>
  <c r="BI2653" i="3"/>
  <c r="BH2653" i="3"/>
  <c r="BG2653" i="3"/>
  <c r="BF2653" i="3"/>
  <c r="T2653" i="3"/>
  <c r="R2653" i="3"/>
  <c r="P2653" i="3"/>
  <c r="BI2647" i="3"/>
  <c r="BH2647" i="3"/>
  <c r="BG2647" i="3"/>
  <c r="BF2647" i="3"/>
  <c r="T2647" i="3"/>
  <c r="R2647" i="3"/>
  <c r="P2647" i="3"/>
  <c r="BI2641" i="3"/>
  <c r="BH2641" i="3"/>
  <c r="BG2641" i="3"/>
  <c r="BF2641" i="3"/>
  <c r="T2641" i="3"/>
  <c r="R2641" i="3"/>
  <c r="P2641" i="3"/>
  <c r="BI2636" i="3"/>
  <c r="BH2636" i="3"/>
  <c r="BG2636" i="3"/>
  <c r="BF2636" i="3"/>
  <c r="T2636" i="3"/>
  <c r="R2636" i="3"/>
  <c r="P2636" i="3"/>
  <c r="BI2631" i="3"/>
  <c r="BH2631" i="3"/>
  <c r="BG2631" i="3"/>
  <c r="BF2631" i="3"/>
  <c r="T2631" i="3"/>
  <c r="R2631" i="3"/>
  <c r="P2631" i="3"/>
  <c r="BI2626" i="3"/>
  <c r="BH2626" i="3"/>
  <c r="BG2626" i="3"/>
  <c r="BF2626" i="3"/>
  <c r="T2626" i="3"/>
  <c r="R2626" i="3"/>
  <c r="P2626" i="3"/>
  <c r="BI2622" i="3"/>
  <c r="BH2622" i="3"/>
  <c r="BG2622" i="3"/>
  <c r="BF2622" i="3"/>
  <c r="T2622" i="3"/>
  <c r="R2622" i="3"/>
  <c r="P2622" i="3"/>
  <c r="BI2616" i="3"/>
  <c r="BH2616" i="3"/>
  <c r="BG2616" i="3"/>
  <c r="BF2616" i="3"/>
  <c r="T2616" i="3"/>
  <c r="R2616" i="3"/>
  <c r="P2616" i="3"/>
  <c r="BI2612" i="3"/>
  <c r="BH2612" i="3"/>
  <c r="BG2612" i="3"/>
  <c r="BF2612" i="3"/>
  <c r="T2612" i="3"/>
  <c r="R2612" i="3"/>
  <c r="P2612" i="3"/>
  <c r="BI2606" i="3"/>
  <c r="BH2606" i="3"/>
  <c r="BG2606" i="3"/>
  <c r="BF2606" i="3"/>
  <c r="T2606" i="3"/>
  <c r="R2606" i="3"/>
  <c r="P2606" i="3"/>
  <c r="BI2602" i="3"/>
  <c r="BH2602" i="3"/>
  <c r="BG2602" i="3"/>
  <c r="BF2602" i="3"/>
  <c r="T2602" i="3"/>
  <c r="R2602" i="3"/>
  <c r="P2602" i="3"/>
  <c r="BI2596" i="3"/>
  <c r="BH2596" i="3"/>
  <c r="BG2596" i="3"/>
  <c r="BF2596" i="3"/>
  <c r="T2596" i="3"/>
  <c r="R2596" i="3"/>
  <c r="P2596" i="3"/>
  <c r="BI2591" i="3"/>
  <c r="BH2591" i="3"/>
  <c r="BG2591" i="3"/>
  <c r="BF2591" i="3"/>
  <c r="T2591" i="3"/>
  <c r="R2591" i="3"/>
  <c r="P2591" i="3"/>
  <c r="BI2586" i="3"/>
  <c r="BH2586" i="3"/>
  <c r="BG2586" i="3"/>
  <c r="BF2586" i="3"/>
  <c r="T2586" i="3"/>
  <c r="R2586" i="3"/>
  <c r="P2586" i="3"/>
  <c r="BI2582" i="3"/>
  <c r="BH2582" i="3"/>
  <c r="BG2582" i="3"/>
  <c r="BF2582" i="3"/>
  <c r="T2582" i="3"/>
  <c r="R2582" i="3"/>
  <c r="P2582" i="3"/>
  <c r="BI2578" i="3"/>
  <c r="BH2578" i="3"/>
  <c r="BG2578" i="3"/>
  <c r="BF2578" i="3"/>
  <c r="T2578" i="3"/>
  <c r="R2578" i="3"/>
  <c r="P2578" i="3"/>
  <c r="BI2570" i="3"/>
  <c r="BH2570" i="3"/>
  <c r="BG2570" i="3"/>
  <c r="BF2570" i="3"/>
  <c r="T2570" i="3"/>
  <c r="R2570" i="3"/>
  <c r="P2570" i="3"/>
  <c r="BI2566" i="3"/>
  <c r="BH2566" i="3"/>
  <c r="BG2566" i="3"/>
  <c r="BF2566" i="3"/>
  <c r="T2566" i="3"/>
  <c r="R2566" i="3"/>
  <c r="P2566" i="3"/>
  <c r="BI2562" i="3"/>
  <c r="BH2562" i="3"/>
  <c r="BG2562" i="3"/>
  <c r="BF2562" i="3"/>
  <c r="T2562" i="3"/>
  <c r="R2562" i="3"/>
  <c r="P2562" i="3"/>
  <c r="BI2558" i="3"/>
  <c r="BH2558" i="3"/>
  <c r="BG2558" i="3"/>
  <c r="BF2558" i="3"/>
  <c r="T2558" i="3"/>
  <c r="R2558" i="3"/>
  <c r="P2558" i="3"/>
  <c r="BI2548" i="3"/>
  <c r="BH2548" i="3"/>
  <c r="BG2548" i="3"/>
  <c r="BF2548" i="3"/>
  <c r="T2548" i="3"/>
  <c r="R2548" i="3"/>
  <c r="P2548" i="3"/>
  <c r="BI2544" i="3"/>
  <c r="BH2544" i="3"/>
  <c r="BG2544" i="3"/>
  <c r="BF2544" i="3"/>
  <c r="T2544" i="3"/>
  <c r="R2544" i="3"/>
  <c r="P2544" i="3"/>
  <c r="BI2540" i="3"/>
  <c r="BH2540" i="3"/>
  <c r="BG2540" i="3"/>
  <c r="BF2540" i="3"/>
  <c r="T2540" i="3"/>
  <c r="R2540" i="3"/>
  <c r="P2540" i="3"/>
  <c r="BI2536" i="3"/>
  <c r="BH2536" i="3"/>
  <c r="BG2536" i="3"/>
  <c r="BF2536" i="3"/>
  <c r="T2536" i="3"/>
  <c r="R2536" i="3"/>
  <c r="P2536" i="3"/>
  <c r="BI2532" i="3"/>
  <c r="BH2532" i="3"/>
  <c r="BG2532" i="3"/>
  <c r="BF2532" i="3"/>
  <c r="T2532" i="3"/>
  <c r="R2532" i="3"/>
  <c r="P2532" i="3"/>
  <c r="BI2528" i="3"/>
  <c r="BH2528" i="3"/>
  <c r="BG2528" i="3"/>
  <c r="BF2528" i="3"/>
  <c r="T2528" i="3"/>
  <c r="R2528" i="3"/>
  <c r="P2528" i="3"/>
  <c r="BI2524" i="3"/>
  <c r="BH2524" i="3"/>
  <c r="BG2524" i="3"/>
  <c r="BF2524" i="3"/>
  <c r="T2524" i="3"/>
  <c r="R2524" i="3"/>
  <c r="P2524" i="3"/>
  <c r="BI2508" i="3"/>
  <c r="BH2508" i="3"/>
  <c r="BG2508" i="3"/>
  <c r="BF2508" i="3"/>
  <c r="T2508" i="3"/>
  <c r="R2508" i="3"/>
  <c r="P2508" i="3"/>
  <c r="BI2504" i="3"/>
  <c r="BH2504" i="3"/>
  <c r="BG2504" i="3"/>
  <c r="BF2504" i="3"/>
  <c r="T2504" i="3"/>
  <c r="R2504" i="3"/>
  <c r="P2504" i="3"/>
  <c r="BI2498" i="3"/>
  <c r="BH2498" i="3"/>
  <c r="BG2498" i="3"/>
  <c r="BF2498" i="3"/>
  <c r="T2498" i="3"/>
  <c r="R2498" i="3"/>
  <c r="P2498" i="3"/>
  <c r="BI2494" i="3"/>
  <c r="BH2494" i="3"/>
  <c r="BG2494" i="3"/>
  <c r="BF2494" i="3"/>
  <c r="T2494" i="3"/>
  <c r="R2494" i="3"/>
  <c r="P2494" i="3"/>
  <c r="BI2490" i="3"/>
  <c r="BH2490" i="3"/>
  <c r="BG2490" i="3"/>
  <c r="BF2490" i="3"/>
  <c r="T2490" i="3"/>
  <c r="R2490" i="3"/>
  <c r="P2490" i="3"/>
  <c r="BI2482" i="3"/>
  <c r="BH2482" i="3"/>
  <c r="BG2482" i="3"/>
  <c r="BF2482" i="3"/>
  <c r="T2482" i="3"/>
  <c r="R2482" i="3"/>
  <c r="P2482" i="3"/>
  <c r="BI2481" i="3"/>
  <c r="BH2481" i="3"/>
  <c r="BG2481" i="3"/>
  <c r="BF2481" i="3"/>
  <c r="T2481" i="3"/>
  <c r="R2481" i="3"/>
  <c r="P2481" i="3"/>
  <c r="BI2477" i="3"/>
  <c r="BH2477" i="3"/>
  <c r="BG2477" i="3"/>
  <c r="BF2477" i="3"/>
  <c r="T2477" i="3"/>
  <c r="R2477" i="3"/>
  <c r="P2477" i="3"/>
  <c r="BI2471" i="3"/>
  <c r="BH2471" i="3"/>
  <c r="BG2471" i="3"/>
  <c r="BF2471" i="3"/>
  <c r="T2471" i="3"/>
  <c r="R2471" i="3"/>
  <c r="P2471" i="3"/>
  <c r="BI2467" i="3"/>
  <c r="BH2467" i="3"/>
  <c r="BG2467" i="3"/>
  <c r="BF2467" i="3"/>
  <c r="T2467" i="3"/>
  <c r="R2467" i="3"/>
  <c r="P2467" i="3"/>
  <c r="BI2461" i="3"/>
  <c r="BH2461" i="3"/>
  <c r="BG2461" i="3"/>
  <c r="BF2461" i="3"/>
  <c r="T2461" i="3"/>
  <c r="R2461" i="3"/>
  <c r="P2461" i="3"/>
  <c r="BI2457" i="3"/>
  <c r="BH2457" i="3"/>
  <c r="BG2457" i="3"/>
  <c r="BF2457" i="3"/>
  <c r="T2457" i="3"/>
  <c r="R2457" i="3"/>
  <c r="P2457" i="3"/>
  <c r="BI2453" i="3"/>
  <c r="BH2453" i="3"/>
  <c r="BG2453" i="3"/>
  <c r="BF2453" i="3"/>
  <c r="T2453" i="3"/>
  <c r="R2453" i="3"/>
  <c r="P2453" i="3"/>
  <c r="BI2445" i="3"/>
  <c r="BH2445" i="3"/>
  <c r="BG2445" i="3"/>
  <c r="BF2445" i="3"/>
  <c r="T2445" i="3"/>
  <c r="R2445" i="3"/>
  <c r="P2445" i="3"/>
  <c r="BI2441" i="3"/>
  <c r="BH2441" i="3"/>
  <c r="BG2441" i="3"/>
  <c r="BF2441" i="3"/>
  <c r="T2441" i="3"/>
  <c r="R2441" i="3"/>
  <c r="P2441" i="3"/>
  <c r="BI2437" i="3"/>
  <c r="BH2437" i="3"/>
  <c r="BG2437" i="3"/>
  <c r="BF2437" i="3"/>
  <c r="T2437" i="3"/>
  <c r="R2437" i="3"/>
  <c r="P2437" i="3"/>
  <c r="BI2427" i="3"/>
  <c r="BH2427" i="3"/>
  <c r="BG2427" i="3"/>
  <c r="BF2427" i="3"/>
  <c r="T2427" i="3"/>
  <c r="R2427" i="3"/>
  <c r="P2427" i="3"/>
  <c r="BI2423" i="3"/>
  <c r="BH2423" i="3"/>
  <c r="BG2423" i="3"/>
  <c r="BF2423" i="3"/>
  <c r="T2423" i="3"/>
  <c r="R2423" i="3"/>
  <c r="P2423" i="3"/>
  <c r="BI2417" i="3"/>
  <c r="BH2417" i="3"/>
  <c r="BG2417" i="3"/>
  <c r="BF2417" i="3"/>
  <c r="T2417" i="3"/>
  <c r="R2417" i="3"/>
  <c r="P2417" i="3"/>
  <c r="BI2413" i="3"/>
  <c r="BH2413" i="3"/>
  <c r="BG2413" i="3"/>
  <c r="BF2413" i="3"/>
  <c r="T2413" i="3"/>
  <c r="R2413" i="3"/>
  <c r="P2413" i="3"/>
  <c r="BI2409" i="3"/>
  <c r="BH2409" i="3"/>
  <c r="BG2409" i="3"/>
  <c r="BF2409" i="3"/>
  <c r="T2409" i="3"/>
  <c r="R2409" i="3"/>
  <c r="P2409" i="3"/>
  <c r="BI2404" i="3"/>
  <c r="BH2404" i="3"/>
  <c r="BG2404" i="3"/>
  <c r="BF2404" i="3"/>
  <c r="T2404" i="3"/>
  <c r="R2404" i="3"/>
  <c r="P2404" i="3"/>
  <c r="BI2399" i="3"/>
  <c r="BH2399" i="3"/>
  <c r="BG2399" i="3"/>
  <c r="BF2399" i="3"/>
  <c r="T2399" i="3"/>
  <c r="R2399" i="3"/>
  <c r="P2399" i="3"/>
  <c r="BI2392" i="3"/>
  <c r="BH2392" i="3"/>
  <c r="BG2392" i="3"/>
  <c r="BF2392" i="3"/>
  <c r="T2392" i="3"/>
  <c r="R2392" i="3"/>
  <c r="P2392" i="3"/>
  <c r="BI2387" i="3"/>
  <c r="BH2387" i="3"/>
  <c r="BG2387" i="3"/>
  <c r="BF2387" i="3"/>
  <c r="T2387" i="3"/>
  <c r="R2387" i="3"/>
  <c r="P2387" i="3"/>
  <c r="BI2382" i="3"/>
  <c r="BH2382" i="3"/>
  <c r="BG2382" i="3"/>
  <c r="BF2382" i="3"/>
  <c r="T2382" i="3"/>
  <c r="R2382" i="3"/>
  <c r="P2382" i="3"/>
  <c r="BI2377" i="3"/>
  <c r="BH2377" i="3"/>
  <c r="BG2377" i="3"/>
  <c r="BF2377" i="3"/>
  <c r="T2377" i="3"/>
  <c r="R2377" i="3"/>
  <c r="P2377" i="3"/>
  <c r="BI2363" i="3"/>
  <c r="BH2363" i="3"/>
  <c r="BG2363" i="3"/>
  <c r="BF2363" i="3"/>
  <c r="T2363" i="3"/>
  <c r="R2363" i="3"/>
  <c r="P2363" i="3"/>
  <c r="BI2356" i="3"/>
  <c r="BH2356" i="3"/>
  <c r="BG2356" i="3"/>
  <c r="BF2356" i="3"/>
  <c r="T2356" i="3"/>
  <c r="T2355" i="3"/>
  <c r="R2356" i="3"/>
  <c r="R2355" i="3"/>
  <c r="P2356" i="3"/>
  <c r="P2355" i="3" s="1"/>
  <c r="BI2353" i="3"/>
  <c r="BH2353" i="3"/>
  <c r="BG2353" i="3"/>
  <c r="BF2353" i="3"/>
  <c r="T2353" i="3"/>
  <c r="R2353" i="3"/>
  <c r="P2353" i="3"/>
  <c r="BI2348" i="3"/>
  <c r="BH2348" i="3"/>
  <c r="BG2348" i="3"/>
  <c r="BF2348" i="3"/>
  <c r="T2348" i="3"/>
  <c r="R2348" i="3"/>
  <c r="P2348" i="3"/>
  <c r="BI2343" i="3"/>
  <c r="BH2343" i="3"/>
  <c r="BG2343" i="3"/>
  <c r="BF2343" i="3"/>
  <c r="T2343" i="3"/>
  <c r="R2343" i="3"/>
  <c r="P2343" i="3"/>
  <c r="BI2338" i="3"/>
  <c r="BH2338" i="3"/>
  <c r="BG2338" i="3"/>
  <c r="BF2338" i="3"/>
  <c r="T2338" i="3"/>
  <c r="R2338" i="3"/>
  <c r="P2338" i="3"/>
  <c r="BI2335" i="3"/>
  <c r="BH2335" i="3"/>
  <c r="BG2335" i="3"/>
  <c r="BF2335" i="3"/>
  <c r="T2335" i="3"/>
  <c r="R2335" i="3"/>
  <c r="P2335" i="3"/>
  <c r="BI2334" i="3"/>
  <c r="BH2334" i="3"/>
  <c r="BG2334" i="3"/>
  <c r="BF2334" i="3"/>
  <c r="T2334" i="3"/>
  <c r="R2334" i="3"/>
  <c r="P2334" i="3"/>
  <c r="BI2333" i="3"/>
  <c r="BH2333" i="3"/>
  <c r="BG2333" i="3"/>
  <c r="BF2333" i="3"/>
  <c r="T2333" i="3"/>
  <c r="R2333" i="3"/>
  <c r="P2333" i="3"/>
  <c r="BI2330" i="3"/>
  <c r="BH2330" i="3"/>
  <c r="BG2330" i="3"/>
  <c r="BF2330" i="3"/>
  <c r="T2330" i="3"/>
  <c r="R2330" i="3"/>
  <c r="P2330" i="3"/>
  <c r="BI2325" i="3"/>
  <c r="BH2325" i="3"/>
  <c r="BG2325" i="3"/>
  <c r="BF2325" i="3"/>
  <c r="T2325" i="3"/>
  <c r="R2325" i="3"/>
  <c r="P2325" i="3"/>
  <c r="BI2320" i="3"/>
  <c r="BH2320" i="3"/>
  <c r="BG2320" i="3"/>
  <c r="BF2320" i="3"/>
  <c r="T2320" i="3"/>
  <c r="R2320" i="3"/>
  <c r="P2320" i="3"/>
  <c r="BI2317" i="3"/>
  <c r="BH2317" i="3"/>
  <c r="BG2317" i="3"/>
  <c r="BF2317" i="3"/>
  <c r="T2317" i="3"/>
  <c r="R2317" i="3"/>
  <c r="P2317" i="3"/>
  <c r="BI2312" i="3"/>
  <c r="BH2312" i="3"/>
  <c r="BG2312" i="3"/>
  <c r="BF2312" i="3"/>
  <c r="T2312" i="3"/>
  <c r="R2312" i="3"/>
  <c r="P2312" i="3"/>
  <c r="BI2307" i="3"/>
  <c r="BH2307" i="3"/>
  <c r="BG2307" i="3"/>
  <c r="BF2307" i="3"/>
  <c r="T2307" i="3"/>
  <c r="R2307" i="3"/>
  <c r="P2307" i="3"/>
  <c r="BI2302" i="3"/>
  <c r="BH2302" i="3"/>
  <c r="BG2302" i="3"/>
  <c r="BF2302" i="3"/>
  <c r="T2302" i="3"/>
  <c r="R2302" i="3"/>
  <c r="P2302" i="3"/>
  <c r="BI2297" i="3"/>
  <c r="BH2297" i="3"/>
  <c r="BG2297" i="3"/>
  <c r="BF2297" i="3"/>
  <c r="T2297" i="3"/>
  <c r="R2297" i="3"/>
  <c r="P2297" i="3"/>
  <c r="BI2295" i="3"/>
  <c r="BH2295" i="3"/>
  <c r="BG2295" i="3"/>
  <c r="BF2295" i="3"/>
  <c r="T2295" i="3"/>
  <c r="R2295" i="3"/>
  <c r="P2295" i="3"/>
  <c r="BI2293" i="3"/>
  <c r="BH2293" i="3"/>
  <c r="BG2293" i="3"/>
  <c r="BF2293" i="3"/>
  <c r="T2293" i="3"/>
  <c r="R2293" i="3"/>
  <c r="P2293" i="3"/>
  <c r="BI2291" i="3"/>
  <c r="BH2291" i="3"/>
  <c r="BG2291" i="3"/>
  <c r="BF2291" i="3"/>
  <c r="T2291" i="3"/>
  <c r="R2291" i="3"/>
  <c r="P2291" i="3"/>
  <c r="BI2289" i="3"/>
  <c r="BH2289" i="3"/>
  <c r="BG2289" i="3"/>
  <c r="BF2289" i="3"/>
  <c r="T2289" i="3"/>
  <c r="R2289" i="3"/>
  <c r="P2289" i="3"/>
  <c r="BI2277" i="3"/>
  <c r="BH2277" i="3"/>
  <c r="BG2277" i="3"/>
  <c r="BF2277" i="3"/>
  <c r="T2277" i="3"/>
  <c r="R2277" i="3"/>
  <c r="P2277" i="3"/>
  <c r="BI2274" i="3"/>
  <c r="BH2274" i="3"/>
  <c r="BG2274" i="3"/>
  <c r="BF2274" i="3"/>
  <c r="T2274" i="3"/>
  <c r="R2274" i="3"/>
  <c r="P2274" i="3"/>
  <c r="BI2272" i="3"/>
  <c r="BH2272" i="3"/>
  <c r="BG2272" i="3"/>
  <c r="BF2272" i="3"/>
  <c r="T2272" i="3"/>
  <c r="R2272" i="3"/>
  <c r="P2272" i="3"/>
  <c r="BI2270" i="3"/>
  <c r="BH2270" i="3"/>
  <c r="BG2270" i="3"/>
  <c r="BF2270" i="3"/>
  <c r="T2270" i="3"/>
  <c r="R2270" i="3"/>
  <c r="P2270" i="3"/>
  <c r="BI2267" i="3"/>
  <c r="BH2267" i="3"/>
  <c r="BG2267" i="3"/>
  <c r="BF2267" i="3"/>
  <c r="T2267" i="3"/>
  <c r="R2267" i="3"/>
  <c r="P2267" i="3"/>
  <c r="BI2253" i="3"/>
  <c r="BH2253" i="3"/>
  <c r="BG2253" i="3"/>
  <c r="BF2253" i="3"/>
  <c r="T2253" i="3"/>
  <c r="R2253" i="3"/>
  <c r="P2253" i="3"/>
  <c r="BI2240" i="3"/>
  <c r="BH2240" i="3"/>
  <c r="BG2240" i="3"/>
  <c r="BF2240" i="3"/>
  <c r="T2240" i="3"/>
  <c r="R2240" i="3"/>
  <c r="P2240" i="3"/>
  <c r="BI2238" i="3"/>
  <c r="BH2238" i="3"/>
  <c r="BG2238" i="3"/>
  <c r="BF2238" i="3"/>
  <c r="T2238" i="3"/>
  <c r="R2238" i="3"/>
  <c r="P2238" i="3"/>
  <c r="BI2231" i="3"/>
  <c r="BH2231" i="3"/>
  <c r="BG2231" i="3"/>
  <c r="BF2231" i="3"/>
  <c r="T2231" i="3"/>
  <c r="R2231" i="3"/>
  <c r="P2231" i="3"/>
  <c r="BI2226" i="3"/>
  <c r="BH2226" i="3"/>
  <c r="BG2226" i="3"/>
  <c r="BF2226" i="3"/>
  <c r="T2226" i="3"/>
  <c r="R2226" i="3"/>
  <c r="P2226" i="3"/>
  <c r="BI2214" i="3"/>
  <c r="BH2214" i="3"/>
  <c r="BG2214" i="3"/>
  <c r="BF2214" i="3"/>
  <c r="T2214" i="3"/>
  <c r="R2214" i="3"/>
  <c r="P2214" i="3"/>
  <c r="BI2203" i="3"/>
  <c r="BH2203" i="3"/>
  <c r="BG2203" i="3"/>
  <c r="BF2203" i="3"/>
  <c r="T2203" i="3"/>
  <c r="R2203" i="3"/>
  <c r="P2203" i="3"/>
  <c r="BI2200" i="3"/>
  <c r="BH2200" i="3"/>
  <c r="BG2200" i="3"/>
  <c r="BF2200" i="3"/>
  <c r="T2200" i="3"/>
  <c r="R2200" i="3"/>
  <c r="P2200" i="3"/>
  <c r="BI2195" i="3"/>
  <c r="BH2195" i="3"/>
  <c r="BG2195" i="3"/>
  <c r="BF2195" i="3"/>
  <c r="T2195" i="3"/>
  <c r="R2195" i="3"/>
  <c r="P2195" i="3"/>
  <c r="BI2190" i="3"/>
  <c r="BH2190" i="3"/>
  <c r="BG2190" i="3"/>
  <c r="BF2190" i="3"/>
  <c r="T2190" i="3"/>
  <c r="R2190" i="3"/>
  <c r="P2190" i="3"/>
  <c r="BI2188" i="3"/>
  <c r="BH2188" i="3"/>
  <c r="BG2188" i="3"/>
  <c r="BF2188" i="3"/>
  <c r="T2188" i="3"/>
  <c r="T2187" i="3"/>
  <c r="R2188" i="3"/>
  <c r="R2187" i="3"/>
  <c r="P2188" i="3"/>
  <c r="P2187" i="3" s="1"/>
  <c r="BI2185" i="3"/>
  <c r="BH2185" i="3"/>
  <c r="BG2185" i="3"/>
  <c r="BF2185" i="3"/>
  <c r="T2185" i="3"/>
  <c r="R2185" i="3"/>
  <c r="P2185" i="3"/>
  <c r="BI2183" i="3"/>
  <c r="BH2183" i="3"/>
  <c r="BG2183" i="3"/>
  <c r="BF2183" i="3"/>
  <c r="T2183" i="3"/>
  <c r="R2183" i="3"/>
  <c r="P2183" i="3"/>
  <c r="BI2181" i="3"/>
  <c r="BH2181" i="3"/>
  <c r="BG2181" i="3"/>
  <c r="BF2181" i="3"/>
  <c r="T2181" i="3"/>
  <c r="R2181" i="3"/>
  <c r="P2181" i="3"/>
  <c r="BI2179" i="3"/>
  <c r="BH2179" i="3"/>
  <c r="BG2179" i="3"/>
  <c r="BF2179" i="3"/>
  <c r="T2179" i="3"/>
  <c r="R2179" i="3"/>
  <c r="P2179" i="3"/>
  <c r="BI2177" i="3"/>
  <c r="BH2177" i="3"/>
  <c r="BG2177" i="3"/>
  <c r="BF2177" i="3"/>
  <c r="T2177" i="3"/>
  <c r="R2177" i="3"/>
  <c r="P2177" i="3"/>
  <c r="BI2175" i="3"/>
  <c r="BH2175" i="3"/>
  <c r="BG2175" i="3"/>
  <c r="BF2175" i="3"/>
  <c r="T2175" i="3"/>
  <c r="R2175" i="3"/>
  <c r="P2175" i="3"/>
  <c r="BI2172" i="3"/>
  <c r="BH2172" i="3"/>
  <c r="BG2172" i="3"/>
  <c r="BF2172" i="3"/>
  <c r="T2172" i="3"/>
  <c r="R2172" i="3"/>
  <c r="P2172" i="3"/>
  <c r="BI2170" i="3"/>
  <c r="BH2170" i="3"/>
  <c r="BG2170" i="3"/>
  <c r="BF2170" i="3"/>
  <c r="T2170" i="3"/>
  <c r="R2170" i="3"/>
  <c r="P2170" i="3"/>
  <c r="BI2165" i="3"/>
  <c r="BH2165" i="3"/>
  <c r="BG2165" i="3"/>
  <c r="BF2165" i="3"/>
  <c r="T2165" i="3"/>
  <c r="R2165" i="3"/>
  <c r="P2165" i="3"/>
  <c r="BI2163" i="3"/>
  <c r="BH2163" i="3"/>
  <c r="BG2163" i="3"/>
  <c r="BF2163" i="3"/>
  <c r="T2163" i="3"/>
  <c r="R2163" i="3"/>
  <c r="P2163" i="3"/>
  <c r="BI2161" i="3"/>
  <c r="BH2161" i="3"/>
  <c r="BG2161" i="3"/>
  <c r="BF2161" i="3"/>
  <c r="T2161" i="3"/>
  <c r="R2161" i="3"/>
  <c r="P2161" i="3"/>
  <c r="BI2158" i="3"/>
  <c r="BH2158" i="3"/>
  <c r="BG2158" i="3"/>
  <c r="BF2158" i="3"/>
  <c r="T2158" i="3"/>
  <c r="R2158" i="3"/>
  <c r="P2158" i="3"/>
  <c r="BI2149" i="3"/>
  <c r="BH2149" i="3"/>
  <c r="BG2149" i="3"/>
  <c r="BF2149" i="3"/>
  <c r="T2149" i="3"/>
  <c r="R2149" i="3"/>
  <c r="P2149" i="3"/>
  <c r="BI2142" i="3"/>
  <c r="BH2142" i="3"/>
  <c r="BG2142" i="3"/>
  <c r="BF2142" i="3"/>
  <c r="T2142" i="3"/>
  <c r="R2142" i="3"/>
  <c r="P2142" i="3"/>
  <c r="BI2136" i="3"/>
  <c r="BH2136" i="3"/>
  <c r="BG2136" i="3"/>
  <c r="BF2136" i="3"/>
  <c r="T2136" i="3"/>
  <c r="R2136" i="3"/>
  <c r="P2136" i="3"/>
  <c r="BI2130" i="3"/>
  <c r="BH2130" i="3"/>
  <c r="BG2130" i="3"/>
  <c r="BF2130" i="3"/>
  <c r="T2130" i="3"/>
  <c r="R2130" i="3"/>
  <c r="P2130" i="3"/>
  <c r="BI2123" i="3"/>
  <c r="BH2123" i="3"/>
  <c r="BG2123" i="3"/>
  <c r="BF2123" i="3"/>
  <c r="T2123" i="3"/>
  <c r="R2123" i="3"/>
  <c r="P2123" i="3"/>
  <c r="BI2118" i="3"/>
  <c r="BH2118" i="3"/>
  <c r="BG2118" i="3"/>
  <c r="BF2118" i="3"/>
  <c r="T2118" i="3"/>
  <c r="R2118" i="3"/>
  <c r="P2118" i="3"/>
  <c r="BI2110" i="3"/>
  <c r="BH2110" i="3"/>
  <c r="BG2110" i="3"/>
  <c r="BF2110" i="3"/>
  <c r="T2110" i="3"/>
  <c r="R2110" i="3"/>
  <c r="P2110" i="3"/>
  <c r="BI2099" i="3"/>
  <c r="BH2099" i="3"/>
  <c r="BG2099" i="3"/>
  <c r="BF2099" i="3"/>
  <c r="T2099" i="3"/>
  <c r="R2099" i="3"/>
  <c r="P2099" i="3"/>
  <c r="BI2094" i="3"/>
  <c r="BH2094" i="3"/>
  <c r="BG2094" i="3"/>
  <c r="BF2094" i="3"/>
  <c r="T2094" i="3"/>
  <c r="R2094" i="3"/>
  <c r="P2094" i="3"/>
  <c r="BI2089" i="3"/>
  <c r="BH2089" i="3"/>
  <c r="BG2089" i="3"/>
  <c r="BF2089" i="3"/>
  <c r="T2089" i="3"/>
  <c r="R2089" i="3"/>
  <c r="P2089" i="3"/>
  <c r="BI2081" i="3"/>
  <c r="BH2081" i="3"/>
  <c r="BG2081" i="3"/>
  <c r="BF2081" i="3"/>
  <c r="T2081" i="3"/>
  <c r="R2081" i="3"/>
  <c r="P2081" i="3"/>
  <c r="BI2076" i="3"/>
  <c r="BH2076" i="3"/>
  <c r="BG2076" i="3"/>
  <c r="BF2076" i="3"/>
  <c r="T2076" i="3"/>
  <c r="R2076" i="3"/>
  <c r="P2076" i="3"/>
  <c r="BI2071" i="3"/>
  <c r="BH2071" i="3"/>
  <c r="BG2071" i="3"/>
  <c r="BF2071" i="3"/>
  <c r="T2071" i="3"/>
  <c r="R2071" i="3"/>
  <c r="P2071" i="3"/>
  <c r="BI2066" i="3"/>
  <c r="BH2066" i="3"/>
  <c r="BG2066" i="3"/>
  <c r="BF2066" i="3"/>
  <c r="T2066" i="3"/>
  <c r="R2066" i="3"/>
  <c r="P2066" i="3"/>
  <c r="BI2061" i="3"/>
  <c r="BH2061" i="3"/>
  <c r="BG2061" i="3"/>
  <c r="BF2061" i="3"/>
  <c r="T2061" i="3"/>
  <c r="R2061" i="3"/>
  <c r="P2061" i="3"/>
  <c r="BI2056" i="3"/>
  <c r="BH2056" i="3"/>
  <c r="BG2056" i="3"/>
  <c r="BF2056" i="3"/>
  <c r="T2056" i="3"/>
  <c r="R2056" i="3"/>
  <c r="P2056" i="3"/>
  <c r="BI2049" i="3"/>
  <c r="BH2049" i="3"/>
  <c r="BG2049" i="3"/>
  <c r="BF2049" i="3"/>
  <c r="T2049" i="3"/>
  <c r="R2049" i="3"/>
  <c r="P2049" i="3"/>
  <c r="BI2042" i="3"/>
  <c r="BH2042" i="3"/>
  <c r="BG2042" i="3"/>
  <c r="BF2042" i="3"/>
  <c r="T2042" i="3"/>
  <c r="R2042" i="3"/>
  <c r="P2042" i="3"/>
  <c r="BI2037" i="3"/>
  <c r="BH2037" i="3"/>
  <c r="BG2037" i="3"/>
  <c r="BF2037" i="3"/>
  <c r="T2037" i="3"/>
  <c r="R2037" i="3"/>
  <c r="P2037" i="3"/>
  <c r="BI2032" i="3"/>
  <c r="BH2032" i="3"/>
  <c r="BG2032" i="3"/>
  <c r="BF2032" i="3"/>
  <c r="T2032" i="3"/>
  <c r="R2032" i="3"/>
  <c r="P2032" i="3"/>
  <c r="BI2029" i="3"/>
  <c r="BH2029" i="3"/>
  <c r="BG2029" i="3"/>
  <c r="BF2029" i="3"/>
  <c r="T2029" i="3"/>
  <c r="R2029" i="3"/>
  <c r="P2029" i="3"/>
  <c r="BI2027" i="3"/>
  <c r="BH2027" i="3"/>
  <c r="BG2027" i="3"/>
  <c r="BF2027" i="3"/>
  <c r="T2027" i="3"/>
  <c r="R2027" i="3"/>
  <c r="P2027" i="3"/>
  <c r="BI2022" i="3"/>
  <c r="BH2022" i="3"/>
  <c r="BG2022" i="3"/>
  <c r="BF2022" i="3"/>
  <c r="T2022" i="3"/>
  <c r="R2022" i="3"/>
  <c r="P2022" i="3"/>
  <c r="BI2020" i="3"/>
  <c r="BH2020" i="3"/>
  <c r="BG2020" i="3"/>
  <c r="BF2020" i="3"/>
  <c r="T2020" i="3"/>
  <c r="R2020" i="3"/>
  <c r="P2020" i="3"/>
  <c r="BI2015" i="3"/>
  <c r="BH2015" i="3"/>
  <c r="BG2015" i="3"/>
  <c r="BF2015" i="3"/>
  <c r="T2015" i="3"/>
  <c r="R2015" i="3"/>
  <c r="P2015" i="3"/>
  <c r="BI2010" i="3"/>
  <c r="BH2010" i="3"/>
  <c r="BG2010" i="3"/>
  <c r="BF2010" i="3"/>
  <c r="T2010" i="3"/>
  <c r="R2010" i="3"/>
  <c r="P2010" i="3"/>
  <c r="BI2003" i="3"/>
  <c r="BH2003" i="3"/>
  <c r="BG2003" i="3"/>
  <c r="BF2003" i="3"/>
  <c r="T2003" i="3"/>
  <c r="R2003" i="3"/>
  <c r="P2003" i="3"/>
  <c r="BI1998" i="3"/>
  <c r="BH1998" i="3"/>
  <c r="BG1998" i="3"/>
  <c r="BF1998" i="3"/>
  <c r="T1998" i="3"/>
  <c r="R1998" i="3"/>
  <c r="P1998" i="3"/>
  <c r="BI1991" i="3"/>
  <c r="BH1991" i="3"/>
  <c r="BG1991" i="3"/>
  <c r="BF1991" i="3"/>
  <c r="T1991" i="3"/>
  <c r="R1991" i="3"/>
  <c r="P1991" i="3"/>
  <c r="BI1989" i="3"/>
  <c r="BH1989" i="3"/>
  <c r="BG1989" i="3"/>
  <c r="BF1989" i="3"/>
  <c r="T1989" i="3"/>
  <c r="R1989" i="3"/>
  <c r="P1989" i="3"/>
  <c r="BI1987" i="3"/>
  <c r="BH1987" i="3"/>
  <c r="BG1987" i="3"/>
  <c r="BF1987" i="3"/>
  <c r="T1987" i="3"/>
  <c r="R1987" i="3"/>
  <c r="P1987" i="3"/>
  <c r="BI1982" i="3"/>
  <c r="BH1982" i="3"/>
  <c r="BG1982" i="3"/>
  <c r="BF1982" i="3"/>
  <c r="T1982" i="3"/>
  <c r="R1982" i="3"/>
  <c r="P1982" i="3"/>
  <c r="BI1975" i="3"/>
  <c r="BH1975" i="3"/>
  <c r="BG1975" i="3"/>
  <c r="BF1975" i="3"/>
  <c r="T1975" i="3"/>
  <c r="R1975" i="3"/>
  <c r="P1975" i="3"/>
  <c r="BI1970" i="3"/>
  <c r="BH1970" i="3"/>
  <c r="BG1970" i="3"/>
  <c r="BF1970" i="3"/>
  <c r="T1970" i="3"/>
  <c r="R1970" i="3"/>
  <c r="P1970" i="3"/>
  <c r="BI1963" i="3"/>
  <c r="BH1963" i="3"/>
  <c r="BG1963" i="3"/>
  <c r="BF1963" i="3"/>
  <c r="T1963" i="3"/>
  <c r="R1963" i="3"/>
  <c r="P1963" i="3"/>
  <c r="BI1958" i="3"/>
  <c r="BH1958" i="3"/>
  <c r="BG1958" i="3"/>
  <c r="BF1958" i="3"/>
  <c r="T1958" i="3"/>
  <c r="R1958" i="3"/>
  <c r="P1958" i="3"/>
  <c r="BI1951" i="3"/>
  <c r="BH1951" i="3"/>
  <c r="BG1951" i="3"/>
  <c r="BF1951" i="3"/>
  <c r="T1951" i="3"/>
  <c r="R1951" i="3"/>
  <c r="P1951" i="3"/>
  <c r="BI1946" i="3"/>
  <c r="BH1946" i="3"/>
  <c r="BG1946" i="3"/>
  <c r="BF1946" i="3"/>
  <c r="T1946" i="3"/>
  <c r="R1946" i="3"/>
  <c r="P1946" i="3"/>
  <c r="BI1939" i="3"/>
  <c r="BH1939" i="3"/>
  <c r="BG1939" i="3"/>
  <c r="BF1939" i="3"/>
  <c r="T1939" i="3"/>
  <c r="R1939" i="3"/>
  <c r="P1939" i="3"/>
  <c r="BI1934" i="3"/>
  <c r="BH1934" i="3"/>
  <c r="BG1934" i="3"/>
  <c r="BF1934" i="3"/>
  <c r="T1934" i="3"/>
  <c r="R1934" i="3"/>
  <c r="P1934" i="3"/>
  <c r="BI1927" i="3"/>
  <c r="BH1927" i="3"/>
  <c r="BG1927" i="3"/>
  <c r="BF1927" i="3"/>
  <c r="T1927" i="3"/>
  <c r="R1927" i="3"/>
  <c r="P1927" i="3"/>
  <c r="BI1919" i="3"/>
  <c r="BH1919" i="3"/>
  <c r="BG1919" i="3"/>
  <c r="BF1919" i="3"/>
  <c r="T1919" i="3"/>
  <c r="R1919" i="3"/>
  <c r="P1919" i="3"/>
  <c r="BI1911" i="3"/>
  <c r="BH1911" i="3"/>
  <c r="BG1911" i="3"/>
  <c r="BF1911" i="3"/>
  <c r="T1911" i="3"/>
  <c r="R1911" i="3"/>
  <c r="P1911" i="3"/>
  <c r="BI1909" i="3"/>
  <c r="BH1909" i="3"/>
  <c r="BG1909" i="3"/>
  <c r="BF1909" i="3"/>
  <c r="T1909" i="3"/>
  <c r="R1909" i="3"/>
  <c r="P1909" i="3"/>
  <c r="BI1903" i="3"/>
  <c r="BH1903" i="3"/>
  <c r="BG1903" i="3"/>
  <c r="BF1903" i="3"/>
  <c r="T1903" i="3"/>
  <c r="R1903" i="3"/>
  <c r="P1903" i="3"/>
  <c r="BI1900" i="3"/>
  <c r="BH1900" i="3"/>
  <c r="BG1900" i="3"/>
  <c r="BF1900" i="3"/>
  <c r="T1900" i="3"/>
  <c r="R1900" i="3"/>
  <c r="P1900" i="3"/>
  <c r="BI1895" i="3"/>
  <c r="BH1895" i="3"/>
  <c r="BG1895" i="3"/>
  <c r="BF1895" i="3"/>
  <c r="T1895" i="3"/>
  <c r="R1895" i="3"/>
  <c r="P1895" i="3"/>
  <c r="BI1887" i="3"/>
  <c r="BH1887" i="3"/>
  <c r="BG1887" i="3"/>
  <c r="BF1887" i="3"/>
  <c r="T1887" i="3"/>
  <c r="R1887" i="3"/>
  <c r="P1887" i="3"/>
  <c r="BI1880" i="3"/>
  <c r="BH1880" i="3"/>
  <c r="BG1880" i="3"/>
  <c r="BF1880" i="3"/>
  <c r="T1880" i="3"/>
  <c r="R1880" i="3"/>
  <c r="P1880" i="3"/>
  <c r="BI1870" i="3"/>
  <c r="BH1870" i="3"/>
  <c r="BG1870" i="3"/>
  <c r="BF1870" i="3"/>
  <c r="T1870" i="3"/>
  <c r="R1870" i="3"/>
  <c r="P1870" i="3"/>
  <c r="BI1864" i="3"/>
  <c r="BH1864" i="3"/>
  <c r="BG1864" i="3"/>
  <c r="BF1864" i="3"/>
  <c r="T1864" i="3"/>
  <c r="R1864" i="3"/>
  <c r="P1864" i="3"/>
  <c r="BI1857" i="3"/>
  <c r="BH1857" i="3"/>
  <c r="BG1857" i="3"/>
  <c r="BF1857" i="3"/>
  <c r="T1857" i="3"/>
  <c r="R1857" i="3"/>
  <c r="P1857" i="3"/>
  <c r="BI1854" i="3"/>
  <c r="BH1854" i="3"/>
  <c r="BG1854" i="3"/>
  <c r="BF1854" i="3"/>
  <c r="T1854" i="3"/>
  <c r="R1854" i="3"/>
  <c r="P1854" i="3"/>
  <c r="BI1847" i="3"/>
  <c r="BH1847" i="3"/>
  <c r="BG1847" i="3"/>
  <c r="BF1847" i="3"/>
  <c r="T1847" i="3"/>
  <c r="R1847" i="3"/>
  <c r="P1847" i="3"/>
  <c r="BI1841" i="3"/>
  <c r="BH1841" i="3"/>
  <c r="BG1841" i="3"/>
  <c r="BF1841" i="3"/>
  <c r="T1841" i="3"/>
  <c r="R1841" i="3"/>
  <c r="P1841" i="3"/>
  <c r="BI1837" i="3"/>
  <c r="BH1837" i="3"/>
  <c r="BG1837" i="3"/>
  <c r="BF1837" i="3"/>
  <c r="T1837" i="3"/>
  <c r="R1837" i="3"/>
  <c r="P1837" i="3"/>
  <c r="BI1834" i="3"/>
  <c r="BH1834" i="3"/>
  <c r="BG1834" i="3"/>
  <c r="BF1834" i="3"/>
  <c r="T1834" i="3"/>
  <c r="R1834" i="3"/>
  <c r="P1834" i="3"/>
  <c r="BI1829" i="3"/>
  <c r="BH1829" i="3"/>
  <c r="BG1829" i="3"/>
  <c r="BF1829" i="3"/>
  <c r="T1829" i="3"/>
  <c r="R1829" i="3"/>
  <c r="P1829" i="3"/>
  <c r="BI1825" i="3"/>
  <c r="BH1825" i="3"/>
  <c r="BG1825" i="3"/>
  <c r="BF1825" i="3"/>
  <c r="T1825" i="3"/>
  <c r="R1825" i="3"/>
  <c r="P1825" i="3"/>
  <c r="BI1820" i="3"/>
  <c r="BH1820" i="3"/>
  <c r="BG1820" i="3"/>
  <c r="BF1820" i="3"/>
  <c r="T1820" i="3"/>
  <c r="R1820" i="3"/>
  <c r="P1820" i="3"/>
  <c r="BI1815" i="3"/>
  <c r="BH1815" i="3"/>
  <c r="BG1815" i="3"/>
  <c r="BF1815" i="3"/>
  <c r="T1815" i="3"/>
  <c r="R1815" i="3"/>
  <c r="P1815" i="3"/>
  <c r="BI1809" i="3"/>
  <c r="BH1809" i="3"/>
  <c r="BG1809" i="3"/>
  <c r="BF1809" i="3"/>
  <c r="T1809" i="3"/>
  <c r="R1809" i="3"/>
  <c r="P1809" i="3"/>
  <c r="BI1802" i="3"/>
  <c r="BH1802" i="3"/>
  <c r="BG1802" i="3"/>
  <c r="BF1802" i="3"/>
  <c r="T1802" i="3"/>
  <c r="R1802" i="3"/>
  <c r="P1802" i="3"/>
  <c r="BI1793" i="3"/>
  <c r="BH1793" i="3"/>
  <c r="BG1793" i="3"/>
  <c r="BF1793" i="3"/>
  <c r="T1793" i="3"/>
  <c r="R1793" i="3"/>
  <c r="P1793" i="3"/>
  <c r="BI1786" i="3"/>
  <c r="BH1786" i="3"/>
  <c r="BG1786" i="3"/>
  <c r="BF1786" i="3"/>
  <c r="T1786" i="3"/>
  <c r="R1786" i="3"/>
  <c r="P1786" i="3"/>
  <c r="BI1780" i="3"/>
  <c r="BH1780" i="3"/>
  <c r="BG1780" i="3"/>
  <c r="BF1780" i="3"/>
  <c r="T1780" i="3"/>
  <c r="R1780" i="3"/>
  <c r="P1780" i="3"/>
  <c r="BI1773" i="3"/>
  <c r="BH1773" i="3"/>
  <c r="BG1773" i="3"/>
  <c r="BF1773" i="3"/>
  <c r="T1773" i="3"/>
  <c r="R1773" i="3"/>
  <c r="P1773" i="3"/>
  <c r="BI1764" i="3"/>
  <c r="BH1764" i="3"/>
  <c r="BG1764" i="3"/>
  <c r="BF1764" i="3"/>
  <c r="T1764" i="3"/>
  <c r="R1764" i="3"/>
  <c r="P1764" i="3"/>
  <c r="BI1760" i="3"/>
  <c r="BH1760" i="3"/>
  <c r="BG1760" i="3"/>
  <c r="BF1760" i="3"/>
  <c r="T1760" i="3"/>
  <c r="T1759" i="3"/>
  <c r="R1760" i="3"/>
  <c r="R1759" i="3" s="1"/>
  <c r="P1760" i="3"/>
  <c r="P1759" i="3"/>
  <c r="BI1757" i="3"/>
  <c r="BH1757" i="3"/>
  <c r="BG1757" i="3"/>
  <c r="BF1757" i="3"/>
  <c r="T1757" i="3"/>
  <c r="R1757" i="3"/>
  <c r="P1757" i="3"/>
  <c r="BI1755" i="3"/>
  <c r="BH1755" i="3"/>
  <c r="BG1755" i="3"/>
  <c r="BF1755" i="3"/>
  <c r="T1755" i="3"/>
  <c r="R1755" i="3"/>
  <c r="P1755" i="3"/>
  <c r="BI1752" i="3"/>
  <c r="BH1752" i="3"/>
  <c r="BG1752" i="3"/>
  <c r="BF1752" i="3"/>
  <c r="T1752" i="3"/>
  <c r="R1752" i="3"/>
  <c r="P1752" i="3"/>
  <c r="BI1750" i="3"/>
  <c r="BH1750" i="3"/>
  <c r="BG1750" i="3"/>
  <c r="BF1750" i="3"/>
  <c r="T1750" i="3"/>
  <c r="R1750" i="3"/>
  <c r="P1750" i="3"/>
  <c r="BI1748" i="3"/>
  <c r="BH1748" i="3"/>
  <c r="BG1748" i="3"/>
  <c r="BF1748" i="3"/>
  <c r="T1748" i="3"/>
  <c r="R1748" i="3"/>
  <c r="P1748" i="3"/>
  <c r="BI1742" i="3"/>
  <c r="BH1742" i="3"/>
  <c r="BG1742" i="3"/>
  <c r="BF1742" i="3"/>
  <c r="T1742" i="3"/>
  <c r="R1742" i="3"/>
  <c r="P1742" i="3"/>
  <c r="BI1737" i="3"/>
  <c r="BH1737" i="3"/>
  <c r="BG1737" i="3"/>
  <c r="BF1737" i="3"/>
  <c r="T1737" i="3"/>
  <c r="R1737" i="3"/>
  <c r="P1737" i="3"/>
  <c r="BI1718" i="3"/>
  <c r="BH1718" i="3"/>
  <c r="BG1718" i="3"/>
  <c r="BF1718" i="3"/>
  <c r="T1718" i="3"/>
  <c r="R1718" i="3"/>
  <c r="P1718" i="3"/>
  <c r="BI1686" i="3"/>
  <c r="BH1686" i="3"/>
  <c r="BG1686" i="3"/>
  <c r="BF1686" i="3"/>
  <c r="T1686" i="3"/>
  <c r="R1686" i="3"/>
  <c r="P1686" i="3"/>
  <c r="BI1681" i="3"/>
  <c r="BH1681" i="3"/>
  <c r="BG1681" i="3"/>
  <c r="BF1681" i="3"/>
  <c r="T1681" i="3"/>
  <c r="R1681" i="3"/>
  <c r="P1681" i="3"/>
  <c r="BI1676" i="3"/>
  <c r="BH1676" i="3"/>
  <c r="BG1676" i="3"/>
  <c r="BF1676" i="3"/>
  <c r="T1676" i="3"/>
  <c r="R1676" i="3"/>
  <c r="P1676" i="3"/>
  <c r="BI1671" i="3"/>
  <c r="BH1671" i="3"/>
  <c r="BG1671" i="3"/>
  <c r="BF1671" i="3"/>
  <c r="T1671" i="3"/>
  <c r="R1671" i="3"/>
  <c r="P1671" i="3"/>
  <c r="BI1666" i="3"/>
  <c r="BH1666" i="3"/>
  <c r="BG1666" i="3"/>
  <c r="BF1666" i="3"/>
  <c r="T1666" i="3"/>
  <c r="R1666" i="3"/>
  <c r="P1666" i="3"/>
  <c r="BI1661" i="3"/>
  <c r="BH1661" i="3"/>
  <c r="BG1661" i="3"/>
  <c r="BF1661" i="3"/>
  <c r="T1661" i="3"/>
  <c r="R1661" i="3"/>
  <c r="P1661" i="3"/>
  <c r="BI1656" i="3"/>
  <c r="BH1656" i="3"/>
  <c r="BG1656" i="3"/>
  <c r="BF1656" i="3"/>
  <c r="T1656" i="3"/>
  <c r="R1656" i="3"/>
  <c r="P1656" i="3"/>
  <c r="BI1652" i="3"/>
  <c r="BH1652" i="3"/>
  <c r="BG1652" i="3"/>
  <c r="BF1652" i="3"/>
  <c r="T1652" i="3"/>
  <c r="R1652" i="3"/>
  <c r="P1652" i="3"/>
  <c r="BI1649" i="3"/>
  <c r="BH1649" i="3"/>
  <c r="BG1649" i="3"/>
  <c r="BF1649" i="3"/>
  <c r="T1649" i="3"/>
  <c r="R1649" i="3"/>
  <c r="P1649" i="3"/>
  <c r="BI1644" i="3"/>
  <c r="BH1644" i="3"/>
  <c r="BG1644" i="3"/>
  <c r="BF1644" i="3"/>
  <c r="T1644" i="3"/>
  <c r="R1644" i="3"/>
  <c r="P1644" i="3"/>
  <c r="BI1639" i="3"/>
  <c r="BH1639" i="3"/>
  <c r="BG1639" i="3"/>
  <c r="BF1639" i="3"/>
  <c r="T1639" i="3"/>
  <c r="R1639" i="3"/>
  <c r="P1639" i="3"/>
  <c r="BI1634" i="3"/>
  <c r="BH1634" i="3"/>
  <c r="BG1634" i="3"/>
  <c r="BF1634" i="3"/>
  <c r="T1634" i="3"/>
  <c r="R1634" i="3"/>
  <c r="P1634" i="3"/>
  <c r="BI1628" i="3"/>
  <c r="BH1628" i="3"/>
  <c r="BG1628" i="3"/>
  <c r="BF1628" i="3"/>
  <c r="T1628" i="3"/>
  <c r="R1628" i="3"/>
  <c r="P1628" i="3"/>
  <c r="BI1623" i="3"/>
  <c r="BH1623" i="3"/>
  <c r="BG1623" i="3"/>
  <c r="BF1623" i="3"/>
  <c r="T1623" i="3"/>
  <c r="R1623" i="3"/>
  <c r="P1623" i="3"/>
  <c r="BI1616" i="3"/>
  <c r="BH1616" i="3"/>
  <c r="BG1616" i="3"/>
  <c r="BF1616" i="3"/>
  <c r="T1616" i="3"/>
  <c r="R1616" i="3"/>
  <c r="P1616" i="3"/>
  <c r="BI1611" i="3"/>
  <c r="BH1611" i="3"/>
  <c r="BG1611" i="3"/>
  <c r="BF1611" i="3"/>
  <c r="T1611" i="3"/>
  <c r="R1611" i="3"/>
  <c r="P1611" i="3"/>
  <c r="BI1606" i="3"/>
  <c r="BH1606" i="3"/>
  <c r="BG1606" i="3"/>
  <c r="BF1606" i="3"/>
  <c r="T1606" i="3"/>
  <c r="R1606" i="3"/>
  <c r="P1606" i="3"/>
  <c r="BI1601" i="3"/>
  <c r="BH1601" i="3"/>
  <c r="BG1601" i="3"/>
  <c r="BF1601" i="3"/>
  <c r="T1601" i="3"/>
  <c r="R1601" i="3"/>
  <c r="P1601" i="3"/>
  <c r="BI1596" i="3"/>
  <c r="BH1596" i="3"/>
  <c r="BG1596" i="3"/>
  <c r="BF1596" i="3"/>
  <c r="T1596" i="3"/>
  <c r="R1596" i="3"/>
  <c r="P1596" i="3"/>
  <c r="BI1591" i="3"/>
  <c r="BH1591" i="3"/>
  <c r="BG1591" i="3"/>
  <c r="BF1591" i="3"/>
  <c r="T1591" i="3"/>
  <c r="R1591" i="3"/>
  <c r="P1591" i="3"/>
  <c r="BI1581" i="3"/>
  <c r="BH1581" i="3"/>
  <c r="BG1581" i="3"/>
  <c r="BF1581" i="3"/>
  <c r="T1581" i="3"/>
  <c r="R1581" i="3"/>
  <c r="P1581" i="3"/>
  <c r="BI1571" i="3"/>
  <c r="BH1571" i="3"/>
  <c r="BG1571" i="3"/>
  <c r="BF1571" i="3"/>
  <c r="T1571" i="3"/>
  <c r="R1571" i="3"/>
  <c r="P1571" i="3"/>
  <c r="BI1564" i="3"/>
  <c r="BH1564" i="3"/>
  <c r="BG1564" i="3"/>
  <c r="BF1564" i="3"/>
  <c r="T1564" i="3"/>
  <c r="R1564" i="3"/>
  <c r="P1564" i="3"/>
  <c r="BI1559" i="3"/>
  <c r="BH1559" i="3"/>
  <c r="BG1559" i="3"/>
  <c r="BF1559" i="3"/>
  <c r="T1559" i="3"/>
  <c r="R1559" i="3"/>
  <c r="P1559" i="3"/>
  <c r="BI1554" i="3"/>
  <c r="BH1554" i="3"/>
  <c r="BG1554" i="3"/>
  <c r="BF1554" i="3"/>
  <c r="T1554" i="3"/>
  <c r="R1554" i="3"/>
  <c r="P1554" i="3"/>
  <c r="BI1536" i="3"/>
  <c r="BH1536" i="3"/>
  <c r="BG1536" i="3"/>
  <c r="BF1536" i="3"/>
  <c r="T1536" i="3"/>
  <c r="R1536" i="3"/>
  <c r="P1536" i="3"/>
  <c r="BI1529" i="3"/>
  <c r="BH1529" i="3"/>
  <c r="BG1529" i="3"/>
  <c r="BF1529" i="3"/>
  <c r="T1529" i="3"/>
  <c r="R1529" i="3"/>
  <c r="P1529" i="3"/>
  <c r="BI1521" i="3"/>
  <c r="BH1521" i="3"/>
  <c r="BG1521" i="3"/>
  <c r="BF1521" i="3"/>
  <c r="T1521" i="3"/>
  <c r="R1521" i="3"/>
  <c r="P1521" i="3"/>
  <c r="BI1514" i="3"/>
  <c r="BH1514" i="3"/>
  <c r="BG1514" i="3"/>
  <c r="BF1514" i="3"/>
  <c r="T1514" i="3"/>
  <c r="R1514" i="3"/>
  <c r="P1514" i="3"/>
  <c r="BI1507" i="3"/>
  <c r="BH1507" i="3"/>
  <c r="BG1507" i="3"/>
  <c r="BF1507" i="3"/>
  <c r="T1507" i="3"/>
  <c r="R1507" i="3"/>
  <c r="P1507" i="3"/>
  <c r="BI1503" i="3"/>
  <c r="BH1503" i="3"/>
  <c r="BG1503" i="3"/>
  <c r="BF1503" i="3"/>
  <c r="T1503" i="3"/>
  <c r="R1503" i="3"/>
  <c r="P1503" i="3"/>
  <c r="BI1498" i="3"/>
  <c r="BH1498" i="3"/>
  <c r="BG1498" i="3"/>
  <c r="BF1498" i="3"/>
  <c r="T1498" i="3"/>
  <c r="R1498" i="3"/>
  <c r="P1498" i="3"/>
  <c r="BI1495" i="3"/>
  <c r="BH1495" i="3"/>
  <c r="BG1495" i="3"/>
  <c r="BF1495" i="3"/>
  <c r="T1495" i="3"/>
  <c r="R1495" i="3"/>
  <c r="P1495" i="3"/>
  <c r="BI1490" i="3"/>
  <c r="BH1490" i="3"/>
  <c r="BG1490" i="3"/>
  <c r="BF1490" i="3"/>
  <c r="T1490" i="3"/>
  <c r="R1490" i="3"/>
  <c r="P1490" i="3"/>
  <c r="BI1486" i="3"/>
  <c r="BH1486" i="3"/>
  <c r="BG1486" i="3"/>
  <c r="BF1486" i="3"/>
  <c r="T1486" i="3"/>
  <c r="R1486" i="3"/>
  <c r="P1486" i="3"/>
  <c r="BI1481" i="3"/>
  <c r="BH1481" i="3"/>
  <c r="BG1481" i="3"/>
  <c r="BF1481" i="3"/>
  <c r="T1481" i="3"/>
  <c r="R1481" i="3"/>
  <c r="P1481" i="3"/>
  <c r="BI1479" i="3"/>
  <c r="BH1479" i="3"/>
  <c r="BG1479" i="3"/>
  <c r="BF1479" i="3"/>
  <c r="T1479" i="3"/>
  <c r="R1479" i="3"/>
  <c r="P1479" i="3"/>
  <c r="BI1476" i="3"/>
  <c r="BH1476" i="3"/>
  <c r="BG1476" i="3"/>
  <c r="BF1476" i="3"/>
  <c r="T1476" i="3"/>
  <c r="R1476" i="3"/>
  <c r="P1476" i="3"/>
  <c r="BI1474" i="3"/>
  <c r="BH1474" i="3"/>
  <c r="BG1474" i="3"/>
  <c r="BF1474" i="3"/>
  <c r="T1474" i="3"/>
  <c r="R1474" i="3"/>
  <c r="P1474" i="3"/>
  <c r="BI1472" i="3"/>
  <c r="BH1472" i="3"/>
  <c r="BG1472" i="3"/>
  <c r="BF1472" i="3"/>
  <c r="T1472" i="3"/>
  <c r="R1472" i="3"/>
  <c r="P1472" i="3"/>
  <c r="BI1469" i="3"/>
  <c r="BH1469" i="3"/>
  <c r="BG1469" i="3"/>
  <c r="BF1469" i="3"/>
  <c r="T1469" i="3"/>
  <c r="R1469" i="3"/>
  <c r="P1469" i="3"/>
  <c r="BI1456" i="3"/>
  <c r="BH1456" i="3"/>
  <c r="BG1456" i="3"/>
  <c r="BF1456" i="3"/>
  <c r="T1456" i="3"/>
  <c r="R1456" i="3"/>
  <c r="P1456" i="3"/>
  <c r="BI1450" i="3"/>
  <c r="BH1450" i="3"/>
  <c r="BG1450" i="3"/>
  <c r="BF1450" i="3"/>
  <c r="T1450" i="3"/>
  <c r="R1450" i="3"/>
  <c r="P1450" i="3"/>
  <c r="BI1445" i="3"/>
  <c r="BH1445" i="3"/>
  <c r="BG1445" i="3"/>
  <c r="BF1445" i="3"/>
  <c r="T1445" i="3"/>
  <c r="R1445" i="3"/>
  <c r="P1445" i="3"/>
  <c r="BI1440" i="3"/>
  <c r="BH1440" i="3"/>
  <c r="BG1440" i="3"/>
  <c r="BF1440" i="3"/>
  <c r="T1440" i="3"/>
  <c r="R1440" i="3"/>
  <c r="P1440" i="3"/>
  <c r="BI1434" i="3"/>
  <c r="BH1434" i="3"/>
  <c r="BG1434" i="3"/>
  <c r="BF1434" i="3"/>
  <c r="T1434" i="3"/>
  <c r="R1434" i="3"/>
  <c r="P1434" i="3"/>
  <c r="BI1429" i="3"/>
  <c r="BH1429" i="3"/>
  <c r="BG1429" i="3"/>
  <c r="BF1429" i="3"/>
  <c r="T1429" i="3"/>
  <c r="R1429" i="3"/>
  <c r="P1429" i="3"/>
  <c r="BI1422" i="3"/>
  <c r="BH1422" i="3"/>
  <c r="BG1422" i="3"/>
  <c r="BF1422" i="3"/>
  <c r="T1422" i="3"/>
  <c r="R1422" i="3"/>
  <c r="P1422" i="3"/>
  <c r="BI1396" i="3"/>
  <c r="BH1396" i="3"/>
  <c r="BG1396" i="3"/>
  <c r="BF1396" i="3"/>
  <c r="T1396" i="3"/>
  <c r="R1396" i="3"/>
  <c r="P1396" i="3"/>
  <c r="BI1391" i="3"/>
  <c r="BH1391" i="3"/>
  <c r="BG1391" i="3"/>
  <c r="BF1391" i="3"/>
  <c r="T1391" i="3"/>
  <c r="R1391" i="3"/>
  <c r="P1391" i="3"/>
  <c r="BI1386" i="3"/>
  <c r="BH1386" i="3"/>
  <c r="BG1386" i="3"/>
  <c r="BF1386" i="3"/>
  <c r="T1386" i="3"/>
  <c r="R1386" i="3"/>
  <c r="P1386" i="3"/>
  <c r="BI1381" i="3"/>
  <c r="BH1381" i="3"/>
  <c r="BG1381" i="3"/>
  <c r="BF1381" i="3"/>
  <c r="T1381" i="3"/>
  <c r="R1381" i="3"/>
  <c r="P1381" i="3"/>
  <c r="BI1375" i="3"/>
  <c r="BH1375" i="3"/>
  <c r="BG1375" i="3"/>
  <c r="BF1375" i="3"/>
  <c r="T1375" i="3"/>
  <c r="R1375" i="3"/>
  <c r="P1375" i="3"/>
  <c r="BI1370" i="3"/>
  <c r="BH1370" i="3"/>
  <c r="BG1370" i="3"/>
  <c r="BF1370" i="3"/>
  <c r="T1370" i="3"/>
  <c r="R1370" i="3"/>
  <c r="P1370" i="3"/>
  <c r="BI1365" i="3"/>
  <c r="BH1365" i="3"/>
  <c r="BG1365" i="3"/>
  <c r="BF1365" i="3"/>
  <c r="T1365" i="3"/>
  <c r="R1365" i="3"/>
  <c r="P1365" i="3"/>
  <c r="BI1360" i="3"/>
  <c r="BH1360" i="3"/>
  <c r="BG1360" i="3"/>
  <c r="BF1360" i="3"/>
  <c r="T1360" i="3"/>
  <c r="R1360" i="3"/>
  <c r="P1360" i="3"/>
  <c r="BI1355" i="3"/>
  <c r="BH1355" i="3"/>
  <c r="BG1355" i="3"/>
  <c r="BF1355" i="3"/>
  <c r="T1355" i="3"/>
  <c r="R1355" i="3"/>
  <c r="P1355" i="3"/>
  <c r="BI1347" i="3"/>
  <c r="BH1347" i="3"/>
  <c r="BG1347" i="3"/>
  <c r="BF1347" i="3"/>
  <c r="T1347" i="3"/>
  <c r="R1347" i="3"/>
  <c r="P1347" i="3"/>
  <c r="BI1340" i="3"/>
  <c r="BH1340" i="3"/>
  <c r="BG1340" i="3"/>
  <c r="BF1340" i="3"/>
  <c r="T1340" i="3"/>
  <c r="R1340" i="3"/>
  <c r="P1340" i="3"/>
  <c r="BI1336" i="3"/>
  <c r="BH1336" i="3"/>
  <c r="BG1336" i="3"/>
  <c r="BF1336" i="3"/>
  <c r="T1336" i="3"/>
  <c r="R1336" i="3"/>
  <c r="P1336" i="3"/>
  <c r="BI1332" i="3"/>
  <c r="BH1332" i="3"/>
  <c r="BG1332" i="3"/>
  <c r="BF1332" i="3"/>
  <c r="T1332" i="3"/>
  <c r="R1332" i="3"/>
  <c r="P1332" i="3"/>
  <c r="BI1327" i="3"/>
  <c r="BH1327" i="3"/>
  <c r="BG1327" i="3"/>
  <c r="BF1327" i="3"/>
  <c r="T1327" i="3"/>
  <c r="R1327" i="3"/>
  <c r="P1327" i="3"/>
  <c r="BI1312" i="3"/>
  <c r="BH1312" i="3"/>
  <c r="BG1312" i="3"/>
  <c r="BF1312" i="3"/>
  <c r="T1312" i="3"/>
  <c r="R1312" i="3"/>
  <c r="P1312" i="3"/>
  <c r="BI1293" i="3"/>
  <c r="BH1293" i="3"/>
  <c r="BG1293" i="3"/>
  <c r="BF1293" i="3"/>
  <c r="T1293" i="3"/>
  <c r="R1293" i="3"/>
  <c r="P1293" i="3"/>
  <c r="BI1287" i="3"/>
  <c r="BH1287" i="3"/>
  <c r="BG1287" i="3"/>
  <c r="BF1287" i="3"/>
  <c r="T1287" i="3"/>
  <c r="R1287" i="3"/>
  <c r="P1287" i="3"/>
  <c r="BI1284" i="3"/>
  <c r="BH1284" i="3"/>
  <c r="BG1284" i="3"/>
  <c r="BF1284" i="3"/>
  <c r="T1284" i="3"/>
  <c r="R1284" i="3"/>
  <c r="P1284" i="3"/>
  <c r="BI1267" i="3"/>
  <c r="BH1267" i="3"/>
  <c r="BG1267" i="3"/>
  <c r="BF1267" i="3"/>
  <c r="T1267" i="3"/>
  <c r="R1267" i="3"/>
  <c r="P1267" i="3"/>
  <c r="BI1264" i="3"/>
  <c r="BH1264" i="3"/>
  <c r="BG1264" i="3"/>
  <c r="BF1264" i="3"/>
  <c r="T1264" i="3"/>
  <c r="R1264" i="3"/>
  <c r="P1264" i="3"/>
  <c r="BI1239" i="3"/>
  <c r="BH1239" i="3"/>
  <c r="BG1239" i="3"/>
  <c r="BF1239" i="3"/>
  <c r="T1239" i="3"/>
  <c r="R1239" i="3"/>
  <c r="P1239" i="3"/>
  <c r="BI1235" i="3"/>
  <c r="BH1235" i="3"/>
  <c r="BG1235" i="3"/>
  <c r="BF1235" i="3"/>
  <c r="T1235" i="3"/>
  <c r="R1235" i="3"/>
  <c r="P1235" i="3"/>
  <c r="BI1229" i="3"/>
  <c r="BH1229" i="3"/>
  <c r="BG1229" i="3"/>
  <c r="BF1229" i="3"/>
  <c r="T1229" i="3"/>
  <c r="R1229" i="3"/>
  <c r="P1229" i="3"/>
  <c r="BI1215" i="3"/>
  <c r="BH1215" i="3"/>
  <c r="BG1215" i="3"/>
  <c r="BF1215" i="3"/>
  <c r="T1215" i="3"/>
  <c r="R1215" i="3"/>
  <c r="P1215" i="3"/>
  <c r="BI1169" i="3"/>
  <c r="BH1169" i="3"/>
  <c r="BG1169" i="3"/>
  <c r="BF1169" i="3"/>
  <c r="T1169" i="3"/>
  <c r="R1169" i="3"/>
  <c r="P1169" i="3"/>
  <c r="BI1137" i="3"/>
  <c r="BH1137" i="3"/>
  <c r="BG1137" i="3"/>
  <c r="BF1137" i="3"/>
  <c r="T1137" i="3"/>
  <c r="R1137" i="3"/>
  <c r="P1137" i="3"/>
  <c r="BI1046" i="3"/>
  <c r="BH1046" i="3"/>
  <c r="BG1046" i="3"/>
  <c r="BF1046" i="3"/>
  <c r="T1046" i="3"/>
  <c r="R1046" i="3"/>
  <c r="P1046" i="3"/>
  <c r="BI965" i="3"/>
  <c r="BH965" i="3"/>
  <c r="BG965" i="3"/>
  <c r="BF965" i="3"/>
  <c r="T965" i="3"/>
  <c r="R965" i="3"/>
  <c r="P965" i="3"/>
  <c r="BI960" i="3"/>
  <c r="BH960" i="3"/>
  <c r="BG960" i="3"/>
  <c r="BF960" i="3"/>
  <c r="T960" i="3"/>
  <c r="R960" i="3"/>
  <c r="P960" i="3"/>
  <c r="BI953" i="3"/>
  <c r="BH953" i="3"/>
  <c r="BG953" i="3"/>
  <c r="BF953" i="3"/>
  <c r="T953" i="3"/>
  <c r="R953" i="3"/>
  <c r="P953" i="3"/>
  <c r="BI948" i="3"/>
  <c r="BH948" i="3"/>
  <c r="BG948" i="3"/>
  <c r="BF948" i="3"/>
  <c r="T948" i="3"/>
  <c r="R948" i="3"/>
  <c r="P948" i="3"/>
  <c r="BI943" i="3"/>
  <c r="BH943" i="3"/>
  <c r="BG943" i="3"/>
  <c r="BF943" i="3"/>
  <c r="T943" i="3"/>
  <c r="R943" i="3"/>
  <c r="P943" i="3"/>
  <c r="BI937" i="3"/>
  <c r="BH937" i="3"/>
  <c r="BG937" i="3"/>
  <c r="BF937" i="3"/>
  <c r="T937" i="3"/>
  <c r="R937" i="3"/>
  <c r="P937" i="3"/>
  <c r="BI932" i="3"/>
  <c r="BH932" i="3"/>
  <c r="BG932" i="3"/>
  <c r="BF932" i="3"/>
  <c r="T932" i="3"/>
  <c r="R932" i="3"/>
  <c r="P932" i="3"/>
  <c r="BI927" i="3"/>
  <c r="BH927" i="3"/>
  <c r="BG927" i="3"/>
  <c r="BF927" i="3"/>
  <c r="T927" i="3"/>
  <c r="R927" i="3"/>
  <c r="P927" i="3"/>
  <c r="BI917" i="3"/>
  <c r="BH917" i="3"/>
  <c r="BG917" i="3"/>
  <c r="BF917" i="3"/>
  <c r="T917" i="3"/>
  <c r="R917" i="3"/>
  <c r="P917" i="3"/>
  <c r="BI912" i="3"/>
  <c r="BH912" i="3"/>
  <c r="BG912" i="3"/>
  <c r="BF912" i="3"/>
  <c r="T912" i="3"/>
  <c r="R912" i="3"/>
  <c r="P912" i="3"/>
  <c r="BI902" i="3"/>
  <c r="BH902" i="3"/>
  <c r="BG902" i="3"/>
  <c r="BF902" i="3"/>
  <c r="T902" i="3"/>
  <c r="R902" i="3"/>
  <c r="P902" i="3"/>
  <c r="BI892" i="3"/>
  <c r="BH892" i="3"/>
  <c r="BG892" i="3"/>
  <c r="BF892" i="3"/>
  <c r="T892" i="3"/>
  <c r="R892" i="3"/>
  <c r="P892" i="3"/>
  <c r="BI887" i="3"/>
  <c r="BH887" i="3"/>
  <c r="BG887" i="3"/>
  <c r="BF887" i="3"/>
  <c r="T887" i="3"/>
  <c r="R887" i="3"/>
  <c r="P887" i="3"/>
  <c r="BI882" i="3"/>
  <c r="BH882" i="3"/>
  <c r="BG882" i="3"/>
  <c r="BF882" i="3"/>
  <c r="T882" i="3"/>
  <c r="R882" i="3"/>
  <c r="P882" i="3"/>
  <c r="BI877" i="3"/>
  <c r="BH877" i="3"/>
  <c r="BG877" i="3"/>
  <c r="BF877" i="3"/>
  <c r="T877" i="3"/>
  <c r="R877" i="3"/>
  <c r="P877" i="3"/>
  <c r="BI872" i="3"/>
  <c r="BH872" i="3"/>
  <c r="BG872" i="3"/>
  <c r="BF872" i="3"/>
  <c r="T872" i="3"/>
  <c r="R872" i="3"/>
  <c r="P872" i="3"/>
  <c r="BI867" i="3"/>
  <c r="BH867" i="3"/>
  <c r="BG867" i="3"/>
  <c r="BF867" i="3"/>
  <c r="T867" i="3"/>
  <c r="R867" i="3"/>
  <c r="P867" i="3"/>
  <c r="BI862" i="3"/>
  <c r="BH862" i="3"/>
  <c r="BG862" i="3"/>
  <c r="BF862" i="3"/>
  <c r="T862" i="3"/>
  <c r="R862" i="3"/>
  <c r="P862" i="3"/>
  <c r="BI857" i="3"/>
  <c r="BH857" i="3"/>
  <c r="BG857" i="3"/>
  <c r="BF857" i="3"/>
  <c r="T857" i="3"/>
  <c r="R857" i="3"/>
  <c r="P857" i="3"/>
  <c r="BI852" i="3"/>
  <c r="BH852" i="3"/>
  <c r="BG852" i="3"/>
  <c r="BF852" i="3"/>
  <c r="T852" i="3"/>
  <c r="R852" i="3"/>
  <c r="P852" i="3"/>
  <c r="BI846" i="3"/>
  <c r="BH846" i="3"/>
  <c r="BG846" i="3"/>
  <c r="BF846" i="3"/>
  <c r="T846" i="3"/>
  <c r="R846" i="3"/>
  <c r="P846" i="3"/>
  <c r="BI838" i="3"/>
  <c r="BH838" i="3"/>
  <c r="BG838" i="3"/>
  <c r="BF838" i="3"/>
  <c r="T838" i="3"/>
  <c r="R838" i="3"/>
  <c r="P838" i="3"/>
  <c r="BI832" i="3"/>
  <c r="BH832" i="3"/>
  <c r="BG832" i="3"/>
  <c r="BF832" i="3"/>
  <c r="T832" i="3"/>
  <c r="R832" i="3"/>
  <c r="P832" i="3"/>
  <c r="BI827" i="3"/>
  <c r="BH827" i="3"/>
  <c r="BG827" i="3"/>
  <c r="BF827" i="3"/>
  <c r="T827" i="3"/>
  <c r="R827" i="3"/>
  <c r="P827" i="3"/>
  <c r="BI822" i="3"/>
  <c r="BH822" i="3"/>
  <c r="BG822" i="3"/>
  <c r="BF822" i="3"/>
  <c r="T822" i="3"/>
  <c r="R822" i="3"/>
  <c r="P822" i="3"/>
  <c r="BI817" i="3"/>
  <c r="BH817" i="3"/>
  <c r="BG817" i="3"/>
  <c r="BF817" i="3"/>
  <c r="T817" i="3"/>
  <c r="R817" i="3"/>
  <c r="P817" i="3"/>
  <c r="BI811" i="3"/>
  <c r="BH811" i="3"/>
  <c r="BG811" i="3"/>
  <c r="BF811" i="3"/>
  <c r="T811" i="3"/>
  <c r="R811" i="3"/>
  <c r="P811" i="3"/>
  <c r="BI807" i="3"/>
  <c r="BH807" i="3"/>
  <c r="BG807" i="3"/>
  <c r="BF807" i="3"/>
  <c r="T807" i="3"/>
  <c r="R807" i="3"/>
  <c r="P807" i="3"/>
  <c r="BI802" i="3"/>
  <c r="BH802" i="3"/>
  <c r="BG802" i="3"/>
  <c r="BF802" i="3"/>
  <c r="T802" i="3"/>
  <c r="R802" i="3"/>
  <c r="P802" i="3"/>
  <c r="BI797" i="3"/>
  <c r="BH797" i="3"/>
  <c r="BG797" i="3"/>
  <c r="BF797" i="3"/>
  <c r="T797" i="3"/>
  <c r="R797" i="3"/>
  <c r="P797" i="3"/>
  <c r="BI793" i="3"/>
  <c r="BH793" i="3"/>
  <c r="BG793" i="3"/>
  <c r="BF793" i="3"/>
  <c r="T793" i="3"/>
  <c r="R793" i="3"/>
  <c r="P793" i="3"/>
  <c r="BI780" i="3"/>
  <c r="BH780" i="3"/>
  <c r="BG780" i="3"/>
  <c r="BF780" i="3"/>
  <c r="T780" i="3"/>
  <c r="R780" i="3"/>
  <c r="P780" i="3"/>
  <c r="BI765" i="3"/>
  <c r="BH765" i="3"/>
  <c r="BG765" i="3"/>
  <c r="BF765" i="3"/>
  <c r="T765" i="3"/>
  <c r="R765" i="3"/>
  <c r="P765" i="3"/>
  <c r="BI761" i="3"/>
  <c r="BH761" i="3"/>
  <c r="BG761" i="3"/>
  <c r="BF761" i="3"/>
  <c r="T761" i="3"/>
  <c r="R761" i="3"/>
  <c r="P761" i="3"/>
  <c r="BI757" i="3"/>
  <c r="BH757" i="3"/>
  <c r="BG757" i="3"/>
  <c r="BF757" i="3"/>
  <c r="T757" i="3"/>
  <c r="R757" i="3"/>
  <c r="P757" i="3"/>
  <c r="BI752" i="3"/>
  <c r="BH752" i="3"/>
  <c r="BG752" i="3"/>
  <c r="BF752" i="3"/>
  <c r="T752" i="3"/>
  <c r="R752" i="3"/>
  <c r="P752" i="3"/>
  <c r="BI745" i="3"/>
  <c r="BH745" i="3"/>
  <c r="BG745" i="3"/>
  <c r="BF745" i="3"/>
  <c r="T745" i="3"/>
  <c r="R745" i="3"/>
  <c r="P745" i="3"/>
  <c r="BI730" i="3"/>
  <c r="BH730" i="3"/>
  <c r="BG730" i="3"/>
  <c r="BF730" i="3"/>
  <c r="T730" i="3"/>
  <c r="R730" i="3"/>
  <c r="P730" i="3"/>
  <c r="BI727" i="3"/>
  <c r="BH727" i="3"/>
  <c r="BG727" i="3"/>
  <c r="BF727" i="3"/>
  <c r="T727" i="3"/>
  <c r="R727" i="3"/>
  <c r="P727" i="3"/>
  <c r="BI722" i="3"/>
  <c r="BH722" i="3"/>
  <c r="BG722" i="3"/>
  <c r="BF722" i="3"/>
  <c r="T722" i="3"/>
  <c r="R722" i="3"/>
  <c r="P722" i="3"/>
  <c r="BI717" i="3"/>
  <c r="BH717" i="3"/>
  <c r="BG717" i="3"/>
  <c r="BF717" i="3"/>
  <c r="T717" i="3"/>
  <c r="R717" i="3"/>
  <c r="P717" i="3"/>
  <c r="BI712" i="3"/>
  <c r="BH712" i="3"/>
  <c r="BG712" i="3"/>
  <c r="BF712" i="3"/>
  <c r="T712" i="3"/>
  <c r="R712" i="3"/>
  <c r="P712" i="3"/>
  <c r="BI705" i="3"/>
  <c r="BH705" i="3"/>
  <c r="BG705" i="3"/>
  <c r="BF705" i="3"/>
  <c r="T705" i="3"/>
  <c r="R705" i="3"/>
  <c r="P705" i="3"/>
  <c r="BI698" i="3"/>
  <c r="BH698" i="3"/>
  <c r="BG698" i="3"/>
  <c r="BF698" i="3"/>
  <c r="T698" i="3"/>
  <c r="R698" i="3"/>
  <c r="P698" i="3"/>
  <c r="BI693" i="3"/>
  <c r="BH693" i="3"/>
  <c r="BG693" i="3"/>
  <c r="BF693" i="3"/>
  <c r="T693" i="3"/>
  <c r="R693" i="3"/>
  <c r="P693" i="3"/>
  <c r="BI685" i="3"/>
  <c r="BH685" i="3"/>
  <c r="BG685" i="3"/>
  <c r="BF685" i="3"/>
  <c r="T685" i="3"/>
  <c r="R685" i="3"/>
  <c r="P685" i="3"/>
  <c r="BI681" i="3"/>
  <c r="BH681" i="3"/>
  <c r="BG681" i="3"/>
  <c r="BF681" i="3"/>
  <c r="T681" i="3"/>
  <c r="R681" i="3"/>
  <c r="P681" i="3"/>
  <c r="BI677" i="3"/>
  <c r="BH677" i="3"/>
  <c r="BG677" i="3"/>
  <c r="BF677" i="3"/>
  <c r="T677" i="3"/>
  <c r="R677" i="3"/>
  <c r="P677" i="3"/>
  <c r="BI652" i="3"/>
  <c r="BH652" i="3"/>
  <c r="BG652" i="3"/>
  <c r="BF652" i="3"/>
  <c r="T652" i="3"/>
  <c r="R652" i="3"/>
  <c r="P652" i="3"/>
  <c r="BI637" i="3"/>
  <c r="BH637" i="3"/>
  <c r="BG637" i="3"/>
  <c r="BF637" i="3"/>
  <c r="T637" i="3"/>
  <c r="R637" i="3"/>
  <c r="P637" i="3"/>
  <c r="BI615" i="3"/>
  <c r="BH615" i="3"/>
  <c r="BG615" i="3"/>
  <c r="BF615" i="3"/>
  <c r="T615" i="3"/>
  <c r="R615" i="3"/>
  <c r="P615" i="3"/>
  <c r="BI608" i="3"/>
  <c r="BH608" i="3"/>
  <c r="BG608" i="3"/>
  <c r="BF608" i="3"/>
  <c r="T608" i="3"/>
  <c r="R608" i="3"/>
  <c r="P608" i="3"/>
  <c r="BI583" i="3"/>
  <c r="BH583" i="3"/>
  <c r="BG583" i="3"/>
  <c r="BF583" i="3"/>
  <c r="T583" i="3"/>
  <c r="R583" i="3"/>
  <c r="P583" i="3"/>
  <c r="BI576" i="3"/>
  <c r="BH576" i="3"/>
  <c r="BG576" i="3"/>
  <c r="BF576" i="3"/>
  <c r="T576" i="3"/>
  <c r="R576" i="3"/>
  <c r="P576" i="3"/>
  <c r="BI570" i="3"/>
  <c r="BH570" i="3"/>
  <c r="BG570" i="3"/>
  <c r="BF570" i="3"/>
  <c r="T570" i="3"/>
  <c r="R570" i="3"/>
  <c r="P570" i="3"/>
  <c r="BI564" i="3"/>
  <c r="BH564" i="3"/>
  <c r="BG564" i="3"/>
  <c r="BF564" i="3"/>
  <c r="T564" i="3"/>
  <c r="R564" i="3"/>
  <c r="P564" i="3"/>
  <c r="BI558" i="3"/>
  <c r="BH558" i="3"/>
  <c r="BG558" i="3"/>
  <c r="BF558" i="3"/>
  <c r="T558" i="3"/>
  <c r="R558" i="3"/>
  <c r="P558" i="3"/>
  <c r="BI553" i="3"/>
  <c r="BH553" i="3"/>
  <c r="BG553" i="3"/>
  <c r="BF553" i="3"/>
  <c r="T553" i="3"/>
  <c r="R553" i="3"/>
  <c r="P553" i="3"/>
  <c r="BI545" i="3"/>
  <c r="BH545" i="3"/>
  <c r="BG545" i="3"/>
  <c r="BF545" i="3"/>
  <c r="T545" i="3"/>
  <c r="R545" i="3"/>
  <c r="P545" i="3"/>
  <c r="BI540" i="3"/>
  <c r="BH540" i="3"/>
  <c r="BG540" i="3"/>
  <c r="BF540" i="3"/>
  <c r="T540" i="3"/>
  <c r="R540" i="3"/>
  <c r="P540" i="3"/>
  <c r="BI535" i="3"/>
  <c r="BH535" i="3"/>
  <c r="BG535" i="3"/>
  <c r="BF535" i="3"/>
  <c r="T535" i="3"/>
  <c r="R535" i="3"/>
  <c r="P535" i="3"/>
  <c r="BI530" i="3"/>
  <c r="BH530" i="3"/>
  <c r="BG530" i="3"/>
  <c r="BF530" i="3"/>
  <c r="T530" i="3"/>
  <c r="R530" i="3"/>
  <c r="P530" i="3"/>
  <c r="BI525" i="3"/>
  <c r="BH525" i="3"/>
  <c r="BG525" i="3"/>
  <c r="BF525" i="3"/>
  <c r="T525" i="3"/>
  <c r="R525" i="3"/>
  <c r="P525" i="3"/>
  <c r="BI520" i="3"/>
  <c r="BH520" i="3"/>
  <c r="BG520" i="3"/>
  <c r="BF520" i="3"/>
  <c r="T520" i="3"/>
  <c r="R520" i="3"/>
  <c r="P520" i="3"/>
  <c r="BI515" i="3"/>
  <c r="BH515" i="3"/>
  <c r="BG515" i="3"/>
  <c r="BF515" i="3"/>
  <c r="T515" i="3"/>
  <c r="R515" i="3"/>
  <c r="P515" i="3"/>
  <c r="BI510" i="3"/>
  <c r="BH510" i="3"/>
  <c r="BG510" i="3"/>
  <c r="BF510" i="3"/>
  <c r="T510" i="3"/>
  <c r="R510" i="3"/>
  <c r="P510" i="3"/>
  <c r="BI505" i="3"/>
  <c r="BH505" i="3"/>
  <c r="BG505" i="3"/>
  <c r="BF505" i="3"/>
  <c r="T505" i="3"/>
  <c r="R505" i="3"/>
  <c r="P505" i="3"/>
  <c r="BI500" i="3"/>
  <c r="BH500" i="3"/>
  <c r="BG500" i="3"/>
  <c r="BF500" i="3"/>
  <c r="T500" i="3"/>
  <c r="R500" i="3"/>
  <c r="P500" i="3"/>
  <c r="BI493" i="3"/>
  <c r="BH493" i="3"/>
  <c r="BG493" i="3"/>
  <c r="BF493" i="3"/>
  <c r="T493" i="3"/>
  <c r="R493" i="3"/>
  <c r="P493" i="3"/>
  <c r="BI488" i="3"/>
  <c r="BH488" i="3"/>
  <c r="BG488" i="3"/>
  <c r="BF488" i="3"/>
  <c r="T488" i="3"/>
  <c r="R488" i="3"/>
  <c r="P488" i="3"/>
  <c r="BI472" i="3"/>
  <c r="BH472" i="3"/>
  <c r="BG472" i="3"/>
  <c r="BF472" i="3"/>
  <c r="T472" i="3"/>
  <c r="R472" i="3"/>
  <c r="P472" i="3"/>
  <c r="BI460" i="3"/>
  <c r="BH460" i="3"/>
  <c r="BG460" i="3"/>
  <c r="BF460" i="3"/>
  <c r="T460" i="3"/>
  <c r="R460" i="3"/>
  <c r="P460" i="3"/>
  <c r="BI448" i="3"/>
  <c r="BH448" i="3"/>
  <c r="BG448" i="3"/>
  <c r="BF448" i="3"/>
  <c r="T448" i="3"/>
  <c r="R448" i="3"/>
  <c r="P448" i="3"/>
  <c r="BI441" i="3"/>
  <c r="BH441" i="3"/>
  <c r="BG441" i="3"/>
  <c r="BF441" i="3"/>
  <c r="T441" i="3"/>
  <c r="R441" i="3"/>
  <c r="P441" i="3"/>
  <c r="BI430" i="3"/>
  <c r="BH430" i="3"/>
  <c r="BG430" i="3"/>
  <c r="BF430" i="3"/>
  <c r="T430" i="3"/>
  <c r="R430" i="3"/>
  <c r="P430" i="3"/>
  <c r="BI424" i="3"/>
  <c r="BH424" i="3"/>
  <c r="BG424" i="3"/>
  <c r="BF424" i="3"/>
  <c r="T424" i="3"/>
  <c r="R424" i="3"/>
  <c r="P424" i="3"/>
  <c r="BI410" i="3"/>
  <c r="BH410" i="3"/>
  <c r="BG410" i="3"/>
  <c r="BF410" i="3"/>
  <c r="T410" i="3"/>
  <c r="R410" i="3"/>
  <c r="P410" i="3"/>
  <c r="BI396" i="3"/>
  <c r="BH396" i="3"/>
  <c r="BG396" i="3"/>
  <c r="BF396" i="3"/>
  <c r="T396" i="3"/>
  <c r="R396" i="3"/>
  <c r="P396" i="3"/>
  <c r="BI388" i="3"/>
  <c r="BH388" i="3"/>
  <c r="BG388" i="3"/>
  <c r="BF388" i="3"/>
  <c r="T388" i="3"/>
  <c r="R388" i="3"/>
  <c r="P388" i="3"/>
  <c r="BI374" i="3"/>
  <c r="BH374" i="3"/>
  <c r="BG374" i="3"/>
  <c r="BF374" i="3"/>
  <c r="T374" i="3"/>
  <c r="R374" i="3"/>
  <c r="P374" i="3"/>
  <c r="BI357" i="3"/>
  <c r="BH357" i="3"/>
  <c r="BG357" i="3"/>
  <c r="BF357" i="3"/>
  <c r="T357" i="3"/>
  <c r="R357" i="3"/>
  <c r="P357" i="3"/>
  <c r="BI352" i="3"/>
  <c r="BH352" i="3"/>
  <c r="BG352" i="3"/>
  <c r="BF352" i="3"/>
  <c r="T352" i="3"/>
  <c r="R352" i="3"/>
  <c r="P352" i="3"/>
  <c r="BI347" i="3"/>
  <c r="BH347" i="3"/>
  <c r="BG347" i="3"/>
  <c r="BF347" i="3"/>
  <c r="T347" i="3"/>
  <c r="R347" i="3"/>
  <c r="P347" i="3"/>
  <c r="BI329" i="3"/>
  <c r="BH329" i="3"/>
  <c r="BG329" i="3"/>
  <c r="BF329" i="3"/>
  <c r="T329" i="3"/>
  <c r="R329" i="3"/>
  <c r="P329" i="3"/>
  <c r="BI321" i="3"/>
  <c r="BH321" i="3"/>
  <c r="BG321" i="3"/>
  <c r="BF321" i="3"/>
  <c r="T321" i="3"/>
  <c r="R321" i="3"/>
  <c r="P321" i="3"/>
  <c r="BI316" i="3"/>
  <c r="BH316" i="3"/>
  <c r="BG316" i="3"/>
  <c r="BF316" i="3"/>
  <c r="T316" i="3"/>
  <c r="R316" i="3"/>
  <c r="P316" i="3"/>
  <c r="BI311" i="3"/>
  <c r="BH311" i="3"/>
  <c r="BG311" i="3"/>
  <c r="BF311" i="3"/>
  <c r="T311" i="3"/>
  <c r="R311" i="3"/>
  <c r="P311" i="3"/>
  <c r="BI305" i="3"/>
  <c r="BH305" i="3"/>
  <c r="BG305" i="3"/>
  <c r="BF305" i="3"/>
  <c r="T305" i="3"/>
  <c r="R305" i="3"/>
  <c r="P305" i="3"/>
  <c r="BI301" i="3"/>
  <c r="BH301" i="3"/>
  <c r="BG301" i="3"/>
  <c r="BF301" i="3"/>
  <c r="T301" i="3"/>
  <c r="R301" i="3"/>
  <c r="P301" i="3"/>
  <c r="BI296" i="3"/>
  <c r="BH296" i="3"/>
  <c r="BG296" i="3"/>
  <c r="BF296" i="3"/>
  <c r="T296" i="3"/>
  <c r="R296" i="3"/>
  <c r="P296" i="3"/>
  <c r="BI291" i="3"/>
  <c r="BH291" i="3"/>
  <c r="BG291" i="3"/>
  <c r="BF291" i="3"/>
  <c r="T291" i="3"/>
  <c r="R291" i="3"/>
  <c r="P291" i="3"/>
  <c r="BI286" i="3"/>
  <c r="BH286" i="3"/>
  <c r="BG286" i="3"/>
  <c r="BF286" i="3"/>
  <c r="T286" i="3"/>
  <c r="R286" i="3"/>
  <c r="P286" i="3"/>
  <c r="BI281" i="3"/>
  <c r="BH281" i="3"/>
  <c r="BG281" i="3"/>
  <c r="BF281" i="3"/>
  <c r="T281" i="3"/>
  <c r="R281" i="3"/>
  <c r="P281" i="3"/>
  <c r="BI276" i="3"/>
  <c r="BH276" i="3"/>
  <c r="BG276" i="3"/>
  <c r="BF276" i="3"/>
  <c r="T276" i="3"/>
  <c r="R276" i="3"/>
  <c r="P276" i="3"/>
  <c r="BI267" i="3"/>
  <c r="BH267" i="3"/>
  <c r="BG267" i="3"/>
  <c r="BF267" i="3"/>
  <c r="T267" i="3"/>
  <c r="R267" i="3"/>
  <c r="P267" i="3"/>
  <c r="BI258" i="3"/>
  <c r="BH258" i="3"/>
  <c r="BG258" i="3"/>
  <c r="BF258" i="3"/>
  <c r="T258" i="3"/>
  <c r="R258" i="3"/>
  <c r="P258" i="3"/>
  <c r="BI255" i="3"/>
  <c r="BH255" i="3"/>
  <c r="BG255" i="3"/>
  <c r="BF255" i="3"/>
  <c r="T255" i="3"/>
  <c r="R255" i="3"/>
  <c r="P255" i="3"/>
  <c r="BI250" i="3"/>
  <c r="BH250" i="3"/>
  <c r="BG250" i="3"/>
  <c r="BF250" i="3"/>
  <c r="T250" i="3"/>
  <c r="R250" i="3"/>
  <c r="P250" i="3"/>
  <c r="BI234" i="3"/>
  <c r="BH234" i="3"/>
  <c r="BG234" i="3"/>
  <c r="BF234" i="3"/>
  <c r="T234" i="3"/>
  <c r="R234" i="3"/>
  <c r="P234" i="3"/>
  <c r="BI225" i="3"/>
  <c r="BH225" i="3"/>
  <c r="BG225" i="3"/>
  <c r="BF225" i="3"/>
  <c r="T225" i="3"/>
  <c r="R225" i="3"/>
  <c r="P225" i="3"/>
  <c r="BI222" i="3"/>
  <c r="BH222" i="3"/>
  <c r="BG222" i="3"/>
  <c r="BF222" i="3"/>
  <c r="T222" i="3"/>
  <c r="R222" i="3"/>
  <c r="P222" i="3"/>
  <c r="BI215" i="3"/>
  <c r="BH215" i="3"/>
  <c r="BG215" i="3"/>
  <c r="BF215" i="3"/>
  <c r="T215" i="3"/>
  <c r="R215" i="3"/>
  <c r="P215" i="3"/>
  <c r="BI207" i="3"/>
  <c r="BH207" i="3"/>
  <c r="BG207" i="3"/>
  <c r="BF207" i="3"/>
  <c r="T207" i="3"/>
  <c r="R207" i="3"/>
  <c r="P207" i="3"/>
  <c r="BI198" i="3"/>
  <c r="BH198" i="3"/>
  <c r="BG198" i="3"/>
  <c r="BF198" i="3"/>
  <c r="T198" i="3"/>
  <c r="R198" i="3"/>
  <c r="P198" i="3"/>
  <c r="BI193" i="3"/>
  <c r="BH193" i="3"/>
  <c r="BG193" i="3"/>
  <c r="BF193" i="3"/>
  <c r="T193" i="3"/>
  <c r="R193" i="3"/>
  <c r="P193" i="3"/>
  <c r="BI188" i="3"/>
  <c r="BH188" i="3"/>
  <c r="BG188" i="3"/>
  <c r="BF188" i="3"/>
  <c r="T188" i="3"/>
  <c r="R188" i="3"/>
  <c r="P188" i="3"/>
  <c r="BI178" i="3"/>
  <c r="BH178" i="3"/>
  <c r="BG178" i="3"/>
  <c r="BF178" i="3"/>
  <c r="T178" i="3"/>
  <c r="R178" i="3"/>
  <c r="P178" i="3"/>
  <c r="BI173" i="3"/>
  <c r="BH173" i="3"/>
  <c r="BG173" i="3"/>
  <c r="BF173" i="3"/>
  <c r="T173" i="3"/>
  <c r="R173" i="3"/>
  <c r="P173" i="3"/>
  <c r="BI159" i="3"/>
  <c r="BH159" i="3"/>
  <c r="BG159" i="3"/>
  <c r="BF159" i="3"/>
  <c r="T159" i="3"/>
  <c r="R159" i="3"/>
  <c r="P159" i="3"/>
  <c r="BI152" i="3"/>
  <c r="BH152" i="3"/>
  <c r="BG152" i="3"/>
  <c r="BF152" i="3"/>
  <c r="T152" i="3"/>
  <c r="R152" i="3"/>
  <c r="P152" i="3"/>
  <c r="BI147" i="3"/>
  <c r="BH147" i="3"/>
  <c r="BG147" i="3"/>
  <c r="BF147" i="3"/>
  <c r="T147" i="3"/>
  <c r="R147" i="3"/>
  <c r="P147" i="3"/>
  <c r="BI145" i="3"/>
  <c r="BH145" i="3"/>
  <c r="BG145" i="3"/>
  <c r="BF145" i="3"/>
  <c r="T145" i="3"/>
  <c r="R145" i="3"/>
  <c r="P145" i="3"/>
  <c r="BI140" i="3"/>
  <c r="BH140" i="3"/>
  <c r="BG140" i="3"/>
  <c r="BF140" i="3"/>
  <c r="T140" i="3"/>
  <c r="R140" i="3"/>
  <c r="P140" i="3"/>
  <c r="BI135" i="3"/>
  <c r="BH135" i="3"/>
  <c r="BG135" i="3"/>
  <c r="BF135" i="3"/>
  <c r="T135" i="3"/>
  <c r="R135" i="3"/>
  <c r="P135" i="3"/>
  <c r="BI130" i="3"/>
  <c r="BH130" i="3"/>
  <c r="BG130" i="3"/>
  <c r="BF130" i="3"/>
  <c r="T130" i="3"/>
  <c r="R130" i="3"/>
  <c r="P130" i="3"/>
  <c r="BI123" i="3"/>
  <c r="BH123" i="3"/>
  <c r="BG123" i="3"/>
  <c r="BF123" i="3"/>
  <c r="T123" i="3"/>
  <c r="R123" i="3"/>
  <c r="P123" i="3"/>
  <c r="BI118" i="3"/>
  <c r="BH118" i="3"/>
  <c r="BG118" i="3"/>
  <c r="BF118" i="3"/>
  <c r="T118" i="3"/>
  <c r="R118" i="3"/>
  <c r="P118" i="3"/>
  <c r="F109" i="3"/>
  <c r="E107" i="3"/>
  <c r="F56" i="3"/>
  <c r="E54" i="3"/>
  <c r="J26" i="3"/>
  <c r="E26" i="3"/>
  <c r="J59" i="3" s="1"/>
  <c r="J25" i="3"/>
  <c r="J23" i="3"/>
  <c r="E23" i="3"/>
  <c r="J58" i="3"/>
  <c r="J22" i="3"/>
  <c r="J20" i="3"/>
  <c r="E20" i="3"/>
  <c r="F112" i="3"/>
  <c r="J19" i="3"/>
  <c r="J17" i="3"/>
  <c r="E17" i="3"/>
  <c r="F111" i="3" s="1"/>
  <c r="J16" i="3"/>
  <c r="J14" i="3"/>
  <c r="J109" i="3" s="1"/>
  <c r="E7" i="3"/>
  <c r="E103" i="3"/>
  <c r="J37" i="2"/>
  <c r="J36" i="2"/>
  <c r="AY55" i="1"/>
  <c r="J35" i="2"/>
  <c r="AX55" i="1" s="1"/>
  <c r="BI119" i="2"/>
  <c r="BH119" i="2"/>
  <c r="BG119" i="2"/>
  <c r="BF119" i="2"/>
  <c r="T119" i="2"/>
  <c r="R119" i="2"/>
  <c r="P119" i="2"/>
  <c r="BI115" i="2"/>
  <c r="BH115" i="2"/>
  <c r="BG115" i="2"/>
  <c r="BF115" i="2"/>
  <c r="T115" i="2"/>
  <c r="R115" i="2"/>
  <c r="P115" i="2"/>
  <c r="BI110" i="2"/>
  <c r="BH110" i="2"/>
  <c r="BG110" i="2"/>
  <c r="BF110" i="2"/>
  <c r="T110" i="2"/>
  <c r="R110" i="2"/>
  <c r="P110" i="2"/>
  <c r="BI103" i="2"/>
  <c r="BH103" i="2"/>
  <c r="BG103" i="2"/>
  <c r="BF103" i="2"/>
  <c r="T103" i="2"/>
  <c r="R103" i="2"/>
  <c r="P103" i="2"/>
  <c r="BI98" i="2"/>
  <c r="BH98" i="2"/>
  <c r="BG98" i="2"/>
  <c r="BF98" i="2"/>
  <c r="T98" i="2"/>
  <c r="R98" i="2"/>
  <c r="P98" i="2"/>
  <c r="BI93" i="2"/>
  <c r="BH93" i="2"/>
  <c r="BG93" i="2"/>
  <c r="BF93" i="2"/>
  <c r="T93" i="2"/>
  <c r="R93" i="2"/>
  <c r="P93" i="2"/>
  <c r="BI86" i="2"/>
  <c r="BH86" i="2"/>
  <c r="BG86" i="2"/>
  <c r="BF86" i="2"/>
  <c r="T86" i="2"/>
  <c r="T85" i="2" s="1"/>
  <c r="R86" i="2"/>
  <c r="R85" i="2" s="1"/>
  <c r="P86" i="2"/>
  <c r="P85" i="2" s="1"/>
  <c r="F77" i="2"/>
  <c r="E75" i="2"/>
  <c r="F52" i="2"/>
  <c r="E50" i="2"/>
  <c r="J24" i="2"/>
  <c r="E24" i="2"/>
  <c r="J80" i="2"/>
  <c r="J23" i="2"/>
  <c r="J21" i="2"/>
  <c r="E21" i="2"/>
  <c r="J79" i="2"/>
  <c r="J20" i="2"/>
  <c r="J18" i="2"/>
  <c r="E18" i="2"/>
  <c r="F80" i="2"/>
  <c r="J17" i="2"/>
  <c r="J15" i="2"/>
  <c r="E15" i="2"/>
  <c r="F79" i="2"/>
  <c r="J14" i="2"/>
  <c r="J12" i="2"/>
  <c r="J77" i="2" s="1"/>
  <c r="E7" i="2"/>
  <c r="E73" i="2" s="1"/>
  <c r="L50" i="1"/>
  <c r="AM50" i="1"/>
  <c r="AM49" i="1"/>
  <c r="L49" i="1"/>
  <c r="AM47" i="1"/>
  <c r="L47" i="1"/>
  <c r="L45" i="1"/>
  <c r="L44" i="1"/>
  <c r="J86" i="2"/>
  <c r="BK2861" i="3"/>
  <c r="BK2716" i="3"/>
  <c r="J2528" i="3"/>
  <c r="BK2302" i="3"/>
  <c r="J2185" i="3"/>
  <c r="BK1951" i="3"/>
  <c r="BK1750" i="3"/>
  <c r="J1559" i="3"/>
  <c r="BK1336" i="3"/>
  <c r="BK887" i="3"/>
  <c r="BK693" i="3"/>
  <c r="J410" i="3"/>
  <c r="J152" i="3"/>
  <c r="BK2880" i="3"/>
  <c r="J2670" i="3"/>
  <c r="BK2494" i="3"/>
  <c r="BK2333" i="3"/>
  <c r="BK2190" i="3"/>
  <c r="BK2032" i="3"/>
  <c r="J1909" i="3"/>
  <c r="BK1616" i="3"/>
  <c r="J1479" i="3"/>
  <c r="J1336" i="3"/>
  <c r="BK765" i="3"/>
  <c r="J510" i="3"/>
  <c r="BK281" i="3"/>
  <c r="J2940" i="3"/>
  <c r="BK2770" i="3"/>
  <c r="BK2622" i="3"/>
  <c r="J2477" i="3"/>
  <c r="BK2312" i="3"/>
  <c r="BK2094" i="3"/>
  <c r="J1946" i="3"/>
  <c r="BK1847" i="3"/>
  <c r="J1634" i="3"/>
  <c r="BK1386" i="3"/>
  <c r="BK902" i="3"/>
  <c r="BK705" i="3"/>
  <c r="J448" i="3"/>
  <c r="BK198" i="3"/>
  <c r="BK3271" i="3"/>
  <c r="J3126" i="3"/>
  <c r="J3091" i="3"/>
  <c r="J3036" i="3"/>
  <c r="BK2984" i="3"/>
  <c r="J2821" i="3"/>
  <c r="J2562" i="3"/>
  <c r="BK2441" i="3"/>
  <c r="J2302" i="3"/>
  <c r="J2066" i="3"/>
  <c r="J1847" i="3"/>
  <c r="BK857" i="3"/>
  <c r="BK493" i="3"/>
  <c r="J250" i="3"/>
  <c r="J212" i="4"/>
  <c r="BK156" i="4"/>
  <c r="J107" i="4"/>
  <c r="BK164" i="4"/>
  <c r="J115" i="4"/>
  <c r="J156" i="4"/>
  <c r="J116" i="4"/>
  <c r="J214" i="4"/>
  <c r="BK117" i="4"/>
  <c r="BK403" i="5"/>
  <c r="BK319" i="5"/>
  <c r="J285" i="5"/>
  <c r="BK217" i="5"/>
  <c r="BK433" i="5"/>
  <c r="J399" i="5"/>
  <c r="J336" i="5"/>
  <c r="J265" i="5"/>
  <c r="J199" i="5"/>
  <c r="J126" i="5"/>
  <c r="J413" i="5"/>
  <c r="J374" i="5"/>
  <c r="J295" i="5"/>
  <c r="BK179" i="5"/>
  <c r="J428" i="5"/>
  <c r="BK368" i="5"/>
  <c r="BK183" i="5"/>
  <c r="J358" i="6"/>
  <c r="BK311" i="6"/>
  <c r="BK252" i="6"/>
  <c r="J218" i="6"/>
  <c r="BK170" i="6"/>
  <c r="J135" i="6"/>
  <c r="BK101" i="6"/>
  <c r="BK307" i="6"/>
  <c r="J246" i="6"/>
  <c r="J209" i="6"/>
  <c r="J151" i="6"/>
  <c r="J109" i="6"/>
  <c r="J307" i="6"/>
  <c r="J268" i="6"/>
  <c r="BK216" i="6"/>
  <c r="BK188" i="6"/>
  <c r="BK138" i="6"/>
  <c r="J105" i="6"/>
  <c r="BK287" i="6"/>
  <c r="BK245" i="6"/>
  <c r="BK218" i="6"/>
  <c r="J194" i="6"/>
  <c r="BK144" i="6"/>
  <c r="BK132" i="6"/>
  <c r="BK151" i="7"/>
  <c r="BK104" i="7"/>
  <c r="J118" i="7"/>
  <c r="J99" i="7"/>
  <c r="J109" i="7"/>
  <c r="BK237" i="8"/>
  <c r="J282" i="8"/>
  <c r="BK209" i="8"/>
  <c r="J286" i="8"/>
  <c r="J154" i="8"/>
  <c r="J261" i="8"/>
  <c r="J237" i="8"/>
  <c r="BK155" i="10"/>
  <c r="BK306" i="10"/>
  <c r="BK172" i="10"/>
  <c r="J344" i="10"/>
  <c r="J103" i="10"/>
  <c r="J214" i="11"/>
  <c r="J119" i="11"/>
  <c r="J128" i="11"/>
  <c r="J179" i="11"/>
  <c r="BK186" i="12"/>
  <c r="J213" i="12"/>
  <c r="J192" i="12"/>
  <c r="BK227" i="12"/>
  <c r="J128" i="13"/>
  <c r="J137" i="13"/>
  <c r="J106" i="13"/>
  <c r="J112" i="13"/>
  <c r="J133" i="13"/>
  <c r="J104" i="13"/>
  <c r="BK92" i="14"/>
  <c r="J122" i="14"/>
  <c r="J93" i="2"/>
  <c r="J2919" i="3"/>
  <c r="BK2711" i="3"/>
  <c r="BK2532" i="3"/>
  <c r="J2320" i="3"/>
  <c r="BK2175" i="3"/>
  <c r="J2015" i="3"/>
  <c r="J1764" i="3"/>
  <c r="J1571" i="3"/>
  <c r="BK1332" i="3"/>
  <c r="J892" i="3"/>
  <c r="J705" i="3"/>
  <c r="BK510" i="3"/>
  <c r="J159" i="3"/>
  <c r="J2895" i="3"/>
  <c r="J2721" i="3"/>
  <c r="BK2544" i="3"/>
  <c r="BK2356" i="3"/>
  <c r="BK2267" i="3"/>
  <c r="BK2165" i="3"/>
  <c r="J2022" i="3"/>
  <c r="J1837" i="3"/>
  <c r="J1554" i="3"/>
  <c r="J1370" i="3"/>
  <c r="BK877" i="3"/>
  <c r="J677" i="3"/>
  <c r="BK352" i="3"/>
  <c r="BK2958" i="3"/>
  <c r="J2742" i="3"/>
  <c r="BK2626" i="3"/>
  <c r="BK2453" i="3"/>
  <c r="J2238" i="3"/>
  <c r="BK2149" i="3"/>
  <c r="BK1903" i="3"/>
  <c r="BK1652" i="3"/>
  <c r="J1596" i="3"/>
  <c r="J1391" i="3"/>
  <c r="BK892" i="3"/>
  <c r="BK817" i="3"/>
  <c r="J493" i="3"/>
  <c r="BK388" i="3"/>
  <c r="BK207" i="3"/>
  <c r="J3289" i="3"/>
  <c r="J3163" i="3"/>
  <c r="BK3115" i="3"/>
  <c r="BK3093" i="3"/>
  <c r="BK3067" i="3"/>
  <c r="BK3019" i="3"/>
  <c r="J3015" i="3"/>
  <c r="J2972" i="3"/>
  <c r="BK2835" i="3"/>
  <c r="BK2664" i="3"/>
  <c r="J2548" i="3"/>
  <c r="BK2461" i="3"/>
  <c r="J2382" i="3"/>
  <c r="BK2295" i="3"/>
  <c r="BK2253" i="3"/>
  <c r="J2118" i="3"/>
  <c r="J1982" i="3"/>
  <c r="BK1880" i="3"/>
  <c r="J1752" i="3"/>
  <c r="J1718" i="3"/>
  <c r="BK1676" i="3"/>
  <c r="J1656" i="3"/>
  <c r="J1623" i="3"/>
  <c r="BK1559" i="3"/>
  <c r="J1503" i="3"/>
  <c r="BK1486" i="3"/>
  <c r="J1445" i="3"/>
  <c r="BK1434" i="3"/>
  <c r="BK1370" i="3"/>
  <c r="BK1355" i="3"/>
  <c r="BK1312" i="3"/>
  <c r="J1267" i="3"/>
  <c r="J1235" i="3"/>
  <c r="J948" i="3"/>
  <c r="J932" i="3"/>
  <c r="J902" i="3"/>
  <c r="BK862" i="3"/>
  <c r="BK797" i="3"/>
  <c r="BK570" i="3"/>
  <c r="J329" i="3"/>
  <c r="BK255" i="3"/>
  <c r="BK216" i="4"/>
  <c r="BK186" i="4"/>
  <c r="J140" i="4"/>
  <c r="BK110" i="4"/>
  <c r="J173" i="4"/>
  <c r="BK143" i="4"/>
  <c r="J120" i="4"/>
  <c r="J220" i="4"/>
  <c r="BK178" i="4"/>
  <c r="BK138" i="4"/>
  <c r="J114" i="4"/>
  <c r="J226" i="4"/>
  <c r="BK201" i="4"/>
  <c r="BK142" i="4"/>
  <c r="BK104" i="4"/>
  <c r="BK406" i="5"/>
  <c r="J372" i="5"/>
  <c r="J304" i="5"/>
  <c r="BK274" i="5"/>
  <c r="BK229" i="5"/>
  <c r="J193" i="5"/>
  <c r="BK421" i="5"/>
  <c r="BK401" i="5"/>
  <c r="J354" i="5"/>
  <c r="J291" i="5"/>
  <c r="J259" i="5"/>
  <c r="BK410" i="5"/>
  <c r="J385" i="5"/>
  <c r="BK330" i="5"/>
  <c r="BK279" i="5"/>
  <c r="J213" i="5"/>
  <c r="BK153" i="5"/>
  <c r="J433" i="5"/>
  <c r="J397" i="5"/>
  <c r="BK369" i="5"/>
  <c r="BK315" i="5"/>
  <c r="BK191" i="5"/>
  <c r="J163" i="5"/>
  <c r="J357" i="6"/>
  <c r="J328" i="6"/>
  <c r="BK272" i="6"/>
  <c r="J240" i="6"/>
  <c r="BK225" i="6"/>
  <c r="BK206" i="6"/>
  <c r="J172" i="6"/>
  <c r="BK147" i="6"/>
  <c r="J121" i="6"/>
  <c r="J353" i="6"/>
  <c r="J313" i="6"/>
  <c r="J285" i="6"/>
  <c r="BK242" i="6"/>
  <c r="BK223" i="6"/>
  <c r="BK200" i="6"/>
  <c r="J154" i="6"/>
  <c r="BK135" i="6"/>
  <c r="BK351" i="6"/>
  <c r="BK320" i="6"/>
  <c r="BK258" i="6"/>
  <c r="BK219" i="6"/>
  <c r="BK191" i="6"/>
  <c r="J147" i="6"/>
  <c r="BK128" i="6"/>
  <c r="BK108" i="6"/>
  <c r="J315" i="6"/>
  <c r="J264" i="6"/>
  <c r="BK244" i="6"/>
  <c r="BK230" i="6"/>
  <c r="J216" i="6"/>
  <c r="BK197" i="6"/>
  <c r="BK184" i="6"/>
  <c r="BK143" i="6"/>
  <c r="BK112" i="6"/>
  <c r="BK160" i="7"/>
  <c r="BK122" i="7"/>
  <c r="BK153" i="7"/>
  <c r="BK134" i="7"/>
  <c r="J114" i="7"/>
  <c r="BK147" i="7"/>
  <c r="BK128" i="7"/>
  <c r="BK98" i="7"/>
  <c r="BK158" i="7"/>
  <c r="BK112" i="7"/>
  <c r="J91" i="7"/>
  <c r="J209" i="8"/>
  <c r="J145" i="8"/>
  <c r="BK246" i="8"/>
  <c r="J176" i="8"/>
  <c r="BK291" i="8"/>
  <c r="J212" i="8"/>
  <c r="BK142" i="8"/>
  <c r="BK242" i="10"/>
  <c r="BK128" i="10"/>
  <c r="J286" i="10"/>
  <c r="BK207" i="10"/>
  <c r="BK95" i="10"/>
  <c r="BK247" i="10"/>
  <c r="BK162" i="10"/>
  <c r="BK363" i="10"/>
  <c r="J242" i="10"/>
  <c r="J168" i="11"/>
  <c r="BK168" i="11"/>
  <c r="J89" i="11"/>
  <c r="J114" i="11"/>
  <c r="BK187" i="11"/>
  <c r="BK202" i="12"/>
  <c r="BK256" i="12"/>
  <c r="J123" i="12"/>
  <c r="J202" i="12"/>
  <c r="J240" i="12"/>
  <c r="J164" i="12"/>
  <c r="BK114" i="13"/>
  <c r="J134" i="13"/>
  <c r="BK120" i="13"/>
  <c r="BK134" i="13"/>
  <c r="J119" i="13"/>
  <c r="BK91" i="13"/>
  <c r="J124" i="13"/>
  <c r="BK101" i="13"/>
  <c r="J86" i="14"/>
  <c r="BK101" i="14"/>
  <c r="BK110" i="2"/>
  <c r="J2863" i="3"/>
  <c r="BK2802" i="3"/>
  <c r="J2704" i="3"/>
  <c r="BK2591" i="3"/>
  <c r="J2508" i="3"/>
  <c r="J2413" i="3"/>
  <c r="BK2377" i="3"/>
  <c r="J2272" i="3"/>
  <c r="J2165" i="3"/>
  <c r="J2003" i="3"/>
  <c r="J1857" i="3"/>
  <c r="BK1681" i="3"/>
  <c r="J1536" i="3"/>
  <c r="BK1375" i="3"/>
  <c r="J1239" i="3"/>
  <c r="J852" i="3"/>
  <c r="BK722" i="3"/>
  <c r="J576" i="3"/>
  <c r="BK430" i="3"/>
  <c r="BK147" i="3"/>
  <c r="J2910" i="3"/>
  <c r="J2780" i="3"/>
  <c r="J2711" i="3"/>
  <c r="J2586" i="3"/>
  <c r="J2441" i="3"/>
  <c r="BK2320" i="3"/>
  <c r="J2195" i="3"/>
  <c r="J2161" i="3"/>
  <c r="BK2029" i="3"/>
  <c r="BK1987" i="3"/>
  <c r="J1834" i="3"/>
  <c r="BK1639" i="3"/>
  <c r="J1490" i="3"/>
  <c r="J1375" i="3"/>
  <c r="BK1169" i="3"/>
  <c r="BK752" i="3"/>
  <c r="BK525" i="3"/>
  <c r="BK321" i="3"/>
  <c r="BK193" i="3"/>
  <c r="J2954" i="3"/>
  <c r="J2856" i="3"/>
  <c r="BK2721" i="3"/>
  <c r="J2631" i="3"/>
  <c r="BK2558" i="3"/>
  <c r="BK2445" i="3"/>
  <c r="J2307" i="3"/>
  <c r="J2158" i="3"/>
  <c r="J2042" i="3"/>
  <c r="J1958" i="3"/>
  <c r="BK1857" i="3"/>
  <c r="BK1752" i="3"/>
  <c r="BK1571" i="3"/>
  <c r="BK1422" i="3"/>
  <c r="J1229" i="3"/>
  <c r="BK912" i="3"/>
  <c r="BK811" i="3"/>
  <c r="J558" i="3"/>
  <c r="J500" i="3"/>
  <c r="BK329" i="3"/>
  <c r="J188" i="3"/>
  <c r="BK3188" i="3"/>
  <c r="J3155" i="3"/>
  <c r="BK3104" i="3"/>
  <c r="BK3091" i="3"/>
  <c r="J3067" i="3"/>
  <c r="J3023" i="3"/>
  <c r="J3001" i="3"/>
  <c r="BK2849" i="3"/>
  <c r="BK2700" i="3"/>
  <c r="J2596" i="3"/>
  <c r="J2481" i="3"/>
  <c r="BK2387" i="3"/>
  <c r="BK2307" i="3"/>
  <c r="BK2183" i="3"/>
  <c r="J2130" i="3"/>
  <c r="J1987" i="3"/>
  <c r="BK1841" i="3"/>
  <c r="BK793" i="3"/>
  <c r="J553" i="3"/>
  <c r="J316" i="3"/>
  <c r="BK215" i="3"/>
  <c r="BK220" i="4"/>
  <c r="BK184" i="4"/>
  <c r="J148" i="4"/>
  <c r="BK112" i="4"/>
  <c r="BK194" i="4"/>
  <c r="J166" i="4"/>
  <c r="J130" i="4"/>
  <c r="BK118" i="4"/>
  <c r="BK208" i="4"/>
  <c r="J141" i="4"/>
  <c r="BK115" i="4"/>
  <c r="BK95" i="4"/>
  <c r="BK196" i="4"/>
  <c r="J154" i="4"/>
  <c r="BK428" i="5"/>
  <c r="J404" i="5"/>
  <c r="BK382" i="5"/>
  <c r="J330" i="5"/>
  <c r="BK282" i="5"/>
  <c r="J242" i="5"/>
  <c r="J191" i="5"/>
  <c r="J436" i="5"/>
  <c r="BK404" i="5"/>
  <c r="J358" i="5"/>
  <c r="BK335" i="5"/>
  <c r="BK272" i="5"/>
  <c r="J256" i="5"/>
  <c r="J246" i="5"/>
  <c r="BK195" i="5"/>
  <c r="J159" i="5"/>
  <c r="BK420" i="5"/>
  <c r="BK394" i="5"/>
  <c r="J341" i="5"/>
  <c r="BK265" i="5"/>
  <c r="J221" i="5"/>
  <c r="J148" i="5"/>
  <c r="BK414" i="5"/>
  <c r="BK384" i="5"/>
  <c r="J326" i="5"/>
  <c r="BK236" i="5"/>
  <c r="BK187" i="5"/>
  <c r="BK159" i="5"/>
  <c r="BK357" i="6"/>
  <c r="BK322" i="6"/>
  <c r="BK277" i="6"/>
  <c r="BK256" i="6"/>
  <c r="BK221" i="6"/>
  <c r="J210" i="6"/>
  <c r="BK176" i="6"/>
  <c r="J146" i="6"/>
  <c r="BK130" i="6"/>
  <c r="J104" i="6"/>
  <c r="BK343" i="6"/>
  <c r="J293" i="6"/>
  <c r="J249" i="6"/>
  <c r="BK224" i="6"/>
  <c r="BK201" i="6"/>
  <c r="BK145" i="6"/>
  <c r="J127" i="6"/>
  <c r="BK102" i="6"/>
  <c r="J324" i="6"/>
  <c r="J287" i="6"/>
  <c r="J245" i="6"/>
  <c r="BK213" i="6"/>
  <c r="J196" i="6"/>
  <c r="J157" i="6"/>
  <c r="J133" i="6"/>
  <c r="J119" i="6"/>
  <c r="BK313" i="6"/>
  <c r="BK268" i="6"/>
  <c r="BK235" i="6"/>
  <c r="J215" i="6"/>
  <c r="J200" i="6"/>
  <c r="BK174" i="6"/>
  <c r="BK134" i="6"/>
  <c r="J102" i="6"/>
  <c r="J130" i="7"/>
  <c r="J102" i="7"/>
  <c r="BK120" i="7"/>
  <c r="J162" i="7"/>
  <c r="J111" i="7"/>
  <c r="BK162" i="7"/>
  <c r="J122" i="7"/>
  <c r="J290" i="8"/>
  <c r="J243" i="8"/>
  <c r="BK118" i="8"/>
  <c r="BK286" i="8"/>
  <c r="J222" i="8"/>
  <c r="BK158" i="8"/>
  <c r="BK290" i="8"/>
  <c r="J194" i="8"/>
  <c r="BK125" i="8"/>
  <c r="BK256" i="10"/>
  <c r="BK150" i="10"/>
  <c r="BK326" i="10"/>
  <c r="J278" i="10"/>
  <c r="J202" i="10"/>
  <c r="BK133" i="10"/>
  <c r="BK302" i="10"/>
  <c r="BK190" i="10"/>
  <c r="J372" i="10"/>
  <c r="J273" i="10"/>
  <c r="J138" i="10"/>
  <c r="BK209" i="11"/>
  <c r="BK117" i="11"/>
  <c r="J182" i="11"/>
  <c r="J97" i="11"/>
  <c r="J117" i="11"/>
  <c r="J207" i="12"/>
  <c r="BK267" i="12"/>
  <c r="BK127" i="12"/>
  <c r="BK207" i="12"/>
  <c r="BK251" i="12"/>
  <c r="BK173" i="12"/>
  <c r="BK131" i="13"/>
  <c r="J113" i="13"/>
  <c r="BK135" i="13"/>
  <c r="BK111" i="13"/>
  <c r="BK137" i="13"/>
  <c r="J118" i="13"/>
  <c r="J101" i="13"/>
  <c r="J122" i="13"/>
  <c r="BK90" i="13"/>
  <c r="J91" i="14"/>
  <c r="J97" i="14"/>
  <c r="J115" i="2"/>
  <c r="BK98" i="2"/>
  <c r="J2846" i="3"/>
  <c r="J2700" i="3"/>
  <c r="BK2566" i="3"/>
  <c r="J2409" i="3"/>
  <c r="BK2297" i="3"/>
  <c r="BK2181" i="3"/>
  <c r="BK2071" i="3"/>
  <c r="J1911" i="3"/>
  <c r="J1737" i="3"/>
  <c r="BK1623" i="3"/>
  <c r="BK1481" i="3"/>
  <c r="BK1284" i="3"/>
  <c r="BK872" i="3"/>
  <c r="BK712" i="3"/>
  <c r="J535" i="3"/>
  <c r="J225" i="3"/>
  <c r="BK145" i="3"/>
  <c r="J2891" i="3"/>
  <c r="BK2753" i="3"/>
  <c r="J2616" i="3"/>
  <c r="BK2504" i="3"/>
  <c r="BK2343" i="3"/>
  <c r="BK2272" i="3"/>
  <c r="BK2185" i="3"/>
  <c r="BK2081" i="3"/>
  <c r="BK2027" i="3"/>
  <c r="BK1946" i="3"/>
  <c r="BK1780" i="3"/>
  <c r="BK1628" i="3"/>
  <c r="BK1536" i="3"/>
  <c r="J1365" i="3"/>
  <c r="BK948" i="3"/>
  <c r="BK802" i="3"/>
  <c r="BK545" i="3"/>
  <c r="BK357" i="3"/>
  <c r="BK225" i="3"/>
  <c r="J2966" i="3"/>
  <c r="BK2863" i="3"/>
  <c r="BK2755" i="3"/>
  <c r="BK2636" i="3"/>
  <c r="BK2524" i="3"/>
  <c r="BK2417" i="3"/>
  <c r="BK2330" i="3"/>
  <c r="J2183" i="3"/>
  <c r="J2081" i="3"/>
  <c r="J1934" i="3"/>
  <c r="J1829" i="3"/>
  <c r="BK1737" i="3"/>
  <c r="J1601" i="3"/>
  <c r="BK1476" i="3"/>
  <c r="J1169" i="3"/>
  <c r="J877" i="3"/>
  <c r="BK757" i="3"/>
  <c r="BK553" i="3"/>
  <c r="BK472" i="3"/>
  <c r="BK305" i="3"/>
  <c r="J258" i="3"/>
  <c r="BK3289" i="3"/>
  <c r="BK3163" i="3"/>
  <c r="J3115" i="3"/>
  <c r="J3093" i="3"/>
  <c r="BK3056" i="3"/>
  <c r="J3020" i="3"/>
  <c r="J2984" i="3"/>
  <c r="BK2840" i="3"/>
  <c r="J2770" i="3"/>
  <c r="BK2578" i="3"/>
  <c r="BK2528" i="3"/>
  <c r="J2399" i="3"/>
  <c r="J2297" i="3"/>
  <c r="J2203" i="3"/>
  <c r="J2099" i="3"/>
  <c r="BK1939" i="3"/>
  <c r="BK1829" i="3"/>
  <c r="BK615" i="3"/>
  <c r="BK460" i="3"/>
  <c r="BK301" i="3"/>
  <c r="BK188" i="3"/>
  <c r="J224" i="4"/>
  <c r="J201" i="4"/>
  <c r="BK152" i="4"/>
  <c r="J125" i="4"/>
  <c r="J207" i="4"/>
  <c r="J169" i="4"/>
  <c r="BK125" i="4"/>
  <c r="BK119" i="4"/>
  <c r="J233" i="4"/>
  <c r="J184" i="4"/>
  <c r="J162" i="4"/>
  <c r="J128" i="4"/>
  <c r="J110" i="4"/>
  <c r="BK212" i="4"/>
  <c r="J195" i="4"/>
  <c r="J113" i="4"/>
  <c r="BK423" i="5"/>
  <c r="BK380" i="5"/>
  <c r="J322" i="5"/>
  <c r="BK287" i="5"/>
  <c r="BK239" i="5"/>
  <c r="J195" i="5"/>
  <c r="J423" i="5"/>
  <c r="J395" i="5"/>
  <c r="J362" i="5"/>
  <c r="BK333" i="5"/>
  <c r="J282" i="5"/>
  <c r="BK143" i="5"/>
  <c r="J409" i="5"/>
  <c r="BK349" i="5"/>
  <c r="J276" i="5"/>
  <c r="BK215" i="5"/>
  <c r="BK140" i="5"/>
  <c r="J406" i="5"/>
  <c r="BK376" i="5"/>
  <c r="J311" i="5"/>
  <c r="BK221" i="5"/>
  <c r="J145" i="5"/>
  <c r="BK356" i="6"/>
  <c r="BK324" i="6"/>
  <c r="J273" i="6"/>
  <c r="BK238" i="6"/>
  <c r="J214" i="6"/>
  <c r="BK180" i="6"/>
  <c r="BK164" i="6"/>
  <c r="J136" i="6"/>
  <c r="BK123" i="6"/>
  <c r="J345" i="6"/>
  <c r="J320" i="6"/>
  <c r="J267" i="6"/>
  <c r="J241" i="6"/>
  <c r="BK210" i="6"/>
  <c r="J155" i="6"/>
  <c r="J132" i="6"/>
  <c r="BK355" i="6"/>
  <c r="BK301" i="6"/>
  <c r="J254" i="6"/>
  <c r="J235" i="6"/>
  <c r="J197" i="6"/>
  <c r="J166" i="6"/>
  <c r="J139" i="6"/>
  <c r="BK121" i="6"/>
  <c r="J348" i="6"/>
  <c r="J297" i="6"/>
  <c r="BK246" i="6"/>
  <c r="BK234" i="6"/>
  <c r="J212" i="6"/>
  <c r="BK196" i="6"/>
  <c r="J164" i="6"/>
  <c r="J140" i="6"/>
  <c r="J108" i="6"/>
  <c r="J153" i="7"/>
  <c r="BK111" i="7"/>
  <c r="J151" i="7"/>
  <c r="J128" i="7"/>
  <c r="BK101" i="7"/>
  <c r="BK118" i="7"/>
  <c r="BK91" i="7"/>
  <c r="BK93" i="7"/>
  <c r="BK270" i="8"/>
  <c r="BK133" i="8"/>
  <c r="J276" i="8"/>
  <c r="BK212" i="8"/>
  <c r="J125" i="8"/>
  <c r="BK231" i="8"/>
  <c r="BK136" i="8"/>
  <c r="J234" i="8"/>
  <c r="BK213" i="8"/>
  <c r="BK154" i="8"/>
  <c r="J133" i="8"/>
  <c r="BK108" i="9"/>
  <c r="J102" i="9"/>
  <c r="BK96" i="9"/>
  <c r="J108" i="9"/>
  <c r="BK100" i="9"/>
  <c r="BK110" i="9"/>
  <c r="J100" i="9"/>
  <c r="J390" i="10"/>
  <c r="J354" i="10"/>
  <c r="J297" i="10"/>
  <c r="J265" i="10"/>
  <c r="BK231" i="10"/>
  <c r="BK103" i="10"/>
  <c r="BK316" i="10"/>
  <c r="BK211" i="10"/>
  <c r="BK138" i="10"/>
  <c r="J316" i="10"/>
  <c r="BK202" i="10"/>
  <c r="BK384" i="10"/>
  <c r="J231" i="10"/>
  <c r="BK123" i="10"/>
  <c r="BK163" i="11"/>
  <c r="BK128" i="11"/>
  <c r="BK174" i="11"/>
  <c r="J217" i="11"/>
  <c r="J136" i="11"/>
  <c r="BK197" i="12"/>
  <c r="J219" i="12"/>
  <c r="BK140" i="12"/>
  <c r="BK213" i="12"/>
  <c r="BK261" i="12"/>
  <c r="BK181" i="12"/>
  <c r="J116" i="13"/>
  <c r="J138" i="13"/>
  <c r="BK124" i="13"/>
  <c r="BK98" i="13"/>
  <c r="J117" i="13"/>
  <c r="J135" i="13"/>
  <c r="J114" i="13"/>
  <c r="BK123" i="14"/>
  <c r="BK124" i="14"/>
  <c r="BK94" i="14"/>
  <c r="J110" i="2"/>
  <c r="BK2821" i="3"/>
  <c r="BK2653" i="3"/>
  <c r="J2437" i="3"/>
  <c r="J2277" i="3"/>
  <c r="BK2110" i="3"/>
  <c r="BK1864" i="3"/>
  <c r="BK1718" i="3"/>
  <c r="BK1503" i="3"/>
  <c r="BK1267" i="3"/>
  <c r="BK827" i="3"/>
  <c r="BK652" i="3"/>
  <c r="J198" i="3"/>
  <c r="BK2897" i="3"/>
  <c r="J2746" i="3"/>
  <c r="J2591" i="3"/>
  <c r="J2417" i="3"/>
  <c r="BK2270" i="3"/>
  <c r="BK2177" i="3"/>
  <c r="J2020" i="3"/>
  <c r="J1815" i="3"/>
  <c r="BK1656" i="3"/>
  <c r="BK1450" i="3"/>
  <c r="BK1046" i="3"/>
  <c r="BK608" i="3"/>
  <c r="J301" i="3"/>
  <c r="BK222" i="3"/>
  <c r="J2861" i="3"/>
  <c r="J2688" i="3"/>
  <c r="J2641" i="3"/>
  <c r="BK2413" i="3"/>
  <c r="J2172" i="3"/>
  <c r="J2037" i="3"/>
  <c r="J1887" i="3"/>
  <c r="BK1661" i="3"/>
  <c r="BK1479" i="3"/>
  <c r="BK1287" i="3"/>
  <c r="J862" i="3"/>
  <c r="BK637" i="3"/>
  <c r="BK347" i="3"/>
  <c r="J3285" i="3"/>
  <c r="BK3155" i="3"/>
  <c r="J3095" i="3"/>
  <c r="J3056" i="3"/>
  <c r="BK3006" i="3"/>
  <c r="BK2846" i="3"/>
  <c r="J2647" i="3"/>
  <c r="BK2490" i="3"/>
  <c r="J2377" i="3"/>
  <c r="BK2226" i="3"/>
  <c r="BK2020" i="3"/>
  <c r="BK1837" i="3"/>
  <c r="J802" i="3"/>
  <c r="J564" i="3"/>
  <c r="J311" i="3"/>
  <c r="J118" i="3"/>
  <c r="J194" i="4"/>
  <c r="BK122" i="4"/>
  <c r="J190" i="4"/>
  <c r="J146" i="4"/>
  <c r="BK233" i="4"/>
  <c r="J192" i="4"/>
  <c r="BK140" i="4"/>
  <c r="BK108" i="4"/>
  <c r="J203" i="4"/>
  <c r="BK141" i="4"/>
  <c r="J411" i="5"/>
  <c r="J378" i="5"/>
  <c r="J253" i="5"/>
  <c r="J197" i="5"/>
  <c r="J420" i="5"/>
  <c r="BK370" i="5"/>
  <c r="BK322" i="5"/>
  <c r="J239" i="5"/>
  <c r="J183" i="5"/>
  <c r="J421" i="5"/>
  <c r="J347" i="5"/>
  <c r="J236" i="5"/>
  <c r="BK163" i="5"/>
  <c r="J403" i="5"/>
  <c r="J345" i="5"/>
  <c r="J229" i="5"/>
  <c r="J143" i="5"/>
  <c r="BK326" i="6"/>
  <c r="J266" i="6"/>
  <c r="J222" i="6"/>
  <c r="BK187" i="6"/>
  <c r="J149" i="6"/>
  <c r="J118" i="6"/>
  <c r="J351" i="6"/>
  <c r="BK289" i="6"/>
  <c r="J238" i="6"/>
  <c r="J202" i="6"/>
  <c r="J144" i="6"/>
  <c r="J354" i="6"/>
  <c r="BK281" i="6"/>
  <c r="BK240" i="6"/>
  <c r="BK194" i="6"/>
  <c r="BK148" i="6"/>
  <c r="BK117" i="6"/>
  <c r="J311" i="6"/>
  <c r="J236" i="6"/>
  <c r="BK211" i="6"/>
  <c r="J180" i="6"/>
  <c r="BK107" i="6"/>
  <c r="BK124" i="7"/>
  <c r="J149" i="7"/>
  <c r="J161" i="7"/>
  <c r="J112" i="7"/>
  <c r="BK121" i="7"/>
  <c r="J267" i="8"/>
  <c r="BK112" i="8"/>
  <c r="J185" i="8"/>
  <c r="J136" i="8"/>
  <c r="BK203" i="8"/>
  <c r="BK273" i="8"/>
  <c r="J211" i="10"/>
  <c r="BK354" i="10"/>
  <c r="J216" i="10"/>
  <c r="BK381" i="10"/>
  <c r="J190" i="10"/>
  <c r="J187" i="11"/>
  <c r="J163" i="11"/>
  <c r="J209" i="11"/>
  <c r="J223" i="12"/>
  <c r="J261" i="12"/>
  <c r="BK221" i="12"/>
  <c r="BK97" i="12"/>
  <c r="BK161" i="12"/>
  <c r="BK110" i="13"/>
  <c r="J130" i="13"/>
  <c r="J99" i="13"/>
  <c r="J120" i="13"/>
  <c r="BK127" i="13"/>
  <c r="J89" i="13"/>
  <c r="BK89" i="14"/>
  <c r="BK115" i="2"/>
  <c r="BK2856" i="3"/>
  <c r="BK2586" i="3"/>
  <c r="J2353" i="3"/>
  <c r="J2200" i="3"/>
  <c r="BK1975" i="3"/>
  <c r="J1742" i="3"/>
  <c r="J1514" i="3"/>
  <c r="J1386" i="3"/>
  <c r="J797" i="3"/>
  <c r="J637" i="3"/>
  <c r="BK311" i="3"/>
  <c r="J130" i="3"/>
  <c r="BK2873" i="3"/>
  <c r="J2678" i="3"/>
  <c r="BK2508" i="3"/>
  <c r="J2335" i="3"/>
  <c r="BK2203" i="3"/>
  <c r="J2071" i="3"/>
  <c r="J1963" i="3"/>
  <c r="J1755" i="3"/>
  <c r="BK1601" i="3"/>
  <c r="BK1396" i="3"/>
  <c r="BK807" i="3"/>
  <c r="BK540" i="3"/>
  <c r="J296" i="3"/>
  <c r="BK135" i="3"/>
  <c r="BK2813" i="3"/>
  <c r="J2675" i="3"/>
  <c r="J2532" i="3"/>
  <c r="J2348" i="3"/>
  <c r="J2188" i="3"/>
  <c r="J2032" i="3"/>
  <c r="BK1927" i="3"/>
  <c r="BK1757" i="3"/>
  <c r="J1486" i="3"/>
  <c r="J1284" i="3"/>
  <c r="J583" i="3"/>
  <c r="BK441" i="3"/>
  <c r="BK267" i="3"/>
  <c r="J147" i="3"/>
  <c r="J3188" i="3"/>
  <c r="J3141" i="3"/>
  <c r="BK3097" i="3"/>
  <c r="BK3089" i="3"/>
  <c r="BK3046" i="3"/>
  <c r="BK2979" i="3"/>
  <c r="J2802" i="3"/>
  <c r="BK2612" i="3"/>
  <c r="J2498" i="3"/>
  <c r="J2343" i="3"/>
  <c r="J2181" i="3"/>
  <c r="BK2015" i="3"/>
  <c r="J1773" i="3"/>
  <c r="BK1755" i="3"/>
  <c r="J1748" i="3"/>
  <c r="J1681" i="3"/>
  <c r="J1666" i="3"/>
  <c r="BK1644" i="3"/>
  <c r="BK1564" i="3"/>
  <c r="BK1521" i="3"/>
  <c r="BK1469" i="3"/>
  <c r="J1396" i="3"/>
  <c r="BK1347" i="3"/>
  <c r="J1327" i="3"/>
  <c r="BK1239" i="3"/>
  <c r="BK1137" i="3"/>
  <c r="BK960" i="3"/>
  <c r="J937" i="3"/>
  <c r="J917" i="3"/>
  <c r="J882" i="3"/>
  <c r="J727" i="3"/>
  <c r="J357" i="3"/>
  <c r="BK140" i="3"/>
  <c r="BK207" i="4"/>
  <c r="BK169" i="4"/>
  <c r="J117" i="4"/>
  <c r="BK188" i="4"/>
  <c r="J134" i="4"/>
  <c r="J112" i="4"/>
  <c r="BK204" i="4"/>
  <c r="BK148" i="4"/>
  <c r="J119" i="4"/>
  <c r="J98" i="4"/>
  <c r="J180" i="4"/>
  <c r="J434" i="5"/>
  <c r="J384" i="5"/>
  <c r="BK326" i="5"/>
  <c r="BK247" i="5"/>
  <c r="BK434" i="5"/>
  <c r="J376" i="5"/>
  <c r="J337" i="5"/>
  <c r="BK267" i="5"/>
  <c r="BK432" i="5"/>
  <c r="BK343" i="5"/>
  <c r="BK259" i="5"/>
  <c r="BK145" i="5"/>
  <c r="J410" i="5"/>
  <c r="BK351" i="5"/>
  <c r="J225" i="5"/>
  <c r="J105" i="5"/>
  <c r="BK295" i="6"/>
  <c r="BK237" i="6"/>
  <c r="BK195" i="6"/>
  <c r="BK137" i="6"/>
  <c r="J112" i="6"/>
  <c r="J330" i="6"/>
  <c r="J279" i="6"/>
  <c r="J217" i="6"/>
  <c r="J148" i="6"/>
  <c r="BK103" i="6"/>
  <c r="J303" i="6"/>
  <c r="J253" i="6"/>
  <c r="BK209" i="6"/>
  <c r="J184" i="6"/>
  <c r="BK141" i="6"/>
  <c r="J103" i="6"/>
  <c r="BK285" i="6"/>
  <c r="J233" i="6"/>
  <c r="J203" i="6"/>
  <c r="J170" i="6"/>
  <c r="J138" i="6"/>
  <c r="BK106" i="6"/>
  <c r="BK149" i="7"/>
  <c r="J105" i="7"/>
  <c r="J147" i="7"/>
  <c r="J103" i="7"/>
  <c r="J110" i="7"/>
  <c r="BK116" i="7"/>
  <c r="BK240" i="8"/>
  <c r="J279" i="8"/>
  <c r="BK206" i="8"/>
  <c r="J122" i="8"/>
  <c r="J246" i="8"/>
  <c r="BK185" i="8"/>
  <c r="BK267" i="8"/>
  <c r="J172" i="10"/>
  <c r="J363" i="10"/>
  <c r="BK249" i="10"/>
  <c r="BK175" i="10"/>
  <c r="BK331" i="10"/>
  <c r="J207" i="10"/>
  <c r="J123" i="10"/>
  <c r="J321" i="10"/>
  <c r="BK188" i="10"/>
  <c r="J141" i="11"/>
  <c r="BK136" i="11"/>
  <c r="BK179" i="11"/>
  <c r="BK105" i="11"/>
  <c r="BK240" i="12"/>
  <c r="BK164" i="12"/>
  <c r="J186" i="12"/>
  <c r="J229" i="12"/>
  <c r="J88" i="12"/>
  <c r="BK219" i="12"/>
  <c r="BK129" i="13"/>
  <c r="BK95" i="13"/>
  <c r="J110" i="13"/>
  <c r="J98" i="13"/>
  <c r="BK116" i="13"/>
  <c r="J91" i="13"/>
  <c r="J99" i="14"/>
  <c r="J92" i="14"/>
  <c r="J2897" i="3"/>
  <c r="J2733" i="3"/>
  <c r="J2636" i="3"/>
  <c r="BK2548" i="3"/>
  <c r="BK2392" i="3"/>
  <c r="BK2291" i="3"/>
  <c r="BK2179" i="3"/>
  <c r="BK2061" i="3"/>
  <c r="BK1748" i="3"/>
  <c r="BK1606" i="3"/>
  <c r="J1450" i="3"/>
  <c r="J927" i="3"/>
  <c r="BK780" i="3"/>
  <c r="BK677" i="3"/>
  <c r="BK316" i="3"/>
  <c r="J2958" i="3"/>
  <c r="J2840" i="3"/>
  <c r="BK2675" i="3"/>
  <c r="J2524" i="3"/>
  <c r="J2392" i="3"/>
  <c r="J2293" i="3"/>
  <c r="J2170" i="3"/>
  <c r="J2049" i="3"/>
  <c r="J1880" i="3"/>
  <c r="BK1686" i="3"/>
  <c r="BK1581" i="3"/>
  <c r="J1422" i="3"/>
  <c r="J857" i="3"/>
  <c r="J570" i="3"/>
  <c r="J388" i="3"/>
  <c r="J255" i="3"/>
  <c r="J2885" i="3"/>
  <c r="J2753" i="3"/>
  <c r="J2659" i="3"/>
  <c r="BK2481" i="3"/>
  <c r="J2333" i="3"/>
  <c r="J2226" i="3"/>
  <c r="BK2089" i="3"/>
  <c r="BK1934" i="3"/>
  <c r="BK1834" i="3"/>
  <c r="J1639" i="3"/>
  <c r="BK1498" i="3"/>
  <c r="J1293" i="3"/>
  <c r="J872" i="3"/>
  <c r="BK745" i="3"/>
  <c r="BK535" i="3"/>
  <c r="BK410" i="3"/>
  <c r="J222" i="3"/>
  <c r="BK3285" i="3"/>
  <c r="BK3162" i="3"/>
  <c r="BK3095" i="3"/>
  <c r="J3085" i="3"/>
  <c r="J3019" i="3"/>
  <c r="J2979" i="3"/>
  <c r="J2813" i="3"/>
  <c r="J2566" i="3"/>
  <c r="J2457" i="3"/>
  <c r="J2363" i="3"/>
  <c r="J2240" i="3"/>
  <c r="BK2049" i="3"/>
  <c r="BK1887" i="3"/>
  <c r="J1780" i="3"/>
  <c r="BK583" i="3"/>
  <c r="BK374" i="3"/>
  <c r="BK258" i="3"/>
  <c r="J230" i="4"/>
  <c r="BK199" i="4"/>
  <c r="J158" i="4"/>
  <c r="J121" i="4"/>
  <c r="BK203" i="4"/>
  <c r="J152" i="4"/>
  <c r="BK224" i="4"/>
  <c r="BK180" i="4"/>
  <c r="BK134" i="4"/>
  <c r="J216" i="4"/>
  <c r="J133" i="4"/>
  <c r="J414" i="5"/>
  <c r="J387" i="5"/>
  <c r="J298" i="5"/>
  <c r="BK225" i="5"/>
  <c r="BK426" i="5"/>
  <c r="BK392" i="5"/>
  <c r="BK298" i="5"/>
  <c r="BK253" i="5"/>
  <c r="J187" i="5"/>
  <c r="BK114" i="5"/>
  <c r="BK378" i="5"/>
  <c r="J319" i="5"/>
  <c r="BK197" i="5"/>
  <c r="J114" i="5"/>
  <c r="BK354" i="5"/>
  <c r="J208" i="5"/>
  <c r="BK120" i="5"/>
  <c r="BK330" i="6"/>
  <c r="BK293" i="6"/>
  <c r="J230" i="6"/>
  <c r="BK202" i="6"/>
  <c r="BK157" i="6"/>
  <c r="BK116" i="6"/>
  <c r="BK309" i="6"/>
  <c r="J283" i="6"/>
  <c r="BK239" i="6"/>
  <c r="J213" i="6"/>
  <c r="J190" i="6"/>
  <c r="BK114" i="6"/>
  <c r="BK315" i="6"/>
  <c r="BK273" i="6"/>
  <c r="BK233" i="6"/>
  <c r="J176" i="6"/>
  <c r="BK140" i="6"/>
  <c r="J107" i="6"/>
  <c r="BK337" i="6"/>
  <c r="J277" i="6"/>
  <c r="J243" i="6"/>
  <c r="J221" i="6"/>
  <c r="BK190" i="6"/>
  <c r="BK153" i="6"/>
  <c r="J122" i="6"/>
  <c r="BK155" i="7"/>
  <c r="J121" i="7"/>
  <c r="J158" i="7"/>
  <c r="BK109" i="7"/>
  <c r="J143" i="7"/>
  <c r="BK107" i="7"/>
  <c r="BK141" i="7"/>
  <c r="J106" i="7"/>
  <c r="BK191" i="8"/>
  <c r="J240" i="8"/>
  <c r="J118" i="8"/>
  <c r="BK234" i="8"/>
  <c r="J293" i="8"/>
  <c r="J233" i="10"/>
  <c r="BK112" i="10"/>
  <c r="BK216" i="10"/>
  <c r="J375" i="10"/>
  <c r="BK220" i="10"/>
  <c r="J155" i="10"/>
  <c r="J247" i="10"/>
  <c r="J158" i="11"/>
  <c r="J154" i="11"/>
  <c r="BK119" i="11"/>
  <c r="BK154" i="11"/>
  <c r="J181" i="12"/>
  <c r="BK231" i="12"/>
  <c r="J102" i="12"/>
  <c r="J147" i="12"/>
  <c r="J221" i="12"/>
  <c r="J97" i="12"/>
  <c r="BK106" i="13"/>
  <c r="BK122" i="13"/>
  <c r="BK97" i="13"/>
  <c r="BK92" i="13"/>
  <c r="BK115" i="13"/>
  <c r="J110" i="14"/>
  <c r="J124" i="14"/>
  <c r="BK119" i="2"/>
  <c r="J2904" i="3"/>
  <c r="J2793" i="3"/>
  <c r="BK2641" i="3"/>
  <c r="BK2382" i="3"/>
  <c r="BK2238" i="3"/>
  <c r="BK1991" i="3"/>
  <c r="BK1773" i="3"/>
  <c r="J1507" i="3"/>
  <c r="J1347" i="3"/>
  <c r="J953" i="3"/>
  <c r="J793" i="3"/>
  <c r="J615" i="3"/>
  <c r="BK396" i="3"/>
  <c r="BK2954" i="3"/>
  <c r="BK2793" i="3"/>
  <c r="BK2733" i="3"/>
  <c r="BK2596" i="3"/>
  <c r="BK2471" i="3"/>
  <c r="BK2334" i="3"/>
  <c r="J2214" i="3"/>
  <c r="J2136" i="3"/>
  <c r="J1998" i="3"/>
  <c r="BK1870" i="3"/>
  <c r="J1644" i="3"/>
  <c r="J1472" i="3"/>
  <c r="J1381" i="3"/>
  <c r="BK882" i="3"/>
  <c r="BK681" i="3"/>
  <c r="BK500" i="3"/>
  <c r="J276" i="3"/>
  <c r="BK2904" i="3"/>
  <c r="BK2780" i="3"/>
  <c r="BK2684" i="3"/>
  <c r="BK2562" i="3"/>
  <c r="J2467" i="3"/>
  <c r="BK2240" i="3"/>
  <c r="BK2142" i="3"/>
  <c r="BK2003" i="3"/>
  <c r="J1951" i="3"/>
  <c r="BK1854" i="3"/>
  <c r="BK1760" i="3"/>
  <c r="BK1514" i="3"/>
  <c r="J1355" i="3"/>
  <c r="BK846" i="3"/>
  <c r="J652" i="3"/>
  <c r="J430" i="3"/>
  <c r="J193" i="3"/>
  <c r="J3271" i="3"/>
  <c r="J3101" i="3"/>
  <c r="BK3080" i="3"/>
  <c r="BK3012" i="3"/>
  <c r="J2880" i="3"/>
  <c r="J2684" i="3"/>
  <c r="J2471" i="3"/>
  <c r="J2330" i="3"/>
  <c r="J2142" i="3"/>
  <c r="BK1989" i="3"/>
  <c r="J1870" i="3"/>
  <c r="J540" i="3"/>
  <c r="J234" i="3"/>
  <c r="J208" i="4"/>
  <c r="BK171" i="4"/>
  <c r="BK113" i="4"/>
  <c r="J202" i="4"/>
  <c r="BK154" i="4"/>
  <c r="BK114" i="4"/>
  <c r="J199" i="4"/>
  <c r="J136" i="4"/>
  <c r="BK100" i="4"/>
  <c r="BK166" i="4"/>
  <c r="J95" i="4"/>
  <c r="J394" i="5"/>
  <c r="J343" i="5"/>
  <c r="BK256" i="5"/>
  <c r="BK146" i="5"/>
  <c r="BK411" i="5"/>
  <c r="BK339" i="5"/>
  <c r="J261" i="5"/>
  <c r="BK418" i="5"/>
  <c r="J382" i="5"/>
  <c r="J315" i="5"/>
  <c r="BK261" i="5"/>
  <c r="BK208" i="5"/>
  <c r="BK150" i="5"/>
  <c r="J432" i="5"/>
  <c r="BK365" i="5"/>
  <c r="BK242" i="5"/>
  <c r="J169" i="5"/>
  <c r="BK358" i="6"/>
  <c r="BK353" i="6"/>
  <c r="J299" i="6"/>
  <c r="BK262" i="6"/>
  <c r="BK220" i="6"/>
  <c r="J191" i="6"/>
  <c r="J143" i="6"/>
  <c r="J114" i="6"/>
  <c r="J305" i="6"/>
  <c r="J228" i="6"/>
  <c r="BK203" i="6"/>
  <c r="BK136" i="6"/>
  <c r="BK110" i="6"/>
  <c r="BK318" i="6"/>
  <c r="BK267" i="6"/>
  <c r="BK214" i="6"/>
  <c r="J192" i="6"/>
  <c r="J156" i="6"/>
  <c r="J110" i="6"/>
  <c r="J326" i="6"/>
  <c r="BK275" i="6"/>
  <c r="J231" i="6"/>
  <c r="J205" i="6"/>
  <c r="BK192" i="6"/>
  <c r="BK133" i="6"/>
  <c r="J101" i="6"/>
  <c r="BK145" i="7"/>
  <c r="BK95" i="7"/>
  <c r="J116" i="7"/>
  <c r="J108" i="7"/>
  <c r="BK159" i="7"/>
  <c r="J120" i="7"/>
  <c r="BK222" i="8"/>
  <c r="J291" i="8"/>
  <c r="BK194" i="8"/>
  <c r="J253" i="8"/>
  <c r="J213" i="8"/>
  <c r="J231" i="8"/>
  <c r="J206" i="8"/>
  <c r="J142" i="8"/>
  <c r="BK106" i="9"/>
  <c r="J92" i="9"/>
  <c r="J90" i="9"/>
  <c r="J104" i="9"/>
  <c r="J96" i="9"/>
  <c r="BK92" i="9"/>
  <c r="J384" i="10"/>
  <c r="BK344" i="10"/>
  <c r="BK278" i="10"/>
  <c r="J143" i="10"/>
  <c r="J331" i="10"/>
  <c r="BK233" i="10"/>
  <c r="BK372" i="10"/>
  <c r="J236" i="10"/>
  <c r="J128" i="10"/>
  <c r="BK295" i="10"/>
  <c r="J162" i="10"/>
  <c r="J146" i="11"/>
  <c r="BK217" i="11"/>
  <c r="BK110" i="11"/>
  <c r="BK182" i="11"/>
  <c r="BK225" i="12"/>
  <c r="J115" i="12"/>
  <c r="BK245" i="12"/>
  <c r="BK115" i="12"/>
  <c r="BK223" i="12"/>
  <c r="J132" i="13"/>
  <c r="J92" i="13"/>
  <c r="BK119" i="13"/>
  <c r="BK133" i="13"/>
  <c r="BK105" i="13"/>
  <c r="BK128" i="13"/>
  <c r="J111" i="13"/>
  <c r="BK91" i="14"/>
  <c r="BK90" i="14"/>
  <c r="J119" i="2"/>
  <c r="BK2910" i="3"/>
  <c r="J2762" i="3"/>
  <c r="J2582" i="3"/>
  <c r="J2356" i="3"/>
  <c r="J2267" i="3"/>
  <c r="BK2066" i="3"/>
  <c r="BK1820" i="3"/>
  <c r="J1661" i="3"/>
  <c r="J1476" i="3"/>
  <c r="BK1235" i="3"/>
  <c r="J745" i="3"/>
  <c r="BK564" i="3"/>
  <c r="BK250" i="3"/>
  <c r="BK2940" i="3"/>
  <c r="BK2784" i="3"/>
  <c r="J2612" i="3"/>
  <c r="J2445" i="3"/>
  <c r="J2295" i="3"/>
  <c r="J2163" i="3"/>
  <c r="BK2056" i="3"/>
  <c r="J1864" i="3"/>
  <c r="J1757" i="3"/>
  <c r="J1495" i="3"/>
  <c r="J1360" i="3"/>
  <c r="J846" i="3"/>
  <c r="BK530" i="3"/>
  <c r="J123" i="3"/>
  <c r="BK2814" i="3"/>
  <c r="BK2670" i="3"/>
  <c r="BK2498" i="3"/>
  <c r="BK2335" i="3"/>
  <c r="BK2130" i="3"/>
  <c r="J1975" i="3"/>
  <c r="BK1815" i="3"/>
  <c r="J1581" i="3"/>
  <c r="BK1456" i="3"/>
  <c r="BK943" i="3"/>
  <c r="J807" i="3"/>
  <c r="BK505" i="3"/>
  <c r="BK296" i="3"/>
  <c r="J140" i="3"/>
  <c r="J3162" i="3"/>
  <c r="J3099" i="3"/>
  <c r="J3080" i="3"/>
  <c r="BK3015" i="3"/>
  <c r="BK2891" i="3"/>
  <c r="BK2688" i="3"/>
  <c r="BK2540" i="3"/>
  <c r="BK2404" i="3"/>
  <c r="J2291" i="3"/>
  <c r="BK2136" i="3"/>
  <c r="BK1895" i="3"/>
  <c r="J765" i="3"/>
  <c r="BK448" i="3"/>
  <c r="J281" i="3"/>
  <c r="BK222" i="4"/>
  <c r="J182" i="4"/>
  <c r="BK116" i="4"/>
  <c r="BK174" i="4"/>
  <c r="J122" i="4"/>
  <c r="BK214" i="4"/>
  <c r="J164" i="4"/>
  <c r="J124" i="4"/>
  <c r="J231" i="4"/>
  <c r="J160" i="4"/>
  <c r="J426" i="5"/>
  <c r="J360" i="5"/>
  <c r="BK300" i="5"/>
  <c r="J234" i="5"/>
  <c r="J121" i="5"/>
  <c r="BK360" i="5"/>
  <c r="BK276" i="5"/>
  <c r="J215" i="5"/>
  <c r="BK171" i="5"/>
  <c r="BK105" i="5"/>
  <c r="BK387" i="5"/>
  <c r="J307" i="5"/>
  <c r="J217" i="5"/>
  <c r="J146" i="5"/>
  <c r="BK391" i="5"/>
  <c r="J324" i="5"/>
  <c r="J203" i="5"/>
  <c r="BK121" i="5"/>
  <c r="BK345" i="6"/>
  <c r="J275" i="6"/>
  <c r="BK232" i="6"/>
  <c r="BK198" i="6"/>
  <c r="BK166" i="6"/>
  <c r="BK127" i="6"/>
  <c r="BK339" i="6"/>
  <c r="J262" i="6"/>
  <c r="J225" i="6"/>
  <c r="J160" i="6"/>
  <c r="BK118" i="6"/>
  <c r="J335" i="6"/>
  <c r="BK297" i="6"/>
  <c r="BK249" i="6"/>
  <c r="J211" i="6"/>
  <c r="J142" i="6"/>
  <c r="BK122" i="6"/>
  <c r="BK335" i="6"/>
  <c r="BK254" i="6"/>
  <c r="J232" i="6"/>
  <c r="J204" i="6"/>
  <c r="BK162" i="6"/>
  <c r="J116" i="6"/>
  <c r="J135" i="7"/>
  <c r="J155" i="7"/>
  <c r="BK126" i="7"/>
  <c r="BK137" i="7"/>
  <c r="J160" i="7"/>
  <c r="BK99" i="7"/>
  <c r="J188" i="8"/>
  <c r="BK253" i="8"/>
  <c r="BK151" i="8"/>
  <c r="J292" i="8"/>
  <c r="J228" i="8"/>
  <c r="BK122" i="8"/>
  <c r="J117" i="10"/>
  <c r="J244" i="10"/>
  <c r="BK394" i="10"/>
  <c r="BK252" i="10"/>
  <c r="J192" i="11"/>
  <c r="J105" i="11"/>
  <c r="BK89" i="11"/>
  <c r="BK229" i="12"/>
  <c r="BK102" i="12"/>
  <c r="BK134" i="12"/>
  <c r="J245" i="12"/>
  <c r="J134" i="12"/>
  <c r="J105" i="13"/>
  <c r="J123" i="13"/>
  <c r="BK138" i="13"/>
  <c r="J95" i="13"/>
  <c r="BK113" i="13"/>
  <c r="J101" i="14"/>
  <c r="BK110" i="14"/>
  <c r="BK103" i="2"/>
  <c r="BK2868" i="3"/>
  <c r="BK2647" i="3"/>
  <c r="BK2457" i="3"/>
  <c r="BK2289" i="3"/>
  <c r="BK2163" i="3"/>
  <c r="J1895" i="3"/>
  <c r="J1676" i="3"/>
  <c r="BK1490" i="3"/>
  <c r="J1264" i="3"/>
  <c r="BK838" i="3"/>
  <c r="J681" i="3"/>
  <c r="BK424" i="3"/>
  <c r="BK2919" i="3"/>
  <c r="J2826" i="3"/>
  <c r="J2626" i="3"/>
  <c r="J2461" i="3"/>
  <c r="BK2317" i="3"/>
  <c r="BK2188" i="3"/>
  <c r="BK2037" i="3"/>
  <c r="BK1911" i="3"/>
  <c r="J1671" i="3"/>
  <c r="J1481" i="3"/>
  <c r="BK1327" i="3"/>
  <c r="BK761" i="3"/>
  <c r="BK515" i="3"/>
  <c r="J215" i="3"/>
  <c r="J2893" i="3"/>
  <c r="BK2704" i="3"/>
  <c r="J2570" i="3"/>
  <c r="J2423" i="3"/>
  <c r="BK2200" i="3"/>
  <c r="J2061" i="3"/>
  <c r="BK1963" i="3"/>
  <c r="J1841" i="3"/>
  <c r="BK1611" i="3"/>
  <c r="BK1472" i="3"/>
  <c r="BK965" i="3"/>
  <c r="BK867" i="3"/>
  <c r="J752" i="3"/>
  <c r="BK93" i="2"/>
  <c r="BK2893" i="3"/>
  <c r="J2622" i="3"/>
  <c r="J2387" i="3"/>
  <c r="BK2170" i="3"/>
  <c r="J2010" i="3"/>
  <c r="J1616" i="3"/>
  <c r="BK1429" i="3"/>
  <c r="BK937" i="3"/>
  <c r="J717" i="3"/>
  <c r="J530" i="3"/>
  <c r="J2962" i="3"/>
  <c r="J2835" i="3"/>
  <c r="J2716" i="3"/>
  <c r="BK2536" i="3"/>
  <c r="BK2348" i="3"/>
  <c r="BK2214" i="3"/>
  <c r="J2094" i="3"/>
  <c r="J1989" i="3"/>
  <c r="BK1591" i="3"/>
  <c r="BK1391" i="3"/>
  <c r="J867" i="3"/>
  <c r="J712" i="3"/>
  <c r="J396" i="3"/>
  <c r="BK234" i="3"/>
  <c r="J2901" i="3"/>
  <c r="J2737" i="3"/>
  <c r="J2536" i="3"/>
  <c r="BK2437" i="3"/>
  <c r="J2231" i="3"/>
  <c r="J2076" i="3"/>
  <c r="J1927" i="3"/>
  <c r="BK1764" i="3"/>
  <c r="J1521" i="3"/>
  <c r="BK1215" i="3"/>
  <c r="BK822" i="3"/>
  <c r="J545" i="3"/>
  <c r="J424" i="3"/>
  <c r="BK173" i="3"/>
  <c r="BK3182" i="3"/>
  <c r="BK3101" i="3"/>
  <c r="J3087" i="3"/>
  <c r="BK3020" i="3"/>
  <c r="BK2962" i="3"/>
  <c r="BK2746" i="3"/>
  <c r="BK2582" i="3"/>
  <c r="BK2467" i="3"/>
  <c r="BK2338" i="3"/>
  <c r="J2175" i="3"/>
  <c r="BK1970" i="3"/>
  <c r="J1809" i="3"/>
  <c r="J608" i="3"/>
  <c r="J352" i="3"/>
  <c r="J145" i="3"/>
  <c r="BK202" i="4"/>
  <c r="BK146" i="4"/>
  <c r="J205" i="4"/>
  <c r="J131" i="4"/>
  <c r="J222" i="4"/>
  <c r="J176" i="4"/>
  <c r="BK133" i="4"/>
  <c r="J102" i="4"/>
  <c r="J178" i="4"/>
  <c r="J100" i="4"/>
  <c r="BK385" i="5"/>
  <c r="BK336" i="5"/>
  <c r="J272" i="5"/>
  <c r="J167" i="5"/>
  <c r="BK413" i="5"/>
  <c r="J349" i="5"/>
  <c r="J287" i="5"/>
  <c r="J247" i="5"/>
  <c r="J153" i="5"/>
  <c r="J401" i="5"/>
  <c r="BK337" i="5"/>
  <c r="J274" i="5"/>
  <c r="BK211" i="5"/>
  <c r="J120" i="5"/>
  <c r="BK374" i="5"/>
  <c r="BK249" i="5"/>
  <c r="J171" i="5"/>
  <c r="J356" i="6"/>
  <c r="J291" i="6"/>
  <c r="J239" i="6"/>
  <c r="BK212" i="6"/>
  <c r="BK178" i="6"/>
  <c r="BK142" i="6"/>
  <c r="J106" i="6"/>
  <c r="BK328" i="6"/>
  <c r="J281" i="6"/>
  <c r="J220" i="6"/>
  <c r="J193" i="6"/>
  <c r="J131" i="6"/>
  <c r="J322" i="6"/>
  <c r="BK264" i="6"/>
  <c r="J201" i="6"/>
  <c r="J168" i="6"/>
  <c r="BK131" i="6"/>
  <c r="J352" i="6"/>
  <c r="J270" i="6"/>
  <c r="J224" i="6"/>
  <c r="J198" i="6"/>
  <c r="J189" i="6"/>
  <c r="BK139" i="6"/>
  <c r="BK99" i="6"/>
  <c r="BK110" i="7"/>
  <c r="J141" i="7"/>
  <c r="J145" i="7"/>
  <c r="J104" i="7"/>
  <c r="BK139" i="7"/>
  <c r="BK282" i="8"/>
  <c r="BK148" i="8"/>
  <c r="BK228" i="8"/>
  <c r="J249" i="8"/>
  <c r="BK139" i="8"/>
  <c r="BK249" i="8"/>
  <c r="BK165" i="10"/>
  <c r="BK117" i="10"/>
  <c r="J295" i="10"/>
  <c r="J133" i="10"/>
  <c r="J302" i="10"/>
  <c r="BK150" i="11"/>
  <c r="BK158" i="11"/>
  <c r="J204" i="11"/>
  <c r="J251" i="12"/>
  <c r="BK154" i="12"/>
  <c r="BK88" i="12"/>
  <c r="J127" i="12"/>
  <c r="BK192" i="12"/>
  <c r="J121" i="13"/>
  <c r="J90" i="13"/>
  <c r="J115" i="13"/>
  <c r="BK132" i="13"/>
  <c r="BK104" i="13"/>
  <c r="BK117" i="13"/>
  <c r="J97" i="13"/>
  <c r="J87" i="14"/>
  <c r="J89" i="14"/>
  <c r="J98" i="2"/>
  <c r="BK2737" i="3"/>
  <c r="BK2616" i="3"/>
  <c r="J2404" i="3"/>
  <c r="J2270" i="3"/>
  <c r="BK2076" i="3"/>
  <c r="BK1825" i="3"/>
  <c r="BK1649" i="3"/>
  <c r="J1474" i="3"/>
  <c r="J960" i="3"/>
  <c r="BK727" i="3"/>
  <c r="BK558" i="3"/>
  <c r="J207" i="3"/>
  <c r="J2945" i="3"/>
  <c r="J2755" i="3"/>
  <c r="BK2602" i="3"/>
  <c r="BK2423" i="3"/>
  <c r="BK2277" i="3"/>
  <c r="J2123" i="3"/>
  <c r="J1991" i="3"/>
  <c r="BK1809" i="3"/>
  <c r="BK1634" i="3"/>
  <c r="J1434" i="3"/>
  <c r="J965" i="3"/>
  <c r="BK717" i="3"/>
  <c r="BK488" i="3"/>
  <c r="J267" i="3"/>
  <c r="BK2933" i="3"/>
  <c r="BK2762" i="3"/>
  <c r="J2653" i="3"/>
  <c r="J2490" i="3"/>
  <c r="J2317" i="3"/>
  <c r="BK2118" i="3"/>
  <c r="J1939" i="3"/>
  <c r="J1802" i="3"/>
  <c r="J1529" i="3"/>
  <c r="J1340" i="3"/>
  <c r="BK932" i="3"/>
  <c r="J838" i="3"/>
  <c r="J693" i="3"/>
  <c r="J525" i="3"/>
  <c r="J321" i="3"/>
  <c r="J178" i="3"/>
  <c r="J3276" i="3"/>
  <c r="J3160" i="3"/>
  <c r="J3104" i="3"/>
  <c r="BK3085" i="3"/>
  <c r="BK3023" i="3"/>
  <c r="BK3001" i="3"/>
  <c r="BK2895" i="3"/>
  <c r="BK2696" i="3"/>
  <c r="BK2570" i="3"/>
  <c r="BK2482" i="3"/>
  <c r="J2427" i="3"/>
  <c r="J2325" i="3"/>
  <c r="J2289" i="3"/>
  <c r="J2149" i="3"/>
  <c r="J2029" i="3"/>
  <c r="J1903" i="3"/>
  <c r="J1760" i="3"/>
  <c r="J1750" i="3"/>
  <c r="J1686" i="3"/>
  <c r="BK1671" i="3"/>
  <c r="J1649" i="3"/>
  <c r="J1591" i="3"/>
  <c r="BK1529" i="3"/>
  <c r="BK1507" i="3"/>
  <c r="J1498" i="3"/>
  <c r="J1456" i="3"/>
  <c r="J1440" i="3"/>
  <c r="BK1381" i="3"/>
  <c r="BK1365" i="3"/>
  <c r="J1332" i="3"/>
  <c r="J1287" i="3"/>
  <c r="BK1229" i="3"/>
  <c r="J1046" i="3"/>
  <c r="J943" i="3"/>
  <c r="BK927" i="3"/>
  <c r="J887" i="3"/>
  <c r="J811" i="3"/>
  <c r="J761" i="3"/>
  <c r="J472" i="3"/>
  <c r="J286" i="3"/>
  <c r="BK231" i="4"/>
  <c r="BK195" i="4"/>
  <c r="BK150" i="4"/>
  <c r="J123" i="4"/>
  <c r="BK226" i="4"/>
  <c r="BK160" i="4"/>
  <c r="BK124" i="4"/>
  <c r="BK228" i="4"/>
  <c r="BK190" i="4"/>
  <c r="J171" i="4"/>
  <c r="BK131" i="4"/>
  <c r="BK107" i="4"/>
  <c r="J210" i="4"/>
  <c r="BK162" i="4"/>
  <c r="BK128" i="4"/>
  <c r="J415" i="5"/>
  <c r="BK395" i="5"/>
  <c r="BK345" i="5"/>
  <c r="BK291" i="5"/>
  <c r="J263" i="5"/>
  <c r="J211" i="5"/>
  <c r="BK125" i="5"/>
  <c r="J412" i="5"/>
  <c r="J365" i="5"/>
  <c r="BK324" i="5"/>
  <c r="J279" i="5"/>
  <c r="BK148" i="5"/>
  <c r="BK397" i="5"/>
  <c r="J370" i="5"/>
  <c r="BK304" i="5"/>
  <c r="J232" i="5"/>
  <c r="BK178" i="5"/>
  <c r="J130" i="5"/>
  <c r="J380" i="5"/>
  <c r="J333" i="5"/>
  <c r="BK246" i="5"/>
  <c r="J179" i="5"/>
  <c r="J140" i="5"/>
  <c r="BK352" i="6"/>
  <c r="J318" i="6"/>
  <c r="BK279" i="6"/>
  <c r="J260" i="6"/>
  <c r="J234" i="6"/>
  <c r="BK215" i="6"/>
  <c r="J182" i="6"/>
  <c r="BK160" i="6"/>
  <c r="BK129" i="6"/>
  <c r="BK105" i="6"/>
  <c r="J341" i="6"/>
  <c r="J295" i="6"/>
  <c r="J258" i="6"/>
  <c r="BK231" i="6"/>
  <c r="J208" i="6"/>
  <c r="J178" i="6"/>
  <c r="J129" i="6"/>
  <c r="BK120" i="6"/>
  <c r="J333" i="6"/>
  <c r="J272" i="6"/>
  <c r="J244" i="6"/>
  <c r="BK199" i="6"/>
  <c r="J162" i="6"/>
  <c r="J137" i="6"/>
  <c r="J120" i="6"/>
  <c r="J343" i="6"/>
  <c r="BK305" i="6"/>
  <c r="BK251" i="6"/>
  <c r="J237" i="6"/>
  <c r="J223" i="6"/>
  <c r="J206" i="6"/>
  <c r="BK193" i="6"/>
  <c r="BK155" i="6"/>
  <c r="J125" i="6"/>
  <c r="J97" i="6"/>
  <c r="J126" i="7"/>
  <c r="J93" i="7"/>
  <c r="J124" i="7"/>
  <c r="J98" i="7"/>
  <c r="J139" i="7"/>
  <c r="BK102" i="7"/>
  <c r="BK135" i="7"/>
  <c r="BK100" i="7"/>
  <c r="BK276" i="8"/>
  <c r="BK176" i="8"/>
  <c r="BK292" i="8"/>
  <c r="J225" i="8"/>
  <c r="BK145" i="8"/>
  <c r="J264" i="8"/>
  <c r="BK225" i="8"/>
  <c r="BK293" i="8"/>
  <c r="BK226" i="10"/>
  <c r="J394" i="10"/>
  <c r="BK321" i="10"/>
  <c r="J226" i="10"/>
  <c r="BK143" i="10"/>
  <c r="BK297" i="10"/>
  <c r="J183" i="10"/>
  <c r="BK390" i="10"/>
  <c r="J256" i="10"/>
  <c r="J95" i="10"/>
  <c r="J198" i="11"/>
  <c r="BK114" i="11"/>
  <c r="BK146" i="11"/>
  <c r="BK214" i="11"/>
  <c r="J227" i="12"/>
  <c r="BK93" i="12"/>
  <c r="J256" i="12"/>
  <c r="BK123" i="12"/>
  <c r="J225" i="12"/>
  <c r="J93" i="12"/>
  <c r="BK107" i="13"/>
  <c r="BK89" i="13"/>
  <c r="J125" i="13"/>
  <c r="J100" i="13"/>
  <c r="J127" i="13"/>
  <c r="BK109" i="13"/>
  <c r="BK130" i="13"/>
  <c r="BK112" i="13"/>
  <c r="BK122" i="14"/>
  <c r="BK87" i="14"/>
  <c r="BK86" i="2"/>
  <c r="AS56" i="1"/>
  <c r="BK2325" i="3"/>
  <c r="BK2231" i="3"/>
  <c r="BK2099" i="3"/>
  <c r="BK1919" i="3"/>
  <c r="BK1802" i="3"/>
  <c r="J1652" i="3"/>
  <c r="BK1495" i="3"/>
  <c r="BK1293" i="3"/>
  <c r="J1137" i="3"/>
  <c r="J822" i="3"/>
  <c r="J698" i="3"/>
  <c r="J515" i="3"/>
  <c r="BK178" i="3"/>
  <c r="J2933" i="3"/>
  <c r="BK2885" i="3"/>
  <c r="BK2742" i="3"/>
  <c r="J2606" i="3"/>
  <c r="J2482" i="3"/>
  <c r="J2338" i="3"/>
  <c r="J2253" i="3"/>
  <c r="J2179" i="3"/>
  <c r="J2089" i="3"/>
  <c r="BK2010" i="3"/>
  <c r="BK1958" i="3"/>
  <c r="BK1786" i="3"/>
  <c r="J1606" i="3"/>
  <c r="J1469" i="3"/>
  <c r="BK1340" i="3"/>
  <c r="J912" i="3"/>
  <c r="J817" i="3"/>
  <c r="BK698" i="3"/>
  <c r="J505" i="3"/>
  <c r="J291" i="3"/>
  <c r="BK130" i="3"/>
  <c r="J2927" i="3"/>
  <c r="J2784" i="3"/>
  <c r="BK2678" i="3"/>
  <c r="J2578" i="3"/>
  <c r="J2504" i="3"/>
  <c r="BK2399" i="3"/>
  <c r="J2190" i="3"/>
  <c r="BK2123" i="3"/>
  <c r="BK1998" i="3"/>
  <c r="J1919" i="3"/>
  <c r="J1786" i="3"/>
  <c r="J1611" i="3"/>
  <c r="BK1474" i="3"/>
  <c r="BK1360" i="3"/>
  <c r="BK953" i="3"/>
  <c r="BK832" i="3"/>
  <c r="BK685" i="3"/>
  <c r="J460" i="3"/>
  <c r="BK286" i="3"/>
  <c r="BK118" i="3"/>
  <c r="J3182" i="3"/>
  <c r="BK3126" i="3"/>
  <c r="BK3099" i="3"/>
  <c r="J3089" i="3"/>
  <c r="J3046" i="3"/>
  <c r="J3012" i="3"/>
  <c r="BK2901" i="3"/>
  <c r="BK2826" i="3"/>
  <c r="BK2659" i="3"/>
  <c r="J2544" i="3"/>
  <c r="BK2409" i="3"/>
  <c r="BK2293" i="3"/>
  <c r="BK2161" i="3"/>
  <c r="BK2022" i="3"/>
  <c r="BK1909" i="3"/>
  <c r="J1825" i="3"/>
  <c r="J757" i="3"/>
  <c r="J488" i="3"/>
  <c r="BK291" i="3"/>
  <c r="J135" i="3"/>
  <c r="BK210" i="4"/>
  <c r="J188" i="4"/>
  <c r="BK130" i="4"/>
  <c r="J228" i="4"/>
  <c r="BK182" i="4"/>
  <c r="J138" i="4"/>
  <c r="BK121" i="4"/>
  <c r="BK98" i="4"/>
  <c r="J196" i="4"/>
  <c r="BK173" i="4"/>
  <c r="BK158" i="4"/>
  <c r="BK120" i="4"/>
  <c r="J104" i="4"/>
  <c r="BK205" i="4"/>
  <c r="BK176" i="4"/>
  <c r="J108" i="4"/>
  <c r="BK347" i="5"/>
  <c r="BK311" i="5"/>
  <c r="J267" i="5"/>
  <c r="BK203" i="5"/>
  <c r="BK126" i="5"/>
  <c r="BK415" i="5"/>
  <c r="J368" i="5"/>
  <c r="BK341" i="5"/>
  <c r="BK285" i="5"/>
  <c r="BK263" i="5"/>
  <c r="BK232" i="5"/>
  <c r="BK193" i="5"/>
  <c r="J150" i="5"/>
  <c r="BK436" i="5"/>
  <c r="BK412" i="5"/>
  <c r="BK358" i="5"/>
  <c r="J300" i="5"/>
  <c r="J249" i="5"/>
  <c r="BK169" i="5"/>
  <c r="J134" i="5"/>
  <c r="BK399" i="5"/>
  <c r="BK372" i="5"/>
  <c r="BK307" i="5"/>
  <c r="J178" i="5"/>
  <c r="BK134" i="5"/>
  <c r="J355" i="6"/>
  <c r="BK303" i="6"/>
  <c r="BK270" i="6"/>
  <c r="BK236" i="6"/>
  <c r="BK217" i="6"/>
  <c r="J188" i="6"/>
  <c r="BK168" i="6"/>
  <c r="J141" i="6"/>
  <c r="BK125" i="6"/>
  <c r="BK97" i="6"/>
  <c r="BK333" i="6"/>
  <c r="BK266" i="6"/>
  <c r="BK229" i="6"/>
  <c r="BK204" i="6"/>
  <c r="J153" i="6"/>
  <c r="J134" i="6"/>
  <c r="BK348" i="6"/>
  <c r="BK299" i="6"/>
  <c r="J256" i="6"/>
  <c r="J242" i="6"/>
  <c r="J207" i="6"/>
  <c r="BK189" i="6"/>
  <c r="BK146" i="6"/>
  <c r="J123" i="6"/>
  <c r="BK354" i="6"/>
  <c r="J301" i="6"/>
  <c r="J252" i="6"/>
  <c r="BK228" i="6"/>
  <c r="BK207" i="6"/>
  <c r="J195" i="6"/>
  <c r="BK156" i="6"/>
  <c r="BK109" i="6"/>
  <c r="J137" i="7"/>
  <c r="J107" i="7"/>
  <c r="BK132" i="7"/>
  <c r="BK105" i="7"/>
  <c r="J134" i="7"/>
  <c r="J100" i="7"/>
  <c r="BK114" i="7"/>
  <c r="J95" i="7"/>
  <c r="J273" i="8"/>
  <c r="J151" i="8"/>
  <c r="J270" i="8"/>
  <c r="J203" i="8"/>
  <c r="J139" i="8"/>
  <c r="BK261" i="8"/>
  <c r="BK215" i="8"/>
  <c r="J148" i="8"/>
  <c r="BK264" i="8"/>
  <c r="BK183" i="10"/>
  <c r="BK375" i="10"/>
  <c r="J306" i="10"/>
  <c r="BK236" i="10"/>
  <c r="J150" i="10"/>
  <c r="BK335" i="10"/>
  <c r="J252" i="10"/>
  <c r="BK391" i="10"/>
  <c r="J326" i="10"/>
  <c r="J220" i="10"/>
  <c r="BK198" i="11"/>
  <c r="J174" i="11"/>
  <c r="BK97" i="11"/>
  <c r="J150" i="11"/>
  <c r="BK192" i="11"/>
  <c r="BK233" i="12"/>
  <c r="BK147" i="12"/>
  <c r="J197" i="12"/>
  <c r="J235" i="12"/>
  <c r="BK110" i="12"/>
  <c r="J233" i="12"/>
  <c r="J154" i="12"/>
  <c r="BK123" i="13"/>
  <c r="BK93" i="13"/>
  <c r="J126" i="13"/>
  <c r="J103" i="13"/>
  <c r="BK126" i="13"/>
  <c r="J107" i="13"/>
  <c r="J129" i="13"/>
  <c r="BK103" i="13"/>
  <c r="BK97" i="14"/>
  <c r="J94" i="14"/>
  <c r="J90" i="14"/>
  <c r="J103" i="2"/>
  <c r="BK2966" i="3"/>
  <c r="J2873" i="3"/>
  <c r="BK2728" i="3"/>
  <c r="BK2606" i="3"/>
  <c r="BK2477" i="3"/>
  <c r="J2334" i="3"/>
  <c r="BK2274" i="3"/>
  <c r="BK2158" i="3"/>
  <c r="J2056" i="3"/>
  <c r="J1854" i="3"/>
  <c r="BK1666" i="3"/>
  <c r="J1564" i="3"/>
  <c r="BK1440" i="3"/>
  <c r="J1215" i="3"/>
  <c r="J832" i="3"/>
  <c r="J730" i="3"/>
  <c r="J685" i="3"/>
  <c r="J441" i="3"/>
  <c r="J173" i="3"/>
  <c r="BK2927" i="3"/>
  <c r="J2868" i="3"/>
  <c r="J2696" i="3"/>
  <c r="J2540" i="3"/>
  <c r="BK2427" i="3"/>
  <c r="J2312" i="3"/>
  <c r="BK2172" i="3"/>
  <c r="BK2042" i="3"/>
  <c r="BK1982" i="3"/>
  <c r="J1820" i="3"/>
  <c r="BK1742" i="3"/>
  <c r="BK1596" i="3"/>
  <c r="J1429" i="3"/>
  <c r="J1312" i="3"/>
  <c r="BK852" i="3"/>
  <c r="J722" i="3"/>
  <c r="BK520" i="3"/>
  <c r="J305" i="3"/>
  <c r="BK152" i="3"/>
  <c r="BK2945" i="3"/>
  <c r="J2849" i="3"/>
  <c r="J2728" i="3"/>
  <c r="J2664" i="3"/>
  <c r="J2602" i="3"/>
  <c r="J2494" i="3"/>
  <c r="BK2363" i="3"/>
  <c r="BK2195" i="3"/>
  <c r="J2110" i="3"/>
  <c r="J1970" i="3"/>
  <c r="BK1900" i="3"/>
  <c r="BK1793" i="3"/>
  <c r="J1628" i="3"/>
  <c r="BK1554" i="3"/>
  <c r="BK1445" i="3"/>
  <c r="BK1264" i="3"/>
  <c r="BK917" i="3"/>
  <c r="J827" i="3"/>
  <c r="BK730" i="3"/>
  <c r="J520" i="3"/>
  <c r="J374" i="3"/>
  <c r="BK159" i="3"/>
  <c r="BK3276" i="3"/>
  <c r="BK3160" i="3"/>
  <c r="BK3141" i="3"/>
  <c r="J3097" i="3"/>
  <c r="BK3087" i="3"/>
  <c r="BK3036" i="3"/>
  <c r="J3006" i="3"/>
  <c r="BK2972" i="3"/>
  <c r="J2814" i="3"/>
  <c r="BK2631" i="3"/>
  <c r="J2558" i="3"/>
  <c r="J2453" i="3"/>
  <c r="BK2353" i="3"/>
  <c r="J2274" i="3"/>
  <c r="J2177" i="3"/>
  <c r="J2027" i="3"/>
  <c r="J1900" i="3"/>
  <c r="J1793" i="3"/>
  <c r="J780" i="3"/>
  <c r="BK576" i="3"/>
  <c r="J347" i="3"/>
  <c r="BK276" i="3"/>
  <c r="BK123" i="3"/>
  <c r="J218" i="4"/>
  <c r="BK192" i="4"/>
  <c r="J143" i="4"/>
  <c r="BK102" i="4"/>
  <c r="J186" i="4"/>
  <c r="BK136" i="4"/>
  <c r="BK123" i="4"/>
  <c r="BK218" i="4"/>
  <c r="J174" i="4"/>
  <c r="J142" i="4"/>
  <c r="J118" i="4"/>
  <c r="BK230" i="4"/>
  <c r="J204" i="4"/>
  <c r="J150" i="4"/>
  <c r="BK409" i="5"/>
  <c r="BK362" i="5"/>
  <c r="J299" i="5"/>
  <c r="BK269" i="5"/>
  <c r="BK213" i="5"/>
  <c r="J435" i="5"/>
  <c r="J418" i="5"/>
  <c r="J369" i="5"/>
  <c r="J351" i="5"/>
  <c r="BK295" i="5"/>
  <c r="J269" i="5"/>
  <c r="BK435" i="5"/>
  <c r="J391" i="5"/>
  <c r="J339" i="5"/>
  <c r="BK299" i="5"/>
  <c r="BK234" i="5"/>
  <c r="BK167" i="5"/>
  <c r="J125" i="5"/>
  <c r="J392" i="5"/>
  <c r="J335" i="5"/>
  <c r="BK199" i="5"/>
  <c r="BK130" i="5"/>
  <c r="J339" i="6"/>
  <c r="J289" i="6"/>
  <c r="J251" i="6"/>
  <c r="J229" i="6"/>
  <c r="BK205" i="6"/>
  <c r="J174" i="6"/>
  <c r="BK151" i="6"/>
  <c r="J128" i="6"/>
  <c r="J99" i="6"/>
  <c r="J337" i="6"/>
  <c r="BK291" i="6"/>
  <c r="BK253" i="6"/>
  <c r="BK222" i="6"/>
  <c r="BK172" i="6"/>
  <c r="BK149" i="6"/>
  <c r="BK119" i="6"/>
  <c r="BK341" i="6"/>
  <c r="BK283" i="6"/>
  <c r="BK243" i="6"/>
  <c r="BK208" i="6"/>
  <c r="J187" i="6"/>
  <c r="J145" i="6"/>
  <c r="J130" i="6"/>
  <c r="BK104" i="6"/>
  <c r="J309" i="6"/>
  <c r="BK260" i="6"/>
  <c r="BK241" i="6"/>
  <c r="J219" i="6"/>
  <c r="J199" i="6"/>
  <c r="BK182" i="6"/>
  <c r="BK154" i="6"/>
  <c r="J117" i="6"/>
  <c r="BK161" i="7"/>
  <c r="J132" i="7"/>
  <c r="BK106" i="7"/>
  <c r="BK143" i="7"/>
  <c r="BK108" i="7"/>
  <c r="J159" i="7"/>
  <c r="BK103" i="7"/>
  <c r="BK130" i="7"/>
  <c r="J101" i="7"/>
  <c r="BK279" i="8"/>
  <c r="J158" i="8"/>
  <c r="BK243" i="8"/>
  <c r="BK153" i="8"/>
  <c r="BK92" i="8"/>
  <c r="J191" i="8"/>
  <c r="J92" i="8"/>
  <c r="J215" i="8"/>
  <c r="BK188" i="8"/>
  <c r="J153" i="8"/>
  <c r="J112" i="8"/>
  <c r="BK104" i="9"/>
  <c r="BK94" i="9"/>
  <c r="BK98" i="9"/>
  <c r="J110" i="9"/>
  <c r="J106" i="9"/>
  <c r="J98" i="9"/>
  <c r="BK102" i="9"/>
  <c r="J94" i="9"/>
  <c r="BK90" i="9"/>
  <c r="J381" i="10"/>
  <c r="BK286" i="10"/>
  <c r="BK244" i="10"/>
  <c r="J175" i="10"/>
  <c r="J391" i="10"/>
  <c r="BK273" i="10"/>
  <c r="J188" i="10"/>
  <c r="J112" i="10"/>
  <c r="BK265" i="10"/>
  <c r="J165" i="10"/>
  <c r="J335" i="10"/>
  <c r="J249" i="10"/>
  <c r="J195" i="11"/>
  <c r="BK204" i="11"/>
  <c r="J110" i="11"/>
  <c r="BK141" i="11"/>
  <c r="BK195" i="11"/>
  <c r="BK235" i="12"/>
  <c r="J161" i="12"/>
  <c r="J267" i="12"/>
  <c r="J110" i="12"/>
  <c r="J173" i="12"/>
  <c r="J231" i="12"/>
  <c r="J140" i="12"/>
  <c r="BK125" i="13"/>
  <c r="BK100" i="13"/>
  <c r="J131" i="13"/>
  <c r="J109" i="13"/>
  <c r="BK121" i="13"/>
  <c r="J93" i="13"/>
  <c r="BK118" i="13"/>
  <c r="BK99" i="13"/>
  <c r="BK99" i="14"/>
  <c r="J123" i="14"/>
  <c r="BK86" i="14"/>
  <c r="T3187" i="3" l="1"/>
  <c r="T210" i="10"/>
  <c r="R210" i="10"/>
  <c r="P135" i="11"/>
  <c r="R3187" i="3"/>
  <c r="P210" i="10"/>
  <c r="T135" i="11"/>
  <c r="P3187" i="3"/>
  <c r="R135" i="11"/>
  <c r="P92" i="2"/>
  <c r="R109" i="2"/>
  <c r="R117" i="3"/>
  <c r="T280" i="3"/>
  <c r="BK409" i="3"/>
  <c r="J409" i="3"/>
  <c r="J67" i="3" s="1"/>
  <c r="T721" i="3"/>
  <c r="T926" i="3"/>
  <c r="BK942" i="3"/>
  <c r="J942" i="3" s="1"/>
  <c r="J70" i="3" s="1"/>
  <c r="P1455" i="3"/>
  <c r="T1747" i="3"/>
  <c r="R1763" i="3"/>
  <c r="T1836" i="3"/>
  <c r="P2031" i="3"/>
  <c r="P2160" i="3"/>
  <c r="R2174" i="3"/>
  <c r="BK2189" i="3"/>
  <c r="J2189" i="3"/>
  <c r="J81" i="3"/>
  <c r="R2276" i="3"/>
  <c r="R2337" i="3"/>
  <c r="BK2362" i="3"/>
  <c r="J2362" i="3" s="1"/>
  <c r="J85" i="3" s="1"/>
  <c r="R2677" i="3"/>
  <c r="P2848" i="3"/>
  <c r="T2903" i="3"/>
  <c r="T3014" i="3"/>
  <c r="BK3022" i="3"/>
  <c r="J3022" i="3"/>
  <c r="J90" i="3"/>
  <c r="P3103" i="3"/>
  <c r="P3275" i="3"/>
  <c r="BK94" i="4"/>
  <c r="J94" i="4" s="1"/>
  <c r="J65" i="4" s="1"/>
  <c r="BK106" i="4"/>
  <c r="J106" i="4" s="1"/>
  <c r="J66" i="4" s="1"/>
  <c r="T127" i="4"/>
  <c r="P145" i="4"/>
  <c r="R168" i="4"/>
  <c r="T198" i="4"/>
  <c r="T104" i="5"/>
  <c r="T144" i="5"/>
  <c r="P158" i="5"/>
  <c r="T210" i="5"/>
  <c r="R273" i="5"/>
  <c r="BK338" i="5"/>
  <c r="J338" i="5" s="1"/>
  <c r="J73" i="5" s="1"/>
  <c r="P353" i="5"/>
  <c r="BK367" i="5"/>
  <c r="J367" i="5"/>
  <c r="J75" i="5"/>
  <c r="BK419" i="5"/>
  <c r="J419" i="5" s="1"/>
  <c r="J76" i="5" s="1"/>
  <c r="T425" i="5"/>
  <c r="BK431" i="5"/>
  <c r="J431" i="5" s="1"/>
  <c r="J80" i="5" s="1"/>
  <c r="BK96" i="6"/>
  <c r="J96" i="6" s="1"/>
  <c r="J64" i="6" s="1"/>
  <c r="BK111" i="6"/>
  <c r="J111" i="6"/>
  <c r="J65" i="6" s="1"/>
  <c r="P124" i="6"/>
  <c r="P150" i="6"/>
  <c r="T159" i="6"/>
  <c r="P186" i="6"/>
  <c r="T227" i="6"/>
  <c r="R248" i="6"/>
  <c r="T332" i="6"/>
  <c r="P350" i="6"/>
  <c r="P90" i="7"/>
  <c r="R97" i="7"/>
  <c r="R113" i="7"/>
  <c r="BK157" i="7"/>
  <c r="J157" i="7"/>
  <c r="J67" i="7"/>
  <c r="BK91" i="8"/>
  <c r="J91" i="8"/>
  <c r="J64" i="8" s="1"/>
  <c r="T91" i="8"/>
  <c r="R157" i="8"/>
  <c r="BK214" i="8"/>
  <c r="J214" i="8" s="1"/>
  <c r="J66" i="8" s="1"/>
  <c r="T214" i="8"/>
  <c r="T252" i="8"/>
  <c r="R289" i="8"/>
  <c r="R89" i="9"/>
  <c r="R88" i="9" s="1"/>
  <c r="R87" i="9" s="1"/>
  <c r="R94" i="10"/>
  <c r="BK174" i="10"/>
  <c r="J174" i="10"/>
  <c r="J62" i="10" s="1"/>
  <c r="R174" i="10"/>
  <c r="P201" i="10"/>
  <c r="P225" i="10"/>
  <c r="T225" i="10"/>
  <c r="BK241" i="10"/>
  <c r="J241" i="10"/>
  <c r="J66" i="10" s="1"/>
  <c r="R241" i="10"/>
  <c r="P255" i="10"/>
  <c r="BK374" i="10"/>
  <c r="J374" i="10"/>
  <c r="J70" i="10" s="1"/>
  <c r="BK383" i="10"/>
  <c r="J383" i="10"/>
  <c r="J71" i="10"/>
  <c r="T383" i="10"/>
  <c r="BK88" i="11"/>
  <c r="J88" i="11"/>
  <c r="J61" i="11" s="1"/>
  <c r="R145" i="11"/>
  <c r="R173" i="11"/>
  <c r="T87" i="12"/>
  <c r="P180" i="12"/>
  <c r="BK218" i="12"/>
  <c r="J218" i="12" s="1"/>
  <c r="J64" i="12" s="1"/>
  <c r="BK88" i="13"/>
  <c r="J88" i="13" s="1"/>
  <c r="J61" i="13" s="1"/>
  <c r="P96" i="13"/>
  <c r="R102" i="13"/>
  <c r="T108" i="13"/>
  <c r="R136" i="13"/>
  <c r="BK92" i="2"/>
  <c r="J92" i="2"/>
  <c r="J62" i="2" s="1"/>
  <c r="BK109" i="2"/>
  <c r="J109" i="2"/>
  <c r="J63" i="2"/>
  <c r="BK117" i="3"/>
  <c r="J117" i="3" s="1"/>
  <c r="J65" i="3" s="1"/>
  <c r="BK280" i="3"/>
  <c r="J280" i="3"/>
  <c r="J66" i="3" s="1"/>
  <c r="P409" i="3"/>
  <c r="R721" i="3"/>
  <c r="R926" i="3"/>
  <c r="T942" i="3"/>
  <c r="R1455" i="3"/>
  <c r="P1747" i="3"/>
  <c r="T1763" i="3"/>
  <c r="R1836" i="3"/>
  <c r="T2031" i="3"/>
  <c r="T2160" i="3"/>
  <c r="BK2174" i="3"/>
  <c r="J2174" i="3" s="1"/>
  <c r="J79" i="3" s="1"/>
  <c r="P2189" i="3"/>
  <c r="BK2276" i="3"/>
  <c r="J2276" i="3" s="1"/>
  <c r="J82" i="3" s="1"/>
  <c r="BK2337" i="3"/>
  <c r="J2337" i="3" s="1"/>
  <c r="J83" i="3" s="1"/>
  <c r="R2362" i="3"/>
  <c r="BK2677" i="3"/>
  <c r="J2677" i="3"/>
  <c r="J86" i="3" s="1"/>
  <c r="R2848" i="3"/>
  <c r="P2903" i="3"/>
  <c r="BK3014" i="3"/>
  <c r="J3014" i="3" s="1"/>
  <c r="J89" i="3" s="1"/>
  <c r="T3022" i="3"/>
  <c r="T3103" i="3"/>
  <c r="BK3275" i="3"/>
  <c r="J3275" i="3"/>
  <c r="J93" i="3" s="1"/>
  <c r="R94" i="4"/>
  <c r="P106" i="4"/>
  <c r="R127" i="4"/>
  <c r="T145" i="4"/>
  <c r="T168" i="4"/>
  <c r="BK198" i="4"/>
  <c r="J198" i="4"/>
  <c r="J70" i="4"/>
  <c r="BK104" i="5"/>
  <c r="J104" i="5" s="1"/>
  <c r="J65" i="5" s="1"/>
  <c r="P144" i="5"/>
  <c r="BK158" i="5"/>
  <c r="J158" i="5" s="1"/>
  <c r="J68" i="5" s="1"/>
  <c r="R210" i="5"/>
  <c r="BK273" i="5"/>
  <c r="J273" i="5" s="1"/>
  <c r="J72" i="5" s="1"/>
  <c r="R338" i="5"/>
  <c r="R353" i="5"/>
  <c r="R367" i="5"/>
  <c r="R419" i="5"/>
  <c r="R425" i="5"/>
  <c r="R431" i="5"/>
  <c r="R430" i="5" s="1"/>
  <c r="T96" i="6"/>
  <c r="T111" i="6"/>
  <c r="R124" i="6"/>
  <c r="R150" i="6"/>
  <c r="P159" i="6"/>
  <c r="BK186" i="6"/>
  <c r="J186" i="6" s="1"/>
  <c r="J69" i="6" s="1"/>
  <c r="BK227" i="6"/>
  <c r="J227" i="6" s="1"/>
  <c r="J70" i="6" s="1"/>
  <c r="BK248" i="6"/>
  <c r="J248" i="6" s="1"/>
  <c r="J71" i="6" s="1"/>
  <c r="R332" i="6"/>
  <c r="BK350" i="6"/>
  <c r="J350" i="6"/>
  <c r="J73" i="6"/>
  <c r="R90" i="7"/>
  <c r="BK97" i="7"/>
  <c r="J97" i="7"/>
  <c r="J65" i="7" s="1"/>
  <c r="BK113" i="7"/>
  <c r="J113" i="7" s="1"/>
  <c r="J66" i="7" s="1"/>
  <c r="R157" i="7"/>
  <c r="R88" i="11"/>
  <c r="R87" i="11" s="1"/>
  <c r="R86" i="11" s="1"/>
  <c r="BK145" i="11"/>
  <c r="J145" i="11" s="1"/>
  <c r="J64" i="11" s="1"/>
  <c r="BK173" i="11"/>
  <c r="J173" i="11" s="1"/>
  <c r="J65" i="11" s="1"/>
  <c r="P87" i="12"/>
  <c r="R180" i="12"/>
  <c r="R218" i="12"/>
  <c r="R88" i="13"/>
  <c r="R96" i="13"/>
  <c r="P102" i="13"/>
  <c r="R108" i="13"/>
  <c r="P136" i="13"/>
  <c r="P88" i="14"/>
  <c r="T88" i="14"/>
  <c r="T96" i="14"/>
  <c r="R92" i="2"/>
  <c r="R84" i="2" s="1"/>
  <c r="R83" i="2" s="1"/>
  <c r="T109" i="2"/>
  <c r="P117" i="3"/>
  <c r="P280" i="3"/>
  <c r="T409" i="3"/>
  <c r="P721" i="3"/>
  <c r="P926" i="3"/>
  <c r="P942" i="3"/>
  <c r="T1455" i="3"/>
  <c r="R1747" i="3"/>
  <c r="BK1763" i="3"/>
  <c r="J1763" i="3" s="1"/>
  <c r="J75" i="3" s="1"/>
  <c r="P1836" i="3"/>
  <c r="BK2031" i="3"/>
  <c r="J2031" i="3" s="1"/>
  <c r="J77" i="3" s="1"/>
  <c r="BK2160" i="3"/>
  <c r="J2160" i="3" s="1"/>
  <c r="J78" i="3" s="1"/>
  <c r="T2174" i="3"/>
  <c r="T2189" i="3"/>
  <c r="T2276" i="3"/>
  <c r="T2337" i="3"/>
  <c r="P2362" i="3"/>
  <c r="P2677" i="3"/>
  <c r="T2848" i="3"/>
  <c r="R2903" i="3"/>
  <c r="R3014" i="3"/>
  <c r="R3022" i="3"/>
  <c r="BK3103" i="3"/>
  <c r="J3103" i="3"/>
  <c r="J91" i="3"/>
  <c r="T3275" i="3"/>
  <c r="P94" i="4"/>
  <c r="R106" i="4"/>
  <c r="BK127" i="4"/>
  <c r="J127" i="4"/>
  <c r="J67" i="4" s="1"/>
  <c r="BK145" i="4"/>
  <c r="J145" i="4"/>
  <c r="J68" i="4"/>
  <c r="BK168" i="4"/>
  <c r="J168" i="4"/>
  <c r="J69" i="4"/>
  <c r="P198" i="4"/>
  <c r="R104" i="5"/>
  <c r="R144" i="5"/>
  <c r="T158" i="5"/>
  <c r="BK210" i="5"/>
  <c r="P273" i="5"/>
  <c r="T338" i="5"/>
  <c r="T353" i="5"/>
  <c r="T367" i="5"/>
  <c r="P419" i="5"/>
  <c r="BK425" i="5"/>
  <c r="J425" i="5"/>
  <c r="J78" i="5" s="1"/>
  <c r="T431" i="5"/>
  <c r="T430" i="5" s="1"/>
  <c r="P96" i="6"/>
  <c r="P111" i="6"/>
  <c r="T124" i="6"/>
  <c r="T150" i="6"/>
  <c r="R159" i="6"/>
  <c r="T186" i="6"/>
  <c r="P227" i="6"/>
  <c r="P248" i="6"/>
  <c r="BK332" i="6"/>
  <c r="J332" i="6" s="1"/>
  <c r="J72" i="6" s="1"/>
  <c r="T350" i="6"/>
  <c r="T90" i="7"/>
  <c r="T97" i="7"/>
  <c r="P113" i="7"/>
  <c r="P157" i="7"/>
  <c r="P91" i="8"/>
  <c r="P157" i="8"/>
  <c r="R214" i="8"/>
  <c r="R252" i="8"/>
  <c r="T289" i="8"/>
  <c r="P89" i="9"/>
  <c r="P88" i="9"/>
  <c r="P87" i="9" s="1"/>
  <c r="AU63" i="1" s="1"/>
  <c r="P94" i="10"/>
  <c r="P93" i="10" s="1"/>
  <c r="P174" i="10"/>
  <c r="BK201" i="10"/>
  <c r="J201" i="10"/>
  <c r="J63" i="10" s="1"/>
  <c r="R225" i="10"/>
  <c r="P241" i="10"/>
  <c r="T241" i="10"/>
  <c r="T255" i="10"/>
  <c r="R374" i="10"/>
  <c r="P383" i="10"/>
  <c r="T88" i="11"/>
  <c r="T145" i="11"/>
  <c r="P173" i="11"/>
  <c r="R87" i="12"/>
  <c r="R86" i="12"/>
  <c r="R85" i="12" s="1"/>
  <c r="T180" i="12"/>
  <c r="T218" i="12"/>
  <c r="P88" i="13"/>
  <c r="BK96" i="13"/>
  <c r="J96" i="13" s="1"/>
  <c r="J63" i="13" s="1"/>
  <c r="BK102" i="13"/>
  <c r="J102" i="13" s="1"/>
  <c r="J64" i="13" s="1"/>
  <c r="P108" i="13"/>
  <c r="T136" i="13"/>
  <c r="BK96" i="14"/>
  <c r="J96" i="14"/>
  <c r="J63" i="14"/>
  <c r="BK100" i="14"/>
  <c r="J100" i="14"/>
  <c r="J64" i="14" s="1"/>
  <c r="T92" i="2"/>
  <c r="T84" i="2"/>
  <c r="T83" i="2" s="1"/>
  <c r="P109" i="2"/>
  <c r="T117" i="3"/>
  <c r="T116" i="3"/>
  <c r="R280" i="3"/>
  <c r="R409" i="3"/>
  <c r="BK721" i="3"/>
  <c r="J721" i="3" s="1"/>
  <c r="J68" i="3" s="1"/>
  <c r="BK926" i="3"/>
  <c r="J926" i="3" s="1"/>
  <c r="J69" i="3" s="1"/>
  <c r="R942" i="3"/>
  <c r="BK1455" i="3"/>
  <c r="J1455" i="3"/>
  <c r="J71" i="3"/>
  <c r="BK1747" i="3"/>
  <c r="J1747" i="3"/>
  <c r="J72" i="3"/>
  <c r="P1763" i="3"/>
  <c r="BK1836" i="3"/>
  <c r="J1836" i="3" s="1"/>
  <c r="J76" i="3" s="1"/>
  <c r="R2031" i="3"/>
  <c r="R2160" i="3"/>
  <c r="P2174" i="3"/>
  <c r="R2189" i="3"/>
  <c r="P2276" i="3"/>
  <c r="P2337" i="3"/>
  <c r="T2362" i="3"/>
  <c r="T2677" i="3"/>
  <c r="BK2848" i="3"/>
  <c r="J2848" i="3"/>
  <c r="J87" i="3" s="1"/>
  <c r="BK2903" i="3"/>
  <c r="J2903" i="3"/>
  <c r="J88" i="3" s="1"/>
  <c r="P3014" i="3"/>
  <c r="P3022" i="3"/>
  <c r="R3103" i="3"/>
  <c r="R3275" i="3"/>
  <c r="T94" i="4"/>
  <c r="T106" i="4"/>
  <c r="P127" i="4"/>
  <c r="R145" i="4"/>
  <c r="P168" i="4"/>
  <c r="R198" i="4"/>
  <c r="P104" i="5"/>
  <c r="P103" i="5" s="1"/>
  <c r="BK144" i="5"/>
  <c r="J144" i="5"/>
  <c r="J66" i="5"/>
  <c r="R158" i="5"/>
  <c r="P210" i="5"/>
  <c r="T273" i="5"/>
  <c r="P338" i="5"/>
  <c r="BK353" i="5"/>
  <c r="J353" i="5" s="1"/>
  <c r="J74" i="5" s="1"/>
  <c r="P367" i="5"/>
  <c r="T419" i="5"/>
  <c r="P425" i="5"/>
  <c r="P431" i="5"/>
  <c r="P430" i="5"/>
  <c r="R96" i="6"/>
  <c r="R111" i="6"/>
  <c r="BK124" i="6"/>
  <c r="J124" i="6" s="1"/>
  <c r="J66" i="6" s="1"/>
  <c r="BK150" i="6"/>
  <c r="J150" i="6" s="1"/>
  <c r="J67" i="6" s="1"/>
  <c r="BK159" i="6"/>
  <c r="J159" i="6" s="1"/>
  <c r="J68" i="6" s="1"/>
  <c r="R186" i="6"/>
  <c r="R227" i="6"/>
  <c r="T248" i="6"/>
  <c r="P332" i="6"/>
  <c r="R350" i="6"/>
  <c r="BK90" i="7"/>
  <c r="J90" i="7" s="1"/>
  <c r="J64" i="7" s="1"/>
  <c r="P97" i="7"/>
  <c r="T113" i="7"/>
  <c r="T157" i="7"/>
  <c r="R91" i="8"/>
  <c r="R90" i="8"/>
  <c r="BK157" i="8"/>
  <c r="J157" i="8"/>
  <c r="J65" i="8"/>
  <c r="T157" i="8"/>
  <c r="P214" i="8"/>
  <c r="BK252" i="8"/>
  <c r="J252" i="8" s="1"/>
  <c r="J67" i="8" s="1"/>
  <c r="P252" i="8"/>
  <c r="BK289" i="8"/>
  <c r="J289" i="8"/>
  <c r="J68" i="8"/>
  <c r="P289" i="8"/>
  <c r="BK89" i="9"/>
  <c r="BK88" i="9" s="1"/>
  <c r="J88" i="9" s="1"/>
  <c r="J64" i="9" s="1"/>
  <c r="J89" i="9"/>
  <c r="J65" i="9" s="1"/>
  <c r="T89" i="9"/>
  <c r="T88" i="9" s="1"/>
  <c r="T87" i="9" s="1"/>
  <c r="BK94" i="10"/>
  <c r="J94" i="10" s="1"/>
  <c r="J61" i="10" s="1"/>
  <c r="T94" i="10"/>
  <c r="T174" i="10"/>
  <c r="R201" i="10"/>
  <c r="T201" i="10"/>
  <c r="T93" i="10" s="1"/>
  <c r="BK225" i="10"/>
  <c r="J225" i="10"/>
  <c r="J65" i="10" s="1"/>
  <c r="BK255" i="10"/>
  <c r="R255" i="10"/>
  <c r="R254" i="10" s="1"/>
  <c r="P374" i="10"/>
  <c r="T374" i="10"/>
  <c r="R383" i="10"/>
  <c r="P88" i="11"/>
  <c r="P145" i="11"/>
  <c r="T173" i="11"/>
  <c r="BK87" i="12"/>
  <c r="J87" i="12"/>
  <c r="J61" i="12" s="1"/>
  <c r="BK180" i="12"/>
  <c r="J180" i="12"/>
  <c r="J63" i="12" s="1"/>
  <c r="P218" i="12"/>
  <c r="T88" i="13"/>
  <c r="T96" i="13"/>
  <c r="T102" i="13"/>
  <c r="BK108" i="13"/>
  <c r="J108" i="13"/>
  <c r="J65" i="13" s="1"/>
  <c r="BK136" i="13"/>
  <c r="J136" i="13" s="1"/>
  <c r="J66" i="13" s="1"/>
  <c r="BK88" i="14"/>
  <c r="J88" i="14" s="1"/>
  <c r="J61" i="14" s="1"/>
  <c r="R88" i="14"/>
  <c r="P96" i="14"/>
  <c r="R96" i="14"/>
  <c r="P100" i="14"/>
  <c r="R100" i="14"/>
  <c r="T100" i="14"/>
  <c r="BK85" i="2"/>
  <c r="J85" i="2" s="1"/>
  <c r="J61" i="2" s="1"/>
  <c r="BK210" i="10"/>
  <c r="J210" i="10" s="1"/>
  <c r="J64" i="10" s="1"/>
  <c r="BK251" i="10"/>
  <c r="J251" i="10"/>
  <c r="J67" i="10" s="1"/>
  <c r="BK135" i="11"/>
  <c r="J135" i="11"/>
  <c r="J63" i="11" s="1"/>
  <c r="BK266" i="12"/>
  <c r="J266" i="12" s="1"/>
  <c r="J65" i="12" s="1"/>
  <c r="BK2355" i="3"/>
  <c r="J2355" i="3" s="1"/>
  <c r="J84" i="3" s="1"/>
  <c r="BK207" i="5"/>
  <c r="J207" i="5"/>
  <c r="J69" i="5" s="1"/>
  <c r="BK216" i="11"/>
  <c r="J216" i="11"/>
  <c r="J66" i="11" s="1"/>
  <c r="BK3187" i="3"/>
  <c r="J3187" i="3" s="1"/>
  <c r="J92" i="3" s="1"/>
  <c r="BK152" i="5"/>
  <c r="J152" i="5" s="1"/>
  <c r="J67" i="5" s="1"/>
  <c r="BK393" i="10"/>
  <c r="J393" i="10"/>
  <c r="J72" i="10" s="1"/>
  <c r="BK94" i="13"/>
  <c r="J94" i="13" s="1"/>
  <c r="J62" i="13" s="1"/>
  <c r="BK93" i="14"/>
  <c r="J93" i="14" s="1"/>
  <c r="J62" i="14" s="1"/>
  <c r="BK1759" i="3"/>
  <c r="J1759" i="3" s="1"/>
  <c r="J73" i="3" s="1"/>
  <c r="BK2187" i="3"/>
  <c r="J2187" i="3"/>
  <c r="J80" i="3" s="1"/>
  <c r="BK127" i="11"/>
  <c r="J127" i="11"/>
  <c r="J62" i="11" s="1"/>
  <c r="BK172" i="12"/>
  <c r="J172" i="12" s="1"/>
  <c r="J62" i="12" s="1"/>
  <c r="E48" i="14"/>
  <c r="J54" i="14"/>
  <c r="F80" i="14"/>
  <c r="BE89" i="14"/>
  <c r="BE90" i="14"/>
  <c r="BE97" i="14"/>
  <c r="J81" i="14"/>
  <c r="BE94" i="14"/>
  <c r="BE123" i="14"/>
  <c r="J52" i="14"/>
  <c r="F55" i="14"/>
  <c r="BE91" i="14"/>
  <c r="BE92" i="14"/>
  <c r="BE101" i="14"/>
  <c r="BE110" i="14"/>
  <c r="BE122" i="14"/>
  <c r="BE124" i="14"/>
  <c r="BE86" i="14"/>
  <c r="BE87" i="14"/>
  <c r="BE99" i="14"/>
  <c r="J54" i="13"/>
  <c r="E76" i="13"/>
  <c r="BE91" i="13"/>
  <c r="BE92" i="13"/>
  <c r="BE100" i="13"/>
  <c r="BE105" i="13"/>
  <c r="BE106" i="13"/>
  <c r="BE107" i="13"/>
  <c r="BE109" i="13"/>
  <c r="BE119" i="13"/>
  <c r="BE122" i="13"/>
  <c r="BE131" i="13"/>
  <c r="BE133" i="13"/>
  <c r="BE134" i="13"/>
  <c r="F54" i="13"/>
  <c r="J55" i="13"/>
  <c r="BE93" i="13"/>
  <c r="BE95" i="13"/>
  <c r="BE97" i="13"/>
  <c r="BE98" i="13"/>
  <c r="BE99" i="13"/>
  <c r="BE110" i="13"/>
  <c r="BE113" i="13"/>
  <c r="BE114" i="13"/>
  <c r="BE115" i="13"/>
  <c r="BE123" i="13"/>
  <c r="BE127" i="13"/>
  <c r="BE129" i="13"/>
  <c r="BE130" i="13"/>
  <c r="J80" i="13"/>
  <c r="BE90" i="13"/>
  <c r="BE101" i="13"/>
  <c r="BE103" i="13"/>
  <c r="BE104" i="13"/>
  <c r="BE111" i="13"/>
  <c r="BE112" i="13"/>
  <c r="BE116" i="13"/>
  <c r="BE118" i="13"/>
  <c r="BE120" i="13"/>
  <c r="BE125" i="13"/>
  <c r="BE126" i="13"/>
  <c r="BE128" i="13"/>
  <c r="BE132" i="13"/>
  <c r="BE137" i="13"/>
  <c r="BE138" i="13"/>
  <c r="F55" i="13"/>
  <c r="BE89" i="13"/>
  <c r="BE117" i="13"/>
  <c r="BE121" i="13"/>
  <c r="BE124" i="13"/>
  <c r="BE135" i="13"/>
  <c r="F54" i="12"/>
  <c r="F55" i="12"/>
  <c r="J82" i="12"/>
  <c r="BE97" i="12"/>
  <c r="BE102" i="12"/>
  <c r="BE123" i="12"/>
  <c r="BE140" i="12"/>
  <c r="BE192" i="12"/>
  <c r="BE197" i="12"/>
  <c r="BE202" i="12"/>
  <c r="BE207" i="12"/>
  <c r="BE240" i="12"/>
  <c r="BE256" i="12"/>
  <c r="J81" i="12"/>
  <c r="BE88" i="12"/>
  <c r="BE134" i="12"/>
  <c r="BE154" i="12"/>
  <c r="BE161" i="12"/>
  <c r="BE164" i="12"/>
  <c r="BE173" i="12"/>
  <c r="BE181" i="12"/>
  <c r="BE225" i="12"/>
  <c r="BE227" i="12"/>
  <c r="BE229" i="12"/>
  <c r="BE231" i="12"/>
  <c r="BE235" i="12"/>
  <c r="J79" i="12"/>
  <c r="BE93" i="12"/>
  <c r="BE110" i="12"/>
  <c r="BE147" i="12"/>
  <c r="BE186" i="12"/>
  <c r="BE213" i="12"/>
  <c r="BE221" i="12"/>
  <c r="BE223" i="12"/>
  <c r="BE233" i="12"/>
  <c r="BE245" i="12"/>
  <c r="BE261" i="12"/>
  <c r="BE267" i="12"/>
  <c r="E48" i="12"/>
  <c r="BE115" i="12"/>
  <c r="BE127" i="12"/>
  <c r="BE219" i="12"/>
  <c r="BE251" i="12"/>
  <c r="J55" i="11"/>
  <c r="J80" i="11"/>
  <c r="J82" i="11"/>
  <c r="BE105" i="11"/>
  <c r="BE136" i="11"/>
  <c r="BE158" i="11"/>
  <c r="BE168" i="11"/>
  <c r="BE198" i="11"/>
  <c r="BE204" i="11"/>
  <c r="J255" i="10"/>
  <c r="J69" i="10"/>
  <c r="E48" i="11"/>
  <c r="F83" i="11"/>
  <c r="BE119" i="11"/>
  <c r="BE150" i="11"/>
  <c r="BE154" i="11"/>
  <c r="BE195" i="11"/>
  <c r="BE209" i="11"/>
  <c r="BE214" i="11"/>
  <c r="BE217" i="11"/>
  <c r="F54" i="11"/>
  <c r="BE89" i="11"/>
  <c r="BE97" i="11"/>
  <c r="BE110" i="11"/>
  <c r="BE114" i="11"/>
  <c r="BE117" i="11"/>
  <c r="BE128" i="11"/>
  <c r="BE141" i="11"/>
  <c r="BE146" i="11"/>
  <c r="BE174" i="11"/>
  <c r="BE179" i="11"/>
  <c r="BE182" i="11"/>
  <c r="BE187" i="11"/>
  <c r="BE192" i="11"/>
  <c r="BE163" i="11"/>
  <c r="F54" i="10"/>
  <c r="E82" i="10"/>
  <c r="BE128" i="10"/>
  <c r="BE143" i="10"/>
  <c r="BE150" i="10"/>
  <c r="BE172" i="10"/>
  <c r="BE211" i="10"/>
  <c r="BE220" i="10"/>
  <c r="BE233" i="10"/>
  <c r="BE242" i="10"/>
  <c r="BE256" i="10"/>
  <c r="BE265" i="10"/>
  <c r="BE273" i="10"/>
  <c r="BE286" i="10"/>
  <c r="BE306" i="10"/>
  <c r="BE326" i="10"/>
  <c r="BE354" i="10"/>
  <c r="BE375" i="10"/>
  <c r="BE394" i="10"/>
  <c r="J55" i="10"/>
  <c r="J86" i="10"/>
  <c r="J88" i="10"/>
  <c r="BE95" i="10"/>
  <c r="BE103" i="10"/>
  <c r="BE112" i="10"/>
  <c r="BE138" i="10"/>
  <c r="BE207" i="10"/>
  <c r="BE226" i="10"/>
  <c r="BE231" i="10"/>
  <c r="BE236" i="10"/>
  <c r="BE247" i="10"/>
  <c r="BE278" i="10"/>
  <c r="BE316" i="10"/>
  <c r="F89" i="10"/>
  <c r="BE123" i="10"/>
  <c r="BE165" i="10"/>
  <c r="BE188" i="10"/>
  <c r="BE244" i="10"/>
  <c r="BE252" i="10"/>
  <c r="BE295" i="10"/>
  <c r="BE297" i="10"/>
  <c r="BE302" i="10"/>
  <c r="BE331" i="10"/>
  <c r="BE335" i="10"/>
  <c r="BE344" i="10"/>
  <c r="BE381" i="10"/>
  <c r="BE384" i="10"/>
  <c r="BE390" i="10"/>
  <c r="BE391" i="10"/>
  <c r="BE117" i="10"/>
  <c r="BE133" i="10"/>
  <c r="BE155" i="10"/>
  <c r="BE162" i="10"/>
  <c r="BE175" i="10"/>
  <c r="BE183" i="10"/>
  <c r="BE190" i="10"/>
  <c r="BE202" i="10"/>
  <c r="BE216" i="10"/>
  <c r="BE249" i="10"/>
  <c r="BE321" i="10"/>
  <c r="BE363" i="10"/>
  <c r="BE372" i="10"/>
  <c r="E50" i="9"/>
  <c r="F58" i="9"/>
  <c r="J84" i="9"/>
  <c r="BE94" i="9"/>
  <c r="BE102" i="9"/>
  <c r="BE104" i="9"/>
  <c r="BE106" i="9"/>
  <c r="J56" i="9"/>
  <c r="F84" i="9"/>
  <c r="BE90" i="9"/>
  <c r="BE108" i="9"/>
  <c r="J58" i="9"/>
  <c r="BE92" i="9"/>
  <c r="BE100" i="9"/>
  <c r="BE110" i="9"/>
  <c r="BE96" i="9"/>
  <c r="BE98" i="9"/>
  <c r="F58" i="8"/>
  <c r="E78" i="8"/>
  <c r="BE122" i="8"/>
  <c r="BE133" i="8"/>
  <c r="BE136" i="8"/>
  <c r="BE142" i="8"/>
  <c r="BE176" i="8"/>
  <c r="BE188" i="8"/>
  <c r="BE191" i="8"/>
  <c r="BE206" i="8"/>
  <c r="BE222" i="8"/>
  <c r="BE225" i="8"/>
  <c r="BE234" i="8"/>
  <c r="BE240" i="8"/>
  <c r="BE282" i="8"/>
  <c r="BE293" i="8"/>
  <c r="F59" i="8"/>
  <c r="BE92" i="8"/>
  <c r="BE112" i="8"/>
  <c r="BE145" i="8"/>
  <c r="BE148" i="8"/>
  <c r="BE154" i="8"/>
  <c r="BE158" i="8"/>
  <c r="BE185" i="8"/>
  <c r="BE237" i="8"/>
  <c r="BE253" i="8"/>
  <c r="BE267" i="8"/>
  <c r="BE270" i="8"/>
  <c r="BE273" i="8"/>
  <c r="BE276" i="8"/>
  <c r="BE279" i="8"/>
  <c r="J56" i="8"/>
  <c r="J59" i="8"/>
  <c r="BE118" i="8"/>
  <c r="BE125" i="8"/>
  <c r="BE139" i="8"/>
  <c r="BE153" i="8"/>
  <c r="BE213" i="8"/>
  <c r="BE246" i="8"/>
  <c r="BE264" i="8"/>
  <c r="BE290" i="8"/>
  <c r="BE291" i="8"/>
  <c r="J58" i="8"/>
  <c r="BE151" i="8"/>
  <c r="BE194" i="8"/>
  <c r="BE203" i="8"/>
  <c r="BE209" i="8"/>
  <c r="BE212" i="8"/>
  <c r="BE215" i="8"/>
  <c r="BE228" i="8"/>
  <c r="BE231" i="8"/>
  <c r="BE243" i="8"/>
  <c r="BE249" i="8"/>
  <c r="BE261" i="8"/>
  <c r="BE286" i="8"/>
  <c r="BE292" i="8"/>
  <c r="J56" i="7"/>
  <c r="J59" i="7"/>
  <c r="BE95" i="7"/>
  <c r="BE103" i="7"/>
  <c r="BE107" i="7"/>
  <c r="BE110" i="7"/>
  <c r="BE122" i="7"/>
  <c r="BE124" i="7"/>
  <c r="BE132" i="7"/>
  <c r="BE143" i="7"/>
  <c r="BE149" i="7"/>
  <c r="BE160" i="7"/>
  <c r="BE162" i="7"/>
  <c r="E50" i="7"/>
  <c r="F58" i="7"/>
  <c r="J85" i="7"/>
  <c r="BE93" i="7"/>
  <c r="BE99" i="7"/>
  <c r="BE100" i="7"/>
  <c r="BE104" i="7"/>
  <c r="BE105" i="7"/>
  <c r="BE106" i="7"/>
  <c r="BE108" i="7"/>
  <c r="BE114" i="7"/>
  <c r="BE121" i="7"/>
  <c r="BE141" i="7"/>
  <c r="BE158" i="7"/>
  <c r="F59" i="7"/>
  <c r="BE91" i="7"/>
  <c r="BE101" i="7"/>
  <c r="BE102" i="7"/>
  <c r="BE109" i="7"/>
  <c r="BE111" i="7"/>
  <c r="BE120" i="7"/>
  <c r="BE128" i="7"/>
  <c r="BE134" i="7"/>
  <c r="BE135" i="7"/>
  <c r="BE145" i="7"/>
  <c r="BE155" i="7"/>
  <c r="BE159" i="7"/>
  <c r="BE161" i="7"/>
  <c r="BE98" i="7"/>
  <c r="BE112" i="7"/>
  <c r="BE116" i="7"/>
  <c r="BE118" i="7"/>
  <c r="BE126" i="7"/>
  <c r="BE130" i="7"/>
  <c r="BE137" i="7"/>
  <c r="BE139" i="7"/>
  <c r="BE147" i="7"/>
  <c r="BE151" i="7"/>
  <c r="BE153" i="7"/>
  <c r="J56" i="6"/>
  <c r="J59" i="6"/>
  <c r="F91" i="6"/>
  <c r="BE101" i="6"/>
  <c r="BE103" i="6"/>
  <c r="BE104" i="6"/>
  <c r="BE118" i="6"/>
  <c r="BE125" i="6"/>
  <c r="BE128" i="6"/>
  <c r="BE130" i="6"/>
  <c r="BE136" i="6"/>
  <c r="BE140" i="6"/>
  <c r="BE145" i="6"/>
  <c r="BE146" i="6"/>
  <c r="BE157" i="6"/>
  <c r="BE168" i="6"/>
  <c r="BE170" i="6"/>
  <c r="BE176" i="6"/>
  <c r="BE200" i="6"/>
  <c r="BE201" i="6"/>
  <c r="BE208" i="6"/>
  <c r="BE209" i="6"/>
  <c r="BE212" i="6"/>
  <c r="BE219" i="6"/>
  <c r="BE225" i="6"/>
  <c r="BE239" i="6"/>
  <c r="BE253" i="6"/>
  <c r="BE256" i="6"/>
  <c r="BE260" i="6"/>
  <c r="BE266" i="6"/>
  <c r="BE272" i="6"/>
  <c r="BE281" i="6"/>
  <c r="BE293" i="6"/>
  <c r="BE301" i="6"/>
  <c r="BE309" i="6"/>
  <c r="BE318" i="6"/>
  <c r="BE326" i="6"/>
  <c r="BE330" i="6"/>
  <c r="BE339" i="6"/>
  <c r="BE341" i="6"/>
  <c r="BE351" i="6"/>
  <c r="J210" i="5"/>
  <c r="J71" i="5"/>
  <c r="F59" i="6"/>
  <c r="BE97" i="6"/>
  <c r="BE105" i="6"/>
  <c r="BE110" i="6"/>
  <c r="BE112" i="6"/>
  <c r="BE114" i="6"/>
  <c r="BE123" i="6"/>
  <c r="BE134" i="6"/>
  <c r="BE135" i="6"/>
  <c r="BE143" i="6"/>
  <c r="BE153" i="6"/>
  <c r="BE154" i="6"/>
  <c r="BE155" i="6"/>
  <c r="BE162" i="6"/>
  <c r="BE178" i="6"/>
  <c r="BE180" i="6"/>
  <c r="BE197" i="6"/>
  <c r="BE202" i="6"/>
  <c r="BE204" i="6"/>
  <c r="BE217" i="6"/>
  <c r="BE218" i="6"/>
  <c r="BE220" i="6"/>
  <c r="BE221" i="6"/>
  <c r="BE222" i="6"/>
  <c r="BE223" i="6"/>
  <c r="BE224" i="6"/>
  <c r="BE228" i="6"/>
  <c r="BE229" i="6"/>
  <c r="BE230" i="6"/>
  <c r="BE231" i="6"/>
  <c r="BE234" i="6"/>
  <c r="BE236" i="6"/>
  <c r="BE237" i="6"/>
  <c r="BE238" i="6"/>
  <c r="BE246" i="6"/>
  <c r="BE275" i="6"/>
  <c r="BE277" i="6"/>
  <c r="BE285" i="6"/>
  <c r="BE287" i="6"/>
  <c r="BE289" i="6"/>
  <c r="BE291" i="6"/>
  <c r="BE295" i="6"/>
  <c r="BE299" i="6"/>
  <c r="BE322" i="6"/>
  <c r="BE328" i="6"/>
  <c r="BE337" i="6"/>
  <c r="BE343" i="6"/>
  <c r="BE352" i="6"/>
  <c r="E83" i="6"/>
  <c r="BE99" i="6"/>
  <c r="BE107" i="6"/>
  <c r="BE116" i="6"/>
  <c r="BE117" i="6"/>
  <c r="BE121" i="6"/>
  <c r="BE122" i="6"/>
  <c r="BE127" i="6"/>
  <c r="BE129" i="6"/>
  <c r="BE131" i="6"/>
  <c r="BE137" i="6"/>
  <c r="BE141" i="6"/>
  <c r="BE142" i="6"/>
  <c r="BE147" i="6"/>
  <c r="BE156" i="6"/>
  <c r="BE160" i="6"/>
  <c r="BE164" i="6"/>
  <c r="BE166" i="6"/>
  <c r="BE174" i="6"/>
  <c r="BE182" i="6"/>
  <c r="BE184" i="6"/>
  <c r="BE187" i="6"/>
  <c r="BE189" i="6"/>
  <c r="BE190" i="6"/>
  <c r="BE191" i="6"/>
  <c r="BE192" i="6"/>
  <c r="BE194" i="6"/>
  <c r="BE195" i="6"/>
  <c r="BE198" i="6"/>
  <c r="BE205" i="6"/>
  <c r="BE206" i="6"/>
  <c r="BE213" i="6"/>
  <c r="BE215" i="6"/>
  <c r="BE232" i="6"/>
  <c r="BE233" i="6"/>
  <c r="BE241" i="6"/>
  <c r="BE242" i="6"/>
  <c r="BE249" i="6"/>
  <c r="BE251" i="6"/>
  <c r="BE254" i="6"/>
  <c r="BE258" i="6"/>
  <c r="BE262" i="6"/>
  <c r="BE264" i="6"/>
  <c r="BE268" i="6"/>
  <c r="BE270" i="6"/>
  <c r="BE273" i="6"/>
  <c r="BE297" i="6"/>
  <c r="BE303" i="6"/>
  <c r="BE315" i="6"/>
  <c r="BE320" i="6"/>
  <c r="BE324" i="6"/>
  <c r="BE345" i="6"/>
  <c r="BE353" i="6"/>
  <c r="J58" i="6"/>
  <c r="BE102" i="6"/>
  <c r="BE106" i="6"/>
  <c r="BE108" i="6"/>
  <c r="BE109" i="6"/>
  <c r="BE119" i="6"/>
  <c r="BE120" i="6"/>
  <c r="BE132" i="6"/>
  <c r="BE133" i="6"/>
  <c r="BE138" i="6"/>
  <c r="BE139" i="6"/>
  <c r="BE144" i="6"/>
  <c r="BE148" i="6"/>
  <c r="BE149" i="6"/>
  <c r="BE151" i="6"/>
  <c r="BE172" i="6"/>
  <c r="BE188" i="6"/>
  <c r="BE193" i="6"/>
  <c r="BE196" i="6"/>
  <c r="BE199" i="6"/>
  <c r="BE203" i="6"/>
  <c r="BE207" i="6"/>
  <c r="BE210" i="6"/>
  <c r="BE211" i="6"/>
  <c r="BE214" i="6"/>
  <c r="BE216" i="6"/>
  <c r="BE235" i="6"/>
  <c r="BE240" i="6"/>
  <c r="BE243" i="6"/>
  <c r="BE244" i="6"/>
  <c r="BE245" i="6"/>
  <c r="BE252" i="6"/>
  <c r="BE267" i="6"/>
  <c r="BE279" i="6"/>
  <c r="BE283" i="6"/>
  <c r="BE305" i="6"/>
  <c r="BE307" i="6"/>
  <c r="BE311" i="6"/>
  <c r="BE313" i="6"/>
  <c r="BE333" i="6"/>
  <c r="BE335" i="6"/>
  <c r="BE348" i="6"/>
  <c r="BE354" i="6"/>
  <c r="BE355" i="6"/>
  <c r="BE356" i="6"/>
  <c r="BE357" i="6"/>
  <c r="BE358" i="6"/>
  <c r="J58" i="5"/>
  <c r="J96" i="5"/>
  <c r="J99" i="5"/>
  <c r="BF146" i="5"/>
  <c r="BE150" i="5"/>
  <c r="BF159" i="5"/>
  <c r="BE193" i="5"/>
  <c r="BE195" i="5"/>
  <c r="BE213" i="5"/>
  <c r="BF229" i="5"/>
  <c r="BE247" i="5"/>
  <c r="BF304" i="5"/>
  <c r="BE324" i="5"/>
  <c r="BE326" i="5"/>
  <c r="BE339" i="5"/>
  <c r="BE341" i="5"/>
  <c r="BE347" i="5"/>
  <c r="BF349" i="5"/>
  <c r="BE358" i="5"/>
  <c r="BE360" i="5"/>
  <c r="BF378" i="5"/>
  <c r="BE385" i="5"/>
  <c r="BE394" i="5"/>
  <c r="BE395" i="5"/>
  <c r="BE413" i="5"/>
  <c r="BE418" i="5"/>
  <c r="BF432" i="5"/>
  <c r="BF433" i="5"/>
  <c r="F99" i="5"/>
  <c r="BE125" i="5"/>
  <c r="BE126" i="5"/>
  <c r="BF145" i="5"/>
  <c r="BF178" i="5"/>
  <c r="BF179" i="5"/>
  <c r="BE183" i="5"/>
  <c r="BE191" i="5"/>
  <c r="BF203" i="5"/>
  <c r="BF234" i="5"/>
  <c r="BF236" i="5"/>
  <c r="BF246" i="5"/>
  <c r="BE259" i="5"/>
  <c r="BE263" i="5"/>
  <c r="BE272" i="5"/>
  <c r="BF279" i="5"/>
  <c r="BF282" i="5"/>
  <c r="BF287" i="5"/>
  <c r="BF299" i="5"/>
  <c r="BF300" i="5"/>
  <c r="BE311" i="5"/>
  <c r="BE315" i="5"/>
  <c r="BF319" i="5"/>
  <c r="BE322" i="5"/>
  <c r="BE351" i="5"/>
  <c r="BE365" i="5"/>
  <c r="BE368" i="5"/>
  <c r="BE382" i="5"/>
  <c r="BF391" i="5"/>
  <c r="BE392" i="5"/>
  <c r="BF403" i="5"/>
  <c r="BF406" i="5"/>
  <c r="BF409" i="5"/>
  <c r="BF420" i="5"/>
  <c r="BE421" i="5"/>
  <c r="BK93" i="4"/>
  <c r="J93" i="4"/>
  <c r="J64" i="4"/>
  <c r="F58" i="5"/>
  <c r="E90" i="5"/>
  <c r="BE120" i="5"/>
  <c r="BE121" i="5"/>
  <c r="BE130" i="5"/>
  <c r="BE134" i="5"/>
  <c r="BE163" i="5"/>
  <c r="BE167" i="5"/>
  <c r="BE171" i="5"/>
  <c r="BE187" i="5"/>
  <c r="BE197" i="5"/>
  <c r="BE199" i="5"/>
  <c r="BE208" i="5"/>
  <c r="BE211" i="5"/>
  <c r="BE215" i="5"/>
  <c r="BF217" i="5"/>
  <c r="BE221" i="5"/>
  <c r="BE225" i="5"/>
  <c r="BF232" i="5"/>
  <c r="BF253" i="5"/>
  <c r="BF256" i="5"/>
  <c r="BE265" i="5"/>
  <c r="BE274" i="5"/>
  <c r="BE285" i="5"/>
  <c r="BF291" i="5"/>
  <c r="BF330" i="5"/>
  <c r="BF336" i="5"/>
  <c r="BE343" i="5"/>
  <c r="BE345" i="5"/>
  <c r="BE362" i="5"/>
  <c r="BE372" i="5"/>
  <c r="BE374" i="5"/>
  <c r="BE376" i="5"/>
  <c r="BE380" i="5"/>
  <c r="BE384" i="5"/>
  <c r="BE387" i="5"/>
  <c r="BE414" i="5"/>
  <c r="BE423" i="5"/>
  <c r="BE426" i="5"/>
  <c r="BE428" i="5"/>
  <c r="BF434" i="5"/>
  <c r="BF436" i="5"/>
  <c r="BE105" i="5"/>
  <c r="BE114" i="5"/>
  <c r="BE140" i="5"/>
  <c r="BE143" i="5"/>
  <c r="BE148" i="5"/>
  <c r="BE153" i="5"/>
  <c r="BE169" i="5"/>
  <c r="BF239" i="5"/>
  <c r="BE242" i="5"/>
  <c r="BF249" i="5"/>
  <c r="BF261" i="5"/>
  <c r="BE267" i="5"/>
  <c r="BF269" i="5"/>
  <c r="BF276" i="5"/>
  <c r="BF295" i="5"/>
  <c r="BF298" i="5"/>
  <c r="BE307" i="5"/>
  <c r="BE333" i="5"/>
  <c r="BF335" i="5"/>
  <c r="BE337" i="5"/>
  <c r="BE354" i="5"/>
  <c r="BE369" i="5"/>
  <c r="BE370" i="5"/>
  <c r="BE397" i="5"/>
  <c r="BE399" i="5"/>
  <c r="BE401" i="5"/>
  <c r="BE404" i="5"/>
  <c r="BE410" i="5"/>
  <c r="BE411" i="5"/>
  <c r="BE412" i="5"/>
  <c r="BE415" i="5"/>
  <c r="BF435" i="5"/>
  <c r="F58" i="4"/>
  <c r="J59" i="4"/>
  <c r="F89" i="4"/>
  <c r="BE100" i="4"/>
  <c r="BE110" i="4"/>
  <c r="BF117" i="4"/>
  <c r="BF122" i="4"/>
  <c r="BE125" i="4"/>
  <c r="BE130" i="4"/>
  <c r="BE138" i="4"/>
  <c r="BE143" i="4"/>
  <c r="BE150" i="4"/>
  <c r="BF154" i="4"/>
  <c r="BE156" i="4"/>
  <c r="BF173" i="4"/>
  <c r="BF176" i="4"/>
  <c r="BE184" i="4"/>
  <c r="BE188" i="4"/>
  <c r="BE190" i="4"/>
  <c r="BE192" i="4"/>
  <c r="BF212" i="4"/>
  <c r="BF214" i="4"/>
  <c r="BE220" i="4"/>
  <c r="E80" i="4"/>
  <c r="BF95" i="4"/>
  <c r="BE102" i="4"/>
  <c r="BE104" i="4"/>
  <c r="BE112" i="4"/>
  <c r="BE113" i="4"/>
  <c r="BF116" i="4"/>
  <c r="BF118" i="4"/>
  <c r="BF123" i="4"/>
  <c r="BE128" i="4"/>
  <c r="BF131" i="4"/>
  <c r="BF133" i="4"/>
  <c r="BF141" i="4"/>
  <c r="BE142" i="4"/>
  <c r="BE148" i="4"/>
  <c r="BE166" i="4"/>
  <c r="BF169" i="4"/>
  <c r="BF171" i="4"/>
  <c r="BF182" i="4"/>
  <c r="BE194" i="4"/>
  <c r="BE205" i="4"/>
  <c r="BF228" i="4"/>
  <c r="BF231" i="4"/>
  <c r="BE233" i="4"/>
  <c r="J56" i="4"/>
  <c r="BE108" i="4"/>
  <c r="BF114" i="4"/>
  <c r="BF119" i="4"/>
  <c r="BF121" i="4"/>
  <c r="BF124" i="4"/>
  <c r="BF140" i="4"/>
  <c r="BF152" i="4"/>
  <c r="BE178" i="4"/>
  <c r="BF186" i="4"/>
  <c r="BE208" i="4"/>
  <c r="BE210" i="4"/>
  <c r="BF216" i="4"/>
  <c r="BE218" i="4"/>
  <c r="BF230" i="4"/>
  <c r="J58" i="4"/>
  <c r="BE98" i="4"/>
  <c r="BF107" i="4"/>
  <c r="BF115" i="4"/>
  <c r="BF120" i="4"/>
  <c r="BE134" i="4"/>
  <c r="BE136" i="4"/>
  <c r="BF146" i="4"/>
  <c r="BF158" i="4"/>
  <c r="BE160" i="4"/>
  <c r="BE162" i="4"/>
  <c r="BF164" i="4"/>
  <c r="BE174" i="4"/>
  <c r="BF180" i="4"/>
  <c r="BE195" i="4"/>
  <c r="BE196" i="4"/>
  <c r="BF199" i="4"/>
  <c r="BF201" i="4"/>
  <c r="BE202" i="4"/>
  <c r="BE203" i="4"/>
  <c r="BE204" i="4"/>
  <c r="BF207" i="4"/>
  <c r="BE222" i="4"/>
  <c r="BE224" i="4"/>
  <c r="BF226" i="4"/>
  <c r="J56" i="3"/>
  <c r="F59" i="3"/>
  <c r="J112" i="3"/>
  <c r="BE147" i="3"/>
  <c r="BE152" i="3"/>
  <c r="BE159" i="3"/>
  <c r="BE173" i="3"/>
  <c r="BE178" i="3"/>
  <c r="BE207" i="3"/>
  <c r="BE222" i="3"/>
  <c r="BE286" i="3"/>
  <c r="BE388" i="3"/>
  <c r="BE410" i="3"/>
  <c r="BE430" i="3"/>
  <c r="BE500" i="3"/>
  <c r="BE505" i="3"/>
  <c r="BE515" i="3"/>
  <c r="BE525" i="3"/>
  <c r="BE535" i="3"/>
  <c r="BE637" i="3"/>
  <c r="BE652" i="3"/>
  <c r="BE681" i="3"/>
  <c r="BE685" i="3"/>
  <c r="BE698" i="3"/>
  <c r="BE712" i="3"/>
  <c r="BE717" i="3"/>
  <c r="BE745" i="3"/>
  <c r="BE817" i="3"/>
  <c r="BE827" i="3"/>
  <c r="BE838" i="3"/>
  <c r="BE867" i="3"/>
  <c r="BE872" i="3"/>
  <c r="BE912" i="3"/>
  <c r="BE1137" i="3"/>
  <c r="BE1169" i="3"/>
  <c r="BE1264" i="3"/>
  <c r="BE1332" i="3"/>
  <c r="BE1340" i="3"/>
  <c r="BE1391" i="3"/>
  <c r="BE1422" i="3"/>
  <c r="BE1472" i="3"/>
  <c r="BE1476" i="3"/>
  <c r="BE1490" i="3"/>
  <c r="BE1507" i="3"/>
  <c r="BE1514" i="3"/>
  <c r="BE1536" i="3"/>
  <c r="BE1554" i="3"/>
  <c r="BE1596" i="3"/>
  <c r="BE1601" i="3"/>
  <c r="BE1656" i="3"/>
  <c r="BE1737" i="3"/>
  <c r="BE1815" i="3"/>
  <c r="BE1834" i="3"/>
  <c r="BE1857" i="3"/>
  <c r="BE1911" i="3"/>
  <c r="BE1946" i="3"/>
  <c r="BE1958" i="3"/>
  <c r="BE1975" i="3"/>
  <c r="BE1991" i="3"/>
  <c r="BE2003" i="3"/>
  <c r="BE2032" i="3"/>
  <c r="BE2037" i="3"/>
  <c r="BE2056" i="3"/>
  <c r="BE2071" i="3"/>
  <c r="BE2089" i="3"/>
  <c r="BE2094" i="3"/>
  <c r="BE2123" i="3"/>
  <c r="BE2158" i="3"/>
  <c r="BE2163" i="3"/>
  <c r="BE2170" i="3"/>
  <c r="BE2185" i="3"/>
  <c r="BE2188" i="3"/>
  <c r="BE2195" i="3"/>
  <c r="BE2231" i="3"/>
  <c r="BE2317" i="3"/>
  <c r="BE2334" i="3"/>
  <c r="BE2343" i="3"/>
  <c r="BE2392" i="3"/>
  <c r="BE2413" i="3"/>
  <c r="BE2423" i="3"/>
  <c r="BE2494" i="3"/>
  <c r="BE2504" i="3"/>
  <c r="BE2524" i="3"/>
  <c r="BE2532" i="3"/>
  <c r="BE2586" i="3"/>
  <c r="BE2616" i="3"/>
  <c r="BE2622" i="3"/>
  <c r="BE2670" i="3"/>
  <c r="BE2704" i="3"/>
  <c r="BE2716" i="3"/>
  <c r="BE2721" i="3"/>
  <c r="BE2733" i="3"/>
  <c r="BE2737" i="3"/>
  <c r="BE2753" i="3"/>
  <c r="BE2755" i="3"/>
  <c r="BE2780" i="3"/>
  <c r="BE2793" i="3"/>
  <c r="BE2856" i="3"/>
  <c r="BE2863" i="3"/>
  <c r="BE2868" i="3"/>
  <c r="BE2897" i="3"/>
  <c r="BE2904" i="3"/>
  <c r="BE2919" i="3"/>
  <c r="BE2966" i="3"/>
  <c r="BE2972" i="3"/>
  <c r="BE2979" i="3"/>
  <c r="BE2984" i="3"/>
  <c r="BE3001" i="3"/>
  <c r="BE3006" i="3"/>
  <c r="BE3012" i="3"/>
  <c r="BE3015" i="3"/>
  <c r="BE3019" i="3"/>
  <c r="BE3020" i="3"/>
  <c r="BE3023" i="3"/>
  <c r="BE3036" i="3"/>
  <c r="BE3046" i="3"/>
  <c r="BE3056" i="3"/>
  <c r="BE3067" i="3"/>
  <c r="BE3080" i="3"/>
  <c r="BE3085" i="3"/>
  <c r="BE3087" i="3"/>
  <c r="BE3089" i="3"/>
  <c r="BE3091" i="3"/>
  <c r="BE3093" i="3"/>
  <c r="BE3095" i="3"/>
  <c r="BE3097" i="3"/>
  <c r="BE3099" i="3"/>
  <c r="BE3101" i="3"/>
  <c r="BE3104" i="3"/>
  <c r="BE3115" i="3"/>
  <c r="BE3126" i="3"/>
  <c r="BE3141" i="3"/>
  <c r="BE3155" i="3"/>
  <c r="BE3160" i="3"/>
  <c r="BE3162" i="3"/>
  <c r="BE3163" i="3"/>
  <c r="BE3182" i="3"/>
  <c r="BE3188" i="3"/>
  <c r="BE3271" i="3"/>
  <c r="BE3276" i="3"/>
  <c r="BE3285" i="3"/>
  <c r="BE3289" i="3"/>
  <c r="E50" i="3"/>
  <c r="F58" i="3"/>
  <c r="BE130" i="3"/>
  <c r="BE225" i="3"/>
  <c r="BE250" i="3"/>
  <c r="BE352" i="3"/>
  <c r="BE396" i="3"/>
  <c r="BE510" i="3"/>
  <c r="BE530" i="3"/>
  <c r="BE540" i="3"/>
  <c r="BE564" i="3"/>
  <c r="BE570" i="3"/>
  <c r="BE608" i="3"/>
  <c r="BE677" i="3"/>
  <c r="BE722" i="3"/>
  <c r="BE727" i="3"/>
  <c r="BE761" i="3"/>
  <c r="BE765" i="3"/>
  <c r="BE780" i="3"/>
  <c r="BE797" i="3"/>
  <c r="BE852" i="3"/>
  <c r="BE882" i="3"/>
  <c r="BE937" i="3"/>
  <c r="BE948" i="3"/>
  <c r="BE1046" i="3"/>
  <c r="BE1235" i="3"/>
  <c r="BE1336" i="3"/>
  <c r="BE1360" i="3"/>
  <c r="BE1365" i="3"/>
  <c r="BE1370" i="3"/>
  <c r="BE1375" i="3"/>
  <c r="BE1381" i="3"/>
  <c r="BE1396" i="3"/>
  <c r="BE1429" i="3"/>
  <c r="BE1434" i="3"/>
  <c r="BE1450" i="3"/>
  <c r="BE1469" i="3"/>
  <c r="BE1481" i="3"/>
  <c r="BE1495" i="3"/>
  <c r="BE1503" i="3"/>
  <c r="BE1529" i="3"/>
  <c r="BE1591" i="3"/>
  <c r="BE1606" i="3"/>
  <c r="BE1616" i="3"/>
  <c r="BE1639" i="3"/>
  <c r="BE1644" i="3"/>
  <c r="BE1666" i="3"/>
  <c r="BE1671" i="3"/>
  <c r="BE1681" i="3"/>
  <c r="BE1686" i="3"/>
  <c r="BE1742" i="3"/>
  <c r="BE1748" i="3"/>
  <c r="BE1755" i="3"/>
  <c r="BE1773" i="3"/>
  <c r="BE1820" i="3"/>
  <c r="BE1864" i="3"/>
  <c r="BE1909" i="3"/>
  <c r="BE1927" i="3"/>
  <c r="BE1987" i="3"/>
  <c r="BE1989" i="3"/>
  <c r="BE2010" i="3"/>
  <c r="BE2015" i="3"/>
  <c r="BE2020" i="3"/>
  <c r="BE2022" i="3"/>
  <c r="BE2027" i="3"/>
  <c r="BE2049" i="3"/>
  <c r="BE2066" i="3"/>
  <c r="BE2099" i="3"/>
  <c r="BE2161" i="3"/>
  <c r="BE2165" i="3"/>
  <c r="BE2175" i="3"/>
  <c r="BE2177" i="3"/>
  <c r="BE2179" i="3"/>
  <c r="BE2253" i="3"/>
  <c r="BE2267" i="3"/>
  <c r="BE2270" i="3"/>
  <c r="BE2272" i="3"/>
  <c r="BE2277" i="3"/>
  <c r="BE2291" i="3"/>
  <c r="BE2295" i="3"/>
  <c r="BE2297" i="3"/>
  <c r="BE2320" i="3"/>
  <c r="BE2338" i="3"/>
  <c r="BE2353" i="3"/>
  <c r="BE2356" i="3"/>
  <c r="BE2377" i="3"/>
  <c r="BE2387" i="3"/>
  <c r="BE2404" i="3"/>
  <c r="BE2427" i="3"/>
  <c r="BE2457" i="3"/>
  <c r="BE2471" i="3"/>
  <c r="BE2508" i="3"/>
  <c r="BE2540" i="3"/>
  <c r="BE2544" i="3"/>
  <c r="BE2566" i="3"/>
  <c r="BE2582" i="3"/>
  <c r="BE2591" i="3"/>
  <c r="BE2606" i="3"/>
  <c r="BE2612" i="3"/>
  <c r="BE2647" i="3"/>
  <c r="BE2696" i="3"/>
  <c r="BE2711" i="3"/>
  <c r="BE2728" i="3"/>
  <c r="BE2821" i="3"/>
  <c r="BE2835" i="3"/>
  <c r="BE2873" i="3"/>
  <c r="BE2891" i="3"/>
  <c r="BE2895" i="3"/>
  <c r="BE2910" i="3"/>
  <c r="BE2962" i="3"/>
  <c r="J111" i="3"/>
  <c r="BE140" i="3"/>
  <c r="BE145" i="3"/>
  <c r="BE198" i="3"/>
  <c r="BE258" i="3"/>
  <c r="BE267" i="3"/>
  <c r="BE276" i="3"/>
  <c r="BE281" i="3"/>
  <c r="BE291" i="3"/>
  <c r="BE296" i="3"/>
  <c r="BE301" i="3"/>
  <c r="BE305" i="3"/>
  <c r="BE311" i="3"/>
  <c r="BE316" i="3"/>
  <c r="BE329" i="3"/>
  <c r="BE424" i="3"/>
  <c r="BE441" i="3"/>
  <c r="BE460" i="3"/>
  <c r="BE493" i="3"/>
  <c r="BE553" i="3"/>
  <c r="BE558" i="3"/>
  <c r="BE576" i="3"/>
  <c r="BE615" i="3"/>
  <c r="BE693" i="3"/>
  <c r="BE705" i="3"/>
  <c r="BE730" i="3"/>
  <c r="BE793" i="3"/>
  <c r="BE811" i="3"/>
  <c r="BE822" i="3"/>
  <c r="BE832" i="3"/>
  <c r="BE862" i="3"/>
  <c r="BE887" i="3"/>
  <c r="BE892" i="3"/>
  <c r="BE917" i="3"/>
  <c r="BE927" i="3"/>
  <c r="BE932" i="3"/>
  <c r="BE953" i="3"/>
  <c r="BE1215" i="3"/>
  <c r="BE1239" i="3"/>
  <c r="BE1267" i="3"/>
  <c r="BE1284" i="3"/>
  <c r="BE1293" i="3"/>
  <c r="BE1347" i="3"/>
  <c r="BE1440" i="3"/>
  <c r="BE1445" i="3"/>
  <c r="BE1474" i="3"/>
  <c r="BE1486" i="3"/>
  <c r="BE1498" i="3"/>
  <c r="BE1521" i="3"/>
  <c r="BE1559" i="3"/>
  <c r="BE1564" i="3"/>
  <c r="BE1571" i="3"/>
  <c r="BE1611" i="3"/>
  <c r="BE1623" i="3"/>
  <c r="BE1649" i="3"/>
  <c r="BE1652" i="3"/>
  <c r="BE1661" i="3"/>
  <c r="BE1676" i="3"/>
  <c r="BE1718" i="3"/>
  <c r="BE1750" i="3"/>
  <c r="BE1764" i="3"/>
  <c r="BE1793" i="3"/>
  <c r="BE1802" i="3"/>
  <c r="BE1825" i="3"/>
  <c r="BE1841" i="3"/>
  <c r="BE1854" i="3"/>
  <c r="BE1887" i="3"/>
  <c r="BE1895" i="3"/>
  <c r="BE1919" i="3"/>
  <c r="BE1951" i="3"/>
  <c r="BE1970" i="3"/>
  <c r="BE2061" i="3"/>
  <c r="BE2076" i="3"/>
  <c r="BE2110" i="3"/>
  <c r="BE2142" i="3"/>
  <c r="BE2149" i="3"/>
  <c r="BE2181" i="3"/>
  <c r="BE2183" i="3"/>
  <c r="BE2200" i="3"/>
  <c r="BE2203" i="3"/>
  <c r="BE2214" i="3"/>
  <c r="BE2226" i="3"/>
  <c r="BE2238" i="3"/>
  <c r="BE2274" i="3"/>
  <c r="BE2289" i="3"/>
  <c r="BE2302" i="3"/>
  <c r="BE2325" i="3"/>
  <c r="BE2382" i="3"/>
  <c r="BE2399" i="3"/>
  <c r="BE2409" i="3"/>
  <c r="BE2437" i="3"/>
  <c r="BE2453" i="3"/>
  <c r="BE2467" i="3"/>
  <c r="BE2477" i="3"/>
  <c r="BE2482" i="3"/>
  <c r="BE2498" i="3"/>
  <c r="BE2528" i="3"/>
  <c r="BE2548" i="3"/>
  <c r="BE2562" i="3"/>
  <c r="BE2578" i="3"/>
  <c r="BE2631" i="3"/>
  <c r="BE2636" i="3"/>
  <c r="BE2641" i="3"/>
  <c r="BE2653" i="3"/>
  <c r="BE2684" i="3"/>
  <c r="BE2700" i="3"/>
  <c r="BE2762" i="3"/>
  <c r="BE2802" i="3"/>
  <c r="BE2814" i="3"/>
  <c r="BE2846" i="3"/>
  <c r="BE2849" i="3"/>
  <c r="BE2861" i="3"/>
  <c r="BE2893" i="3"/>
  <c r="BE2901" i="3"/>
  <c r="BE118" i="3"/>
  <c r="BE123" i="3"/>
  <c r="BE135" i="3"/>
  <c r="BE188" i="3"/>
  <c r="BE193" i="3"/>
  <c r="BE215" i="3"/>
  <c r="BE234" i="3"/>
  <c r="BE255" i="3"/>
  <c r="BE321" i="3"/>
  <c r="BE347" i="3"/>
  <c r="BE357" i="3"/>
  <c r="BE374" i="3"/>
  <c r="BE448" i="3"/>
  <c r="BE472" i="3"/>
  <c r="BE488" i="3"/>
  <c r="BE520" i="3"/>
  <c r="BE545" i="3"/>
  <c r="BE583" i="3"/>
  <c r="BE752" i="3"/>
  <c r="BE757" i="3"/>
  <c r="BE802" i="3"/>
  <c r="BE807" i="3"/>
  <c r="BE846" i="3"/>
  <c r="BE857" i="3"/>
  <c r="BE877" i="3"/>
  <c r="BE902" i="3"/>
  <c r="BE943" i="3"/>
  <c r="BE960" i="3"/>
  <c r="BE965" i="3"/>
  <c r="BE1229" i="3"/>
  <c r="BE1287" i="3"/>
  <c r="BE1312" i="3"/>
  <c r="BE1327" i="3"/>
  <c r="BE1355" i="3"/>
  <c r="BE1386" i="3"/>
  <c r="BE1456" i="3"/>
  <c r="BE1479" i="3"/>
  <c r="BE1581" i="3"/>
  <c r="BE1628" i="3"/>
  <c r="BE1634" i="3"/>
  <c r="BE1752" i="3"/>
  <c r="BE1757" i="3"/>
  <c r="BE1760" i="3"/>
  <c r="BE1780" i="3"/>
  <c r="BE1786" i="3"/>
  <c r="BE1809" i="3"/>
  <c r="BE1829" i="3"/>
  <c r="BE1837" i="3"/>
  <c r="BE1847" i="3"/>
  <c r="BE1870" i="3"/>
  <c r="BE1880" i="3"/>
  <c r="BE1900" i="3"/>
  <c r="BE1903" i="3"/>
  <c r="BE1934" i="3"/>
  <c r="BE1939" i="3"/>
  <c r="BE1963" i="3"/>
  <c r="BE1982" i="3"/>
  <c r="BE1998" i="3"/>
  <c r="BE2029" i="3"/>
  <c r="BE2042" i="3"/>
  <c r="BE2081" i="3"/>
  <c r="BE2118" i="3"/>
  <c r="BE2130" i="3"/>
  <c r="BE2136" i="3"/>
  <c r="BE2172" i="3"/>
  <c r="BE2190" i="3"/>
  <c r="BE2240" i="3"/>
  <c r="BE2293" i="3"/>
  <c r="BE2307" i="3"/>
  <c r="BE2312" i="3"/>
  <c r="BE2330" i="3"/>
  <c r="BE2333" i="3"/>
  <c r="BE2335" i="3"/>
  <c r="BE2348" i="3"/>
  <c r="BE2363" i="3"/>
  <c r="BE2417" i="3"/>
  <c r="BE2441" i="3"/>
  <c r="BE2445" i="3"/>
  <c r="BE2461" i="3"/>
  <c r="BE2481" i="3"/>
  <c r="BE2490" i="3"/>
  <c r="BE2536" i="3"/>
  <c r="BE2558" i="3"/>
  <c r="BE2570" i="3"/>
  <c r="BE2596" i="3"/>
  <c r="BE2602" i="3"/>
  <c r="BE2626" i="3"/>
  <c r="BE2659" i="3"/>
  <c r="BE2664" i="3"/>
  <c r="BE2675" i="3"/>
  <c r="BE2678" i="3"/>
  <c r="BE2688" i="3"/>
  <c r="BE2742" i="3"/>
  <c r="BE2746" i="3"/>
  <c r="BE2770" i="3"/>
  <c r="BE2784" i="3"/>
  <c r="BE2813" i="3"/>
  <c r="BE2826" i="3"/>
  <c r="BE2840" i="3"/>
  <c r="BE2880" i="3"/>
  <c r="BE2885" i="3"/>
  <c r="BE2927" i="3"/>
  <c r="BE2933" i="3"/>
  <c r="BE2940" i="3"/>
  <c r="BE2945" i="3"/>
  <c r="BE2954" i="3"/>
  <c r="BE2958" i="3"/>
  <c r="BE93" i="2"/>
  <c r="BE115" i="2"/>
  <c r="BE119" i="2"/>
  <c r="BE98" i="2"/>
  <c r="BE103" i="2"/>
  <c r="BE110" i="2"/>
  <c r="E48" i="2"/>
  <c r="J52" i="2"/>
  <c r="F54" i="2"/>
  <c r="J54" i="2"/>
  <c r="F55" i="2"/>
  <c r="J55" i="2"/>
  <c r="BE86" i="2"/>
  <c r="J34" i="2"/>
  <c r="AW55" i="1" s="1"/>
  <c r="J36" i="6"/>
  <c r="AW60" i="1" s="1"/>
  <c r="F39" i="8"/>
  <c r="BD62" i="1"/>
  <c r="J34" i="11"/>
  <c r="AW65" i="1" s="1"/>
  <c r="F36" i="13"/>
  <c r="BC67" i="1" s="1"/>
  <c r="AS54" i="1"/>
  <c r="F35" i="2"/>
  <c r="BB55" i="1"/>
  <c r="F35" i="11"/>
  <c r="BB65" i="1"/>
  <c r="F34" i="11"/>
  <c r="BA65" i="1" s="1"/>
  <c r="J34" i="12"/>
  <c r="AW66" i="1" s="1"/>
  <c r="F34" i="13"/>
  <c r="BA67" i="1" s="1"/>
  <c r="F35" i="13"/>
  <c r="BB67" i="1" s="1"/>
  <c r="F36" i="2"/>
  <c r="BC55" i="1"/>
  <c r="J36" i="3"/>
  <c r="AW57" i="1"/>
  <c r="F38" i="4"/>
  <c r="BC58" i="1" s="1"/>
  <c r="F36" i="6"/>
  <c r="BA60" i="1" s="1"/>
  <c r="F38" i="6"/>
  <c r="BC60" i="1"/>
  <c r="F36" i="9"/>
  <c r="BA63" i="1" s="1"/>
  <c r="F38" i="9"/>
  <c r="BC63" i="1"/>
  <c r="F37" i="10"/>
  <c r="BD64" i="1"/>
  <c r="F34" i="2"/>
  <c r="BA55" i="1" s="1"/>
  <c r="F38" i="3"/>
  <c r="BC57" i="1" s="1"/>
  <c r="F37" i="4"/>
  <c r="BB58" i="1"/>
  <c r="F37" i="6"/>
  <c r="BB60" i="1" s="1"/>
  <c r="F38" i="8"/>
  <c r="BC62" i="1"/>
  <c r="J34" i="10"/>
  <c r="AW64" i="1"/>
  <c r="F37" i="13"/>
  <c r="BD67" i="1" s="1"/>
  <c r="F36" i="14"/>
  <c r="BC68" i="1" s="1"/>
  <c r="F37" i="3"/>
  <c r="BB57" i="1" s="1"/>
  <c r="F35" i="12"/>
  <c r="BB66" i="1" s="1"/>
  <c r="J34" i="14"/>
  <c r="AW68" i="1"/>
  <c r="F38" i="5"/>
  <c r="BC59" i="1"/>
  <c r="F36" i="8"/>
  <c r="BA62" i="1" s="1"/>
  <c r="F37" i="9"/>
  <c r="BB63" i="1" s="1"/>
  <c r="F36" i="11"/>
  <c r="BC65" i="1" s="1"/>
  <c r="J34" i="13"/>
  <c r="AW67" i="1" s="1"/>
  <c r="F35" i="14"/>
  <c r="BB68" i="1"/>
  <c r="F37" i="14"/>
  <c r="BD68" i="1"/>
  <c r="F36" i="3"/>
  <c r="BA57" i="1" s="1"/>
  <c r="F37" i="5"/>
  <c r="BB59" i="1" s="1"/>
  <c r="J36" i="7"/>
  <c r="AW61" i="1" s="1"/>
  <c r="J36" i="8"/>
  <c r="AW62" i="1" s="1"/>
  <c r="J36" i="9"/>
  <c r="AW63" i="1"/>
  <c r="F36" i="10"/>
  <c r="BC64" i="1"/>
  <c r="F37" i="2"/>
  <c r="BD55" i="1" s="1"/>
  <c r="F39" i="6"/>
  <c r="BD60" i="1" s="1"/>
  <c r="F37" i="8"/>
  <c r="BB62" i="1" s="1"/>
  <c r="F37" i="11"/>
  <c r="BD65" i="1" s="1"/>
  <c r="F37" i="12"/>
  <c r="BD66" i="1" s="1"/>
  <c r="F39" i="5"/>
  <c r="BD59" i="1"/>
  <c r="F38" i="7"/>
  <c r="BC61" i="1" s="1"/>
  <c r="F34" i="10"/>
  <c r="BA64" i="1" s="1"/>
  <c r="F34" i="12"/>
  <c r="BA66" i="1" s="1"/>
  <c r="F39" i="3"/>
  <c r="BD57" i="1" s="1"/>
  <c r="F36" i="12"/>
  <c r="BC66" i="1" s="1"/>
  <c r="F34" i="14"/>
  <c r="BA68" i="1"/>
  <c r="F39" i="4"/>
  <c r="BD58" i="1" s="1"/>
  <c r="F39" i="7"/>
  <c r="BD61" i="1" s="1"/>
  <c r="F36" i="7"/>
  <c r="BA61" i="1" s="1"/>
  <c r="F37" i="7"/>
  <c r="BB61" i="1" s="1"/>
  <c r="F39" i="9"/>
  <c r="BD63" i="1"/>
  <c r="F35" i="10"/>
  <c r="BB64" i="1"/>
  <c r="P85" i="14" l="1"/>
  <c r="P84" i="14" s="1"/>
  <c r="AU68" i="1" s="1"/>
  <c r="R85" i="14"/>
  <c r="R84" i="14" s="1"/>
  <c r="P87" i="11"/>
  <c r="P86" i="11" s="1"/>
  <c r="AU65" i="1" s="1"/>
  <c r="P84" i="2"/>
  <c r="P83" i="2"/>
  <c r="AU55" i="1" s="1"/>
  <c r="T85" i="14"/>
  <c r="T84" i="14" s="1"/>
  <c r="BK254" i="10"/>
  <c r="J254" i="10"/>
  <c r="J68" i="10"/>
  <c r="T93" i="4"/>
  <c r="T92" i="4"/>
  <c r="P1762" i="3"/>
  <c r="P90" i="8"/>
  <c r="AU62" i="1"/>
  <c r="BK209" i="5"/>
  <c r="P116" i="3"/>
  <c r="P115" i="3"/>
  <c r="AU57" i="1" s="1"/>
  <c r="P86" i="12"/>
  <c r="P85" i="12"/>
  <c r="AU66" i="1"/>
  <c r="T1762" i="3"/>
  <c r="T115" i="3"/>
  <c r="R95" i="6"/>
  <c r="P86" i="13"/>
  <c r="AU67" i="1"/>
  <c r="T254" i="10"/>
  <c r="T92" i="10" s="1"/>
  <c r="P93" i="4"/>
  <c r="P92" i="4" s="1"/>
  <c r="AU58" i="1" s="1"/>
  <c r="T95" i="6"/>
  <c r="R209" i="5"/>
  <c r="R93" i="4"/>
  <c r="R92" i="4"/>
  <c r="T86" i="12"/>
  <c r="T85" i="12" s="1"/>
  <c r="R93" i="10"/>
  <c r="R92" i="10"/>
  <c r="T103" i="5"/>
  <c r="R1762" i="3"/>
  <c r="T87" i="11"/>
  <c r="T86" i="11" s="1"/>
  <c r="R103" i="5"/>
  <c r="R102" i="5"/>
  <c r="R86" i="13"/>
  <c r="T90" i="8"/>
  <c r="P89" i="7"/>
  <c r="AU61" i="1" s="1"/>
  <c r="T209" i="5"/>
  <c r="T86" i="13"/>
  <c r="P209" i="5"/>
  <c r="P102" i="5"/>
  <c r="AU59" i="1" s="1"/>
  <c r="T89" i="7"/>
  <c r="P95" i="6"/>
  <c r="AU60" i="1"/>
  <c r="R89" i="7"/>
  <c r="P254" i="10"/>
  <c r="P92" i="10"/>
  <c r="AU64" i="1" s="1"/>
  <c r="R116" i="3"/>
  <c r="R115" i="3"/>
  <c r="BK85" i="14"/>
  <c r="J85" i="14"/>
  <c r="J60" i="14" s="1"/>
  <c r="BK430" i="5"/>
  <c r="J430" i="5"/>
  <c r="J79" i="5"/>
  <c r="BK93" i="10"/>
  <c r="BK92" i="10"/>
  <c r="J92" i="10"/>
  <c r="J59" i="10" s="1"/>
  <c r="BK116" i="3"/>
  <c r="J116" i="3"/>
  <c r="J64" i="3" s="1"/>
  <c r="BK103" i="5"/>
  <c r="J103" i="5" s="1"/>
  <c r="J64" i="5" s="1"/>
  <c r="BK1762" i="3"/>
  <c r="J1762" i="3"/>
  <c r="J74" i="3" s="1"/>
  <c r="BK84" i="2"/>
  <c r="J84" i="2"/>
  <c r="J60" i="2" s="1"/>
  <c r="BK95" i="6"/>
  <c r="J95" i="6"/>
  <c r="J63" i="6" s="1"/>
  <c r="BK89" i="7"/>
  <c r="J89" i="7" s="1"/>
  <c r="J63" i="7" s="1"/>
  <c r="BK90" i="8"/>
  <c r="J90" i="8"/>
  <c r="J63" i="8" s="1"/>
  <c r="BK87" i="11"/>
  <c r="J87" i="11"/>
  <c r="J60" i="11" s="1"/>
  <c r="BK86" i="12"/>
  <c r="J86" i="12"/>
  <c r="J60" i="12" s="1"/>
  <c r="BK86" i="13"/>
  <c r="J86" i="13" s="1"/>
  <c r="J30" i="13" s="1"/>
  <c r="AG67" i="1" s="1"/>
  <c r="BK87" i="9"/>
  <c r="J87" i="9"/>
  <c r="BK92" i="4"/>
  <c r="J92" i="4" s="1"/>
  <c r="J63" i="4" s="1"/>
  <c r="F33" i="2"/>
  <c r="AZ55" i="1" s="1"/>
  <c r="F36" i="5"/>
  <c r="BA59" i="1"/>
  <c r="F35" i="9"/>
  <c r="AZ63" i="1"/>
  <c r="J33" i="11"/>
  <c r="AV65" i="1" s="1"/>
  <c r="AT65" i="1" s="1"/>
  <c r="J33" i="14"/>
  <c r="AV68" i="1" s="1"/>
  <c r="AT68" i="1" s="1"/>
  <c r="J36" i="4"/>
  <c r="AW58" i="1" s="1"/>
  <c r="F35" i="6"/>
  <c r="AZ60" i="1"/>
  <c r="BB56" i="1"/>
  <c r="AX56" i="1"/>
  <c r="F33" i="11"/>
  <c r="AZ65" i="1" s="1"/>
  <c r="F33" i="14"/>
  <c r="AZ68" i="1"/>
  <c r="J35" i="4"/>
  <c r="AV58" i="1"/>
  <c r="F35" i="7"/>
  <c r="AZ61" i="1" s="1"/>
  <c r="F35" i="8"/>
  <c r="AZ62" i="1"/>
  <c r="F33" i="12"/>
  <c r="AZ66" i="1" s="1"/>
  <c r="F35" i="4"/>
  <c r="AZ58" i="1" s="1"/>
  <c r="J35" i="5"/>
  <c r="AV59" i="1"/>
  <c r="BD56" i="1"/>
  <c r="F33" i="10"/>
  <c r="AZ64" i="1"/>
  <c r="J35" i="3"/>
  <c r="AV57" i="1" s="1"/>
  <c r="AT57" i="1" s="1"/>
  <c r="F35" i="5"/>
  <c r="AZ59" i="1"/>
  <c r="BC56" i="1"/>
  <c r="AY56" i="1" s="1"/>
  <c r="J32" i="9"/>
  <c r="AG63" i="1"/>
  <c r="J33" i="10"/>
  <c r="AV64" i="1"/>
  <c r="AT64" i="1"/>
  <c r="J33" i="2"/>
  <c r="AV55" i="1" s="1"/>
  <c r="AT55" i="1" s="1"/>
  <c r="J36" i="5"/>
  <c r="AW59" i="1"/>
  <c r="J35" i="8"/>
  <c r="AV62" i="1" s="1"/>
  <c r="AT62" i="1" s="1"/>
  <c r="J33" i="13"/>
  <c r="AV67" i="1" s="1"/>
  <c r="AT67" i="1" s="1"/>
  <c r="F36" i="4"/>
  <c r="BA58" i="1"/>
  <c r="J35" i="6"/>
  <c r="AV60" i="1"/>
  <c r="AT60" i="1" s="1"/>
  <c r="F33" i="13"/>
  <c r="AZ67" i="1" s="1"/>
  <c r="J35" i="7"/>
  <c r="AV61" i="1" s="1"/>
  <c r="AT61" i="1" s="1"/>
  <c r="J35" i="9"/>
  <c r="AV63" i="1"/>
  <c r="AT63" i="1"/>
  <c r="J33" i="12"/>
  <c r="AV66" i="1" s="1"/>
  <c r="AT66" i="1" s="1"/>
  <c r="F35" i="3"/>
  <c r="AZ57" i="1" s="1"/>
  <c r="BK102" i="5" l="1"/>
  <c r="J102" i="5"/>
  <c r="J32" i="5" s="1"/>
  <c r="AG59" i="1" s="1"/>
  <c r="AN59" i="1" s="1"/>
  <c r="T102" i="5"/>
  <c r="BK86" i="11"/>
  <c r="J86" i="11" s="1"/>
  <c r="J59" i="11" s="1"/>
  <c r="J59" i="13"/>
  <c r="J209" i="5"/>
  <c r="J70" i="5"/>
  <c r="BK83" i="2"/>
  <c r="J83" i="2" s="1"/>
  <c r="J59" i="2" s="1"/>
  <c r="BK85" i="12"/>
  <c r="J85" i="12" s="1"/>
  <c r="J59" i="12" s="1"/>
  <c r="BK84" i="14"/>
  <c r="J84" i="14" s="1"/>
  <c r="J59" i="14" s="1"/>
  <c r="BK115" i="3"/>
  <c r="J115" i="3"/>
  <c r="J63" i="3"/>
  <c r="J93" i="10"/>
  <c r="J60" i="10" s="1"/>
  <c r="J39" i="13"/>
  <c r="AN63" i="1"/>
  <c r="J63" i="9"/>
  <c r="J41" i="9"/>
  <c r="AN67" i="1"/>
  <c r="J32" i="8"/>
  <c r="AG62" i="1"/>
  <c r="J32" i="7"/>
  <c r="AG61" i="1"/>
  <c r="J32" i="4"/>
  <c r="AG58" i="1"/>
  <c r="AZ56" i="1"/>
  <c r="AV56" i="1"/>
  <c r="AU56" i="1"/>
  <c r="AU54" i="1"/>
  <c r="BC54" i="1"/>
  <c r="W32" i="1" s="1"/>
  <c r="BD54" i="1"/>
  <c r="W33" i="1" s="1"/>
  <c r="J32" i="6"/>
  <c r="AG60" i="1"/>
  <c r="BA56" i="1"/>
  <c r="AW56" i="1"/>
  <c r="AT59" i="1"/>
  <c r="AT58" i="1"/>
  <c r="J30" i="10"/>
  <c r="AG64" i="1" s="1"/>
  <c r="BB54" i="1"/>
  <c r="W31" i="1" s="1"/>
  <c r="J41" i="7" l="1"/>
  <c r="J41" i="6"/>
  <c r="J41" i="8"/>
  <c r="J41" i="5"/>
  <c r="J39" i="10"/>
  <c r="J63" i="5"/>
  <c r="AN58" i="1"/>
  <c r="J41" i="4"/>
  <c r="AN60" i="1"/>
  <c r="AN64" i="1"/>
  <c r="AN61" i="1"/>
  <c r="AN62" i="1"/>
  <c r="J30" i="2"/>
  <c r="AG55" i="1" s="1"/>
  <c r="AY54" i="1"/>
  <c r="AZ54" i="1"/>
  <c r="W29" i="1" s="1"/>
  <c r="J30" i="14"/>
  <c r="AG68" i="1"/>
  <c r="BA54" i="1"/>
  <c r="W30" i="1" s="1"/>
  <c r="J30" i="11"/>
  <c r="AG65" i="1"/>
  <c r="AT56" i="1"/>
  <c r="J32" i="3"/>
  <c r="AG57" i="1" s="1"/>
  <c r="AG56" i="1" s="1"/>
  <c r="J30" i="12"/>
  <c r="AG66" i="1" s="1"/>
  <c r="AX54" i="1"/>
  <c r="J39" i="2" l="1"/>
  <c r="J41" i="3"/>
  <c r="J39" i="11"/>
  <c r="J39" i="14"/>
  <c r="J39" i="12"/>
  <c r="AN65" i="1"/>
  <c r="AN68" i="1"/>
  <c r="AN55" i="1"/>
  <c r="AN66" i="1"/>
  <c r="AN57" i="1"/>
  <c r="AN56" i="1"/>
  <c r="AV54" i="1"/>
  <c r="AK29" i="1" s="1"/>
  <c r="AW54" i="1"/>
  <c r="AK30" i="1" s="1"/>
  <c r="AG54" i="1"/>
  <c r="AK26" i="1" s="1"/>
  <c r="AK35" i="1" l="1"/>
  <c r="AT54" i="1"/>
  <c r="AN54" i="1" s="1"/>
</calcChain>
</file>

<file path=xl/sharedStrings.xml><?xml version="1.0" encoding="utf-8"?>
<sst xmlns="http://schemas.openxmlformats.org/spreadsheetml/2006/main" count="50767" uniqueCount="5984">
  <si>
    <t>Export Komplet</t>
  </si>
  <si>
    <t>VZ</t>
  </si>
  <si>
    <t>2.0</t>
  </si>
  <si>
    <t>ZAMOK</t>
  </si>
  <si>
    <t>False</t>
  </si>
  <si>
    <t>{502b8014-9ff3-4cbd-bdb6-2a824230bada}</t>
  </si>
  <si>
    <t>0,01</t>
  </si>
  <si>
    <t>21</t>
  </si>
  <si>
    <t>15</t>
  </si>
  <si>
    <t>REKAPITULACE STAVBY</t>
  </si>
  <si>
    <t>v ---  níže se nacházejí doplnkové a pomocné údaje k sestavám  --- v</t>
  </si>
  <si>
    <t>Návod na vyplnění</t>
  </si>
  <si>
    <t>0,001</t>
  </si>
  <si>
    <t>Kód:</t>
  </si>
  <si>
    <t>21BAU501B</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</si>
  <si>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</si>
  <si>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</si>
  <si>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Vědomice - přístavba a stavební úpravy mateřské školy - rev 0821</t>
  </si>
  <si>
    <t>KSO:</t>
  </si>
  <si>
    <t/>
  </si>
  <si>
    <t>CC-CZ:</t>
  </si>
  <si>
    <t>Místo:</t>
  </si>
  <si>
    <t xml:space="preserve"> </t>
  </si>
  <si>
    <t>Datum:</t>
  </si>
  <si>
    <t>31. 8. 2021</t>
  </si>
  <si>
    <t>Zadavatel:</t>
  </si>
  <si>
    <t>IČ:</t>
  </si>
  <si>
    <t>DIČ:</t>
  </si>
  <si>
    <t>Uchazeč:</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</si>
  <si>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</si>
  <si>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</si>
  <si>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</si>
  <si>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</si>
  <si>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</si>
  <si>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www.podminky.urs.cz.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</si>
  <si>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</si>
  <si>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</si>
  <si>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</si>
  <si>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</si>
  <si>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</si>
  <si>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</si>
  <si>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</si>
  <si>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</si>
  <si>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</si>
  <si>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</si>
  <si>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</si>
  <si>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</si>
  <si>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</si>
  <si>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</si>
  <si>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</si>
  <si>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</si>
  <si>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</si>
  <si>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</si>
  <si>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</si>
  <si>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</si>
  <si>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</si>
  <si>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</si>
  <si>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</si>
  <si>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</si>
  <si>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</si>
  <si>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</si>
  <si>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</si>
  <si>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</si>
  <si>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</si>
  <si>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</si>
  <si>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</si>
  <si>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</si>
  <si>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</si>
  <si>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</si>
  <si>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</si>
  <si>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</si>
  <si>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</si>
  <si>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</si>
  <si>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</si>
  <si>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t>
  </si>
  <si>
    <t>SO 01 - demolice</t>
  </si>
  <si>
    <t>STA</t>
  </si>
  <si>
    <t>{d408ccc9-d701-4862-8935-307be0466781}</t>
  </si>
  <si>
    <t>2</t>
  </si>
  <si>
    <t>SO 02 - budova školky</t>
  </si>
  <si>
    <t>{ea60d6c4-5281-41b4-b8b4-d60eaffc686b}</t>
  </si>
  <si>
    <t>2 - 01</t>
  </si>
  <si>
    <t>stavební část</t>
  </si>
  <si>
    <t>Soupis</t>
  </si>
  <si>
    <t>{7f44f40d-6959-4404-97ca-49009b18bdc9}</t>
  </si>
  <si>
    <t>2 - 02</t>
  </si>
  <si>
    <t>vytápění</t>
  </si>
  <si>
    <t>{148e00af-185b-4af2-9ac6-b4275c153ee2}</t>
  </si>
  <si>
    <t>2 - 03</t>
  </si>
  <si>
    <t>zdravotní instalace</t>
  </si>
  <si>
    <t>{9e07abdd-771f-4ad6-9782-4859ad462dbb}</t>
  </si>
  <si>
    <t>2 - 04</t>
  </si>
  <si>
    <t>elektroinstaklace - hlavní způsobilé náklady</t>
  </si>
  <si>
    <t>{1259d349-4718-4b7a-9eaa-8c3c35473cd1}</t>
  </si>
  <si>
    <t>2 - 05</t>
  </si>
  <si>
    <t>elektoinstalace - vedlejší způsobilé nákaldy</t>
  </si>
  <si>
    <t>{52139b19-8ee6-4ab7-b018-751b54b6bfe7}</t>
  </si>
  <si>
    <t>2 - 06</t>
  </si>
  <si>
    <t>vzduchotechnika</t>
  </si>
  <si>
    <t>{b6256329-6ae7-4831-a751-16c9db48d8f1}</t>
  </si>
  <si>
    <t>2 - 07</t>
  </si>
  <si>
    <t>přeložka zahradního vodovodu</t>
  </si>
  <si>
    <t>{1629c6ae-c71c-4352-bf21-2d5d9fb7d95c}</t>
  </si>
  <si>
    <t>3</t>
  </si>
  <si>
    <t xml:space="preserve">SO 03 -  terasy </t>
  </si>
  <si>
    <t>{8780d56a-670f-4d16-878e-b35413b462b6}</t>
  </si>
  <si>
    <t>4</t>
  </si>
  <si>
    <t>SO 04 - zpevněné plochy a branka</t>
  </si>
  <si>
    <t>{ccef2120-a617-4d1c-be33-c4b44e4e246a}</t>
  </si>
  <si>
    <t>6</t>
  </si>
  <si>
    <t>SO 06 - parkovací stání</t>
  </si>
  <si>
    <t>{be8ab63c-81ee-46be-bdea-268eee233782}</t>
  </si>
  <si>
    <t>9</t>
  </si>
  <si>
    <t>gastro</t>
  </si>
  <si>
    <t>{22271386-ffbc-415e-a7ca-24f7db52ff8f}</t>
  </si>
  <si>
    <t>99</t>
  </si>
  <si>
    <t>vedlejší a ostatní náklad stavby</t>
  </si>
  <si>
    <t>{43046e37-b65c-47bd-87ea-c088389516d4}</t>
  </si>
  <si>
    <t>KRYCÍ LIST SOUPISU PRACÍ</t>
  </si>
  <si>
    <t>Objekt:</t>
  </si>
  <si>
    <t>1 - SO 01 - demolice</t>
  </si>
  <si>
    <t>REKAPITULACE ČLENĚNÍ SOUPISU PRACÍ</t>
  </si>
  <si>
    <t>Kód dílu - Popis</t>
  </si>
  <si>
    <t>Cena celkem [CZK]</t>
  </si>
  <si>
    <t>-1</t>
  </si>
  <si>
    <t>HSV - Práce a dodávky HSV</t>
  </si>
  <si>
    <t xml:space="preserve">    1 - Zemní práce</t>
  </si>
  <si>
    <t xml:space="preserve">    9 - Ostatní konstrukce a práce, bourání</t>
  </si>
  <si>
    <t xml:space="preserve">    997 - Přesun sutě</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</si>
  <si>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</si>
  <si>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</si>
  <si>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</si>
  <si>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</si>
  <si>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</si>
  <si>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</si>
  <si>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</si>
  <si>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</si>
  <si>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</si>
  <si>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</si>
  <si>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</si>
  <si>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</si>
  <si>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</si>
  <si>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</si>
  <si>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</si>
  <si>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</si>
  <si>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</si>
  <si>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</si>
  <si>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174151102</t>
  </si>
  <si>
    <t>Zásyp sypaninou z jakékoliv horniny strojně s uložením výkopku ve vrstvách se zhutněním v uzavřených prostorách s urovnáním povrchu zásypu</t>
  </si>
  <si>
    <t>m3</t>
  </si>
  <si>
    <t>CS ÚRS 2021 01</t>
  </si>
  <si>
    <t>-1760929950</t>
  </si>
  <si>
    <t>Online PSC</t>
  </si>
  <si>
    <t>https://podminky.urs.cz/item/CS_URS_2021_01/174151102</t>
  </si>
  <si>
    <t>VV</t>
  </si>
  <si>
    <t>zásyp sutrenu - demoliční materiál</t>
  </si>
  <si>
    <t>3,50*3,50*1,80</t>
  </si>
  <si>
    <t>1,00*3,00*1,80/2</t>
  </si>
  <si>
    <t>Součet</t>
  </si>
  <si>
    <t>Ostatní konstrukce a práce, bourání</t>
  </si>
  <si>
    <t>981011112</t>
  </si>
  <si>
    <t>Demolice budov postupným rozebíráním dřevěných ostatních, oboustranně obitých, případně omítnutých</t>
  </si>
  <si>
    <t>1125305954</t>
  </si>
  <si>
    <t>https://podminky.urs.cz/item/CS_URS_2021_01/981011112</t>
  </si>
  <si>
    <t>demolice chatky</t>
  </si>
  <si>
    <t>4,00*4,00*(2,50+3,10)/2</t>
  </si>
  <si>
    <t>981011316</t>
  </si>
  <si>
    <t>Demolice budov postupným rozebíráním z cihel, kamene, smíšeného nebo hrázděného zdiva, tvárnic na maltu vápennou nebo vápenocementovou s podílem konstrukcí přes 30 do 35 %</t>
  </si>
  <si>
    <t>-721829394</t>
  </si>
  <si>
    <t>https://podminky.urs.cz/item/CS_URS_2021_01/981011316</t>
  </si>
  <si>
    <t>schodiště</t>
  </si>
  <si>
    <t>4,50*1,80*(2,40+0,65)</t>
  </si>
  <si>
    <t>981511114</t>
  </si>
  <si>
    <t>Demolice konstrukcí objektů postupným rozebíráním konstrukcí ze železobetonu</t>
  </si>
  <si>
    <t>63885095</t>
  </si>
  <si>
    <t>https://podminky.urs.cz/item/CS_URS_2021_01/981511114</t>
  </si>
  <si>
    <t>konstrukce suterenu</t>
  </si>
  <si>
    <t>4,00*4,00*0,27</t>
  </si>
  <si>
    <t>(4,00+4,00)*2*0,30*(0,65-0,18)</t>
  </si>
  <si>
    <t>997</t>
  </si>
  <si>
    <t>Přesun sutě</t>
  </si>
  <si>
    <t>5</t>
  </si>
  <si>
    <t>997006512</t>
  </si>
  <si>
    <t>Vodorovná doprava suti na skládku s naložením na dopravní prostředek a složením přes 100 m do 1 km</t>
  </si>
  <si>
    <t>t</t>
  </si>
  <si>
    <t>1895442181</t>
  </si>
  <si>
    <t>https://podminky.urs.cz/item/CS_URS_2021_01/997006512</t>
  </si>
  <si>
    <t>demolice</t>
  </si>
  <si>
    <t>9,946</t>
  </si>
  <si>
    <t>997006519</t>
  </si>
  <si>
    <t>Vodorovná doprava suti na skládku s naložením na dopravní prostředek a složením Příplatek k ceně za každý další i započatý 1 km</t>
  </si>
  <si>
    <t>-1054833131</t>
  </si>
  <si>
    <t>https://podminky.urs.cz/item/CS_URS_2021_01/997006519</t>
  </si>
  <si>
    <t>9,946*10</t>
  </si>
  <si>
    <t>7</t>
  </si>
  <si>
    <t>M</t>
  </si>
  <si>
    <t>94620170</t>
  </si>
  <si>
    <t>poplatek za uložení stavebního odpadu dřevěného zatříděného kódem 17 02 01</t>
  </si>
  <si>
    <t>8</t>
  </si>
  <si>
    <t>380739716</t>
  </si>
  <si>
    <t>https://podminky.urs.cz/item/CS_URS_2021_01/94620170</t>
  </si>
  <si>
    <t>2 - SO 02 - budova školky</t>
  </si>
  <si>
    <t>Soupis:</t>
  </si>
  <si>
    <t>2 - 01 - stavební část</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</si>
  <si>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</si>
  <si>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</si>
  <si>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</si>
  <si>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</si>
  <si>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</si>
  <si>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</si>
  <si>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</si>
  <si>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</si>
  <si>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</si>
  <si>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</si>
  <si>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</si>
  <si>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</si>
  <si>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</si>
  <si>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</si>
  <si>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</si>
  <si>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</si>
  <si>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</si>
  <si>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</si>
  <si>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</si>
  <si>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</si>
  <si>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</si>
  <si>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</si>
  <si>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</si>
  <si>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</si>
  <si>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</si>
  <si>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786 - Dokončovací práce - čalounické úpravy</t>
  </si>
  <si>
    <t>113106123</t>
  </si>
  <si>
    <t>Rozebrání dlažeb komunikací pro pěší s přemístěním hmot na skládku na vzdálenost do 3 m nebo s naložením na dopravní prostředek s ložem z kameniva nebo živice a s jakoukoliv výplní spár ručně ze zámkové dlažby</t>
  </si>
  <si>
    <t>m2</t>
  </si>
  <si>
    <t>-2092835393</t>
  </si>
  <si>
    <t>https://podminky.urs.cz/item/CS_URS_2021_01/113106123</t>
  </si>
  <si>
    <t>plocha</t>
  </si>
  <si>
    <t>6,00*3,00+11,50*2,60-1,50*1,80</t>
  </si>
  <si>
    <t>113107312</t>
  </si>
  <si>
    <t>Odstranění podkladů nebo krytů strojně plochy jednotlivě do 50 m2 s přemístěním hmot na skládku na vzdálenost do 3 m nebo s naložením na dopravní prostředek z kameniva těženého, o tl. vrstvy přes 100 do 200 mm</t>
  </si>
  <si>
    <t>-818747172</t>
  </si>
  <si>
    <t>https://podminky.urs.cz/item/CS_URS_2021_01/113107312</t>
  </si>
  <si>
    <t>betonový chodník</t>
  </si>
  <si>
    <t>7,50*1,80</t>
  </si>
  <si>
    <t>zámková dlažba</t>
  </si>
  <si>
    <t>113107331</t>
  </si>
  <si>
    <t>Odstranění podkladů nebo krytů strojně plochy jednotlivě do 50 m2 s přemístěním hmot na skládku na vzdálenost do 3 m nebo s naložením na dopravní prostředek z betonu prostého, o tl. vrstvy přes 100 do 150 mm</t>
  </si>
  <si>
    <t>314936481</t>
  </si>
  <si>
    <t>https://podminky.urs.cz/item/CS_URS_2021_01/113107331</t>
  </si>
  <si>
    <t>113202111</t>
  </si>
  <si>
    <t>Vytrhání obrub s vybouráním lože, s přemístěním hmot na skládku na vzdálenost do 3 m nebo s naložením na dopravní prostředek z krajníků nebo obrubníků stojatých</t>
  </si>
  <si>
    <t>m</t>
  </si>
  <si>
    <t>593599436</t>
  </si>
  <si>
    <t>https://podminky.urs.cz/item/CS_URS_2021_01/113202111</t>
  </si>
  <si>
    <t>(11,50+6,00)*2</t>
  </si>
  <si>
    <t>393</t>
  </si>
  <si>
    <t>119003211</t>
  </si>
  <si>
    <t>Pomocné konstrukce při zabezpečení výkopu svislé ocelové mobilní oplocení, výšky do 1,5 m panely s reflexními signalizačními pruhy zřízení</t>
  </si>
  <si>
    <t>-1109836237</t>
  </si>
  <si>
    <t>https://podminky.urs.cz/item/CS_URS_2021_01/119003211</t>
  </si>
  <si>
    <t>oddělení prostoru</t>
  </si>
  <si>
    <t>100,00</t>
  </si>
  <si>
    <t>394</t>
  </si>
  <si>
    <t>119003212</t>
  </si>
  <si>
    <t>Pomocné konstrukce při zabezpečení výkopu svislé ocelové mobilní oplocení, výšky do 1,5 m panely s reflexními signalizačními pruhy odstranění</t>
  </si>
  <si>
    <t>-157457241</t>
  </si>
  <si>
    <t>https://podminky.urs.cz/item/CS_URS_2021_01/119003212</t>
  </si>
  <si>
    <t>409</t>
  </si>
  <si>
    <t>121151124</t>
  </si>
  <si>
    <t>Sejmutí ornice strojně při souvislé ploše přes 500 m2, tl. vrstvy přes 200 do 250 mm</t>
  </si>
  <si>
    <t>-1899806466</t>
  </si>
  <si>
    <t>https://podminky.urs.cz/item/CS_URS_2021_01/121151124</t>
  </si>
  <si>
    <t>sejmutí ornice z plochy výstavby</t>
  </si>
  <si>
    <t>17,00*20,00+5,00*8,00</t>
  </si>
  <si>
    <t>422</t>
  </si>
  <si>
    <t>122251103</t>
  </si>
  <si>
    <t>Odkopávky a prokopávky nezapažené strojně v hornině třídy těžitelnosti I skupiny 3 přes 50 do 100 m3</t>
  </si>
  <si>
    <t>-1543081214</t>
  </si>
  <si>
    <t>https://podminky.urs.cz/item/CS_URS_2021_01/122251103</t>
  </si>
  <si>
    <t>snížení terenu na - 0,650 - 250 mm - sejmutí ornice</t>
  </si>
  <si>
    <t>(17,40*13,905-8,833*7,395/2)*(0,80-0,25+0)/2</t>
  </si>
  <si>
    <t>odpočet sklepa</t>
  </si>
  <si>
    <t>-(4,20*4,60+4,50*1,70)*(0,80-0,25+0)/2</t>
  </si>
  <si>
    <t>423</t>
  </si>
  <si>
    <t>131251102</t>
  </si>
  <si>
    <t>Hloubení nezapažených jam a zářezů strojně s urovnáním dna do předepsaného profilu a spádu v hornině třídy těžitelnosti I skupiny 3 přes 20 do 50 m3</t>
  </si>
  <si>
    <t>-1500075230</t>
  </si>
  <si>
    <t>https://podminky.urs.cz/item/CS_URS_2021_01/131251102</t>
  </si>
  <si>
    <t>výkop pro sníženou část</t>
  </si>
  <si>
    <t>((8,833+0,60+0,50+1,00)*(7,396+0,60+0,50+1,00)/2+(8,833+0,60+0,50+1,80)*(7,396+0,60+0,50+1,80)/2)/2*1,20</t>
  </si>
  <si>
    <t>prohloubení pasů</t>
  </si>
  <si>
    <t>(4,195+2,23+1,566+3,552)*0,50*0,35</t>
  </si>
  <si>
    <t>1,40*1,40*0,35</t>
  </si>
  <si>
    <t>prohloubení patek</t>
  </si>
  <si>
    <t>0,90*0,90*0,35*2</t>
  </si>
  <si>
    <t>výkop pro středovou patku</t>
  </si>
  <si>
    <t>(2,60*2,60+3,60*3,60)/2*(2,60-0,65)</t>
  </si>
  <si>
    <t>prohloubení</t>
  </si>
  <si>
    <t>1,40*1,40*0,75</t>
  </si>
  <si>
    <t>398</t>
  </si>
  <si>
    <t>132212111</t>
  </si>
  <si>
    <t>Hloubení rýh šířky do 800 mm ručně zapažených i nezapažených, s urovnáním dna do předepsaného profilu a spádu v hornině třídy těžitelnosti I skupiny 3 soudržných</t>
  </si>
  <si>
    <t>848101929</t>
  </si>
  <si>
    <t>https://podminky.urs.cz/item/CS_URS_2021_01/132212111</t>
  </si>
  <si>
    <t>pro odvodnění rohožky</t>
  </si>
  <si>
    <t>4,00*0,50*0,50</t>
  </si>
  <si>
    <t>421</t>
  </si>
  <si>
    <t>132251251</t>
  </si>
  <si>
    <t>Hloubení nezapažených rýh šířky přes 800 do 2 000 mm strojně s urovnáním dna do předepsaného profilu a spádu v hornině třídy těžitelnosti I skupiny 3 do 20 m3</t>
  </si>
  <si>
    <t>1388410984</t>
  </si>
  <si>
    <t>https://podminky.urs.cz/item/CS_URS_2021_01/132251251</t>
  </si>
  <si>
    <t>výkop pro základové pasy objektu</t>
  </si>
  <si>
    <t>spojovací chodba</t>
  </si>
  <si>
    <t>(6,059+4,539)*(0,45*0,50+(1,20+1,80)/2*0,65)</t>
  </si>
  <si>
    <t>přístavba</t>
  </si>
  <si>
    <t>(17,40+12,905+6,41+4,50)*(0,45*0,50+(1,20+1,80)/2*0,65)</t>
  </si>
  <si>
    <t>středový pas</t>
  </si>
  <si>
    <t>7,20*(0,45*0,50+(1,20+1,80)/2*0,65)</t>
  </si>
  <si>
    <t>403</t>
  </si>
  <si>
    <t>133212011</t>
  </si>
  <si>
    <t>Hloubení šachet ručně zapažených i nezapažených v horninách třídy těžitelnosti I skupiny 3, půdorysná plocha výkopu do 4 m2</t>
  </si>
  <si>
    <t>1568527461</t>
  </si>
  <si>
    <t>https://podminky.urs.cz/item/CS_URS_2021_01/133212011</t>
  </si>
  <si>
    <t>stěna S 2</t>
  </si>
  <si>
    <t>0,60*0,60*0,80*8</t>
  </si>
  <si>
    <t>139751101</t>
  </si>
  <si>
    <t>Vykopávka v uzavřených prostorech ručně v hornině třídy těžitelnosti I skupiny 1 až 3</t>
  </si>
  <si>
    <t>517007379</t>
  </si>
  <si>
    <t>https://podminky.urs.cz/item/CS_URS_2021_01/139751101</t>
  </si>
  <si>
    <t>pro kanálek rozvodů</t>
  </si>
  <si>
    <t>23,50*0,50*0,60</t>
  </si>
  <si>
    <t>410</t>
  </si>
  <si>
    <t>162351104</t>
  </si>
  <si>
    <t>Vodorovné přemístění výkopku nebo sypaniny po suchu na obvyklém dopravním prostředku, bez naložení výkopku, avšak se složením bez rozhrnutí z horniny třídy těžitelnosti I skupiny 1 až 3 na vzdálenost přes 500 do 1 000 m</t>
  </si>
  <si>
    <t>2067037293</t>
  </si>
  <si>
    <t>https://podminky.urs.cz/item/CS_URS_2021_01/162351104</t>
  </si>
  <si>
    <t>ornice na meziskládku</t>
  </si>
  <si>
    <t>380,000*0,25</t>
  </si>
  <si>
    <t>zemína pro zpětný zásyp</t>
  </si>
  <si>
    <t>110,704*2</t>
  </si>
  <si>
    <t>ornice pro zpětné úpravy</t>
  </si>
  <si>
    <t>125,727*0,25</t>
  </si>
  <si>
    <t>425</t>
  </si>
  <si>
    <t>162751117</t>
  </si>
  <si>
    <t>Vodorovné přemístění výkopku nebo sypaniny po suchu na obvyklém dopravním prostředku, bez naložení výkopku, avšak se složením bez rozhrnutí z horniny třídy těžitelnosti I skupiny 1 až 3 na vzdálenost přes 9 000 do 10 000 m</t>
  </si>
  <si>
    <t>267648998</t>
  </si>
  <si>
    <t>https://podminky.urs.cz/item/CS_URS_2021_01/162751117</t>
  </si>
  <si>
    <t>odvoz na skládku</t>
  </si>
  <si>
    <t>výkopy</t>
  </si>
  <si>
    <t>2,304+50,157+91,357+70,816+2,304+7,05+1,00</t>
  </si>
  <si>
    <t>zpětný zásyp</t>
  </si>
  <si>
    <t>-110,704</t>
  </si>
  <si>
    <t>436</t>
  </si>
  <si>
    <t>167151101</t>
  </si>
  <si>
    <t>Nakládání, skládání a překládání neulehlého výkopku nebo sypaniny strojně nakládání, množství do 100 m3, z horniny třídy těžitelnosti I, skupiny 1 až 3</t>
  </si>
  <si>
    <t>-1371633820</t>
  </si>
  <si>
    <t>https://podminky.urs.cz/item/CS_URS_2021_01/167151101</t>
  </si>
  <si>
    <t>zemina pro zpětné zásypy</t>
  </si>
  <si>
    <t>110,704</t>
  </si>
  <si>
    <t>426</t>
  </si>
  <si>
    <t>171201221</t>
  </si>
  <si>
    <t>Poplatek za uložení stavebního odpadu na skládce (skládkovné) zeminy a kamení zatříděného do Katalogu odpadů pod kódem 17 05 04</t>
  </si>
  <si>
    <t>-1672891784</t>
  </si>
  <si>
    <t>https://podminky.urs.cz/item/CS_URS_2021_01/171201221</t>
  </si>
  <si>
    <t>114,284*1,8 'Přepočtené koeficientem množství</t>
  </si>
  <si>
    <t>411</t>
  </si>
  <si>
    <t>171251201</t>
  </si>
  <si>
    <t>Uložení sypaniny na skládky nebo meziskládky bez hutnění s upravením uložené sypaniny do předepsaného tvaru</t>
  </si>
  <si>
    <t>-1190761307</t>
  </si>
  <si>
    <t>https://podminky.urs.cz/item/CS_URS_2021_01/171251201</t>
  </si>
  <si>
    <t>95,00</t>
  </si>
  <si>
    <t>zemina na skládku</t>
  </si>
  <si>
    <t>114,284</t>
  </si>
  <si>
    <t>424</t>
  </si>
  <si>
    <t>174111101</t>
  </si>
  <si>
    <t>Zásyp sypaninou z jakékoliv horniny ručně s uložením výkopku ve vrstvách se zhutněním jam, šachet, rýh nebo kolem objektů v těchto vykopávkách</t>
  </si>
  <si>
    <t>-1208146442</t>
  </si>
  <si>
    <t>https://podminky.urs.cz/item/CS_URS_2021_01/174111101</t>
  </si>
  <si>
    <t>zpětný zásyp zeminou</t>
  </si>
  <si>
    <t>kolem pasů</t>
  </si>
  <si>
    <t>(6,059+4,539)*((0,60+1,00)/2*0,865+(0,30+0,50)/2*0,50)</t>
  </si>
  <si>
    <t>(17,40+12,905+6,41+4,50)*((0,60+1,00)/2*0,865+(0,30+0,50)/2*0,50)</t>
  </si>
  <si>
    <t>7,20*(0,20+0,50)/2*0,50*2</t>
  </si>
  <si>
    <t>snížená část</t>
  </si>
  <si>
    <t>(4,195+2,23+1,566+3,552)*(0,60+1,20)/2*(2,15-0,80)</t>
  </si>
  <si>
    <t>(8,833*7,396/2-((1,566+0,90)*(2,048+0,90))/2)*(0,90+1,20)/2</t>
  </si>
  <si>
    <t>středová patka</t>
  </si>
  <si>
    <t>(2,60*2,60+3,60*3,60)/2*(2,60-0,65)-1,40*1,40*0,75-0,40*0,40*(2,50-0,65)</t>
  </si>
  <si>
    <t>400</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</si>
  <si>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</si>
  <si>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</si>
  <si>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-1470190686</t>
  </si>
  <si>
    <t>https://podminky.urs.cz/item/CS_URS_2021_01/175111101</t>
  </si>
  <si>
    <t>odvodnění od rohožky</t>
  </si>
  <si>
    <t>401</t>
  </si>
  <si>
    <t>58343872</t>
  </si>
  <si>
    <t>kamenivo drcené hrubé frakce 8/16</t>
  </si>
  <si>
    <t>238158346</t>
  </si>
  <si>
    <t>https://podminky.urs.cz/item/CS_URS_2021_01/58343872</t>
  </si>
  <si>
    <t>1*2 'Přepočtené koeficientem množství</t>
  </si>
  <si>
    <t>427</t>
  </si>
  <si>
    <t>181351004</t>
  </si>
  <si>
    <t>Rozprostření a urovnání ornice v rovině nebo ve svahu sklonu do 1:5 strojně při souvislé ploše do 100 m2, tl. vrstvy přes 200 do 250 mm</t>
  </si>
  <si>
    <t>647504085</t>
  </si>
  <si>
    <t>https://podminky.urs.cz/item/CS_URS_2021_01/181351004</t>
  </si>
  <si>
    <t>sejmutí ornice</t>
  </si>
  <si>
    <t>380,000</t>
  </si>
  <si>
    <t>zastavěný objekt</t>
  </si>
  <si>
    <t>-(14,125*17,62+4,43*6,712)</t>
  </si>
  <si>
    <t>přípočet část nad terenem</t>
  </si>
  <si>
    <t>(8,833+7,396)*1,50</t>
  </si>
  <si>
    <t>428</t>
  </si>
  <si>
    <t>181411131</t>
  </si>
  <si>
    <t>Založení trávníku na půdě předem připravené plochy do 1000 m2 výsevem včetně utažení parkového v rovině nebo na svahu do 1:5</t>
  </si>
  <si>
    <t>-1653345803</t>
  </si>
  <si>
    <t>https://podminky.urs.cz/item/CS_URS_2021_01/181411131</t>
  </si>
  <si>
    <t>429</t>
  </si>
  <si>
    <t>00572420</t>
  </si>
  <si>
    <t>osivo směs travní parková okrasná</t>
  </si>
  <si>
    <t>kg</t>
  </si>
  <si>
    <t>-1760662098</t>
  </si>
  <si>
    <t>https://podminky.urs.cz/item/CS_URS_2021_01/00572420</t>
  </si>
  <si>
    <t>125,727*0,03</t>
  </si>
  <si>
    <t>Zakládání</t>
  </si>
  <si>
    <t>443</t>
  </si>
  <si>
    <t>212750101</t>
  </si>
  <si>
    <t>Trativody z drenážních a melioračních trubek pro budovy se zřízením štěrkového lože pod trubky a s jejich obsypem v otevřeném výkopu trubka tyčová PVC-U plocha pro vtékání vody min. 80 cm2/m SN 4 celoperforovaná 360° DN 100</t>
  </si>
  <si>
    <t>1007131477</t>
  </si>
  <si>
    <t>https://podminky.urs.cz/item/CS_URS_2021_01/212750101</t>
  </si>
  <si>
    <t>pod desku</t>
  </si>
  <si>
    <t>8,60+18,50+16,50+9,80+5,50</t>
  </si>
  <si>
    <t>444</t>
  </si>
  <si>
    <t>212750131</t>
  </si>
  <si>
    <t>Trativody z drenážních a melioračních trubek pro budovy se zřízením štěrkového lože pod trubky a s jejich obsypem v otevřeném výkopu trubka tyčová PVC-U plocha pro vtékání vody min. 80 cm2/m SN 4 neperforovaná DN 100</t>
  </si>
  <si>
    <t>-287140583</t>
  </si>
  <si>
    <t>https://podminky.urs.cz/item/CS_URS_2021_01/212750131</t>
  </si>
  <si>
    <t>13,50+5,00*2</t>
  </si>
  <si>
    <t>399</t>
  </si>
  <si>
    <t>212751131</t>
  </si>
  <si>
    <t>Trativody z drenážních a melioračních trubek pro meliorace, dočasné nebo odlehčovací drenáže se zřízením štěrkového lože pod trubky a s jejich obsypem v otevřeném výkopu trubka flexibilní PVC-U SN 4 neperforovaná DN 50</t>
  </si>
  <si>
    <t>412780050</t>
  </si>
  <si>
    <t>https://podminky.urs.cz/item/CS_URS_2021_01/212751131</t>
  </si>
  <si>
    <t>4,00</t>
  </si>
  <si>
    <t>402</t>
  </si>
  <si>
    <t>212972111</t>
  </si>
  <si>
    <t>Opláštění drenážních trub filtrační textilií DN 65</t>
  </si>
  <si>
    <t>367224441</t>
  </si>
  <si>
    <t>https://podminky.urs.cz/item/CS_URS_2021_01/212972111</t>
  </si>
  <si>
    <t>445</t>
  </si>
  <si>
    <t>212972112</t>
  </si>
  <si>
    <t>Opláštění drenážních trub filtrační textilií DN 100</t>
  </si>
  <si>
    <t>993106182</t>
  </si>
  <si>
    <t>https://podminky.urs.cz/item/CS_URS_2021_01/212972112</t>
  </si>
  <si>
    <t>58,90+23,50</t>
  </si>
  <si>
    <t>273321411</t>
  </si>
  <si>
    <t>Základy z betonu železového (bez výztuže) desky z betonu bez zvláštních nároků na prostředí tř. C 20/25</t>
  </si>
  <si>
    <t>-1881374878</t>
  </si>
  <si>
    <t>https://podminky.urs.cz/item/CS_URS_2021_01/273321411</t>
  </si>
  <si>
    <t>deska D 01</t>
  </si>
  <si>
    <t>tl 300 mm</t>
  </si>
  <si>
    <t>12,904*7,823*0,30</t>
  </si>
  <si>
    <t>273351121</t>
  </si>
  <si>
    <t>Bednění základů desek zřízení</t>
  </si>
  <si>
    <t>-282324111</t>
  </si>
  <si>
    <t>https://podminky.urs.cz/item/CS_URS_2021_01/273351121</t>
  </si>
  <si>
    <t>žel bet deska</t>
  </si>
  <si>
    <t>(7,893+12,904)*2*0,35</t>
  </si>
  <si>
    <t>273351122</t>
  </si>
  <si>
    <t>Bednění základů desek odstranění</t>
  </si>
  <si>
    <t>-539612182</t>
  </si>
  <si>
    <t>https://podminky.urs.cz/item/CS_URS_2021_01/273351122</t>
  </si>
  <si>
    <t>dle bednění</t>
  </si>
  <si>
    <t>14,558</t>
  </si>
  <si>
    <t>273361821</t>
  </si>
  <si>
    <t>Výztuž základů desek z betonářské oceli 10 505 (R) nebo BSt 500</t>
  </si>
  <si>
    <t>-808615072</t>
  </si>
  <si>
    <t>https://podminky.urs.cz/item/CS_URS_2021_01/273361821</t>
  </si>
  <si>
    <t>pro D 01</t>
  </si>
  <si>
    <t>spodní výztuž</t>
  </si>
  <si>
    <t>859,92*0,001*1,08</t>
  </si>
  <si>
    <t>horní výztuž</t>
  </si>
  <si>
    <t>1140,60*0,001*1,08</t>
  </si>
  <si>
    <t>10</t>
  </si>
  <si>
    <t>274313611</t>
  </si>
  <si>
    <t>Základy z betonu prostého pasy betonu kamenem neprokládaného tř. C 16/20</t>
  </si>
  <si>
    <t>1632198294</t>
  </si>
  <si>
    <t>https://podminky.urs.cz/item/CS_URS_2021_01/274313611</t>
  </si>
  <si>
    <t>základové pasy objektu</t>
  </si>
  <si>
    <t>ozn Z 01</t>
  </si>
  <si>
    <t>(4,00*2+2,80+13,679-11,565+0,50+4,756)*0,50*0,35</t>
  </si>
  <si>
    <t>ozn Z 02</t>
  </si>
  <si>
    <t>(3,30+8,15+0,50+13,679)*0,50*0,35+1,80*0,20*0,35</t>
  </si>
  <si>
    <t>Z 03</t>
  </si>
  <si>
    <t>(4,60+4,40+2,048+3,50+2,00)*0,50*0,35</t>
  </si>
  <si>
    <t>Z 04</t>
  </si>
  <si>
    <t>5,80*0,50*0,35</t>
  </si>
  <si>
    <t>Z 08</t>
  </si>
  <si>
    <t>(6,219+4,699)*0,50*0,35</t>
  </si>
  <si>
    <t>do výkopu</t>
  </si>
  <si>
    <t>13,613*0,15</t>
  </si>
  <si>
    <t>dorovnání betonových základů v místě desky tl 150 mm</t>
  </si>
  <si>
    <t>(5,50*2+7,408/+0,50*2+5,705+3,614+12,905+7,20)*0,50*0,15</t>
  </si>
  <si>
    <t>11</t>
  </si>
  <si>
    <t>274351121</t>
  </si>
  <si>
    <t>Bednění základů pasů rovné zřízení</t>
  </si>
  <si>
    <t>-1237599288</t>
  </si>
  <si>
    <t>https://podminky.urs.cz/item/CS_URS_2021_01/274351121</t>
  </si>
  <si>
    <t>(5,50*2+7,408/+0,50*2+5,705+3,614+12,905+7,20)*0,20*2</t>
  </si>
  <si>
    <t>12</t>
  </si>
  <si>
    <t>274351122</t>
  </si>
  <si>
    <t>Bednění základů pasů rovné odstranění</t>
  </si>
  <si>
    <t>-141847022</t>
  </si>
  <si>
    <t>https://podminky.urs.cz/item/CS_URS_2021_01/274351122</t>
  </si>
  <si>
    <t>28,022</t>
  </si>
  <si>
    <t>13</t>
  </si>
  <si>
    <t>275313611</t>
  </si>
  <si>
    <t>Základy z betonu prostého patky a bloky z betonu kamenem neprokládaného tř. C 16/20</t>
  </si>
  <si>
    <t>-843937072</t>
  </si>
  <si>
    <t>https://podminky.urs.cz/item/CS_URS_2021_01/275313611</t>
  </si>
  <si>
    <t>Z 05</t>
  </si>
  <si>
    <t>Z 06</t>
  </si>
  <si>
    <t>Z 07</t>
  </si>
  <si>
    <t>0,90*0,90*0,75*2</t>
  </si>
  <si>
    <t>vstup</t>
  </si>
  <si>
    <t>0,40*0,40*0,60*2</t>
  </si>
  <si>
    <t>4,347*0,15</t>
  </si>
  <si>
    <t>2,304*0,15</t>
  </si>
  <si>
    <t>14</t>
  </si>
  <si>
    <t>279113134</t>
  </si>
  <si>
    <t>Základové zdi z tvárnic ztraceného bednění včetně výplně z betonu bez zvláštních nároků na vliv prostředí třídy C 16/20, tloušťky zdiva přes 250 do 300 mm</t>
  </si>
  <si>
    <t>1064223531</t>
  </si>
  <si>
    <t>https://podminky.urs.cz/item/CS_URS_2021_01/279113134</t>
  </si>
  <si>
    <t>(4,00*2+2,80+13,679-11,565+0,50+4,756)*0,50</t>
  </si>
  <si>
    <t>(3,30+8,15+0,50+13,679)*0,50*0,35</t>
  </si>
  <si>
    <t>(4,60+4,40+2,048+3,50+2,00)*1,50</t>
  </si>
  <si>
    <t>5,80*1,50</t>
  </si>
  <si>
    <t>1,50*0,30</t>
  </si>
  <si>
    <t>279113135</t>
  </si>
  <si>
    <t>Základové zdi z tvárnic ztraceného bednění včetně výplně z betonu bez zvláštních nároků na vliv prostředí třídy C 16/20, tloušťky zdiva přes 300 do 400 mm</t>
  </si>
  <si>
    <t>1187057889</t>
  </si>
  <si>
    <t>https://podminky.urs.cz/item/CS_URS_2021_01/279113135</t>
  </si>
  <si>
    <t>(6,219+4,699)*0,50</t>
  </si>
  <si>
    <t>2,00*0,40</t>
  </si>
  <si>
    <t>16</t>
  </si>
  <si>
    <t>279361821</t>
  </si>
  <si>
    <t>Výztuž základových zdí nosných svislých nebo odkloněných od svislice, rovinných nebo oblých, deskových nebo žebrových, včetně výztuže jejich žeber z betonářské oceli 10 505 (R) nebo BSt 500</t>
  </si>
  <si>
    <t>1362094549</t>
  </si>
  <si>
    <t>https://podminky.urs.cz/item/CS_URS_2021_01/279361821</t>
  </si>
  <si>
    <t>pro Z 01</t>
  </si>
  <si>
    <t>189,60*0,001*1,08</t>
  </si>
  <si>
    <t>pro Z 02</t>
  </si>
  <si>
    <t>419,33*0,001*1,08</t>
  </si>
  <si>
    <t>pro Z 03</t>
  </si>
  <si>
    <t>324,18*0,001*1,08</t>
  </si>
  <si>
    <t>pro Z 04</t>
  </si>
  <si>
    <t>122,56*0,001*1,08</t>
  </si>
  <si>
    <t>pro Z 06</t>
  </si>
  <si>
    <t>13,77*0,001*1,08</t>
  </si>
  <si>
    <t>Svislé a kompletní konstrukce</t>
  </si>
  <si>
    <t>17</t>
  </si>
  <si>
    <t>311272031</t>
  </si>
  <si>
    <t>Zdivo z pórobetonových tvárnic na tenké maltové lože, tl. zdiva 200 mm pevnost tvárnic přes P2 do P4, objemová hmotnost přes 450 do 600 kg/m3 hladkých</t>
  </si>
  <si>
    <t>970537867</t>
  </si>
  <si>
    <t>https://podminky.urs.cz/item/CS_URS_2021_01/311272031</t>
  </si>
  <si>
    <t>vnitřní zdivo</t>
  </si>
  <si>
    <t>m 1,08 - 1,10</t>
  </si>
  <si>
    <t>(4,13+0,20+5,40)*3,78</t>
  </si>
  <si>
    <t>odpočet</t>
  </si>
  <si>
    <t>-0,80*2,10</t>
  </si>
  <si>
    <t>m 1,09 - 1,10, 1,08</t>
  </si>
  <si>
    <t>(1,145+2,20+1,145)*3,78</t>
  </si>
  <si>
    <t>m 1,08, 1,10 - 1,06, 1,07</t>
  </si>
  <si>
    <t>(4,43+0,15+1,13)*3,78</t>
  </si>
  <si>
    <t>-0,80*2,00*3</t>
  </si>
  <si>
    <t>18</t>
  </si>
  <si>
    <t>311272121</t>
  </si>
  <si>
    <t>Zdivo z pórobetonových tvárnic na tenké maltové lože, tl. zdiva 250 mm pevnost tvárnic do P2, objemová hmotnost do 450 kg/m3 na pero a drážku</t>
  </si>
  <si>
    <t>-382141423</t>
  </si>
  <si>
    <t>https://podminky.urs.cz/item/CS_URS_2021_01/311272121</t>
  </si>
  <si>
    <t>atika</t>
  </si>
  <si>
    <t>(0,25+1,185+7,065+7,065+1,185+0,25+8,655+4,39)*2*0,75</t>
  </si>
  <si>
    <t>4,39*2*0,415</t>
  </si>
  <si>
    <t>19</t>
  </si>
  <si>
    <t>311272221</t>
  </si>
  <si>
    <t>Zdivo z pórobetonových tvárnic na tenké maltové lože, tl. zdiva 300 mm pevnost tvárnic do P2, objemová hmotnost do 450 kg/m3 na pero a drážku</t>
  </si>
  <si>
    <t>-1435065311</t>
  </si>
  <si>
    <t>https://podminky.urs.cz/item/CS_URS_2021_01/311272221</t>
  </si>
  <si>
    <t>obvodové zdivo přístavby</t>
  </si>
  <si>
    <t>((17,62-0,20*2+6,00+1,20+2,40+1,20+2,305)*2-0,50*2-4,43-0,5-1,13)*3,78</t>
  </si>
  <si>
    <t>-1,28*2,75</t>
  </si>
  <si>
    <t>-5,48*2,75</t>
  </si>
  <si>
    <t>-10,28*2,30</t>
  </si>
  <si>
    <t>-0,68*1,50*4</t>
  </si>
  <si>
    <t>-3,68*2,75</t>
  </si>
  <si>
    <t>20</t>
  </si>
  <si>
    <t>311273111</t>
  </si>
  <si>
    <t>Zdivo tepelněizolační z pórobetonových tvárnic na tenkovrstvou maltu, pevnost tvárnic do P2, objemová hmotnost do 400 kg/m3,součinitel prostupu tepla U přes 0,18 do 0,22, tl. zdiva 375 mm</t>
  </si>
  <si>
    <t>1623486530</t>
  </si>
  <si>
    <t>https://podminky.urs.cz/item/CS_URS_2021_01/311273111</t>
  </si>
  <si>
    <t>obvodové zdivo - spojovací krček - zakládací vrstva</t>
  </si>
  <si>
    <t>(0,20+3,78+0,15+2,49)*0,75</t>
  </si>
  <si>
    <t>-1,41*0,75</t>
  </si>
  <si>
    <t>311273131</t>
  </si>
  <si>
    <t>Zdivo tepelněizolační z pórobetonových tvárnic na tenkovrstvou maltu, pevnost tvárnic do P2, objemová hmotnost do 400 kg/m3,součinitel prostupu tepla U přes 0,14 do 0,18, tl. zdiva 500 mm</t>
  </si>
  <si>
    <t>1776116569</t>
  </si>
  <si>
    <t>https://podminky.urs.cz/item/CS_URS_2021_01/311273131</t>
  </si>
  <si>
    <t>obvodové zdivo - spojovací krček</t>
  </si>
  <si>
    <t>(0,20+3,78+0,15+2,49)*(3,10-0,75)</t>
  </si>
  <si>
    <t>(0,20+1,30+1,20+2,40+0,22)*3,10</t>
  </si>
  <si>
    <t>-1,41*(2,33-0,75)</t>
  </si>
  <si>
    <t>-2,64*1,13</t>
  </si>
  <si>
    <t>-1,485*2,25</t>
  </si>
  <si>
    <t>kolem bočních dveří</t>
  </si>
  <si>
    <t>1,50*3,25-1,00*2,75</t>
  </si>
  <si>
    <t>22</t>
  </si>
  <si>
    <t>311321511</t>
  </si>
  <si>
    <t>Nadzákladové zdi z betonu železového (bez výztuže) nosné bez zvláštních nároků na vliv prostředí tř. C 20/25</t>
  </si>
  <si>
    <t>1164627054</t>
  </si>
  <si>
    <t>https://podminky.urs.cz/item/CS_URS_2021_01/311321511</t>
  </si>
  <si>
    <t>železobetonová stěna dle ozn</t>
  </si>
  <si>
    <t>St 11</t>
  </si>
  <si>
    <t>9,115*3,78*0,20</t>
  </si>
  <si>
    <t>-0,90*2,15*0,20*2</t>
  </si>
  <si>
    <t>St 12</t>
  </si>
  <si>
    <t>4,15*3,78*0,20</t>
  </si>
  <si>
    <t>-0,90*2,15*0,20</t>
  </si>
  <si>
    <t>23</t>
  </si>
  <si>
    <t>311351121</t>
  </si>
  <si>
    <t>Bednění nadzákladových zdí nosných rovné oboustranné za každou stranu zřízení</t>
  </si>
  <si>
    <t>372519179</t>
  </si>
  <si>
    <t>https://podminky.urs.cz/item/CS_URS_2021_01/311351121</t>
  </si>
  <si>
    <t>9,115*3,78*2</t>
  </si>
  <si>
    <t>(0,90+2,15*2)*0,20*2</t>
  </si>
  <si>
    <t>3,78*0,20*2</t>
  </si>
  <si>
    <t>-0,90*2,15*2*2</t>
  </si>
  <si>
    <t>4,15*3,78*2</t>
  </si>
  <si>
    <t>(0,90+2,15*2)*0,20</t>
  </si>
  <si>
    <t>24</t>
  </si>
  <si>
    <t>311351122</t>
  </si>
  <si>
    <t>Bednění nadzákladových zdí nosných rovné oboustranné za každou stranu odstranění</t>
  </si>
  <si>
    <t>-1453313142</t>
  </si>
  <si>
    <t>https://podminky.urs.cz/item/CS_URS_2021_01/311351122</t>
  </si>
  <si>
    <t>90,947</t>
  </si>
  <si>
    <t>25</t>
  </si>
  <si>
    <t>311361821</t>
  </si>
  <si>
    <t>Výztuž nadzákladových zdí nosných svislých nebo odkloněných od svislice, rovných nebo oblých z betonářské oceli 10 505 (R) nebo BSt 500</t>
  </si>
  <si>
    <t>-612748425</t>
  </si>
  <si>
    <t>https://podminky.urs.cz/item/CS_URS_2021_01/311361821</t>
  </si>
  <si>
    <t>stěna St 11</t>
  </si>
  <si>
    <t>641,03*0,001*1,05</t>
  </si>
  <si>
    <t>364,34*0,001*1,05</t>
  </si>
  <si>
    <t>26</t>
  </si>
  <si>
    <t>317142422</t>
  </si>
  <si>
    <t>Překlady nenosné z pórobetonu osazené do tenkého maltového lože, výšky do 250 mm, šířky překladu 100 mm, délky překladu přes 1000 do 1250 mm</t>
  </si>
  <si>
    <t>kus</t>
  </si>
  <si>
    <t>469948879</t>
  </si>
  <si>
    <t>https://podminky.urs.cz/item/CS_URS_2021_01/317142422</t>
  </si>
  <si>
    <t>překlady nad příčky</t>
  </si>
  <si>
    <t>1+2</t>
  </si>
  <si>
    <t>27</t>
  </si>
  <si>
    <t>317142442</t>
  </si>
  <si>
    <t>Překlady nenosné z pórobetonu osazené do tenkého maltového lože, výšky do 250 mm, šířky překladu 150 mm, délky překladu přes 1000 do 1250 mm</t>
  </si>
  <si>
    <t>297020240</t>
  </si>
  <si>
    <t>https://podminky.urs.cz/item/CS_URS_2021_01/317142442</t>
  </si>
  <si>
    <t>dle výpisu</t>
  </si>
  <si>
    <t>28</t>
  </si>
  <si>
    <t>317143431</t>
  </si>
  <si>
    <t>Překlady nosné z pórobetonu osazené do tenkého maltového lože, pro zdi tl. 200 mm, délky překladu do 1300 mm</t>
  </si>
  <si>
    <t>-756734855</t>
  </si>
  <si>
    <t>https://podminky.urs.cz/item/CS_URS_2021_01/317143431</t>
  </si>
  <si>
    <t>29</t>
  </si>
  <si>
    <t>317143432</t>
  </si>
  <si>
    <t>Překlady nosné z pórobetonu osazené do tenkého maltového lože, pro zdi tl. 200 mm, délky překladu přes 1300 do 1500 mm</t>
  </si>
  <si>
    <t>971417733</t>
  </si>
  <si>
    <t>https://podminky.urs.cz/item/CS_URS_2021_01/317143432</t>
  </si>
  <si>
    <t>30</t>
  </si>
  <si>
    <t>317143441</t>
  </si>
  <si>
    <t>Překlady nosné z pórobetonu osazené do tenkého maltového lože, pro zdi tl. 250 mm, délky překladu do 1300 mm</t>
  </si>
  <si>
    <t>-884242363</t>
  </si>
  <si>
    <t>https://podminky.urs.cz/item/CS_URS_2021_01/317143441</t>
  </si>
  <si>
    <t>31</t>
  </si>
  <si>
    <t>317143444</t>
  </si>
  <si>
    <t>Překlady nosné z pórobetonu osazené do tenkého maltového lože, pro zdi tl. 250 mm, délky překladu přes 1800 do 2100 mm</t>
  </si>
  <si>
    <t>-1930151416</t>
  </si>
  <si>
    <t>https://podminky.urs.cz/item/CS_URS_2021_01/317143444</t>
  </si>
  <si>
    <t>32</t>
  </si>
  <si>
    <t>317143451</t>
  </si>
  <si>
    <t>Překlady nosné z pórobetonu osazené do tenkého maltového lože, pro zdi tl. 300 mm, délky překladu do 1300 mm</t>
  </si>
  <si>
    <t>1178003983</t>
  </si>
  <si>
    <t>https://podminky.urs.cz/item/CS_URS_2021_01/317143451</t>
  </si>
  <si>
    <t>33</t>
  </si>
  <si>
    <t>317143452</t>
  </si>
  <si>
    <t>Překlady nosné z pórobetonu osazené do tenkého maltového lože, pro zdi tl. 300 mm, délky překladu přes 1300 do 1500 mm</t>
  </si>
  <si>
    <t>-1435668519</t>
  </si>
  <si>
    <t>https://podminky.urs.cz/item/CS_URS_2021_01/317143452</t>
  </si>
  <si>
    <t>34</t>
  </si>
  <si>
    <t>317143453</t>
  </si>
  <si>
    <t>Překlady nosné z pórobetonu osazené do tenkého maltového lože, pro zdi tl. 300 mm, délky překladu přes 1500 do 1800 mm</t>
  </si>
  <si>
    <t>172049649</t>
  </si>
  <si>
    <t>https://podminky.urs.cz/item/CS_URS_2021_01/317143453</t>
  </si>
  <si>
    <t>35</t>
  </si>
  <si>
    <t>317234410</t>
  </si>
  <si>
    <t>Vyzdívka mezi nosníky cihlami pálenými na maltu cementovou</t>
  </si>
  <si>
    <t>-2132318211</t>
  </si>
  <si>
    <t>https://podminky.urs.cz/item/CS_URS_2021_01/317234410</t>
  </si>
  <si>
    <t>I překlady</t>
  </si>
  <si>
    <t>I 120</t>
  </si>
  <si>
    <t>1,30*0,22*0,12</t>
  </si>
  <si>
    <t>I 160</t>
  </si>
  <si>
    <t>2,75*0,30*0,16</t>
  </si>
  <si>
    <t>36</t>
  </si>
  <si>
    <t>317941121</t>
  </si>
  <si>
    <t>Osazování ocelových válcovaných nosníků na zdivu I nebo IE nebo U nebo UE nebo L do č. 12 nebo výšky do 120 mm</t>
  </si>
  <si>
    <t>521628255</t>
  </si>
  <si>
    <t>https://podminky.urs.cz/item/CS_URS_2021_01/317941121</t>
  </si>
  <si>
    <t xml:space="preserve">L 50 x 50 x 5 </t>
  </si>
  <si>
    <t>1,20*3*3,77*0,001</t>
  </si>
  <si>
    <t>37</t>
  </si>
  <si>
    <t>13010420</t>
  </si>
  <si>
    <t>úhelník ocelový rovnostranný jakost 11 375 50x50x5mm</t>
  </si>
  <si>
    <t>-1829828336</t>
  </si>
  <si>
    <t>https://podminky.urs.cz/item/CS_URS_2021_01/13010420</t>
  </si>
  <si>
    <t>spc</t>
  </si>
  <si>
    <t>1,20*3*3,77*0,001*1,08</t>
  </si>
  <si>
    <t>38</t>
  </si>
  <si>
    <t>317944321</t>
  </si>
  <si>
    <t>Válcované nosníky dodatečně osazované do připravených otvorů bez zazdění hlav do č. 12</t>
  </si>
  <si>
    <t>-1346516</t>
  </si>
  <si>
    <t>https://podminky.urs.cz/item/CS_URS_2021_01/317944321</t>
  </si>
  <si>
    <t>překlady nad otvory</t>
  </si>
  <si>
    <t>1,30*2*11,10*0,001</t>
  </si>
  <si>
    <t>39</t>
  </si>
  <si>
    <t>317944323</t>
  </si>
  <si>
    <t>Válcované nosníky dodatečně osazované do připravených otvorů bez zazdění hlav č. 14 až 22</t>
  </si>
  <si>
    <t>-528898737</t>
  </si>
  <si>
    <t>https://podminky.urs.cz/item/CS_URS_2021_01/317944323</t>
  </si>
  <si>
    <t>2,75*2*17,90*0,001</t>
  </si>
  <si>
    <t>408</t>
  </si>
  <si>
    <t>342272205</t>
  </si>
  <si>
    <t>Příčky z pórobetonových tvárnic hladkých na tenké maltové lože objemová hmotnost do 500 kg/m3, tloušťka příčky 50 mm</t>
  </si>
  <si>
    <t>1126823282</t>
  </si>
  <si>
    <t>https://podminky.urs.cz/item/CS_URS_2021_01/342272205</t>
  </si>
  <si>
    <t>přizdívka železobetonové stěny v mč 1,11, 12, 13, 14</t>
  </si>
  <si>
    <t>(3,955+0,15+1,92+0,15+2,23+0,15+4,545)*(0,35+3,00+0,43)</t>
  </si>
  <si>
    <t>-0,80*2,10*3</t>
  </si>
  <si>
    <t>40</t>
  </si>
  <si>
    <t>342272225</t>
  </si>
  <si>
    <t>Příčky z pórobetonových tvárnic hladkých na tenké maltové lože objemová hmotnost do 500 kg/m3, tloušťka příčky 100 mm</t>
  </si>
  <si>
    <t>1278644812</t>
  </si>
  <si>
    <t>https://podminky.urs.cz/item/CS_URS_2021_01/342272225</t>
  </si>
  <si>
    <t>m 1,08</t>
  </si>
  <si>
    <t>0,90*3,78</t>
  </si>
  <si>
    <t>m 1,10</t>
  </si>
  <si>
    <t>1,20*3,78</t>
  </si>
  <si>
    <t>m 1,06</t>
  </si>
  <si>
    <t>0,60*3,78</t>
  </si>
  <si>
    <t>m 1,02</t>
  </si>
  <si>
    <t>-0,70*2,10</t>
  </si>
  <si>
    <t>m 1,16 - 2,21</t>
  </si>
  <si>
    <t>2,55*3,30</t>
  </si>
  <si>
    <t>-0,80*2,00</t>
  </si>
  <si>
    <t xml:space="preserve">m 1,24 </t>
  </si>
  <si>
    <t>1,40*3,30</t>
  </si>
  <si>
    <t>-0,60*2,00</t>
  </si>
  <si>
    <t>m 1,15 - 1,21</t>
  </si>
  <si>
    <t>1,60*3,30</t>
  </si>
  <si>
    <t>-0,90*2,00</t>
  </si>
  <si>
    <t>41</t>
  </si>
  <si>
    <t>342272235</t>
  </si>
  <si>
    <t>Příčky z pórobetonových tvárnic hladkých na tenké maltové lože objemová hmotnost do 500 kg/m3, tloušťka příčky 125 mm</t>
  </si>
  <si>
    <t>1223396752</t>
  </si>
  <si>
    <t>https://podminky.urs.cz/item/CS_URS_2021_01/342272235</t>
  </si>
  <si>
    <t>m 1,17 - 1,16, 1,21</t>
  </si>
  <si>
    <t>(3,52+0,10)*3,30</t>
  </si>
  <si>
    <t>dozdívka mezi stávajícícm objektem a spojovací chodbou</t>
  </si>
  <si>
    <t>(0,50+4,43+0,15+1,13+0,50)*(0,325+0,285)</t>
  </si>
  <si>
    <t>42</t>
  </si>
  <si>
    <t>342272245</t>
  </si>
  <si>
    <t>Příčky z pórobetonových tvárnic hladkých na tenké maltové lože objemová hmotnost do 500 kg/m3, tloušťka příčky 150 mm</t>
  </si>
  <si>
    <t>2089657184</t>
  </si>
  <si>
    <t>https://podminky.urs.cz/item/CS_URS_2021_01/342272245</t>
  </si>
  <si>
    <t>příčky</t>
  </si>
  <si>
    <t>m 1,11 - 1,12</t>
  </si>
  <si>
    <t>2,42*3,78</t>
  </si>
  <si>
    <t>m 1,12 - 1,13</t>
  </si>
  <si>
    <t>m 1,13 - 1,14</t>
  </si>
  <si>
    <t>m 1,07 - 1,06, 1,02</t>
  </si>
  <si>
    <t>(1,30+1,20+2,40)*3,10</t>
  </si>
  <si>
    <t>m 1,02 - 1,06, 1,01</t>
  </si>
  <si>
    <t>(1,22+0,10+1,52+0,15+0,90)*3,10</t>
  </si>
  <si>
    <t>-0,70*2,10*2</t>
  </si>
  <si>
    <t>m 1,06 - 1,01</t>
  </si>
  <si>
    <t>(2,89+0,37)*3,10</t>
  </si>
  <si>
    <t>43</t>
  </si>
  <si>
    <t>342291111</t>
  </si>
  <si>
    <t>Ukotvení příček polyuretanovou pěnou, tl. příčky do 100 mm</t>
  </si>
  <si>
    <t>1867846338</t>
  </si>
  <si>
    <t>https://podminky.urs.cz/item/CS_URS_2021_01/342291111</t>
  </si>
  <si>
    <t>1,20</t>
  </si>
  <si>
    <t>0,60</t>
  </si>
  <si>
    <t>0,90</t>
  </si>
  <si>
    <t>2,55</t>
  </si>
  <si>
    <t>1,40</t>
  </si>
  <si>
    <t>1,60</t>
  </si>
  <si>
    <t>44</t>
  </si>
  <si>
    <t>342291112</t>
  </si>
  <si>
    <t>Ukotvení příček polyuretanovou pěnou, tl. příčky přes 100 mm</t>
  </si>
  <si>
    <t>-419784578</t>
  </si>
  <si>
    <t>https://podminky.urs.cz/item/CS_URS_2021_01/342291112</t>
  </si>
  <si>
    <t>(3,52+0,10)</t>
  </si>
  <si>
    <t>2,42</t>
  </si>
  <si>
    <t>(1,30+1,20+2,40)</t>
  </si>
  <si>
    <t>(1,22+0,10+1,52+0,15+0,90)</t>
  </si>
  <si>
    <t>(2,89+0,37)</t>
  </si>
  <si>
    <t>(4,13+0,20+5,40)</t>
  </si>
  <si>
    <t>(1,145+2,20+1,145)</t>
  </si>
  <si>
    <t>(4,43+0,15+1,13)</t>
  </si>
  <si>
    <t>45</t>
  </si>
  <si>
    <t>342291121</t>
  </si>
  <si>
    <t>Ukotvení příček plochými kotvami, do konstrukce cihelné</t>
  </si>
  <si>
    <t>1251572585</t>
  </si>
  <si>
    <t>https://podminky.urs.cz/item/CS_URS_2021_01/342291121</t>
  </si>
  <si>
    <t>12*3,78+10*3,10+8*3,30</t>
  </si>
  <si>
    <t>46</t>
  </si>
  <si>
    <t>342291131</t>
  </si>
  <si>
    <t>Ukotvení příček plochými kotvami, do konstrukce betonové</t>
  </si>
  <si>
    <t>1053856647</t>
  </si>
  <si>
    <t>https://podminky.urs.cz/item/CS_URS_2021_01/342291131</t>
  </si>
  <si>
    <t>3*3,78</t>
  </si>
  <si>
    <t>47</t>
  </si>
  <si>
    <t>346244381</t>
  </si>
  <si>
    <t>Plentování ocelových válcovaných nosníků jednostranné cihlami na maltu, výška stojiny do 200 mm</t>
  </si>
  <si>
    <t>1661947980</t>
  </si>
  <si>
    <t>https://podminky.urs.cz/item/CS_URS_2021_01/346244381</t>
  </si>
  <si>
    <t>ocelové překlady</t>
  </si>
  <si>
    <t>1,30*2*0,12</t>
  </si>
  <si>
    <t>2,75*2*0,16</t>
  </si>
  <si>
    <t>48</t>
  </si>
  <si>
    <t>388231135</t>
  </si>
  <si>
    <t>Kanály (suché) pro rozvody inženýrských sítí zděné z pálených cihel cihly délky 290 mm na cementovou maltu, s betonovou základovou deskou a se zatřením dna, se zatřením spár do roviny zdiva nebo s omítnutím vnitřních stěn zatřenou omítkou, bez úpravy vnějších stěn, bez zakrytí přilehlé ke zdi nebo k základu budovy podélnou stranou, vnitřního průřezu (šířka x výška) přes 450x600 do 600x900 mm</t>
  </si>
  <si>
    <t>-1841681856</t>
  </si>
  <si>
    <t>https://podminky.urs.cz/item/CS_URS_2021_01/388231135</t>
  </si>
  <si>
    <t>kanálky pro rozvody ve stávající budově</t>
  </si>
  <si>
    <t>11,50+3,50+8,50</t>
  </si>
  <si>
    <t>49</t>
  </si>
  <si>
    <t>389361001</t>
  </si>
  <si>
    <t>Doplňující výztuž prefabrikovaných konstrukcí pro každý druh a stavební díl z betonářské oceli</t>
  </si>
  <si>
    <t>-766983060</t>
  </si>
  <si>
    <t>https://podminky.urs.cz/item/CS_URS_2021_01/389361001</t>
  </si>
  <si>
    <t>dobetonování stropní konstrukce</t>
  </si>
  <si>
    <t>1,20*0,228*0,25*0,12</t>
  </si>
  <si>
    <t>2,471*0,365*0,15*0,12</t>
  </si>
  <si>
    <t>2,471*0,250*0,15*0,12</t>
  </si>
  <si>
    <t>50</t>
  </si>
  <si>
    <t>389381001</t>
  </si>
  <si>
    <t>Dobetonování prefabrikovaných konstrukcí</t>
  </si>
  <si>
    <t>-1685107802</t>
  </si>
  <si>
    <t>https://podminky.urs.cz/item/CS_URS_2021_01/389381001</t>
  </si>
  <si>
    <t>1,20*0,228*0,25</t>
  </si>
  <si>
    <t>2,471*0,365*0,15</t>
  </si>
  <si>
    <t>2,471*0,250*0,15</t>
  </si>
  <si>
    <t>441</t>
  </si>
  <si>
    <t>389941022</t>
  </si>
  <si>
    <t>Montáž kovových doplňkových konstrukcí pro montáž prefabrikovaných dílců hmotnosti jednoho kusu přes 1 do 10 kg</t>
  </si>
  <si>
    <t>546143880</t>
  </si>
  <si>
    <t>https://podminky.urs.cz/item/CS_URS_2021_01/389941022</t>
  </si>
  <si>
    <t xml:space="preserve">kovové výměny pro stropní panely - odhad </t>
  </si>
  <si>
    <t>100</t>
  </si>
  <si>
    <t>442</t>
  </si>
  <si>
    <t>553výměny</t>
  </si>
  <si>
    <t>ocelové výměny do stropní konstrukce</t>
  </si>
  <si>
    <t>1192090200</t>
  </si>
  <si>
    <t>dodávka materiálu, výroba a povrchová úprava</t>
  </si>
  <si>
    <t>Vodorovné konstrukce</t>
  </si>
  <si>
    <t>51</t>
  </si>
  <si>
    <t>411121221</t>
  </si>
  <si>
    <t>Montáž prefabrikovaných železobetonových stropů se zalitím spár, včetně podpěrné konstrukce, na cementovou maltu ze stropních desek, šířky do 600 mm a délky do 900 mm</t>
  </si>
  <si>
    <t>2142340485</t>
  </si>
  <si>
    <t>https://podminky.urs.cz/item/CS_URS_2021_01/411121221</t>
  </si>
  <si>
    <t>zastropení kanálku pro rozvody sítí ve stávající budově</t>
  </si>
  <si>
    <t>80,00</t>
  </si>
  <si>
    <t>52</t>
  </si>
  <si>
    <t>59341208</t>
  </si>
  <si>
    <t>deska stropní plná PZD 590x290x65mm</t>
  </si>
  <si>
    <t>1082413188</t>
  </si>
  <si>
    <t>https://podminky.urs.cz/item/CS_URS_2021_01/59341208</t>
  </si>
  <si>
    <t>80*1,1 'Přepočtené koeficientem množství</t>
  </si>
  <si>
    <t>53</t>
  </si>
  <si>
    <t>411133901</t>
  </si>
  <si>
    <t>Montáž stropních panelů z předpjatého betonu bez závěsných háků, v budovách výšky do 18 m, hmotnosti do 1,5 t</t>
  </si>
  <si>
    <t>-270559374</t>
  </si>
  <si>
    <t>https://podminky.urs.cz/item/CS_URS_2021_01/411133901</t>
  </si>
  <si>
    <t>tl 250 mm</t>
  </si>
  <si>
    <t>panel 900 x 1200 mm</t>
  </si>
  <si>
    <t>panel 1120 x 1200 mm</t>
  </si>
  <si>
    <t>tl 150 mm</t>
  </si>
  <si>
    <t>panel 2720 x 1200 mm</t>
  </si>
  <si>
    <t>panel 2750 x 500 mm</t>
  </si>
  <si>
    <t>panel 2720 x 1189 mm</t>
  </si>
  <si>
    <t>54</t>
  </si>
  <si>
    <t>59346862</t>
  </si>
  <si>
    <t xml:space="preserve">panel stropní předpjatý 1000 x 1190 x 250mm </t>
  </si>
  <si>
    <t>-817762148</t>
  </si>
  <si>
    <t>https://podminky.urs.cz/item/CS_URS_2021_01/59346862</t>
  </si>
  <si>
    <t>dl  9000 mm</t>
  </si>
  <si>
    <t>2*0,90*1,1</t>
  </si>
  <si>
    <t>dl 1120 mm</t>
  </si>
  <si>
    <t>1*1,120*1,1</t>
  </si>
  <si>
    <t>55</t>
  </si>
  <si>
    <t>59346843</t>
  </si>
  <si>
    <t>panel stropní předpjatý 1000 x 1190 x 150 mm</t>
  </si>
  <si>
    <t>-841293627</t>
  </si>
  <si>
    <t>https://podminky.urs.cz/item/CS_URS_2021_01/59346843</t>
  </si>
  <si>
    <t>9*2,72*1,1</t>
  </si>
  <si>
    <t>56</t>
  </si>
  <si>
    <t>59346843.1</t>
  </si>
  <si>
    <t>panel stropní předpjatý 1000 x 1189 x 150 mm</t>
  </si>
  <si>
    <t>1675587464</t>
  </si>
  <si>
    <t>1*2,72*1,1</t>
  </si>
  <si>
    <t>57</t>
  </si>
  <si>
    <t>59346843.2</t>
  </si>
  <si>
    <t>panel stropní předpjatý 1000 x 500 x 150 mm</t>
  </si>
  <si>
    <t>345750727</t>
  </si>
  <si>
    <t>panel 2720 x 500 mm</t>
  </si>
  <si>
    <t>58</t>
  </si>
  <si>
    <t>411133902</t>
  </si>
  <si>
    <t>Montáž stropních panelů z předpjatého betonu bez závěsných háků, v budovách výšky do 18 m, hmotnosti přes 1,5 do 3 t</t>
  </si>
  <si>
    <t>-466093696</t>
  </si>
  <si>
    <t>https://podminky.urs.cz/item/CS_URS_2021_01/411133902</t>
  </si>
  <si>
    <t>panel 5470 x 1200 mm</t>
  </si>
  <si>
    <t>panel 6650 x 1200 mm</t>
  </si>
  <si>
    <t>panel 4630 x 1200 mm</t>
  </si>
  <si>
    <t>panel 6100 x 1200 mm</t>
  </si>
  <si>
    <t>panel 5860 x 1200 mm</t>
  </si>
  <si>
    <t>panel 5470 m 1105 mm</t>
  </si>
  <si>
    <t>59</t>
  </si>
  <si>
    <t>-914612438</t>
  </si>
  <si>
    <t>dl  5470 mm</t>
  </si>
  <si>
    <t>2*5,47*1,1</t>
  </si>
  <si>
    <t>dl 6650 mm</t>
  </si>
  <si>
    <t>9*6,650*1,1</t>
  </si>
  <si>
    <t>dl 4630 mm</t>
  </si>
  <si>
    <t>1*4,63*1,1</t>
  </si>
  <si>
    <t>dl 6100 mm</t>
  </si>
  <si>
    <t>3*6,10*1,10</t>
  </si>
  <si>
    <t>dl 5860 mm</t>
  </si>
  <si>
    <t>1*5,860*1,1</t>
  </si>
  <si>
    <t>60</t>
  </si>
  <si>
    <t>59346862.1</t>
  </si>
  <si>
    <t xml:space="preserve">panel stropní předpjatý 1000 x 1105 x 250mm </t>
  </si>
  <si>
    <t>-341901439</t>
  </si>
  <si>
    <t>dl 5470 m</t>
  </si>
  <si>
    <t>1*5,470*1,1</t>
  </si>
  <si>
    <t>61</t>
  </si>
  <si>
    <t>411133903</t>
  </si>
  <si>
    <t>Montáž stropních panelů z předpjatého betonu bez závěsných háků, v budovách výšky do 18 m, hmotnosti přes 3 do 5 t</t>
  </si>
  <si>
    <t>1238630839</t>
  </si>
  <si>
    <t>https://podminky.urs.cz/item/CS_URS_2021_01/411133903</t>
  </si>
  <si>
    <t>stropní panely</t>
  </si>
  <si>
    <t>8+1</t>
  </si>
  <si>
    <t>62</t>
  </si>
  <si>
    <t>-246804474</t>
  </si>
  <si>
    <t xml:space="preserve">dl 7570  </t>
  </si>
  <si>
    <t>8*7,57*1,1</t>
  </si>
  <si>
    <t>63</t>
  </si>
  <si>
    <t>-120735807</t>
  </si>
  <si>
    <t>1*7,57*1,1</t>
  </si>
  <si>
    <t>64</t>
  </si>
  <si>
    <t>411351021</t>
  </si>
  <si>
    <t>Bednění stropních konstrukcí - bez podpěrné konstrukce desek tloušťky stropní desky přes 25 do 50 cm zřízení</t>
  </si>
  <si>
    <t>1325187279</t>
  </si>
  <si>
    <t>https://podminky.urs.cz/item/CS_URS_2021_01/411351021</t>
  </si>
  <si>
    <t>podkladní deska  - převislá část</t>
  </si>
  <si>
    <t>(8,714*2-3,213)/2*2,596</t>
  </si>
  <si>
    <t>(2,283+(1,566+1,00)*2)/2*2,90</t>
  </si>
  <si>
    <t>65</t>
  </si>
  <si>
    <t>411351022</t>
  </si>
  <si>
    <t>Bednění stropních konstrukcí - bez podpěrné konstrukce desek tloušťky stropní desky přes 25 do 50 cm odstranění</t>
  </si>
  <si>
    <t>-537534755</t>
  </si>
  <si>
    <t>https://podminky.urs.cz/item/CS_URS_2021_01/411351022</t>
  </si>
  <si>
    <t>29,203</t>
  </si>
  <si>
    <t>66</t>
  </si>
  <si>
    <t>411354315</t>
  </si>
  <si>
    <t>Podpěrná konstrukce stropů - desek, kleneb a skořepin výška podepření do 4 m tloušťka stropu přes 25 do 35 cm zřízení</t>
  </si>
  <si>
    <t>125682304</t>
  </si>
  <si>
    <t>https://podminky.urs.cz/item/CS_URS_2021_01/411354315</t>
  </si>
  <si>
    <t>67</t>
  </si>
  <si>
    <t>411354316</t>
  </si>
  <si>
    <t>Podpěrná konstrukce stropů - desek, kleneb a skořepin výška podepření do 4 m tloušťka stropu přes 25 do 35 cm odstranění</t>
  </si>
  <si>
    <t>2076331145</t>
  </si>
  <si>
    <t>https://podminky.urs.cz/item/CS_URS_2021_01/411354316</t>
  </si>
  <si>
    <t>68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</si>
  <si>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</si>
  <si>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</si>
  <si>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225986469</t>
  </si>
  <si>
    <t>https://podminky.urs.cz/item/CS_URS_2021_01/411361821</t>
  </si>
  <si>
    <t>kotevní  a zálivková výztuž do stropních panelů</t>
  </si>
  <si>
    <t>(3,212+26,928+2,992+109,538+6,017+66,616+8,327)*8*0,888*0,00105</t>
  </si>
  <si>
    <t>2,992*3*0,888*0,00105</t>
  </si>
  <si>
    <t>69</t>
  </si>
  <si>
    <t>413232211</t>
  </si>
  <si>
    <t>Zazdívka zhlaví stropních trámů nebo válcovaných nosníků pálenými cihlami válcovaných nosníků, výšky do 150 mm</t>
  </si>
  <si>
    <t>230927470</t>
  </si>
  <si>
    <t>https://podminky.urs.cz/item/CS_URS_2021_01/413232211</t>
  </si>
  <si>
    <t>2*2</t>
  </si>
  <si>
    <t>pro ocelovou výměnu N 12</t>
  </si>
  <si>
    <t>70</t>
  </si>
  <si>
    <t>413232221</t>
  </si>
  <si>
    <t>Zazdívka zhlaví stropních trámů nebo válcovaných nosníků pálenými cihlami válcovaných nosníků, výšky přes 150 do 300 mm</t>
  </si>
  <si>
    <t>1570989467</t>
  </si>
  <si>
    <t>https://podminky.urs.cz/item/CS_URS_2021_01/413232221</t>
  </si>
  <si>
    <t>71</t>
  </si>
  <si>
    <t>413321515</t>
  </si>
  <si>
    <t>Nosníky z betonu železového (bez výztuže) včetně stěnových i jeřábových drah, volných trámů, průvlaků, rámových příčlí, ztužidel, konzol, vodorovných táhel apod., tyčových konstrukcí tř. C 20/25</t>
  </si>
  <si>
    <t>1347209501</t>
  </si>
  <si>
    <t>https://podminky.urs.cz/item/CS_URS_2021_01/413321515</t>
  </si>
  <si>
    <t>železobetonový průvlak dle zon P 11</t>
  </si>
  <si>
    <t>(4,25+7,31+11,674)*0,30*0,63</t>
  </si>
  <si>
    <t>72</t>
  </si>
  <si>
    <t>413351111</t>
  </si>
  <si>
    <t>Bednění nosníků a průvlaků - bez podpěrné konstrukce výška nosníku po spodní líc stropní desky do 100 cm zřízení</t>
  </si>
  <si>
    <t>-164914385</t>
  </si>
  <si>
    <t>https://podminky.urs.cz/item/CS_URS_2021_01/413351111</t>
  </si>
  <si>
    <t>(4,25+7,31+11,674)*(0,30+2*0,63)</t>
  </si>
  <si>
    <t>73</t>
  </si>
  <si>
    <t>413351112</t>
  </si>
  <si>
    <t>Bednění nosníků a průvlaků - bez podpěrné konstrukce výška nosníku po spodní líc stropní desky do 100 cm odstranění</t>
  </si>
  <si>
    <t>-1258178824</t>
  </si>
  <si>
    <t>https://podminky.urs.cz/item/CS_URS_2021_01/413351112</t>
  </si>
  <si>
    <t>36,245</t>
  </si>
  <si>
    <t>74</t>
  </si>
  <si>
    <t>413352111</t>
  </si>
  <si>
    <t>Podpěrná konstrukce nosníků a průvlaků výšky podepření do 4 m výšky nosníku (po spodní hranu stropní desky) do 100 cm zřízení</t>
  </si>
  <si>
    <t>-1415944874</t>
  </si>
  <si>
    <t>https://podminky.urs.cz/item/CS_URS_2021_01/413352111</t>
  </si>
  <si>
    <t>(4,25+7,31+11,674)*0,30</t>
  </si>
  <si>
    <t>75</t>
  </si>
  <si>
    <t>413352112</t>
  </si>
  <si>
    <t>Podpěrná konstrukce nosníků a průvlaků výšky podepření do 4 m výšky nosníku (po spodní hranu stropní desky) do 100 cm odstranění</t>
  </si>
  <si>
    <t>-237568737</t>
  </si>
  <si>
    <t>https://podminky.urs.cz/item/CS_URS_2021_01/413352112</t>
  </si>
  <si>
    <t>6,970</t>
  </si>
  <si>
    <t>76</t>
  </si>
  <si>
    <t>413361821</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</si>
  <si>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</si>
  <si>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-2055737269</t>
  </si>
  <si>
    <t>https://podminky.urs.cz/item/CS_URS_2021_01/413361821</t>
  </si>
  <si>
    <t>průvlak P 11</t>
  </si>
  <si>
    <t>317,06*0,001*1,05</t>
  </si>
  <si>
    <t>77</t>
  </si>
  <si>
    <t>413941125</t>
  </si>
  <si>
    <t>Osazování ocelových válcovaných nosníků ve stropech I nebo IE nebo U nebo UE nebo L č. 24 a výše nebo výšky přes 220 mm</t>
  </si>
  <si>
    <t>1249641565</t>
  </si>
  <si>
    <t>https://podminky.urs.cz/item/CS_URS_2021_01/413941125</t>
  </si>
  <si>
    <t>N 11 - HEB 400 - 155,00 / 1,93</t>
  </si>
  <si>
    <t>13,50*155,00*0,001</t>
  </si>
  <si>
    <t>78</t>
  </si>
  <si>
    <t>13011011</t>
  </si>
  <si>
    <t>ocel profilová HE-B 400 jakost 11 375</t>
  </si>
  <si>
    <t>1026735328</t>
  </si>
  <si>
    <t>https://podminky.urs.cz/item/CS_URS_2021_01/13011011</t>
  </si>
  <si>
    <t>2,093*1,08</t>
  </si>
  <si>
    <t>79</t>
  </si>
  <si>
    <t>417321414</t>
  </si>
  <si>
    <t>Ztužující pásy a věnce z betonu železového (bez výztuže) tř. C 20/25</t>
  </si>
  <si>
    <t>-1249322381</t>
  </si>
  <si>
    <t>https://podminky.urs.cz/item/CS_URS_2021_01/417321414</t>
  </si>
  <si>
    <t>věnce dle ozn</t>
  </si>
  <si>
    <t>V 11</t>
  </si>
  <si>
    <t>(9,895+6,395+5,526+13,075+3,055+4,799)*0,30*0,25</t>
  </si>
  <si>
    <t>V 12</t>
  </si>
  <si>
    <t>(17,20+13,075)*2*0,25*0,15</t>
  </si>
  <si>
    <t>V 13</t>
  </si>
  <si>
    <t>6,319*0,43*0,37</t>
  </si>
  <si>
    <t>80</t>
  </si>
  <si>
    <t>417351115</t>
  </si>
  <si>
    <t>Bednění bočnic ztužujících pásů a věnců včetně vzpěr zřízení</t>
  </si>
  <si>
    <t>406853810</t>
  </si>
  <si>
    <t>https://podminky.urs.cz/item/CS_URS_2021_01/417351115</t>
  </si>
  <si>
    <t>(9,895+6,395+5,526+13,075+3,055+4,799)*0,25*2</t>
  </si>
  <si>
    <t>(17,20+13,075)*2*0,15*2</t>
  </si>
  <si>
    <t>6,319*2*0,37</t>
  </si>
  <si>
    <t>81</t>
  </si>
  <si>
    <t>417351116</t>
  </si>
  <si>
    <t>Bednění bočnic ztužujících pásů a věnců včetně vzpěr odstranění</t>
  </si>
  <si>
    <t>-1256719120</t>
  </si>
  <si>
    <t>https://podminky.urs.cz/item/CS_URS_2021_01/417351116</t>
  </si>
  <si>
    <t>44,214</t>
  </si>
  <si>
    <t>82</t>
  </si>
  <si>
    <t>417361821</t>
  </si>
  <si>
    <t>Výztuž ztužujících pásů a věnců z betonářské oceli 10 505 (R) nebo BSt 500</t>
  </si>
  <si>
    <t>-1826298170</t>
  </si>
  <si>
    <t>https://podminky.urs.cz/item/CS_URS_2021_01/417361821</t>
  </si>
  <si>
    <t>věnec V 11</t>
  </si>
  <si>
    <t>220,21*0,001*1,05</t>
  </si>
  <si>
    <t>věnec V 12</t>
  </si>
  <si>
    <t>256,16*0,001*1,05</t>
  </si>
  <si>
    <t>věnec V 13</t>
  </si>
  <si>
    <t>56,31*0,001*1,05</t>
  </si>
  <si>
    <t>Komunikace pozemní</t>
  </si>
  <si>
    <t>83</t>
  </si>
  <si>
    <t>564710011</t>
  </si>
  <si>
    <t>Podklad nebo kryt z kameniva hrubého drceného vel. 8-16 mm s rozprostřením a zhutněním, po zhutnění tl. 50 mm</t>
  </si>
  <si>
    <t>-342205799</t>
  </si>
  <si>
    <t>https://podminky.urs.cz/item/CS_URS_2021_01/564710011</t>
  </si>
  <si>
    <t>pro venkovní rohož</t>
  </si>
  <si>
    <t>2,60*1,580</t>
  </si>
  <si>
    <t>84</t>
  </si>
  <si>
    <t>564831111</t>
  </si>
  <si>
    <t>Podklad ze štěrkodrti ŠD s rozprostřením a zhutněním, po zhutnění tl. 100 mm</t>
  </si>
  <si>
    <t>1236191820</t>
  </si>
  <si>
    <t>https://podminky.urs.cz/item/CS_URS_2021_01/564831111</t>
  </si>
  <si>
    <t>85</t>
  </si>
  <si>
    <t>596211130</t>
  </si>
  <si>
    <t>Kladení dlažby z betonových zámkových dlaždic komunikací pro pěší s ložem z kameniva těženého nebo drceného tl. do 40 mm, s vyplněním spár s dvojitým hutněním, vibrováním a se smetením přebytečného materiálu na krajnici tl. 60 mm skupiny C, pro plochy do 50 m2</t>
  </si>
  <si>
    <t>-643081734</t>
  </si>
  <si>
    <t>https://podminky.urs.cz/item/CS_URS_2021_01/596211130</t>
  </si>
  <si>
    <t>pro venkovní rohož - bez dodávky - stávající dlažba</t>
  </si>
  <si>
    <t>Úpravy povrchů, podlahy a osazování výplní</t>
  </si>
  <si>
    <t>86</t>
  </si>
  <si>
    <t>611131101</t>
  </si>
  <si>
    <t>Podkladní a spojovací vrstva vnitřních omítaných ploch cementový postřik nanášený ručně celoplošně stropů</t>
  </si>
  <si>
    <t>-1246919687</t>
  </si>
  <si>
    <t>https://podminky.urs.cz/item/CS_URS_2021_01/611131101</t>
  </si>
  <si>
    <t>m 1,07</t>
  </si>
  <si>
    <t>5,53</t>
  </si>
  <si>
    <t>87</t>
  </si>
  <si>
    <t>611142001</t>
  </si>
  <si>
    <t>Potažení vnitřních ploch pletivem v ploše nebo pruzích, na plném podkladu sklovláknitým vtlačením do tmelu stropů</t>
  </si>
  <si>
    <t>-1111078698</t>
  </si>
  <si>
    <t>https://podminky.urs.cz/item/CS_URS_2021_01/611142001</t>
  </si>
  <si>
    <t>88</t>
  </si>
  <si>
    <t>611311131</t>
  </si>
  <si>
    <t>Potažení vnitřních ploch štukem tloušťky do 3 mm vodorovných konstrukcí stropů rovných</t>
  </si>
  <si>
    <t>-2122953966</t>
  </si>
  <si>
    <t>https://podminky.urs.cz/item/CS_URS_2021_01/611311131</t>
  </si>
  <si>
    <t>opravy - m 1,03, 04,  05,  15,  16,  17,  21,  24</t>
  </si>
  <si>
    <t>9,45+8,32+7,59+24,55+4,59+7,16+25,90+2,61</t>
  </si>
  <si>
    <t>366</t>
  </si>
  <si>
    <t>611325403</t>
  </si>
  <si>
    <t>Oprava vápenocementové omítky vnitřních ploch hrubé, tloušťky do 20 mm stropů, v rozsahu opravované plochy přes 30 do 50%</t>
  </si>
  <si>
    <t>-224014985</t>
  </si>
  <si>
    <t>https://podminky.urs.cz/item/CS_URS_2021_01/611325403</t>
  </si>
  <si>
    <t>282</t>
  </si>
  <si>
    <t>612142001</t>
  </si>
  <si>
    <t>Potažení vnitřních ploch pletivem v ploše nebo pruzích, na plném podkladu sklovláknitým vtlačením do tmelu stěn</t>
  </si>
  <si>
    <t>1395925089</t>
  </si>
  <si>
    <t>https://podminky.urs.cz/item/CS_URS_2021_01/612142001</t>
  </si>
  <si>
    <t>m 1,01</t>
  </si>
  <si>
    <t>(2,49+2,89+0,37)*2*2,55</t>
  </si>
  <si>
    <t>-1,23*2,24</t>
  </si>
  <si>
    <t>-0,70*2,00</t>
  </si>
  <si>
    <t>(1,52+0,90+1,22+0,90)*2*2,55</t>
  </si>
  <si>
    <t>-0,70*2,00*4</t>
  </si>
  <si>
    <t>(4,43+3,78)*2*2,55</t>
  </si>
  <si>
    <t>-0,80*2,0*2</t>
  </si>
  <si>
    <t>(1,30+1,20+2,40+1,13)*2*2,85</t>
  </si>
  <si>
    <t>-0,80*2,00*2</t>
  </si>
  <si>
    <t>(5,495+0,95+4,13+0,90)*2*3,20</t>
  </si>
  <si>
    <t>0,80*2,00*2</t>
  </si>
  <si>
    <t>-1,28*2,78</t>
  </si>
  <si>
    <t>m 1,09</t>
  </si>
  <si>
    <t>(2,20+0,945)*2*3,20</t>
  </si>
  <si>
    <t>-1,00*2,78</t>
  </si>
  <si>
    <t>(13,93+6,00+1,20+2,40+1,20+2,305+1,10)*2*3,20</t>
  </si>
  <si>
    <t>-7,605*2,30</t>
  </si>
  <si>
    <t>-0,80*2,00*6</t>
  </si>
  <si>
    <t>m 1,11</t>
  </si>
  <si>
    <t>(2,42+3,955)*2*3,20</t>
  </si>
  <si>
    <t>odpočt</t>
  </si>
  <si>
    <t>-2,42*2,30</t>
  </si>
  <si>
    <t>-0,68*1,50</t>
  </si>
  <si>
    <t>m 1,12</t>
  </si>
  <si>
    <t>(2,15+1,92)*2*3,20</t>
  </si>
  <si>
    <t>m 1,13</t>
  </si>
  <si>
    <t>(2,42+2,23)*2*3,20</t>
  </si>
  <si>
    <t>m 1,14</t>
  </si>
  <si>
    <t>(2,42+4,545)*2*3,20</t>
  </si>
  <si>
    <t>m 1,15</t>
  </si>
  <si>
    <t>4,03*2,75</t>
  </si>
  <si>
    <t>m 1,16</t>
  </si>
  <si>
    <t>2,55*2,75</t>
  </si>
  <si>
    <t>m 1,17</t>
  </si>
  <si>
    <t>3,52*2,75</t>
  </si>
  <si>
    <t>m 1,21</t>
  </si>
  <si>
    <t>(4,93-1,355-0,355+2,55+4,93-3,52)*2,75</t>
  </si>
  <si>
    <t>m 1,24</t>
  </si>
  <si>
    <t>1,40*2,75*2</t>
  </si>
  <si>
    <t>-0,60*2,00*2</t>
  </si>
  <si>
    <t>362</t>
  </si>
  <si>
    <t>612311131</t>
  </si>
  <si>
    <t>Potažení vnitřních ploch štukem tloušťky do 3 mm svislých konstrukcí stěn</t>
  </si>
  <si>
    <t>877455976</t>
  </si>
  <si>
    <t>https://podminky.urs.cz/item/CS_URS_2021_01/612311131</t>
  </si>
  <si>
    <t>vnitřní stěny - mimo obvodové</t>
  </si>
  <si>
    <t>(2,49+2,79*2)*2,75</t>
  </si>
  <si>
    <t>-1,43*2,10</t>
  </si>
  <si>
    <t>(1,20+0,90+1,52+1,05)*2*(2,75-2,00)</t>
  </si>
  <si>
    <t>(4,43*2+3,78+0,40*5)*2*2,75</t>
  </si>
  <si>
    <t>-0,70*2,20</t>
  </si>
  <si>
    <t>(1,30+1,20+2,40+1,13)*2,75</t>
  </si>
  <si>
    <t>(0,945+0,10+5,40+4,13+0,30)*3,45</t>
  </si>
  <si>
    <t>(2,20+0,945*2)*(3,45-2,00)</t>
  </si>
  <si>
    <t>(1,145+2,675+4,775+1,07+0,10+1,07+0,60+4,42+0,70+0,90+3,67+0,90+3,695+0,90+2,34)*3,45</t>
  </si>
  <si>
    <t>-0,80*2,10*4</t>
  </si>
  <si>
    <t>(2,42+3,955)*3,45</t>
  </si>
  <si>
    <t>(1,92+2,42*2)*3,45</t>
  </si>
  <si>
    <t>(2,23+2,42*2)*3,45</t>
  </si>
  <si>
    <t>(4,545+2,42)*3,45</t>
  </si>
  <si>
    <t>1,40*(2,75-2,00)*2</t>
  </si>
  <si>
    <t>(3,41+2,77)*2*2,75</t>
  </si>
  <si>
    <t>-1,20*1,76</t>
  </si>
  <si>
    <t>m 1,04</t>
  </si>
  <si>
    <t>(2,25+3,41)*2*2,75</t>
  </si>
  <si>
    <t>m 1,05</t>
  </si>
  <si>
    <t>(2,23+3,41)*2*2,75</t>
  </si>
  <si>
    <t>-0,80*2,10*2</t>
  </si>
  <si>
    <t>20,00</t>
  </si>
  <si>
    <t>(2,25+1,355*2)*2,75</t>
  </si>
  <si>
    <t>-1,30*1,76</t>
  </si>
  <si>
    <t>(2,035*2+3,52)*2,75</t>
  </si>
  <si>
    <t>-1,14*1,76</t>
  </si>
  <si>
    <t>50,00</t>
  </si>
  <si>
    <t>10,00</t>
  </si>
  <si>
    <t>368</t>
  </si>
  <si>
    <t>612325403</t>
  </si>
  <si>
    <t>Oprava vápenocementové omítky vnitřních ploch hrubé, tloušťky do 20 mm stěn, v rozsahu opravované plochy přes 30 do 50%</t>
  </si>
  <si>
    <t>-1321223279</t>
  </si>
  <si>
    <t>https://podminky.urs.cz/item/CS_URS_2021_01/612325403</t>
  </si>
  <si>
    <t>361</t>
  </si>
  <si>
    <t>612811001</t>
  </si>
  <si>
    <t>Omítka tepelně izolační vnitřních ploch svislých konstrukcí stěn v podlaží i na schodišti prováděná v 1 vrstvě, tloušťky do 20 mm</t>
  </si>
  <si>
    <t>-847045339</t>
  </si>
  <si>
    <t>https://podminky.urs.cz/item/CS_URS_2021_01/612811001</t>
  </si>
  <si>
    <t>vnitřní stěny - obvody</t>
  </si>
  <si>
    <t>2,49*2,75</t>
  </si>
  <si>
    <t>-1,42*2,32</t>
  </si>
  <si>
    <t>n 106</t>
  </si>
  <si>
    <t>3,78*2,75</t>
  </si>
  <si>
    <t>(5,495+0,95+4,13+0,20)*3,45</t>
  </si>
  <si>
    <t>-1,25*2,75</t>
  </si>
  <si>
    <t>(5,48+19,93+7,285)*3,45</t>
  </si>
  <si>
    <t>-5,485*2,75</t>
  </si>
  <si>
    <t>-2,535*3*2,30</t>
  </si>
  <si>
    <t>1,92*3,45</t>
  </si>
  <si>
    <t>2,23*3,45</t>
  </si>
  <si>
    <t>-0,68*1,15</t>
  </si>
  <si>
    <t>-1,48/5*2,25</t>
  </si>
  <si>
    <t>369</t>
  </si>
  <si>
    <t>622142001</t>
  </si>
  <si>
    <t>Potažení vnějších ploch pletivem v ploše nebo pruzích, na plném podkladu sklovláknitým vtlačením do tmelu stěn</t>
  </si>
  <si>
    <t>-1113283308</t>
  </si>
  <si>
    <t>https://podminky.urs.cz/item/CS_URS_2021_01/622142001</t>
  </si>
  <si>
    <t>nezateplovaná část - pod poplastovaný plech</t>
  </si>
  <si>
    <t>jihozápadní</t>
  </si>
  <si>
    <t>(5,95-1,44)*3,65</t>
  </si>
  <si>
    <t>1,44*3,10</t>
  </si>
  <si>
    <t>-1,41*2,33</t>
  </si>
  <si>
    <t>severovýchodní</t>
  </si>
  <si>
    <t>4,43*3,65</t>
  </si>
  <si>
    <t>284</t>
  </si>
  <si>
    <t>622231121.1</t>
  </si>
  <si>
    <t>Montáž kontaktního zateplení vnějších stěn lepením a mechanickým kotvením desek z fenolické pěny tl do 120 mm</t>
  </si>
  <si>
    <t>-1997015943</t>
  </si>
  <si>
    <t>pro kotvení světlíků ( SV1, SV2, SV3)</t>
  </si>
  <si>
    <t>0,90*4*0,40</t>
  </si>
  <si>
    <t>1,20*4*0,40*2</t>
  </si>
  <si>
    <t>(1,20*2+0,90*2)*0,40*2</t>
  </si>
  <si>
    <t>285</t>
  </si>
  <si>
    <t>622100R002</t>
  </si>
  <si>
    <t>PURENIT tl.120 mm</t>
  </si>
  <si>
    <t>-1179109199</t>
  </si>
  <si>
    <t>specifikace materiálu</t>
  </si>
  <si>
    <t>8,64*1,10</t>
  </si>
  <si>
    <t>374</t>
  </si>
  <si>
    <t>622271081.1</t>
  </si>
  <si>
    <t>Montáž zavěšené odvětrávané fasády na kombinované nosné konstrukci z fasádních desek na jednosměrné nosné konstrukci opláštění připevněné mechanickým viditelným spojem, (nýty) stěn s vložením tepelné izolace, tloušťky 200 mm</t>
  </si>
  <si>
    <t>-946932019</t>
  </si>
  <si>
    <t>včetně záchytného systému na fasádě dle vč D.1.1b-15</t>
  </si>
  <si>
    <t>fasáda přístavby</t>
  </si>
  <si>
    <t>14,125*(4,65+0,65)</t>
  </si>
  <si>
    <t>severozápadní</t>
  </si>
  <si>
    <t>17,62*(4,65+0,65)</t>
  </si>
  <si>
    <t>-8,40*(0,65-0,15)/2</t>
  </si>
  <si>
    <t>-(2,535*3+2,42)*2,30</t>
  </si>
  <si>
    <t>14,125*4,65</t>
  </si>
  <si>
    <t>-1,00*2,75</t>
  </si>
  <si>
    <t>jihovýchodní</t>
  </si>
  <si>
    <t>(3,675+3,38+0,05)*(4,65+0,65)</t>
  </si>
  <si>
    <t>3,795*4,65</t>
  </si>
  <si>
    <t>(0,50+4,43+0,15+1,13+0,50)*1,10</t>
  </si>
  <si>
    <t>3,675*2,75</t>
  </si>
  <si>
    <t>375</t>
  </si>
  <si>
    <t>59155104</t>
  </si>
  <si>
    <t>deska cementovláknitá fasádní probarvená tl 8mm</t>
  </si>
  <si>
    <t>-86102096</t>
  </si>
  <si>
    <t>https://podminky.urs.cz/item/CS_URS_2021_01/59155104</t>
  </si>
  <si>
    <t>256,143*1,25 'Přepočtené koeficientem množství</t>
  </si>
  <si>
    <t>371</t>
  </si>
  <si>
    <t>622271091</t>
  </si>
  <si>
    <t>Montáž zavěšené odvětrávané fasády na kombinované nosné konstrukci z fasádních desek na jednosměrné nosné konstrukci opláštění připevněné mechanickým viditelným spojem, (nýty) stěn s vložením tepelné izolace, tloušťky ostění nebo nadpraží</t>
  </si>
  <si>
    <t>1002400121</t>
  </si>
  <si>
    <t>https://podminky.urs.cz/item/CS_URS_2021_01/622271091</t>
  </si>
  <si>
    <t>ostění</t>
  </si>
  <si>
    <t>poplastovaný plech</t>
  </si>
  <si>
    <t>(1,485+2,25*2)</t>
  </si>
  <si>
    <t>(2,54+1,13*2)</t>
  </si>
  <si>
    <t>(1,41+2,23*2)</t>
  </si>
  <si>
    <t>Mezisoučet</t>
  </si>
  <si>
    <t>vláknocementové desky</t>
  </si>
  <si>
    <t>(0,68+1,50*2)*4</t>
  </si>
  <si>
    <t>(10,28+2,30*2)</t>
  </si>
  <si>
    <t>5,48+2,75*2</t>
  </si>
  <si>
    <t>1,00+2,75*2</t>
  </si>
  <si>
    <t>1,28+2,75*2</t>
  </si>
  <si>
    <t>3,68+2,75*2</t>
  </si>
  <si>
    <t>373</t>
  </si>
  <si>
    <t>191x 1</t>
  </si>
  <si>
    <t>plech poplastovaný - dle architekta</t>
  </si>
  <si>
    <t>-1234360937</t>
  </si>
  <si>
    <t>16,655*0,25*1,25</t>
  </si>
  <si>
    <t>376</t>
  </si>
  <si>
    <t>1152574561</t>
  </si>
  <si>
    <t>63,04*0,25*1,25</t>
  </si>
  <si>
    <t>19,7*1,25 'Přepočtené koeficientem množství</t>
  </si>
  <si>
    <t>379</t>
  </si>
  <si>
    <t>622325353</t>
  </si>
  <si>
    <t>Oprava vápenné omítky s celoplošným přeštukováním vnějších ploch stupně členitosti 2, v rozsahu opravované plochy přes 20 do 30%</t>
  </si>
  <si>
    <t>764494949</t>
  </si>
  <si>
    <t>https://podminky.urs.cz/item/CS_URS_2021_01/622325353</t>
  </si>
  <si>
    <t>oprava stávajííc fasády</t>
  </si>
  <si>
    <t>(2,57+0,33+10,38+29,08+11,82+19,475)*4,25</t>
  </si>
  <si>
    <t>-2,34*2,06</t>
  </si>
  <si>
    <t>-0,85*1,47*3</t>
  </si>
  <si>
    <t>-5,88*2,06</t>
  </si>
  <si>
    <t>-6,76*2,06</t>
  </si>
  <si>
    <t>2,33*2,06</t>
  </si>
  <si>
    <t>-0,85*0,60</t>
  </si>
  <si>
    <t>-1,42*2,10</t>
  </si>
  <si>
    <t>-1,17*1,63</t>
  </si>
  <si>
    <t>-0,93*2,10</t>
  </si>
  <si>
    <t>-1,14*1,76*2</t>
  </si>
  <si>
    <t>-2,25*1,76</t>
  </si>
  <si>
    <t>381</t>
  </si>
  <si>
    <t>622811001</t>
  </si>
  <si>
    <t>Omítka tepelně izolační vnějších ploch stěn prováděná ručně v 1 vrstvě, tloušťky do 20 mm</t>
  </si>
  <si>
    <t>470489494</t>
  </si>
  <si>
    <t>https://podminky.urs.cz/item/CS_URS_2021_01/622811001</t>
  </si>
  <si>
    <t>sokl objektu</t>
  </si>
  <si>
    <t>8,50*0,30+6,00*(0,30+0,60)/2</t>
  </si>
  <si>
    <t>9,50*(1,10+0,30)/2+8,50*0,30</t>
  </si>
  <si>
    <t>14,20*0,30</t>
  </si>
  <si>
    <t>(3,475+3,675+3,38)*0,30</t>
  </si>
  <si>
    <t>stávající část</t>
  </si>
  <si>
    <t>(2,57+0,33+10,38+29,08+11,82+19,475)*0,30</t>
  </si>
  <si>
    <t>89</t>
  </si>
  <si>
    <t>629135102</t>
  </si>
  <si>
    <t>Vyrovnávací vrstva z cementové malty pod klempířskými prvky šířky přes 150 do 300 mm</t>
  </si>
  <si>
    <t>954766219</t>
  </si>
  <si>
    <t>https://podminky.urs.cz/item/CS_URS_2021_01/629135102</t>
  </si>
  <si>
    <t>okna O 1 - 8</t>
  </si>
  <si>
    <t>1,485+2,64+1,28+5,48+10,28+0,67*4+3,67+2,25</t>
  </si>
  <si>
    <t>382</t>
  </si>
  <si>
    <t>629999030</t>
  </si>
  <si>
    <t>Příplatky k cenám úprav vnějších povrchů za zvýšenou pracnost při provádění prací menšího rozsahu omítané plochy do 10 m2</t>
  </si>
  <si>
    <t>-1017555676</t>
  </si>
  <si>
    <t>https://podminky.urs.cz/item/CS_URS_2021_01/629999030</t>
  </si>
  <si>
    <t>43,966</t>
  </si>
  <si>
    <t>383</t>
  </si>
  <si>
    <t>629999042</t>
  </si>
  <si>
    <t xml:space="preserve">Příplatky k cenám úprav vnějších povrchů za ztížené pracovní podmínky práce </t>
  </si>
  <si>
    <t>-133142896</t>
  </si>
  <si>
    <t>https://podminky.urs.cz/item/CS_URS_2021_01/629999042</t>
  </si>
  <si>
    <t>90</t>
  </si>
  <si>
    <t>631311114</t>
  </si>
  <si>
    <t>Mazanina z betonu prostého bez zvýšených nároků na prostředí tl. přes 50 do 80 mm tř. C 16/20</t>
  </si>
  <si>
    <t>-750662931</t>
  </si>
  <si>
    <t>https://podminky.urs.cz/item/CS_URS_2021_01/631311114</t>
  </si>
  <si>
    <t>podaha ve venkovní sprše</t>
  </si>
  <si>
    <t>2,29*(0,046+0,68)/2</t>
  </si>
  <si>
    <t>stávající objekt - v místě pro novou kanalizaci m 1,15, 1,16  část  1,21</t>
  </si>
  <si>
    <t>(24,55+4,59+2,55*1,50)*0,08</t>
  </si>
  <si>
    <t>91</t>
  </si>
  <si>
    <t>631311134</t>
  </si>
  <si>
    <t>Mazanina z betonu prostého bez zvýšených nároků na prostředí tl. přes 120 do 240 mm tř. C 16/20</t>
  </si>
  <si>
    <t>-240728515</t>
  </si>
  <si>
    <t>https://podminky.urs.cz/item/CS_URS_2021_01/631311134</t>
  </si>
  <si>
    <t>podkladní</t>
  </si>
  <si>
    <t>(24,55+4,59+2,55*1,50)*0,15</t>
  </si>
  <si>
    <t>kanálek v podlaze - m 1,17, 18, 19, 21, 26, 25</t>
  </si>
  <si>
    <t>(2,30+0,10+1,44+0,10+1,50+3,00+0,50+8,50)*0,50*0,15</t>
  </si>
  <si>
    <t>92</t>
  </si>
  <si>
    <t>631311135</t>
  </si>
  <si>
    <t>Mazanina z betonu prostého bez zvýšených nároků na prostředí tl. přes 120 do 240 mm tř. C 20/25</t>
  </si>
  <si>
    <t>-149276052</t>
  </si>
  <si>
    <t>https://podminky.urs.cz/item/CS_URS_2021_01/631311135</t>
  </si>
  <si>
    <t>podkladní beton - P 01</t>
  </si>
  <si>
    <t>((12,905+0,40*2)*(3,896+0,40)+12,904*(5,482+0,40)+4,699*(5,708+0,40*2)+(6,219-4,699)*4,80)*0,15</t>
  </si>
  <si>
    <t>93</t>
  </si>
  <si>
    <t>631319175</t>
  </si>
  <si>
    <t>Příplatek k cenám mazanin za stržení povrchu spodní vrstvy mazaniny latí před vložením výztuže nebo pletiva pro tl. obou vrstev mazaniny přes 120 do 240 mm</t>
  </si>
  <si>
    <t>-1586722061</t>
  </si>
  <si>
    <t>https://podminky.urs.cz/item/CS_URS_2021_01/631319175</t>
  </si>
  <si>
    <t>dle podkladní mazaniny</t>
  </si>
  <si>
    <t>25,898+6,253</t>
  </si>
  <si>
    <t>94</t>
  </si>
  <si>
    <t>631351101</t>
  </si>
  <si>
    <t>Bednění v podlahách rýh a hran zřízení</t>
  </si>
  <si>
    <t>413150633</t>
  </si>
  <si>
    <t>https://podminky.urs.cz/item/CS_URS_2021_01/631351101</t>
  </si>
  <si>
    <t>podkladní betonová mazanina</t>
  </si>
  <si>
    <t>(3,896+0,40+0,40+12,905+0,40+14,40-0,10*2+0,40+5,482+6,219+4,699)*0,20</t>
  </si>
  <si>
    <t>95</t>
  </si>
  <si>
    <t>631351102</t>
  </si>
  <si>
    <t>Bednění v podlahách rýh a hran odstranění</t>
  </si>
  <si>
    <t>-786686772</t>
  </si>
  <si>
    <t>https://podminky.urs.cz/item/CS_URS_2021_01/631351102</t>
  </si>
  <si>
    <t>9,800</t>
  </si>
  <si>
    <t>96</t>
  </si>
  <si>
    <t>631362021</t>
  </si>
  <si>
    <t>Výztuž mazanin ze svařovaných sítí z drátů typu KARI</t>
  </si>
  <si>
    <t>-1603883697</t>
  </si>
  <si>
    <t>https://podminky.urs.cz/item/CS_URS_2021_01/631362021</t>
  </si>
  <si>
    <t>1019,20*1,05*0,001</t>
  </si>
  <si>
    <t>6,253*0,00444*1,15</t>
  </si>
  <si>
    <t>97</t>
  </si>
  <si>
    <t>632441225</t>
  </si>
  <si>
    <t>Potěr anhydritový samonivelační litý tř. C 30, tl. přes 45 do 50 mm</t>
  </si>
  <si>
    <t>-2100035051</t>
  </si>
  <si>
    <t>https://podminky.urs.cz/item/CS_URS_2021_01/632441225</t>
  </si>
  <si>
    <t>podlahová konstrukce - výměra dle tabulek podlah</t>
  </si>
  <si>
    <t>8,42+16,40+5,53+26,99+152,28+9,58+4,65+5,40+10,95</t>
  </si>
  <si>
    <t>98</t>
  </si>
  <si>
    <t>632441293</t>
  </si>
  <si>
    <t>Potěr anhydritový samonivelační litý Příplatek k cenám za každých dalších i započatých 5 mm tloušťky přes 50 mm tř. C 30</t>
  </si>
  <si>
    <t>-586886717</t>
  </si>
  <si>
    <t>https://podminky.urs.cz/item/CS_URS_2021_01/632441293</t>
  </si>
  <si>
    <t>doplnění nad nopy - 50 % výměry x 2</t>
  </si>
  <si>
    <t>240,20*0,50*2</t>
  </si>
  <si>
    <t>440</t>
  </si>
  <si>
    <t>632451034</t>
  </si>
  <si>
    <t>Potěr cementový vyrovnávací z malty (MC-15) v ploše o průměrné (střední) tl. přes 40 do 50 mm</t>
  </si>
  <si>
    <t>1250910307</t>
  </si>
  <si>
    <t>https://podminky.urs.cz/item/CS_URS_2021_01/632451034</t>
  </si>
  <si>
    <t>na izolaci proti vodě</t>
  </si>
  <si>
    <t>17,40*13,905+4,539*6,708+4,80*(6,219+0,10-4,539)</t>
  </si>
  <si>
    <t>634111115</t>
  </si>
  <si>
    <t>Obvodová dilatace mezi stěnou a mazaninou nebo potěrem pružnou těsnicí páskou na bázi syntetického kaučuku výšky 120 mm</t>
  </si>
  <si>
    <t>-1433429958</t>
  </si>
  <si>
    <t>https://podminky.urs.cz/item/CS_URS_2021_01/634111115</t>
  </si>
  <si>
    <t>(2,49+2,79+0,37)*2</t>
  </si>
  <si>
    <t>(1,52+0,90+1,22+0,90)*2</t>
  </si>
  <si>
    <t>(3,78+4,43)*2</t>
  </si>
  <si>
    <t>(2,40+1,20+1,30+1,13)*2</t>
  </si>
  <si>
    <t>(5,40+0,10+0,945+0,90+4,13)*2</t>
  </si>
  <si>
    <t>(2,520+0,845)*2</t>
  </si>
  <si>
    <t>(13,93+6,00+1,20+2,40+1,20+2,305)*2</t>
  </si>
  <si>
    <t>(2,42+3,955)*2</t>
  </si>
  <si>
    <t>(2,42+1,92)*2</t>
  </si>
  <si>
    <t>(2,42+2,23)*2</t>
  </si>
  <si>
    <t>(2,42+4,545)*2</t>
  </si>
  <si>
    <t>635111242</t>
  </si>
  <si>
    <t>Násyp ze štěrkopísku, písku nebo kameniva pod podlahy se zhutněním z kameniva hrubého 16-32</t>
  </si>
  <si>
    <t>436836471</t>
  </si>
  <si>
    <t>https://podminky.urs.cz/item/CS_URS_2021_01/635111242</t>
  </si>
  <si>
    <t>pod podlahu</t>
  </si>
  <si>
    <t>(13,679*12,905-(2,70+5,90)/2*2,60)*0,30</t>
  </si>
  <si>
    <t>(6,219*5,708-1,40*1,50)*0,30</t>
  </si>
  <si>
    <t>(7,54+5,80)/2*2,221*0,30</t>
  </si>
  <si>
    <t>437</t>
  </si>
  <si>
    <t>637121114</t>
  </si>
  <si>
    <t>Okapový chodník z kameniva s udusáním a urovnáním povrchu z kačírku tl. 250 mm</t>
  </si>
  <si>
    <t>1705284354</t>
  </si>
  <si>
    <t>https://podminky.urs.cz/item/CS_URS_2021_01/637121114</t>
  </si>
  <si>
    <t>okapový chodník</t>
  </si>
  <si>
    <t>(6,059+3,614+13,905+17,40+13,90-1,50-1,10*2)*0,50</t>
  </si>
  <si>
    <t>101</t>
  </si>
  <si>
    <t>642944121</t>
  </si>
  <si>
    <t>Osazení ocelových dveřních zárubní lisovaných nebo z úhelníků dodatečně s vybetonováním prahu, plochy do 2,5 m2</t>
  </si>
  <si>
    <t>715984121</t>
  </si>
  <si>
    <t>https://podminky.urs.cz/item/CS_URS_2021_01/642944121</t>
  </si>
  <si>
    <t>pro dveře dle zon</t>
  </si>
  <si>
    <t>1, 2, 3 L</t>
  </si>
  <si>
    <t>102</t>
  </si>
  <si>
    <t>55331485</t>
  </si>
  <si>
    <t>zárubeň jednokřídlá ocelová pro zdění tl stěny 110-150mm rozměru 600/1970, 2100mm</t>
  </si>
  <si>
    <t>142410299</t>
  </si>
  <si>
    <t>https://podminky.urs.cz/item/CS_URS_2021_01/55331485</t>
  </si>
  <si>
    <t>103</t>
  </si>
  <si>
    <t>55331487</t>
  </si>
  <si>
    <t>zárubeň jednokřídlá ocelová pro zdění tl stěny 110-150mm rozměru 800/1970, 2100mm</t>
  </si>
  <si>
    <t>923017520</t>
  </si>
  <si>
    <t>https://podminky.urs.cz/item/CS_URS_2021_01/55331487</t>
  </si>
  <si>
    <t>104</t>
  </si>
  <si>
    <t>55331488</t>
  </si>
  <si>
    <t>zárubeň jednokřídlá ocelová pro zdění tl stěny 110-150mm rozměru 900/1970, 2100mm</t>
  </si>
  <si>
    <t>622728729</t>
  </si>
  <si>
    <t>https://podminky.urs.cz/item/CS_URS_2021_01/55331488</t>
  </si>
  <si>
    <t>384</t>
  </si>
  <si>
    <t>941111131</t>
  </si>
  <si>
    <t>Montáž lešení řadového trubkového lehkého pracovního s podlahami s provozním zatížením tř. 3 do 200 kg/m2 šířky tř. W12 přes 1,2 do 1,5 m, výšky do 10 m</t>
  </si>
  <si>
    <t>-2027514692</t>
  </si>
  <si>
    <t>https://podminky.urs.cz/item/CS_URS_2021_01/941111131</t>
  </si>
  <si>
    <t>fasáda objektu</t>
  </si>
  <si>
    <t>(3,675+3,38+0,05)*4,80</t>
  </si>
  <si>
    <t>(1,50+14,125+1,50)*(4,80+6,00)/2</t>
  </si>
  <si>
    <t>17,62*(6,00+4,80)/2</t>
  </si>
  <si>
    <t>(1,50+14,115+1,50)*4,80</t>
  </si>
  <si>
    <t>3,725*4,80</t>
  </si>
  <si>
    <t>(5,95+4,43)*3,80</t>
  </si>
  <si>
    <t>(2,57+0,38+1,50+1,38+1,50+28,08+1,50+11,82+1,20+19,475)*4,60</t>
  </si>
  <si>
    <t>385</t>
  </si>
  <si>
    <t>941111231</t>
  </si>
  <si>
    <t>Montáž lešení řadového trubkového lehkého pracovního s podlahami s provozním zatížením tř. 3 do 200 kg/m2 Příplatek za první a každý další den použití lešení k ceně -1131</t>
  </si>
  <si>
    <t>1908090687</t>
  </si>
  <si>
    <t>https://podminky.urs.cz/item/CS_URS_2021_01/941111231</t>
  </si>
  <si>
    <t>680,466*90 'Přepočtené koeficientem množství</t>
  </si>
  <si>
    <t>386</t>
  </si>
  <si>
    <t>941111831</t>
  </si>
  <si>
    <t>Demontáž lešení řadového trubkového lehkého pracovního s podlahami s provozním zatížením tř. 3 do 200 kg/m2 šířky tř. W12 přes 1,2 do 1,5 m, výšky do 10 m</t>
  </si>
  <si>
    <t>1216522051</t>
  </si>
  <si>
    <t>https://podminky.urs.cz/item/CS_URS_2021_01/941111831</t>
  </si>
  <si>
    <t>387</t>
  </si>
  <si>
    <t>944511111</t>
  </si>
  <si>
    <t>Montáž ochranné sítě zavěšené na konstrukci lešení z textilie z umělých vláken</t>
  </si>
  <si>
    <t>-1603837584</t>
  </si>
  <si>
    <t>https://podminky.urs.cz/item/CS_URS_2021_01/944511111</t>
  </si>
  <si>
    <t>388</t>
  </si>
  <si>
    <t>944511211</t>
  </si>
  <si>
    <t>Montáž ochranné sítě Příplatek za první a každý další den použití sítě k ceně -1111</t>
  </si>
  <si>
    <t>-1631794092</t>
  </si>
  <si>
    <t>https://podminky.urs.cz/item/CS_URS_2021_01/944511211</t>
  </si>
  <si>
    <t>389</t>
  </si>
  <si>
    <t>944511811</t>
  </si>
  <si>
    <t>Demontáž ochranné sítě zavěšené na konstrukci lešení z textilie z umělých vláken</t>
  </si>
  <si>
    <t>-1907366067</t>
  </si>
  <si>
    <t>https://podminky.urs.cz/item/CS_URS_2021_01/944511811</t>
  </si>
  <si>
    <t>395</t>
  </si>
  <si>
    <t>949101111</t>
  </si>
  <si>
    <t>Lešení pomocné pracovní pro objekty pozemních staveb pro zatížení do 150 kg/m2, o výšce lešeňové podlahy do 1,9 m</t>
  </si>
  <si>
    <t>240144413</t>
  </si>
  <si>
    <t>https://podminky.urs.cz/item/CS_URS_2021_01/949101111</t>
  </si>
  <si>
    <t>objekt</t>
  </si>
  <si>
    <t>8,42+2,69+9,45+8,32+7,59+16,40+4,53+24,55+4,59+7,16+2,61</t>
  </si>
  <si>
    <t>396</t>
  </si>
  <si>
    <t>949101112</t>
  </si>
  <si>
    <t>Lešení pomocné pracovní pro objekty pozemních staveb pro zatížení do 150 kg/m2, o výšce lešeňové podlahy přes 1,9 do 3,5 m</t>
  </si>
  <si>
    <t>1648762518</t>
  </si>
  <si>
    <t>https://podminky.urs.cz/item/CS_URS_2021_01/949101112</t>
  </si>
  <si>
    <t>26,99+2,26+152,28+9,58+4,65+5,40+10,95</t>
  </si>
  <si>
    <t>391</t>
  </si>
  <si>
    <t>949511112</t>
  </si>
  <si>
    <t>Montáž podchodu u trubkových lešení zřizovaného současně s lehkým nebo těžkým pracovním lešením, šířky do 2,0 m</t>
  </si>
  <si>
    <t>-1452436386</t>
  </si>
  <si>
    <t>https://podminky.urs.cz/item/CS_URS_2021_01/949511112</t>
  </si>
  <si>
    <t>vstupy</t>
  </si>
  <si>
    <t>6*2,50</t>
  </si>
  <si>
    <t>392</t>
  </si>
  <si>
    <t>949511212</t>
  </si>
  <si>
    <t>Montáž podchodu u trubkových lešení Příplatek k cenám za první a každý další den použití podchodu k ceně -1112</t>
  </si>
  <si>
    <t>857446424</t>
  </si>
  <si>
    <t>https://podminky.urs.cz/item/CS_URS_2021_01/949511212</t>
  </si>
  <si>
    <t>15*90 'Přepočtené koeficientem množství</t>
  </si>
  <si>
    <t>390</t>
  </si>
  <si>
    <t>949511812</t>
  </si>
  <si>
    <t>Demontáž podchodu u trubkových lešení zřizovaného současně s lehkým nebo těžkým pracovním lešením, šířky do 2,0 m</t>
  </si>
  <si>
    <t>-1576189782</t>
  </si>
  <si>
    <t>https://podminky.urs.cz/item/CS_URS_2021_01/949511812</t>
  </si>
  <si>
    <t>397</t>
  </si>
  <si>
    <t>952901111</t>
  </si>
  <si>
    <t>Vyčištění budov nebo objektů před předáním do užívání budov bytové nebo občanské výstavby, světlé výšky podlaží do 4 m</t>
  </si>
  <si>
    <t>2144545962</t>
  </si>
  <si>
    <t>https://podminky.urs.cz/item/CS_URS_2021_01/952901111</t>
  </si>
  <si>
    <t>8,42+2,69+9,45+8,32+7,59+16,40+5,53+26,77+2,26+152,28+9,58+4,65+5,40+10,95+24,55+4,59+7,19+2,61</t>
  </si>
  <si>
    <t>286</t>
  </si>
  <si>
    <t>953961113</t>
  </si>
  <si>
    <t>Kotvy chemické s vyvrtáním otvoru do betonu, železobetonu nebo tvrdého kamene tmel, velikost M 12, hloubka 110 mm</t>
  </si>
  <si>
    <t>-558868661</t>
  </si>
  <si>
    <t>https://podminky.urs.cz/item/CS_URS_2021_01/953961113</t>
  </si>
  <si>
    <t>pro kotvení LS 1</t>
  </si>
  <si>
    <t>4*4</t>
  </si>
  <si>
    <t>pro kotvení patek LS 2</t>
  </si>
  <si>
    <t>13*4</t>
  </si>
  <si>
    <t>105</t>
  </si>
  <si>
    <t>953961214</t>
  </si>
  <si>
    <t>Kotvy chemické s vyvrtáním otvoru do betonu, železobetonu nebo tvrdého kamene chemická patrona, velikost M 16, hloubka 125 mm</t>
  </si>
  <si>
    <t>-2119684402</t>
  </si>
  <si>
    <t>https://podminky.urs.cz/item/CS_URS_2021_01/953961214</t>
  </si>
  <si>
    <t>kotvy pro S 01</t>
  </si>
  <si>
    <t>2*4</t>
  </si>
  <si>
    <t>pro S 11</t>
  </si>
  <si>
    <t>287</t>
  </si>
  <si>
    <t>953965121</t>
  </si>
  <si>
    <t>Kotvy chemické s vyvrtáním otvoru kotevní šrouby pro chemické kotvy, velikost M 12, délka 160 mm</t>
  </si>
  <si>
    <t>1027127717</t>
  </si>
  <si>
    <t>https://podminky.urs.cz/item/CS_URS_2021_01/953965121</t>
  </si>
  <si>
    <t>106</t>
  </si>
  <si>
    <t>953965132</t>
  </si>
  <si>
    <t>Kotvy chemické s vyvrtáním otvoru kotevní šrouby pro chemické kotvy, velikost M 16, délka 260 mm</t>
  </si>
  <si>
    <t>-93213239</t>
  </si>
  <si>
    <t>https://podminky.urs.cz/item/CS_URS_2021_01/953965132</t>
  </si>
  <si>
    <t>107</t>
  </si>
  <si>
    <t>962031133</t>
  </si>
  <si>
    <t>Bourání příček z cihel, tvárnic nebo příčkovek z cihel pálených, plných nebo dutých na maltu vápennou nebo vápenocementovou, tl. do 150 mm</t>
  </si>
  <si>
    <t>186356886</t>
  </si>
  <si>
    <t>https://podminky.urs.cz/item/CS_URS_2021_01/962031133</t>
  </si>
  <si>
    <t>vybourání příček ve stívající budově</t>
  </si>
  <si>
    <t>(m 1,03, 32, 31</t>
  </si>
  <si>
    <t>2,77*3,30</t>
  </si>
  <si>
    <t>m 1,32 - 1,33</t>
  </si>
  <si>
    <t>1,60*3,30-0,60*2,00</t>
  </si>
  <si>
    <t>m 1,15 - 1,16</t>
  </si>
  <si>
    <t>1,60*3,30-0,80*2,00</t>
  </si>
  <si>
    <t>m 1,16 - 1,17</t>
  </si>
  <si>
    <t>3,52*3,30</t>
  </si>
  <si>
    <t>2,31*3,30-0,80*2,00</t>
  </si>
  <si>
    <t>m 1,21 - 1,22</t>
  </si>
  <si>
    <t>(1,20+1,60)*3,30</t>
  </si>
  <si>
    <t>m 1,22</t>
  </si>
  <si>
    <t>1,10*3,30</t>
  </si>
  <si>
    <t>108</t>
  </si>
  <si>
    <t>962032240</t>
  </si>
  <si>
    <t>Bourání zdiva nadzákladového z cihel nebo tvárnic z cihel pálených nebo vápenopískových, na maltu cementovou, objemu do 1 m3</t>
  </si>
  <si>
    <t>-1558393727</t>
  </si>
  <si>
    <t>https://podminky.urs.cz/item/CS_URS_2021_01/962032240</t>
  </si>
  <si>
    <t>vybourání stěny pod keramickými panely</t>
  </si>
  <si>
    <t>1,50*3,10*0,30*2</t>
  </si>
  <si>
    <t>109</t>
  </si>
  <si>
    <t>963013530</t>
  </si>
  <si>
    <t>Bourání stropů s keramickou výplní jakékoliv tloušťky</t>
  </si>
  <si>
    <t>1314712090</t>
  </si>
  <si>
    <t>https://podminky.urs.cz/item/CS_URS_2021_01/963013530</t>
  </si>
  <si>
    <t>vybouráníkeramického stropu v místě terasy stávající budovy</t>
  </si>
  <si>
    <t>(6,15+4,50*4)*1,20*(0,235+0,15)</t>
  </si>
  <si>
    <t>110</t>
  </si>
  <si>
    <t>965042141</t>
  </si>
  <si>
    <t>Bourání mazanin betonových nebo z litého asfaltu tl. do 100 mm, plochy přes 4 m2</t>
  </si>
  <si>
    <t>-525871805</t>
  </si>
  <si>
    <t>https://podminky.urs.cz/item/CS_URS_2021_01/965042141</t>
  </si>
  <si>
    <t>(24,55+4,59+2,55*1,50)*0,10</t>
  </si>
  <si>
    <t>(2,30+0,10+1,44+0,10+1,50+3,00+0,50+8,50)*0,50*0,10</t>
  </si>
  <si>
    <t>111</t>
  </si>
  <si>
    <t>965042241</t>
  </si>
  <si>
    <t>Bourání mazanin betonových nebo z litého asfaltu tl. přes 100 mm, plochy přes 4 m2</t>
  </si>
  <si>
    <t>2137391217</t>
  </si>
  <si>
    <t>https://podminky.urs.cz/item/CS_URS_2021_01/965042241</t>
  </si>
  <si>
    <t>betonová plocha v místě terasy</t>
  </si>
  <si>
    <t>(15,00*3,00-4,36*1,60)*0,15</t>
  </si>
  <si>
    <t>112</t>
  </si>
  <si>
    <t>965049112</t>
  </si>
  <si>
    <t>Bourání mazanin Příplatek k cenám za bourání mazanin betonových se svařovanou sítí, tl. přes 100 mm</t>
  </si>
  <si>
    <t>-1403757661</t>
  </si>
  <si>
    <t>https://podminky.urs.cz/item/CS_URS_2021_01/965049112</t>
  </si>
  <si>
    <t>stávající objet - v místě pro novou kanalizaci m 1,15, 1,16  část  1,21</t>
  </si>
  <si>
    <t>113</t>
  </si>
  <si>
    <t>966071711</t>
  </si>
  <si>
    <t>Bourání plotových sloupků a vzpěr ocelových trubkových nebo profilovaných výšky do 2,50 m zabetonovaných</t>
  </si>
  <si>
    <t>-1217519772</t>
  </si>
  <si>
    <t>https://podminky.urs.cz/item/CS_URS_2021_01/966071711</t>
  </si>
  <si>
    <t>stávající oplocení</t>
  </si>
  <si>
    <t>114</t>
  </si>
  <si>
    <t>966071822</t>
  </si>
  <si>
    <t>Rozebrání oplocení z pletiva drátěného se čtvercovými oky, výšky přes 1,6 do 2,0 m</t>
  </si>
  <si>
    <t>75077002</t>
  </si>
  <si>
    <t>https://podminky.urs.cz/item/CS_URS_2021_01/966071822</t>
  </si>
  <si>
    <t>14,00+7,00+1,00+1,00</t>
  </si>
  <si>
    <t>115</t>
  </si>
  <si>
    <t>966079881</t>
  </si>
  <si>
    <t>Přerušení různých ocelových profilů průřezu do 700 mm2</t>
  </si>
  <si>
    <t>1372944786</t>
  </si>
  <si>
    <t>https://podminky.urs.cz/item/CS_URS_2021_01/966079881</t>
  </si>
  <si>
    <t xml:space="preserve">odřezání L 200 x 200 x 20 mm </t>
  </si>
  <si>
    <t>4*2</t>
  </si>
  <si>
    <t>116</t>
  </si>
  <si>
    <t>966079991</t>
  </si>
  <si>
    <t>Přerušení různých ocelových profilů průřezu Příplatek k ceně -9881 za každých dalších 500 mm2 průřezu</t>
  </si>
  <si>
    <t>-742517320</t>
  </si>
  <si>
    <t>https://podminky.urs.cz/item/CS_URS_2021_01/966079991</t>
  </si>
  <si>
    <t>117</t>
  </si>
  <si>
    <t>967042714</t>
  </si>
  <si>
    <t>Odsekání zdiva z kamene nebo betonu plošné, tl. do 300 mm</t>
  </si>
  <si>
    <t>1358282956</t>
  </si>
  <si>
    <t>https://podminky.urs.cz/item/CS_URS_2021_01/967042714</t>
  </si>
  <si>
    <t>odsekání dobetovávky panelů u stávající budovy</t>
  </si>
  <si>
    <t>(23,68+0,30*2)*0,35</t>
  </si>
  <si>
    <t>118</t>
  </si>
  <si>
    <t>968062376</t>
  </si>
  <si>
    <t>Vybourání dřevěných rámů oken s křídly, dveřních zárubní, vrat, stěn, ostění nebo obkladů rámů oken s křídly zdvojených, plochy do 4 m2</t>
  </si>
  <si>
    <t>1912305514</t>
  </si>
  <si>
    <t>https://podminky.urs.cz/item/CS_URS_2021_01/968062376</t>
  </si>
  <si>
    <t>ökvo do 1,15</t>
  </si>
  <si>
    <t>3,54*1,76</t>
  </si>
  <si>
    <t>do 1,05</t>
  </si>
  <si>
    <t>1,15*1,76</t>
  </si>
  <si>
    <t>119</t>
  </si>
  <si>
    <t>968062456</t>
  </si>
  <si>
    <t>Vybourání dřevěných rámů oken s křídly, dveřních zárubní, vrat, stěn, ostění nebo obkladů dveřních zárubní, plochy přes 2 m2</t>
  </si>
  <si>
    <t>1340442867</t>
  </si>
  <si>
    <t>https://podminky.urs.cz/item/CS_URS_2021_01/968062456</t>
  </si>
  <si>
    <t>do 1,04</t>
  </si>
  <si>
    <t>1,43*3,03</t>
  </si>
  <si>
    <t>120</t>
  </si>
  <si>
    <t>968072455</t>
  </si>
  <si>
    <t>Vybourání kovových rámů oken s křídly, dveřních zárubní, vrat, stěn, ostění nebo obkladů dveřních zárubní, plochy do 2 m2</t>
  </si>
  <si>
    <t>424274231</t>
  </si>
  <si>
    <t>https://podminky.urs.cz/item/CS_URS_2021_01/968072455</t>
  </si>
  <si>
    <t>stávající objekt</t>
  </si>
  <si>
    <t>0,60*2,00*1</t>
  </si>
  <si>
    <t>121</t>
  </si>
  <si>
    <t>971033331</t>
  </si>
  <si>
    <t>Vybourání otvorů ve zdivu základovém nebo nadzákladovém z cihel, tvárnic, příčkovek z cihel pálených na maltu vápennou nebo vápenocementovou plochy do 0,09 m2, tl. do 150 mm</t>
  </si>
  <si>
    <t>-711511941</t>
  </si>
  <si>
    <t>https://podminky.urs.cz/item/CS_URS_2021_01/971033331</t>
  </si>
  <si>
    <t>prostupy zdivem - stávající objekt</t>
  </si>
  <si>
    <t>2+2+1</t>
  </si>
  <si>
    <t>122</t>
  </si>
  <si>
    <t>971033651</t>
  </si>
  <si>
    <t>Vybourání otvorů ve zdivu základovém nebo nadzákladovém z cihel, tvárnic, příčkovek z cihel pálených na maltu vápennou nebo vápenocementovou plochy do 4 m2, tl. do 600 mm</t>
  </si>
  <si>
    <t>653013760</t>
  </si>
  <si>
    <t>https://podminky.urs.cz/item/CS_URS_2021_01/971033651</t>
  </si>
  <si>
    <t>vybourání parepetu okna v 1,15</t>
  </si>
  <si>
    <t>(3,54-2,20)*0,38*1,20</t>
  </si>
  <si>
    <t>123</t>
  </si>
  <si>
    <t>971042461</t>
  </si>
  <si>
    <t>Vybourání otvorů v betonových příčkách a zdech základových nebo nadzákladových plochy do 0,25 m2, tl. do 600 mm</t>
  </si>
  <si>
    <t>739500983</t>
  </si>
  <si>
    <t>https://podminky.urs.cz/item/CS_URS_2021_01/971042461</t>
  </si>
  <si>
    <t>pro kanálek rozvoů sítí</t>
  </si>
  <si>
    <t>124</t>
  </si>
  <si>
    <t>972054241.1</t>
  </si>
  <si>
    <t>Vybourání otvorů ve stropech nebo klenbách železobetonových bez odstranění podlahy a násypu, plochy do 0,09 m2, tl. nad 150 mm</t>
  </si>
  <si>
    <t>130149985</t>
  </si>
  <si>
    <t>2+1</t>
  </si>
  <si>
    <t>125</t>
  </si>
  <si>
    <t>972054341.1</t>
  </si>
  <si>
    <t>Vybourání otvorů ve stropech nebo klenbách železobetonových bez odstranění podlahy a násypu, plochy do 0,25 m2, tl. nad 150 mm</t>
  </si>
  <si>
    <t>853669865</t>
  </si>
  <si>
    <t>strop</t>
  </si>
  <si>
    <t>126</t>
  </si>
  <si>
    <t>972054491</t>
  </si>
  <si>
    <t>Vybourání otvorů ve stropech nebo klenbách železobetonových bez odstranění podlahy a násypu, plochy do 1 m2, tl. přes 80 mm</t>
  </si>
  <si>
    <t>364818867</t>
  </si>
  <si>
    <t>https://podminky.urs.cz/item/CS_URS_2021_01/972054491</t>
  </si>
  <si>
    <t>pro vzt v mč 1,05</t>
  </si>
  <si>
    <t>1,00*1,00*0,50</t>
  </si>
  <si>
    <t>127</t>
  </si>
  <si>
    <t>973031335</t>
  </si>
  <si>
    <t>Vysekání výklenků nebo kapes ve zdivu z cihel na maltu vápennou nebo vápenocementovou kapes, plochy do 0,16 m2, hl. do 300 mm</t>
  </si>
  <si>
    <t>251377248</t>
  </si>
  <si>
    <t>https://podminky.urs.cz/item/CS_URS_2021_01/973031335</t>
  </si>
  <si>
    <t>pro ocelovou výměnu v mč 1,05</t>
  </si>
  <si>
    <t>128</t>
  </si>
  <si>
    <t>974031664</t>
  </si>
  <si>
    <t>Vysekání rýh ve zdivu cihelném na maltu vápennou nebo vápenocementovou pro vtahování nosníků do zdí, před vybouráním otvoru do hl. 150 mm, při v. nosníku do 150 mm</t>
  </si>
  <si>
    <t>561303477</t>
  </si>
  <si>
    <t>https://podminky.urs.cz/item/CS_URS_2021_01/974031664</t>
  </si>
  <si>
    <t>1,30*2</t>
  </si>
  <si>
    <t>129</t>
  </si>
  <si>
    <t>974031666</t>
  </si>
  <si>
    <t>Vysekání rýh ve zdivu cihelném na maltu vápennou nebo vápenocementovou pro vtahování nosníků do zdí, před vybouráním otvoru do hl. 150 mm, při v. nosníku do 250 mm</t>
  </si>
  <si>
    <t>-1417587857</t>
  </si>
  <si>
    <t>https://podminky.urs.cz/item/CS_URS_2021_01/974031666</t>
  </si>
  <si>
    <t>2,75*2</t>
  </si>
  <si>
    <t>460</t>
  </si>
  <si>
    <t>977131210</t>
  </si>
  <si>
    <t>Vrty příklepovými vrtáky do cihelného zdiva nebo prostého betonu dovrchní (směrem vzhůru), průměru do 16 mm</t>
  </si>
  <si>
    <t>852712619</t>
  </si>
  <si>
    <t>https://podminky.urs.cz/item/CS_URS_2021_01/977131210</t>
  </si>
  <si>
    <t>pro kotvení - podchycení VZT</t>
  </si>
  <si>
    <t>0,50*6</t>
  </si>
  <si>
    <t>365</t>
  </si>
  <si>
    <t>978011161</t>
  </si>
  <si>
    <t>Otlučení vápenných nebo vápenocementových omítek vnitřních ploch stropů, v rozsahu přes 30 do 50 %</t>
  </si>
  <si>
    <t>-2087563160</t>
  </si>
  <si>
    <t>https://podminky.urs.cz/item/CS_URS_2021_01/978011161</t>
  </si>
  <si>
    <t>367</t>
  </si>
  <si>
    <t>978013161</t>
  </si>
  <si>
    <t>Otlučení vápenných nebo vápenocementových omítek vnitřních ploch stěn s vyškrabáním spar, s očištěním zdiva, v rozsahu přes 30 do 50 %</t>
  </si>
  <si>
    <t>-1669121247</t>
  </si>
  <si>
    <t>https://podminky.urs.cz/item/CS_URS_2021_01/978013161</t>
  </si>
  <si>
    <t>378</t>
  </si>
  <si>
    <t>978015341</t>
  </si>
  <si>
    <t>Otlučení vápenných nebo vápenocementových omítek vnějších ploch s vyškrabáním spar a s očištěním zdiva stupně členitosti 1 a 2, v rozsahu přes 10 do 30 %</t>
  </si>
  <si>
    <t>-1840924857</t>
  </si>
  <si>
    <t>https://podminky.urs.cz/item/CS_URS_2021_01/978015341</t>
  </si>
  <si>
    <t>130</t>
  </si>
  <si>
    <t>978015391</t>
  </si>
  <si>
    <t>Otlučení vápenných nebo vápenocementových omítek vnějších ploch s vyškrabáním spar a s očištěním zdiva stupně členitosti 1 a 2, v rozsahu přes 80 do 100 %</t>
  </si>
  <si>
    <t>1617608023</t>
  </si>
  <si>
    <t>https://podminky.urs.cz/item/CS_URS_2021_01/978015391</t>
  </si>
  <si>
    <t>v míst m 1,01, 1,02, 1,07</t>
  </si>
  <si>
    <t>(2,89+0,37+0,15+0,90+1,22+0,10+0,20+0,25+1,13)*3,30</t>
  </si>
  <si>
    <t>131</t>
  </si>
  <si>
    <t>979051121</t>
  </si>
  <si>
    <t>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t>
  </si>
  <si>
    <t>581539409</t>
  </si>
  <si>
    <t>https://podminky.urs.cz/item/CS_URS_2021_01/979051121</t>
  </si>
  <si>
    <t>pro venkovní rohož -stávající dlažba</t>
  </si>
  <si>
    <t>132</t>
  </si>
  <si>
    <t>997013211</t>
  </si>
  <si>
    <t>Vnitrostaveništní doprava suti a vybouraných hmot vodorovně do 50 m svisle ručně pro budovy a haly výšky do 6 m</t>
  </si>
  <si>
    <t>-778396317</t>
  </si>
  <si>
    <t>https://podminky.urs.cz/item/CS_URS_2021_01/997013211</t>
  </si>
  <si>
    <t>133</t>
  </si>
  <si>
    <t>997013219</t>
  </si>
  <si>
    <t>Vnitrostaveništní doprava suti a vybouraných hmot vodorovně do 50 m Příplatek k cenám -3111 až -3217 za zvětšenou vodorovnou dopravu přes vymezenou dopravní vzdálenost za každých dalších i započatých 10 m</t>
  </si>
  <si>
    <t>671833295</t>
  </si>
  <si>
    <t>https://podminky.urs.cz/item/CS_URS_2021_01/997013219</t>
  </si>
  <si>
    <t>134</t>
  </si>
  <si>
    <t>997013509</t>
  </si>
  <si>
    <t>Odvoz suti a vybouraných hmot na skládku nebo meziskládku se složením, na vzdálenost Příplatek k ceně za každý další i započatý 1 km přes 1 km</t>
  </si>
  <si>
    <t>-331989164</t>
  </si>
  <si>
    <t>https://podminky.urs.cz/item/CS_URS_2021_01/997013509</t>
  </si>
  <si>
    <t>156,038*10 'Přepočtené koeficientem množství</t>
  </si>
  <si>
    <t>135</t>
  </si>
  <si>
    <t>997013511</t>
  </si>
  <si>
    <t>Odvoz suti a vybouraných hmot z meziskládky na skládku s naložením a se složením, na vzdálenost do 1 km</t>
  </si>
  <si>
    <t>-587466812</t>
  </si>
  <si>
    <t>https://podminky.urs.cz/item/CS_URS_2021_01/997013511</t>
  </si>
  <si>
    <t>136</t>
  </si>
  <si>
    <t>997013631</t>
  </si>
  <si>
    <t>Poplatek za uložení stavebního odpadu na skládce (skládkovné) směsného stavebního a demoličního zatříděného do Katalogu odpadů pod kódem 17 09 04</t>
  </si>
  <si>
    <t>312147347</t>
  </si>
  <si>
    <t>https://podminky.urs.cz/item/CS_URS_2021_01/997013631</t>
  </si>
  <si>
    <t>998</t>
  </si>
  <si>
    <t>Přesun hmot</t>
  </si>
  <si>
    <t>283</t>
  </si>
  <si>
    <t>998011001</t>
  </si>
  <si>
    <t>Přesun hmot pro budovy občanské výstavby, bydlení, výrobu a služby s nosnou svislou konstrukcí zděnou z cihel, tvárnic nebo kamene vodorovná dopravní vzdálenost do 100 m pro budovy výšky do 6 m</t>
  </si>
  <si>
    <t>-1759895042</t>
  </si>
  <si>
    <t>https://podminky.urs.cz/item/CS_URS_2021_01/998011001</t>
  </si>
  <si>
    <t>PSV</t>
  </si>
  <si>
    <t>Práce a dodávky PSV</t>
  </si>
  <si>
    <t>711</t>
  </si>
  <si>
    <t>Izolace proti vodě, vlhkosti a plynům</t>
  </si>
  <si>
    <t>137</t>
  </si>
  <si>
    <t>711111001</t>
  </si>
  <si>
    <t>Provedení izolace proti zemní vlhkosti natěradly a tmely za studena na ploše vodorovné V nátěrem penetračním</t>
  </si>
  <si>
    <t>335777930</t>
  </si>
  <si>
    <t>https://podminky.urs.cz/item/CS_URS_2021_01/711111001</t>
  </si>
  <si>
    <t>izolace proti vodě - podlaha</t>
  </si>
  <si>
    <t>(24,55+4,59+2,55*1,50)</t>
  </si>
  <si>
    <t>(2,30+0,10+1,44+0,10+1,50+3,00+0,50+8,50)*0,50</t>
  </si>
  <si>
    <t>138</t>
  </si>
  <si>
    <t>711112001</t>
  </si>
  <si>
    <t>Provedení izolace proti zemní vlhkosti natěradly a tmely za studena na ploše svislé S nátěrem penetračním</t>
  </si>
  <si>
    <t>-294229423</t>
  </si>
  <si>
    <t>https://podminky.urs.cz/item/CS_URS_2021_01/711112001</t>
  </si>
  <si>
    <t>vytažení izolace na stěny</t>
  </si>
  <si>
    <t>((17,40+13,905)*2+(6,705+6,219)*2)*0,50</t>
  </si>
  <si>
    <t>kanálek pro rozvody sítí</t>
  </si>
  <si>
    <t>23,50*0,50*2</t>
  </si>
  <si>
    <t>139</t>
  </si>
  <si>
    <t>11163150</t>
  </si>
  <si>
    <t>lak penetrační asfaltový</t>
  </si>
  <si>
    <t>-1915686193</t>
  </si>
  <si>
    <t>https://podminky.urs.cz/item/CS_URS_2021_01/11163150</t>
  </si>
  <si>
    <t>322,624*0,0003</t>
  </si>
  <si>
    <t>67,729*0,00035</t>
  </si>
  <si>
    <t>140</t>
  </si>
  <si>
    <t>711131811</t>
  </si>
  <si>
    <t>Odstranění izolace proti zemní vlhkosti na ploše vodorovné V</t>
  </si>
  <si>
    <t>-1137619974</t>
  </si>
  <si>
    <t>https://podminky.urs.cz/item/CS_URS_2021_01/711131811</t>
  </si>
  <si>
    <t>141</t>
  </si>
  <si>
    <t>711141559</t>
  </si>
  <si>
    <t>Provedení izolace proti zemní vlhkosti pásy přitavením NAIP na ploše vodorovné V</t>
  </si>
  <si>
    <t>1850578692</t>
  </si>
  <si>
    <t>https://podminky.urs.cz/item/CS_URS_2021_01/711141559</t>
  </si>
  <si>
    <t>142</t>
  </si>
  <si>
    <t>711142559</t>
  </si>
  <si>
    <t>Provedení izolace proti zemní vlhkosti pásy přitavením NAIP na ploše svislé S</t>
  </si>
  <si>
    <t>-1795614285</t>
  </si>
  <si>
    <t>https://podminky.urs.cz/item/CS_URS_2021_01/711142559</t>
  </si>
  <si>
    <t>143</t>
  </si>
  <si>
    <t>62853006</t>
  </si>
  <si>
    <t>pás asfaltový natavitelný modifikovaný SBS tl 4,2mm s vložkou ze skleněné tkaniny a hrubozrnným břidličným posypem na horním povrchu</t>
  </si>
  <si>
    <t>-2073799828</t>
  </si>
  <si>
    <t>https://podminky.urs.cz/item/CS_URS_2021_01/62853006</t>
  </si>
  <si>
    <t>322,624*1,1655</t>
  </si>
  <si>
    <t>67,729*1,221</t>
  </si>
  <si>
    <t>434</t>
  </si>
  <si>
    <t>711161212</t>
  </si>
  <si>
    <t>Izolace proti zemní vlhkosti a beztlakové vodě nopovými fóliemi na ploše svislé S vrstva ochranná, odvětrávací a drenážní výška nopku 8,0 mm, tl. fólie do 0,6 mm</t>
  </si>
  <si>
    <t>-213090202</t>
  </si>
  <si>
    <t>https://podminky.urs.cz/item/CS_URS_2021_01/711161212</t>
  </si>
  <si>
    <t>ochrana tepelné izolace základových pasů</t>
  </si>
  <si>
    <t>79,124</t>
  </si>
  <si>
    <t>435</t>
  </si>
  <si>
    <t>711161383</t>
  </si>
  <si>
    <t>Izolace proti zemní vlhkosti a beztlakové vodě nopovými fóliemi ostatní ukončení izolace lištou</t>
  </si>
  <si>
    <t>-1186618671</t>
  </si>
  <si>
    <t>https://podminky.urs.cz/item/CS_URS_2021_01/711161383</t>
  </si>
  <si>
    <t>6,059+3,614+13,905+8,467+6,41+7,108+4,539</t>
  </si>
  <si>
    <t>144</t>
  </si>
  <si>
    <t>711493111</t>
  </si>
  <si>
    <t>Izolace proti podpovrchové a tlakové vodě - ostatní na ploše vodorovné V dvousložkovou na bázi cementu</t>
  </si>
  <si>
    <t>483197659</t>
  </si>
  <si>
    <t>https://podminky.urs.cz/item/CS_URS_2021_01/711493111</t>
  </si>
  <si>
    <t>2,69+26,99+2,26+24,55+7,59+7,16+2,61</t>
  </si>
  <si>
    <t>145</t>
  </si>
  <si>
    <t>711493121</t>
  </si>
  <si>
    <t>Izolace proti podpovrchové a tlakové vodě - ostatní na ploše svislé S dvousložkovou na bázi cementu</t>
  </si>
  <si>
    <t>631919022</t>
  </si>
  <si>
    <t>https://podminky.urs.cz/item/CS_URS_2021_01/711493121</t>
  </si>
  <si>
    <t>120,00</t>
  </si>
  <si>
    <t>412</t>
  </si>
  <si>
    <t>998711201</t>
  </si>
  <si>
    <t>Přesun hmot pro izolace proti vodě, vlhkosti a plynům stanovený procentní sazbou (%) z ceny vodorovná dopravní vzdálenost do 50 m v objektech výšky do 6 m</t>
  </si>
  <si>
    <t>%</t>
  </si>
  <si>
    <t>79668416</t>
  </si>
  <si>
    <t>https://podminky.urs.cz/item/CS_URS_2021_01/998711201</t>
  </si>
  <si>
    <t>712</t>
  </si>
  <si>
    <t>Povlakové krytiny</t>
  </si>
  <si>
    <t>146</t>
  </si>
  <si>
    <t>712 - 1</t>
  </si>
  <si>
    <t>úprava střešní krytiny v místě prostupu na střechu - nad mč 1,05</t>
  </si>
  <si>
    <t>kpl</t>
  </si>
  <si>
    <t>274261507</t>
  </si>
  <si>
    <t>kompletní provedení vč krytiny, začištění a izolace</t>
  </si>
  <si>
    <t>147</t>
  </si>
  <si>
    <t>712 - 2</t>
  </si>
  <si>
    <t>úprava střešní krytiny přo prostupu stropem</t>
  </si>
  <si>
    <t>ks</t>
  </si>
  <si>
    <t>-75280637</t>
  </si>
  <si>
    <t>2+2</t>
  </si>
  <si>
    <t>podchycení VZT</t>
  </si>
  <si>
    <t>288</t>
  </si>
  <si>
    <t>712311101</t>
  </si>
  <si>
    <t>Provedení povlakové krytiny střech plochých do 10° natěradly a tmely za studena nátěrem lakem penetračním nebo asfaltovým</t>
  </si>
  <si>
    <t>2094243556</t>
  </si>
  <si>
    <t>https://podminky.urs.cz/item/CS_URS_2021_01/712311101</t>
  </si>
  <si>
    <t>plocha střechy nové</t>
  </si>
  <si>
    <t>14,205*17,70</t>
  </si>
  <si>
    <t>plocha steřchy krčku</t>
  </si>
  <si>
    <t>4,39*6,80</t>
  </si>
  <si>
    <t>289</t>
  </si>
  <si>
    <t>-1042398954</t>
  </si>
  <si>
    <t>281,281*0,00032 'Přepočtené koeficientem množství</t>
  </si>
  <si>
    <t>290</t>
  </si>
  <si>
    <t>712341559</t>
  </si>
  <si>
    <t>Provedení povlakové krytiny střech plochých do 10° pásy přitavením NAIP v plné ploše</t>
  </si>
  <si>
    <t>-1103242520</t>
  </si>
  <si>
    <t>https://podminky.urs.cz/item/CS_URS_2021_01/712341559</t>
  </si>
  <si>
    <t>291</t>
  </si>
  <si>
    <t>62853004</t>
  </si>
  <si>
    <t>pás asfaltový natavitelný modifikovaný SBS tl 4,0mm s vložkou ze skleněné tkaniny a spalitelnou PE fólií nebo jemnozrnným minerálním posypem na horním povrchu</t>
  </si>
  <si>
    <t>-1195155073</t>
  </si>
  <si>
    <t>https://podminky.urs.cz/item/CS_URS_2021_01/62853004</t>
  </si>
  <si>
    <t>251,429*1,15</t>
  </si>
  <si>
    <t>29,852*1,15</t>
  </si>
  <si>
    <t>292</t>
  </si>
  <si>
    <t>712363115</t>
  </si>
  <si>
    <t>Provedení povlakové krytiny střech plochých do 10° fólií ostatní činnosti při pokládání hydroizolačních fólií (materiál ve specifikaci) zaizolování prostupů střešní rovinou kruhový průřez, průměr do 300 mm</t>
  </si>
  <si>
    <t>-1070167495</t>
  </si>
  <si>
    <t>https://podminky.urs.cz/item/CS_URS_2021_01/712363115</t>
  </si>
  <si>
    <t>vtok</t>
  </si>
  <si>
    <t xml:space="preserve">prostup </t>
  </si>
  <si>
    <t>pro kotvící systém</t>
  </si>
  <si>
    <t>293</t>
  </si>
  <si>
    <t>28342010</t>
  </si>
  <si>
    <t>manžeta těsnící pro prostupy hydroizolací z PVC uzavřená kruhová vnitřní průměr  11-35</t>
  </si>
  <si>
    <t>-1730964880</t>
  </si>
  <si>
    <t>https://podminky.urs.cz/item/CS_URS_2021_01/28342010</t>
  </si>
  <si>
    <t>294</t>
  </si>
  <si>
    <t>28342028</t>
  </si>
  <si>
    <t>manžeta těsnící pro prostupy hydroizolací z PVC otevřená kruhová vnitřní průměr 200</t>
  </si>
  <si>
    <t>1397943918</t>
  </si>
  <si>
    <t>https://podminky.urs.cz/item/CS_URS_2021_01/28342028</t>
  </si>
  <si>
    <t>295</t>
  </si>
  <si>
    <t>712363120</t>
  </si>
  <si>
    <t>Provedení povlakové krytiny střech plochých do 10° fólií ostatní činnosti při pokládání hydroizolačních fólií (materiál ve specifikaci) zaizolování prostupů střešní rovinou hranatý průřez, vnitřní plochy přes 0,25 m2 do 0,75 m2</t>
  </si>
  <si>
    <t>-556370461</t>
  </si>
  <si>
    <t>https://podminky.urs.cz/item/CS_URS_2021_01/712363120</t>
  </si>
  <si>
    <t>vzt</t>
  </si>
  <si>
    <t>296</t>
  </si>
  <si>
    <t>28322058</t>
  </si>
  <si>
    <t>fólie hydroizolační střešní mPVC nevyztužená, určená na detaily tl 1,5mm</t>
  </si>
  <si>
    <t>1514809792</t>
  </si>
  <si>
    <t>https://podminky.urs.cz/item/CS_URS_2021_01/28322058</t>
  </si>
  <si>
    <t>4*1,98 'Přepočtené koeficientem množství</t>
  </si>
  <si>
    <t>297</t>
  </si>
  <si>
    <t>712363122</t>
  </si>
  <si>
    <t>Provedení povlakové krytiny střech plochých do 10° fólií ostatní činnosti při pokládání hydroizolačních fólií (materiál ve specifikaci) zaizolování prostupů střešní rovinou provedení rohů a koutů izolačními tvarovkami horkovzdušným navařením</t>
  </si>
  <si>
    <t>1217171451</t>
  </si>
  <si>
    <t>https://podminky.urs.cz/item/CS_URS_2021_01/712363122</t>
  </si>
  <si>
    <t>5*4</t>
  </si>
  <si>
    <t>298</t>
  </si>
  <si>
    <t>28322072</t>
  </si>
  <si>
    <t>roh vnitřní pro střešní fólie mPVC barevné</t>
  </si>
  <si>
    <t>367439109</t>
  </si>
  <si>
    <t>https://podminky.urs.cz/item/CS_URS_2021_01/28322072</t>
  </si>
  <si>
    <t>299</t>
  </si>
  <si>
    <t>712363352</t>
  </si>
  <si>
    <t>Povlakové krytiny střech plochých do 10° z tvarovaných poplastovaných lišt pro mPVC vnitřní koutová lišta rš 100 mm</t>
  </si>
  <si>
    <t>-1485201195</t>
  </si>
  <si>
    <t>https://podminky.urs.cz/item/CS_URS_2021_01/712363352</t>
  </si>
  <si>
    <t>14,205*2+17,700</t>
  </si>
  <si>
    <t>4,39*2+6,80*2</t>
  </si>
  <si>
    <t>0,90*4</t>
  </si>
  <si>
    <t>1,20*4*2</t>
  </si>
  <si>
    <t>(1,20*2+0,90*2)*2</t>
  </si>
  <si>
    <t>300</t>
  </si>
  <si>
    <t>712363353</t>
  </si>
  <si>
    <t>Povlakové krytiny střech plochých do 10° z tvarovaných poplastovaných lišt pro mPVC vnější koutová lišta rš 100 mm</t>
  </si>
  <si>
    <t>1007744898</t>
  </si>
  <si>
    <t>https://podminky.urs.cz/item/CS_URS_2021_01/712363353</t>
  </si>
  <si>
    <t>301</t>
  </si>
  <si>
    <t>712363354</t>
  </si>
  <si>
    <t>Povlakové krytiny střech plochých do 10° z tvarovaných poplastovaných lišt pro mPVC stěnová lišta vyhnutá rš 71 mm</t>
  </si>
  <si>
    <t>1224353050</t>
  </si>
  <si>
    <t>https://podminky.urs.cz/item/CS_URS_2021_01/712363354</t>
  </si>
  <si>
    <t>6,80*2</t>
  </si>
  <si>
    <t>302</t>
  </si>
  <si>
    <t>712363358</t>
  </si>
  <si>
    <t>Povlakové krytiny střech plochých do 10° z tvarovaných poplastovaných lišt pro mPVC závětrná lišta rš 250 mm</t>
  </si>
  <si>
    <t>1452105134</t>
  </si>
  <si>
    <t>https://podminky.urs.cz/item/CS_URS_2021_01/712363358</t>
  </si>
  <si>
    <t>4,39*2</t>
  </si>
  <si>
    <t>303</t>
  </si>
  <si>
    <t>712363604</t>
  </si>
  <si>
    <t>Provedení povlakové krytiny střech plochých do 10° s mechanicky kotvenou izolací včetně položení fólie a horkovzdušného svaření tl. tepelné izolace přes 240 mm budovy výšky do 18 m, kotvené do betonu vnitřní pole</t>
  </si>
  <si>
    <t>1412520362</t>
  </si>
  <si>
    <t>https://podminky.urs.cz/item/CS_URS_2021_01/712363604</t>
  </si>
  <si>
    <t>304</t>
  </si>
  <si>
    <t>28343012</t>
  </si>
  <si>
    <t>fólie hydroizolační střešní mPVC určená ke stabilizaci přitížením a do vegetačních střech tl 1,5mm</t>
  </si>
  <si>
    <t>1302816737</t>
  </si>
  <si>
    <t>https://podminky.urs.cz/item/CS_URS_2021_01/28343012</t>
  </si>
  <si>
    <t>281,281*1,15</t>
  </si>
  <si>
    <t>305</t>
  </si>
  <si>
    <t>712391171</t>
  </si>
  <si>
    <t>Provedení povlakové krytiny střech plochých do 10° -ostatní práce provedení vrstvy textilní podkladní</t>
  </si>
  <si>
    <t>-979726561</t>
  </si>
  <si>
    <t>https://podminky.urs.cz/item/CS_URS_2021_01/712391171</t>
  </si>
  <si>
    <t>306</t>
  </si>
  <si>
    <t>69311172</t>
  </si>
  <si>
    <t>geotextilie PP s ÚV stabilizací 300g/m2</t>
  </si>
  <si>
    <t>1067656031</t>
  </si>
  <si>
    <t>https://podminky.urs.cz/item/CS_URS_2021_01/69311172</t>
  </si>
  <si>
    <t>307</t>
  </si>
  <si>
    <t>712391172</t>
  </si>
  <si>
    <t>Provedení povlakové krytiny střech plochých do 10° -ostatní práce provedení vrstvy textilní ochranné</t>
  </si>
  <si>
    <t>-1012707825</t>
  </si>
  <si>
    <t>https://podminky.urs.cz/item/CS_URS_2021_01/712391172</t>
  </si>
  <si>
    <t>308</t>
  </si>
  <si>
    <t>69311175</t>
  </si>
  <si>
    <t>geotextilie PP s ÚV stabilizací 500g/m2</t>
  </si>
  <si>
    <t>497852413</t>
  </si>
  <si>
    <t>https://podminky.urs.cz/item/CS_URS_2021_01/69311175</t>
  </si>
  <si>
    <t>309</t>
  </si>
  <si>
    <t>712771201</t>
  </si>
  <si>
    <t>Provedení drenážní vrstvy vegetační střechy z kameniva, tloušťky násypu do 100 mm, sklon střechy do 5°</t>
  </si>
  <si>
    <t>63619479</t>
  </si>
  <si>
    <t>https://podminky.urs.cz/item/CS_URS_2021_01/712771201</t>
  </si>
  <si>
    <t>310</t>
  </si>
  <si>
    <t>58337403</t>
  </si>
  <si>
    <t>kamenivo dekorační (kačírek) frakce 16/32</t>
  </si>
  <si>
    <t>-515103561</t>
  </si>
  <si>
    <t>https://podminky.urs.cz/item/CS_URS_2021_01/58337403</t>
  </si>
  <si>
    <t>281,281*0,05*2</t>
  </si>
  <si>
    <t>311</t>
  </si>
  <si>
    <t>712771255</t>
  </si>
  <si>
    <t>Provedení drenážní vrstvy vegetační střechy odvodnění osazením kontrolní šachty na střešní vpusť</t>
  </si>
  <si>
    <t>599841208</t>
  </si>
  <si>
    <t>https://podminky.urs.cz/item/CS_URS_2021_01/712771255</t>
  </si>
  <si>
    <t>312</t>
  </si>
  <si>
    <t>69334330</t>
  </si>
  <si>
    <t>šachta kontrolní odvodnění vegetačních střech PA 400x400mm v 130mm</t>
  </si>
  <si>
    <t>-1397493573</t>
  </si>
  <si>
    <t>https://podminky.urs.cz/item/CS_URS_2021_01/69334330</t>
  </si>
  <si>
    <t>313</t>
  </si>
  <si>
    <t>712831101</t>
  </si>
  <si>
    <t>Provedení povlakové krytiny střech samostatným vytažením izolačního povlaku pásy na sucho na konstrukce převyšující úroveň střechy, AIP, NAIP nebo tkaninou</t>
  </si>
  <si>
    <t>846509246</t>
  </si>
  <si>
    <t>https://podminky.urs.cz/item/CS_URS_2021_01/712831101</t>
  </si>
  <si>
    <t>nová budova</t>
  </si>
  <si>
    <t>(14,205*2+17,70*2)*0,40</t>
  </si>
  <si>
    <t>spojovací krček</t>
  </si>
  <si>
    <t>(4,29*2+6,80*2)*0,40</t>
  </si>
  <si>
    <t>314</t>
  </si>
  <si>
    <t>2082666572</t>
  </si>
  <si>
    <t>34,396*1,15</t>
  </si>
  <si>
    <t>315</t>
  </si>
  <si>
    <t>712861705</t>
  </si>
  <si>
    <t>Provedení povlakové krytiny střech samostatným vytažením izolačního povlaku fólií na konstrukce převyšující úroveň střechy, přilepenou se svařovanými spoji</t>
  </si>
  <si>
    <t>-681957834</t>
  </si>
  <si>
    <t>https://podminky.urs.cz/item/CS_URS_2021_01/712861705</t>
  </si>
  <si>
    <t>316</t>
  </si>
  <si>
    <t>-709412004</t>
  </si>
  <si>
    <t>317</t>
  </si>
  <si>
    <t>712998005</t>
  </si>
  <si>
    <t>Provedení povlakové krytiny střech - ostatní práce montáž odvodňovacího prvku atikového chrliče z PVC na dešťovou vodu DN 125</t>
  </si>
  <si>
    <t>120317895</t>
  </si>
  <si>
    <t>https://podminky.urs.cz/item/CS_URS_2021_01/712998005</t>
  </si>
  <si>
    <t>spojovací krček odvodnění</t>
  </si>
  <si>
    <t>318</t>
  </si>
  <si>
    <t>28342471</t>
  </si>
  <si>
    <t>chrlič atikový DN 125 s manžetou pro hydroizolaci z PVC-P</t>
  </si>
  <si>
    <t>1282997643</t>
  </si>
  <si>
    <t>https://podminky.urs.cz/item/CS_URS_2021_01/28342471</t>
  </si>
  <si>
    <t>319</t>
  </si>
  <si>
    <t>712998106</t>
  </si>
  <si>
    <t>Provedení povlakové krytiny střech - ostatní práce montáž odvodňovacího prvku doplňků ochranného koše chrliče</t>
  </si>
  <si>
    <t>614503746</t>
  </si>
  <si>
    <t>https://podminky.urs.cz/item/CS_URS_2021_01/712998106</t>
  </si>
  <si>
    <t>320</t>
  </si>
  <si>
    <t>28349100</t>
  </si>
  <si>
    <t>koš perforovaný ochranný pro odvodnění ploché střechy s kačírkem 100mm</t>
  </si>
  <si>
    <t>907862056</t>
  </si>
  <si>
    <t>https://podminky.urs.cz/item/CS_URS_2021_01/28349100</t>
  </si>
  <si>
    <t>321</t>
  </si>
  <si>
    <t>998712201</t>
  </si>
  <si>
    <t>Přesun hmot pro povlakové krytiny stanovený procentní sazbou (%) z ceny vodorovná dopravní vzdálenost do 50 m v objektech výšky do 6 m</t>
  </si>
  <si>
    <t>-1620926132</t>
  </si>
  <si>
    <t>https://podminky.urs.cz/item/CS_URS_2021_01/998712201</t>
  </si>
  <si>
    <t>713</t>
  </si>
  <si>
    <t>Izolace tepelné</t>
  </si>
  <si>
    <t>404</t>
  </si>
  <si>
    <t>713111121</t>
  </si>
  <si>
    <t>Montáž tepelné izolace stropů rohožemi, pásy, dílci, deskami, bloky (izolační materiál ve specifikaci) rovných spodem s uchycením (drátem, páskou apod.)</t>
  </si>
  <si>
    <t>-875761612</t>
  </si>
  <si>
    <t>https://podminky.urs.cz/item/CS_URS_2021_01/713111121</t>
  </si>
  <si>
    <t>stávající střecha - doplnění izolace spojovacího krčku</t>
  </si>
  <si>
    <t>2,50*(4,43+0,15+1,13)*2</t>
  </si>
  <si>
    <t>405</t>
  </si>
  <si>
    <t>63152099</t>
  </si>
  <si>
    <t>pás tepelně izolační univerzální λ=0,033 tl 100mm</t>
  </si>
  <si>
    <t>1926708046</t>
  </si>
  <si>
    <t>https://podminky.urs.cz/item/CS_URS_2021_01/63152099</t>
  </si>
  <si>
    <t>28,55*1,1</t>
  </si>
  <si>
    <t>148</t>
  </si>
  <si>
    <t>713120821</t>
  </si>
  <si>
    <t>Odstranění tepelné izolace podlah z rohoží, pásů, dílců, desek, bloků podlah volně kladených nebo mezi trámy z polystyrenu, tloušťka izolace suchého, tloušťka izolace do 100 mm</t>
  </si>
  <si>
    <t>-1115603564</t>
  </si>
  <si>
    <t>https://podminky.urs.cz/item/CS_URS_2021_01/713120821</t>
  </si>
  <si>
    <t>149</t>
  </si>
  <si>
    <t>713121111</t>
  </si>
  <si>
    <t>Montáž tepelné izolace podlah rohožemi, pásy, deskami, dílci, bloky (izolační materiál ve specifikaci) kladenými volně jednovrstvá</t>
  </si>
  <si>
    <t>1031107981</t>
  </si>
  <si>
    <t>https://podminky.urs.cz/item/CS_URS_2021_01/713121111</t>
  </si>
  <si>
    <t>150</t>
  </si>
  <si>
    <t>28375924</t>
  </si>
  <si>
    <t>deska EPS 200 do plochých střech a podlah λ=0,034 tl 80mm</t>
  </si>
  <si>
    <t>-1100704772</t>
  </si>
  <si>
    <t>https://podminky.urs.cz/item/CS_URS_2021_01/28375924</t>
  </si>
  <si>
    <t>41,685*1,1</t>
  </si>
  <si>
    <t>151</t>
  </si>
  <si>
    <t>713121121</t>
  </si>
  <si>
    <t>Montáž tepelné izolace podlah rohožemi, pásy, deskami, dílci, bloky (izolační materiál ve specifikaci) kladenými volně dvouvrstvá</t>
  </si>
  <si>
    <t>714554256</t>
  </si>
  <si>
    <t>https://podminky.urs.cz/item/CS_URS_2021_01/713121121</t>
  </si>
  <si>
    <t>8,42+16,40+5,53+26,99+2,26+152,28+9,58+4,65+5,40+10,95</t>
  </si>
  <si>
    <t>152</t>
  </si>
  <si>
    <t>28375960</t>
  </si>
  <si>
    <t>deska EPS 200 do plochých střech a podlah λ=0,034 tl 140mm</t>
  </si>
  <si>
    <t>1372390778</t>
  </si>
  <si>
    <t>https://podminky.urs.cz/item/CS_URS_2021_01/28375960</t>
  </si>
  <si>
    <t>(8,42+16,40+5,53+26,99+152,28+9,58+4,65+5,40+10,95-2,89*1,57)*2*1,1</t>
  </si>
  <si>
    <t>153</t>
  </si>
  <si>
    <t>28375927</t>
  </si>
  <si>
    <t>deska EPS 200 do plochých střech a podlah λ=0,034 tl 120mm</t>
  </si>
  <si>
    <t>-69031864</t>
  </si>
  <si>
    <t>https://podminky.urs.cz/item/CS_URS_2021_01/28375927</t>
  </si>
  <si>
    <t>venkovní wc</t>
  </si>
  <si>
    <t>2,26*2*1,1</t>
  </si>
  <si>
    <t>154</t>
  </si>
  <si>
    <t>28375928</t>
  </si>
  <si>
    <t>deska EPS 200 do plochých střech a podlah λ=0,034 tl 130mm</t>
  </si>
  <si>
    <t>1406711748</t>
  </si>
  <si>
    <t>https://podminky.urs.cz/item/CS_URS_2021_01/28375928</t>
  </si>
  <si>
    <t>vstup - čistící zona</t>
  </si>
  <si>
    <t>2,89*1,57*2*1,1</t>
  </si>
  <si>
    <t>322</t>
  </si>
  <si>
    <t>713131141</t>
  </si>
  <si>
    <t>Montáž tepelné izolace stěn rohožemi, pásy, deskami, dílci, bloky (izolační materiál ve specifikaci) lepením celoplošně</t>
  </si>
  <si>
    <t>-1110721007</t>
  </si>
  <si>
    <t>https://podminky.urs.cz/item/CS_URS_2021_01/713131141</t>
  </si>
  <si>
    <t>vnitřní strany atikového zdiva</t>
  </si>
  <si>
    <t>(14,205*2+17,70*2)*1,00</t>
  </si>
  <si>
    <t>(4,39*2+6,80*2)*1,00</t>
  </si>
  <si>
    <t>0,75*(4,43+0,15+1,13)*2</t>
  </si>
  <si>
    <t>323</t>
  </si>
  <si>
    <t>28375873</t>
  </si>
  <si>
    <t>deska EPS 70 se zvýšenou pevností λ=0,039 tl 100mm</t>
  </si>
  <si>
    <t>553115650</t>
  </si>
  <si>
    <t>https://podminky.urs.cz/item/CS_URS_2021_01/28375873</t>
  </si>
  <si>
    <t>86,19*1,05</t>
  </si>
  <si>
    <t>407</t>
  </si>
  <si>
    <t>1874531549</t>
  </si>
  <si>
    <t>8,565*1,1</t>
  </si>
  <si>
    <t>430</t>
  </si>
  <si>
    <t>713131143</t>
  </si>
  <si>
    <t>Montáž tepelné izolace stěn rohožemi, pásy, deskami, dílci, bloky (izolační materiál ve specifikaci) lepením celoplošně s mechanickým kotvením</t>
  </si>
  <si>
    <t>552832144</t>
  </si>
  <si>
    <t>https://podminky.urs.cz/item/CS_URS_2021_01/713131143</t>
  </si>
  <si>
    <t>zateplení základových pasů</t>
  </si>
  <si>
    <t>3,60*(0,40+0,35+0,80+0,50)</t>
  </si>
  <si>
    <t>(3,60+13,905+3,614+7,108+4,50)*(0,40+0,35+0,80)</t>
  </si>
  <si>
    <t>1,80*(0,40+0,35+0,80+1,00)</t>
  </si>
  <si>
    <t>spojovací schodba</t>
  </si>
  <si>
    <t>(6,059+4,539)*(0,65+0,15+0,75)</t>
  </si>
  <si>
    <t>433</t>
  </si>
  <si>
    <t>28376449</t>
  </si>
  <si>
    <t>deska z polystyrénu XPS, hrana rovná a strukturovaný povrch 300kPa tl 200mm</t>
  </si>
  <si>
    <t>442728523</t>
  </si>
  <si>
    <t>https://podminky.urs.cz/item/CS_URS_2021_01/28376449</t>
  </si>
  <si>
    <t>3,60*(0,40+0,35+0,80+0,50)*1,1</t>
  </si>
  <si>
    <t>(3,60+13,905+3,614+7,108+4,50)*(0,40+0,35+0,80)*1,1</t>
  </si>
  <si>
    <t>1,80*(0,40+0,35+0,80+1,00)*1,1</t>
  </si>
  <si>
    <t>432</t>
  </si>
  <si>
    <t>28376412</t>
  </si>
  <si>
    <t>deska z polystyrénu XPS, hrana rovná a strukturovaný povrch 300kPa tl 70mm</t>
  </si>
  <si>
    <t>2075649573</t>
  </si>
  <si>
    <t>https://podminky.urs.cz/item/CS_URS_2021_01/28376412</t>
  </si>
  <si>
    <t>(6,059+4,539)*(0,65+0,15+0,75)*1,1</t>
  </si>
  <si>
    <t>324</t>
  </si>
  <si>
    <t>713141136</t>
  </si>
  <si>
    <t>Montáž tepelné izolace střech plochých rohožemi, pásy, deskami, dílci, bloky (izolační materiál ve specifikaci) přilepenými za studena nízkoexpanzní (PUR) pěnou</t>
  </si>
  <si>
    <t>-381226744</t>
  </si>
  <si>
    <t>https://podminky.urs.cz/item/CS_URS_2021_01/713141136</t>
  </si>
  <si>
    <t>325</t>
  </si>
  <si>
    <t>28372321</t>
  </si>
  <si>
    <t>deska EPS 100 do plochých střech a podlah λ=0,037 tl 200mm</t>
  </si>
  <si>
    <t>-2122182412</t>
  </si>
  <si>
    <t>https://podminky.urs.cz/item/CS_URS_2021_01/28372321</t>
  </si>
  <si>
    <t>4,39*6,80*1,05</t>
  </si>
  <si>
    <t>326</t>
  </si>
  <si>
    <t>28372323</t>
  </si>
  <si>
    <t>deska EPS 100 do plochých střech a podlah λ=0,037 tl 240mm</t>
  </si>
  <si>
    <t>681467552</t>
  </si>
  <si>
    <t>https://podminky.urs.cz/item/CS_URS_2021_01/28372323</t>
  </si>
  <si>
    <t>14,205*17,70*1,05</t>
  </si>
  <si>
    <t>327</t>
  </si>
  <si>
    <t>713141336</t>
  </si>
  <si>
    <t>Montáž tepelné izolace střech plochých spádovými klíny v ploše přilepenými za studena nízkoexpanzní (PUR) pěnou</t>
  </si>
  <si>
    <t>-40537566</t>
  </si>
  <si>
    <t>https://podminky.urs.cz/item/CS_URS_2021_01/713141336</t>
  </si>
  <si>
    <t>plocha střechy nové (dorovnání + spád)</t>
  </si>
  <si>
    <t>14,205*17,70*2</t>
  </si>
  <si>
    <t>328</t>
  </si>
  <si>
    <t>28376141</t>
  </si>
  <si>
    <t>klín izolační z pěnového polystyrenu EPS 100 spádový</t>
  </si>
  <si>
    <t>1606571484</t>
  </si>
  <si>
    <t>https://podminky.urs.cz/item/CS_URS_2021_01/28376141</t>
  </si>
  <si>
    <t>((0+0,10)*251,429)/2</t>
  </si>
  <si>
    <t>((0,03+0,29)*251,429)/2</t>
  </si>
  <si>
    <t>((0,03+0,216)*29,852)/2</t>
  </si>
  <si>
    <t>329</t>
  </si>
  <si>
    <t>998713201</t>
  </si>
  <si>
    <t>Přesun hmot pro izolace tepelné stanovený procentní sazbou (%) z ceny vodorovná dopravní vzdálenost do 50 m v objektech výšky do 6 m</t>
  </si>
  <si>
    <t>465436283</t>
  </si>
  <si>
    <t>https://podminky.urs.cz/item/CS_URS_2021_01/998713201</t>
  </si>
  <si>
    <t>721</t>
  </si>
  <si>
    <t>Zdravotechnika - vnitřní kanalizace</t>
  </si>
  <si>
    <t>330</t>
  </si>
  <si>
    <t>721239114</t>
  </si>
  <si>
    <t>Střešní vtoky (vpusti) montáž střešních vtoků ostatních typů se svislým odtokem do DN 160</t>
  </si>
  <si>
    <t>-1718153863</t>
  </si>
  <si>
    <t>https://podminky.urs.cz/item/CS_URS_2021_01/721239114</t>
  </si>
  <si>
    <t>331</t>
  </si>
  <si>
    <t>56231117</t>
  </si>
  <si>
    <t>vtok střešní svislý s manžetou pro PVC-P izolaci pochůzných střech DN 160</t>
  </si>
  <si>
    <t>-1247648801</t>
  </si>
  <si>
    <t>https://podminky.urs.cz/item/CS_URS_2021_01/56231117</t>
  </si>
  <si>
    <t>332</t>
  </si>
  <si>
    <t>721279153</t>
  </si>
  <si>
    <t>Ventilační hlavice montáž ventilační hlavice z polypropylenu (PP) ostatních typů DN 110</t>
  </si>
  <si>
    <t>1811706316</t>
  </si>
  <si>
    <t>https://podminky.urs.cz/item/CS_URS_2021_01/721279153</t>
  </si>
  <si>
    <t>K1, K2</t>
  </si>
  <si>
    <t>333</t>
  </si>
  <si>
    <t>56231222</t>
  </si>
  <si>
    <t>souprava ventilační střešní PP DN 110  s manžetou PVC-P</t>
  </si>
  <si>
    <t>-1455953857</t>
  </si>
  <si>
    <t>https://podminky.urs.cz/item/CS_URS_2021_01/56231222</t>
  </si>
  <si>
    <t>334</t>
  </si>
  <si>
    <t>998721201</t>
  </si>
  <si>
    <t>Přesun hmot pro vnitřní kanalizace stanovený procentní sazbou (%) z ceny vodorovná dopravní vzdálenost do 50 m v objektech výšky do 6 m</t>
  </si>
  <si>
    <t>1538940377</t>
  </si>
  <si>
    <t>https://podminky.urs.cz/item/CS_URS_2021_01/998721201</t>
  </si>
  <si>
    <t>725</t>
  </si>
  <si>
    <t>Zdravotechnika - zařizovací předměty</t>
  </si>
  <si>
    <t>155</t>
  </si>
  <si>
    <t>725110814</t>
  </si>
  <si>
    <t>Demontáž klozetů odsávacích nebo kombinačních</t>
  </si>
  <si>
    <t>soubor</t>
  </si>
  <si>
    <t>24820669</t>
  </si>
  <si>
    <t>https://podminky.urs.cz/item/CS_URS_2021_01/725110814</t>
  </si>
  <si>
    <t>156</t>
  </si>
  <si>
    <t>725210821</t>
  </si>
  <si>
    <t>Demontáž umyvadel bez výtokových armatur umyvadel</t>
  </si>
  <si>
    <t>-1926830664</t>
  </si>
  <si>
    <t>https://podminky.urs.cz/item/CS_URS_2021_01/725210821</t>
  </si>
  <si>
    <t>157</t>
  </si>
  <si>
    <t>725330820</t>
  </si>
  <si>
    <t>Demontáž výlevek bez výtokových armatur a bez nádrže a splachovacího potrubí diturvitových</t>
  </si>
  <si>
    <t>1094571536</t>
  </si>
  <si>
    <t>https://podminky.urs.cz/item/CS_URS_2021_01/725330820</t>
  </si>
  <si>
    <t>158</t>
  </si>
  <si>
    <t>725820803</t>
  </si>
  <si>
    <t>Demontáž baterií stojánkových do 2 nebo do 3 otvorů</t>
  </si>
  <si>
    <t>1455500781</t>
  </si>
  <si>
    <t>https://podminky.urs.cz/item/CS_URS_2021_01/725820803</t>
  </si>
  <si>
    <t>159</t>
  </si>
  <si>
    <t>725840851</t>
  </si>
  <si>
    <t>Demontáž baterií sprchových diferenciálních přes 3/4 x 1 do G 5/4 x 6/4</t>
  </si>
  <si>
    <t>-1040012197</t>
  </si>
  <si>
    <t>https://podminky.urs.cz/item/CS_URS_2021_01/725840851</t>
  </si>
  <si>
    <t>160</t>
  </si>
  <si>
    <t>725850800</t>
  </si>
  <si>
    <t>Demontáž odpadních ventilů všech připojovacích dimenzí</t>
  </si>
  <si>
    <t>-990297226</t>
  </si>
  <si>
    <t>https://podminky.urs.cz/item/CS_URS_2021_01/725850800</t>
  </si>
  <si>
    <t>751</t>
  </si>
  <si>
    <t>Vzduchotechnika</t>
  </si>
  <si>
    <t>446</t>
  </si>
  <si>
    <t>751 - x 1</t>
  </si>
  <si>
    <t>dodávka a montáž meidingerova hlavice</t>
  </si>
  <si>
    <t>-796053429</t>
  </si>
  <si>
    <t>762</t>
  </si>
  <si>
    <t>Konstrukce tesařské</t>
  </si>
  <si>
    <t>335</t>
  </si>
  <si>
    <t>762123210</t>
  </si>
  <si>
    <t>Montáž konstrukce stěn a příček vázaných z fošen, hranolů, hranolků, s použitím ocelových spojek (spojky ve specifikaci), průřezové plochy do 100 cm2</t>
  </si>
  <si>
    <t>169044901</t>
  </si>
  <si>
    <t>https://podminky.urs.cz/item/CS_URS_2021_01/762123210</t>
  </si>
  <si>
    <t>Lamelová stěna 3 (LS 3)</t>
  </si>
  <si>
    <t>5,40*4</t>
  </si>
  <si>
    <t>336</t>
  </si>
  <si>
    <t>61223267</t>
  </si>
  <si>
    <t>hranol konstrukční KVH lepený průřezu 40x80-280mm pohledový</t>
  </si>
  <si>
    <t>1969285696</t>
  </si>
  <si>
    <t>https://podminky.urs.cz/item/CS_URS_2021_01/61223267</t>
  </si>
  <si>
    <t>21,60*0,18*0,04*1,10</t>
  </si>
  <si>
    <t>337</t>
  </si>
  <si>
    <t>762R002 LS 3</t>
  </si>
  <si>
    <t>kotvící blok tl. 160 mm</t>
  </si>
  <si>
    <t>-1732065571</t>
  </si>
  <si>
    <t>pro LS 3</t>
  </si>
  <si>
    <t>338</t>
  </si>
  <si>
    <t>762136114</t>
  </si>
  <si>
    <t>Montáž bednění stěn z hoblovaných latí s mezerami 40 až 60 mm</t>
  </si>
  <si>
    <t>265170039</t>
  </si>
  <si>
    <t>https://podminky.urs.cz/item/CS_URS_2021_01/762136114</t>
  </si>
  <si>
    <t>Lamelová stěna LS 1</t>
  </si>
  <si>
    <t>3,120*1,36</t>
  </si>
  <si>
    <t>Lamelová stěna LS 3</t>
  </si>
  <si>
    <t>4,22*5,74</t>
  </si>
  <si>
    <t>Lamelová stěna LS 2</t>
  </si>
  <si>
    <t>3,50*(9,68+6,64)</t>
  </si>
  <si>
    <t>1,40*7,78</t>
  </si>
  <si>
    <t>1,90*6,64</t>
  </si>
  <si>
    <t>339</t>
  </si>
  <si>
    <t>61223269</t>
  </si>
  <si>
    <t>hranol konstrukční KVH lepený průřezu 80x80-280mm pohledový</t>
  </si>
  <si>
    <t>-1572361739</t>
  </si>
  <si>
    <t>https://podminky.urs.cz/item/CS_URS_2021_01/61223269</t>
  </si>
  <si>
    <t>LS 1</t>
  </si>
  <si>
    <t xml:space="preserve">3,120*9*0,08*0,12*1,10 </t>
  </si>
  <si>
    <t>LS 3</t>
  </si>
  <si>
    <t>4,22*34*0,08*0,04*1,10</t>
  </si>
  <si>
    <t>LS 2</t>
  </si>
  <si>
    <t xml:space="preserve">3,50*104*0,08*0,12*1,10 </t>
  </si>
  <si>
    <t xml:space="preserve">1,90*62*0,08*0,12*1,10 </t>
  </si>
  <si>
    <t xml:space="preserve">1,40*42*0,08*0,12*1,10 </t>
  </si>
  <si>
    <t>340</t>
  </si>
  <si>
    <t>762195000</t>
  </si>
  <si>
    <t>Spojovací prostředky stěn a příček hřebíky, svory, fixační prkna</t>
  </si>
  <si>
    <t>615281220</t>
  </si>
  <si>
    <t>https://podminky.urs.cz/item/CS_URS_2021_01/762195000</t>
  </si>
  <si>
    <t xml:space="preserve">specifikace </t>
  </si>
  <si>
    <t>0,171+6,511</t>
  </si>
  <si>
    <t>341</t>
  </si>
  <si>
    <t>762361313</t>
  </si>
  <si>
    <t>Konstrukční vrstva pod klempířské prvky pro oplechování horních ploch zdí a nadezdívek (atik) z desek dřevoštěpkových šroubovaných do podkladu, tloušťky desky 25 mm</t>
  </si>
  <si>
    <t>365890308</t>
  </si>
  <si>
    <t>https://podminky.urs.cz/item/CS_URS_2021_01/762361313</t>
  </si>
  <si>
    <t>(14,205*2+17,70*2)*0,58</t>
  </si>
  <si>
    <t>4,29*2*0,410</t>
  </si>
  <si>
    <t>342</t>
  </si>
  <si>
    <t>762495000</t>
  </si>
  <si>
    <t>Spojovací prostředky olištování spár, obložení stropů, střešních podhledů a stěn hřebíky, vruty</t>
  </si>
  <si>
    <t>2140763758</t>
  </si>
  <si>
    <t>https://podminky.urs.cz/item/CS_URS_2021_01/762495000</t>
  </si>
  <si>
    <t>343</t>
  </si>
  <si>
    <t>762713221</t>
  </si>
  <si>
    <t>Montáž prostorových vázaných konstrukcí z řeziva hoblovaného s použitím ocelových spojek (spojky ve specifikaci) průřezové plochy přes 120 do 224 cm2</t>
  </si>
  <si>
    <t>1102464552</t>
  </si>
  <si>
    <t>https://podminky.urs.cz/item/CS_URS_2021_01/762713221</t>
  </si>
  <si>
    <t>konstrukce lamelové stěny 2 ( LS 2)</t>
  </si>
  <si>
    <t>hranol 120/200 mm</t>
  </si>
  <si>
    <t>7,78+5,24</t>
  </si>
  <si>
    <t xml:space="preserve">hranol 120/160 mm </t>
  </si>
  <si>
    <t>9,68+6,64</t>
  </si>
  <si>
    <t>1,40*4</t>
  </si>
  <si>
    <t>1,90*3</t>
  </si>
  <si>
    <t>hranol 120/120 mm</t>
  </si>
  <si>
    <t>2,93*8</t>
  </si>
  <si>
    <t>344</t>
  </si>
  <si>
    <t>61223271</t>
  </si>
  <si>
    <t>hranol konstrukční KVH lepený průřezu 120x120-280mm pohledový</t>
  </si>
  <si>
    <t>-1126159122</t>
  </si>
  <si>
    <t>https://podminky.urs.cz/item/CS_URS_2021_01/61223271</t>
  </si>
  <si>
    <t>(7,78+5,24)*0,12*0,20*1,10</t>
  </si>
  <si>
    <t>(9,68+6,64)*0,12*0,16*1,10</t>
  </si>
  <si>
    <t>1,40*4*0,12*0,16*1,10</t>
  </si>
  <si>
    <t>1,90*3*0,12*0,16*1,10</t>
  </si>
  <si>
    <t>(9,68+6,64)*0,12*0,12</t>
  </si>
  <si>
    <t>2,93*8*0,12*0,12</t>
  </si>
  <si>
    <t>345</t>
  </si>
  <si>
    <t>762R002 LS 2</t>
  </si>
  <si>
    <t>-850488164</t>
  </si>
  <si>
    <t>pro LS 2</t>
  </si>
  <si>
    <t>13,00</t>
  </si>
  <si>
    <t>346</t>
  </si>
  <si>
    <t>54825046</t>
  </si>
  <si>
    <t>kotevní profil tvaru U široký 120x120x4mm vč kotevních tyčí</t>
  </si>
  <si>
    <t>-666209483</t>
  </si>
  <si>
    <t>https://podminky.urs.cz/item/CS_URS_2021_01/54825046</t>
  </si>
  <si>
    <t>347</t>
  </si>
  <si>
    <t>762795000</t>
  </si>
  <si>
    <t>Spojovací prostředky prostorových vázaných konstrukcí hřebíky, svory, fixační prkna</t>
  </si>
  <si>
    <t>-1821315336</t>
  </si>
  <si>
    <t>https://podminky.urs.cz/item/CS_URS_2021_01/762795000</t>
  </si>
  <si>
    <t>348</t>
  </si>
  <si>
    <t>998762201</t>
  </si>
  <si>
    <t>Přesun hmot pro konstrukce tesařské stanovený procentní sazbou (%) z ceny vodorovná dopravní vzdálenost do 50 m v objektech výšky do 6 m</t>
  </si>
  <si>
    <t>1231908790</t>
  </si>
  <si>
    <t>https://podminky.urs.cz/item/CS_URS_2021_01/998762201</t>
  </si>
  <si>
    <t>763</t>
  </si>
  <si>
    <t>Konstrukce suché výstavby</t>
  </si>
  <si>
    <t>447</t>
  </si>
  <si>
    <t>763121411</t>
  </si>
  <si>
    <t>Stěna předsazená ze sádrokartonových desek s nosnou konstrukcí z ocelových profilů CW, UW jednoduše opláštěná deskou standardní A tl. 12,5 mm bez izolace, EI 15, stěna tl. 62,5 mm, profil 50</t>
  </si>
  <si>
    <t>-847476129</t>
  </si>
  <si>
    <t>https://podminky.urs.cz/item/CS_URS_2021_01/763121411</t>
  </si>
  <si>
    <t>sdk předstěna v 1,06 - dle včD.1.1b - 19</t>
  </si>
  <si>
    <t>P 01</t>
  </si>
  <si>
    <t>(1,265+0.35)*2,50</t>
  </si>
  <si>
    <t>P 02</t>
  </si>
  <si>
    <t>1,76*2,50</t>
  </si>
  <si>
    <t>P 03</t>
  </si>
  <si>
    <t>(0,873*2)*2,50</t>
  </si>
  <si>
    <t>P 04</t>
  </si>
  <si>
    <t>2,90*2,50</t>
  </si>
  <si>
    <t>448</t>
  </si>
  <si>
    <t>763121714</t>
  </si>
  <si>
    <t>Stěna předsazená ze sádrokartonových desek ostatní konstrukce a práce na předsazených stěnách ze sádrokartonových desek základní penetrační nátěr</t>
  </si>
  <si>
    <t>-1283457759</t>
  </si>
  <si>
    <t>https://podminky.urs.cz/item/CS_URS_2021_01/763121714</t>
  </si>
  <si>
    <t>451</t>
  </si>
  <si>
    <t>763121715</t>
  </si>
  <si>
    <t>Stěna předsazená ze sádrokartonových desek ostatní konstrukce a práce na předsazených stěnách ze sádrokartonových desek úprava styku stěny a podhledu separační páskou s akrylátem</t>
  </si>
  <si>
    <t>-1594961122</t>
  </si>
  <si>
    <t>https://podminky.urs.cz/item/CS_URS_2021_01/763121715</t>
  </si>
  <si>
    <t>450</t>
  </si>
  <si>
    <t>763121751</t>
  </si>
  <si>
    <t>Stěna předsazená ze sádrokartonových desek Příplatek k cenám za plochu do 6 m2 jednotlivě</t>
  </si>
  <si>
    <t>482044765</t>
  </si>
  <si>
    <t>https://podminky.urs.cz/item/CS_URS_2021_01/763121751</t>
  </si>
  <si>
    <t>449</t>
  </si>
  <si>
    <t>763121761</t>
  </si>
  <si>
    <t>Stěna předsazená ze sádrokartonových desek Příplatek k cenám za rovinnost kvality speciální tmelení kvality Q3</t>
  </si>
  <si>
    <t>-599869797</t>
  </si>
  <si>
    <t>https://podminky.urs.cz/item/CS_URS_2021_01/763121761</t>
  </si>
  <si>
    <t>161</t>
  </si>
  <si>
    <t>763131411</t>
  </si>
  <si>
    <t>Podhled ze sádrokartonových desek dvouvrstvá zavěšená spodní konstrukce z ocelových profilů CD, UD jednoduše opláštěná deskou standardní A, tl. 12,5 mm, bez izolace</t>
  </si>
  <si>
    <t>-415034226</t>
  </si>
  <si>
    <t>https://podminky.urs.cz/item/CS_URS_2021_01/763131411</t>
  </si>
  <si>
    <t>výměra dle tabulky podlah</t>
  </si>
  <si>
    <t>8,42+7,59+15,75+9,58+4,65+5,64+10,71</t>
  </si>
  <si>
    <t>162</t>
  </si>
  <si>
    <t>763131451</t>
  </si>
  <si>
    <t>Podhled ze sádrokartonových desek dvouvrstvá zavěšená spodní konstrukce z ocelových profilů CD, UD jednoduše opláštěná deskou impregnovanou H2, tl. 12,5 mm, bez izolace</t>
  </si>
  <si>
    <t>1859334677</t>
  </si>
  <si>
    <t>https://podminky.urs.cz/item/CS_URS_2021_01/763131451</t>
  </si>
  <si>
    <t>výměra dle tabulek podlah</t>
  </si>
  <si>
    <t>2,69+27,08+2,26</t>
  </si>
  <si>
    <t>163</t>
  </si>
  <si>
    <t>763131714</t>
  </si>
  <si>
    <t>Podhled ze sádrokartonových desek ostatní práce a konstrukce na podhledech ze sádrokartonových desek základní penetrační nátěr</t>
  </si>
  <si>
    <t>-1526588189</t>
  </si>
  <si>
    <t>https://podminky.urs.cz/item/CS_URS_2021_01/763131714</t>
  </si>
  <si>
    <t>dle sdk</t>
  </si>
  <si>
    <t>62,34+32,03</t>
  </si>
  <si>
    <t>164</t>
  </si>
  <si>
    <t>763131751</t>
  </si>
  <si>
    <t>Podhled ze sádrokartonových desek ostatní práce a konstrukce na podhledech ze sádrokartonových desek montáž parotěsné zábrany</t>
  </si>
  <si>
    <t>1348353838</t>
  </si>
  <si>
    <t>https://podminky.urs.cz/item/CS_URS_2021_01/763131751</t>
  </si>
  <si>
    <t>94,37</t>
  </si>
  <si>
    <t>165</t>
  </si>
  <si>
    <t>28329282</t>
  </si>
  <si>
    <t>fólie PE vyztužená Al vrstvou pro parotěsnou vrstvu 170g/m2</t>
  </si>
  <si>
    <t>1266535644</t>
  </si>
  <si>
    <t>https://podminky.urs.cz/item/CS_URS_2021_01/28329282</t>
  </si>
  <si>
    <t>94,93*1,1235 'Přepočtené koeficientem množství</t>
  </si>
  <si>
    <t>166</t>
  </si>
  <si>
    <t>763131771</t>
  </si>
  <si>
    <t>Podhled ze sádrokartonových desek Příplatek k cenám za rovinnost kvality speciální tmelení kvality Q3</t>
  </si>
  <si>
    <t>1849511904</t>
  </si>
  <si>
    <t>https://podminky.urs.cz/item/CS_URS_2021_01/763131771</t>
  </si>
  <si>
    <t>62,99+31,94</t>
  </si>
  <si>
    <t>466</t>
  </si>
  <si>
    <t>763135002</t>
  </si>
  <si>
    <t>Montáž sádrokartonového podhledu z desek pro bezesparý podhled včetně zavěšené dvouvrstvé konstrukce z ocelových profilů CD, UD perforovaných celoplošně se speciálním tmelením hran</t>
  </si>
  <si>
    <t>1431029922</t>
  </si>
  <si>
    <t>https://podminky.urs.cz/item/CS_URS_2021_01/763135002</t>
  </si>
  <si>
    <t>152,28</t>
  </si>
  <si>
    <t>467</t>
  </si>
  <si>
    <t>59030599</t>
  </si>
  <si>
    <t>deska pro bezesparý deskový podhled s celoplošnou perforací</t>
  </si>
  <si>
    <t>-1187955923</t>
  </si>
  <si>
    <t>https://podminky.urs.cz/item/CS_URS_2021_01/59030599</t>
  </si>
  <si>
    <t>152,28*1,15 'Přepočtené koeficientem množství</t>
  </si>
  <si>
    <t>168</t>
  </si>
  <si>
    <t>76642 - x 2</t>
  </si>
  <si>
    <t>měření v dozvukové místnosti</t>
  </si>
  <si>
    <t>-1450891972</t>
  </si>
  <si>
    <t>169</t>
  </si>
  <si>
    <t>76642 - x 3</t>
  </si>
  <si>
    <t>závěrečné měření doby dozvuku</t>
  </si>
  <si>
    <t>-266965625</t>
  </si>
  <si>
    <t>413</t>
  </si>
  <si>
    <t>998763401</t>
  </si>
  <si>
    <t>Přesun hmot pro konstrukce montované z desek stanovený procentní sazbou (%) z ceny vodorovná dopravní vzdálenost do 50 m v objektech výšky do 6 m</t>
  </si>
  <si>
    <t>-501863370</t>
  </si>
  <si>
    <t>https://podminky.urs.cz/item/CS_URS_2021_01/998763401</t>
  </si>
  <si>
    <t>764</t>
  </si>
  <si>
    <t>Konstrukce klempířské</t>
  </si>
  <si>
    <t>170</t>
  </si>
  <si>
    <t>764001821</t>
  </si>
  <si>
    <t>Demontáž klempířských konstrukcí krytiny ze svitků nebo tabulí do suti</t>
  </si>
  <si>
    <t>2089341114</t>
  </si>
  <si>
    <t>https://podminky.urs.cz/item/CS_URS_2021_01/764001821</t>
  </si>
  <si>
    <t>krytina na keramických pavelech - u stávajícího objektu</t>
  </si>
  <si>
    <t>(23,68+0,30*2)*1,80</t>
  </si>
  <si>
    <t>377</t>
  </si>
  <si>
    <t>764212664</t>
  </si>
  <si>
    <t>Oplechování střešních prvků z pozinkovaného plechu s povrchovou úpravou okapu okapovým plechem střechy rovné rš 330 mm</t>
  </si>
  <si>
    <t>907064895</t>
  </si>
  <si>
    <t>https://podminky.urs.cz/item/CS_URS_2021_01/764212664</t>
  </si>
  <si>
    <t>ukončení obkladu - spodní strana</t>
  </si>
  <si>
    <t>17,62+14,125+17,62+14,125</t>
  </si>
  <si>
    <t>349</t>
  </si>
  <si>
    <t>764218604</t>
  </si>
  <si>
    <t>Oplechování říms a ozdobných prvků z pozinkovaného plechu s povrchovou úpravou rovných, bez rohů mechanicky kotvené rš 330 mm</t>
  </si>
  <si>
    <t>-1022570153</t>
  </si>
  <si>
    <t>https://podminky.urs.cz/item/CS_URS_2021_01/764218604</t>
  </si>
  <si>
    <t>6,00</t>
  </si>
  <si>
    <t>350</t>
  </si>
  <si>
    <t>998764201</t>
  </si>
  <si>
    <t>Přesun hmot pro konstrukce klempířské stanovený procentní sazbou (%) z ceny vodorovná dopravní vzdálenost do 50 m v objektech výšky do 6 m</t>
  </si>
  <si>
    <t>-1285405060</t>
  </si>
  <si>
    <t>https://podminky.urs.cz/item/CS_URS_2021_01/998764201</t>
  </si>
  <si>
    <t>765</t>
  </si>
  <si>
    <t>Krytina skládaná</t>
  </si>
  <si>
    <t>171</t>
  </si>
  <si>
    <t>765142801</t>
  </si>
  <si>
    <t>Demontáž krytiny z  polykarbonátových desek rovných z kovové nebo dřevěné konstrukce</t>
  </si>
  <si>
    <t>-1771059345</t>
  </si>
  <si>
    <t>https://podminky.urs.cz/item/CS_URS_2021_01/765142801</t>
  </si>
  <si>
    <t>stávající přístřešek</t>
  </si>
  <si>
    <t>8,00*1,80</t>
  </si>
  <si>
    <t>6,00*3,00</t>
  </si>
  <si>
    <t>766</t>
  </si>
  <si>
    <t>Konstrukce truhlářské</t>
  </si>
  <si>
    <t>461</t>
  </si>
  <si>
    <t>766411212</t>
  </si>
  <si>
    <t>Montáž obložení stěn plochy do 1 m2 palubkami na pero a drážku z měkkého dřeva, šířky přes 60 do 80 mm</t>
  </si>
  <si>
    <t>1292871962</t>
  </si>
  <si>
    <t>https://podminky.urs.cz/item/CS_URS_2021_01/766411212</t>
  </si>
  <si>
    <t>nezateplovaná část -dřevěný obklad</t>
  </si>
  <si>
    <t>462</t>
  </si>
  <si>
    <t>-1103562921</t>
  </si>
  <si>
    <t>fasáda</t>
  </si>
  <si>
    <t>27,487/0,06*0,04*0,06*1,1</t>
  </si>
  <si>
    <t>463</t>
  </si>
  <si>
    <t>766417211</t>
  </si>
  <si>
    <t>Montáž obložení stěn rošt podkladový</t>
  </si>
  <si>
    <t>-1700916707</t>
  </si>
  <si>
    <t>https://podminky.urs.cz/item/CS_URS_2021_01/766417211</t>
  </si>
  <si>
    <t>rošt pod dřevěná obklad</t>
  </si>
  <si>
    <t>27,487</t>
  </si>
  <si>
    <t>464</t>
  </si>
  <si>
    <t>60514103</t>
  </si>
  <si>
    <t>řezivo jehličnaté lať 30x50mm</t>
  </si>
  <si>
    <t>-1434672178</t>
  </si>
  <si>
    <t>https://podminky.urs.cz/item/CS_URS_2021_01/60514103</t>
  </si>
  <si>
    <t>452</t>
  </si>
  <si>
    <t>766423112</t>
  </si>
  <si>
    <t>Montáž obložení podhledů členitých palubkami na pero a drážku z měkkého dřeva, šířky přes 60 do 80 mm</t>
  </si>
  <si>
    <t>657193747</t>
  </si>
  <si>
    <t>https://podminky.urs.cz/item/CS_URS_2021_01/766423112</t>
  </si>
  <si>
    <t>dřevěný obklad stropu</t>
  </si>
  <si>
    <t>3,14157*2,80*2,80</t>
  </si>
  <si>
    <t>-1,50</t>
  </si>
  <si>
    <t>453</t>
  </si>
  <si>
    <t>2113766891</t>
  </si>
  <si>
    <t>podhled</t>
  </si>
  <si>
    <t>23,13/0,13*0,04*0,08*1,15</t>
  </si>
  <si>
    <t>454</t>
  </si>
  <si>
    <t>766427112</t>
  </si>
  <si>
    <t>Montáž obložení podhledů rošt podkladový</t>
  </si>
  <si>
    <t>-2023881165</t>
  </si>
  <si>
    <t>https://podminky.urs.cz/item/CS_URS_2021_01/766427112</t>
  </si>
  <si>
    <t>23,13/0,13</t>
  </si>
  <si>
    <t>455</t>
  </si>
  <si>
    <t>61223261</t>
  </si>
  <si>
    <t>hranol konstrukční KVH lepený průřezu 50x80-200mm nepohledový</t>
  </si>
  <si>
    <t>-2057712349</t>
  </si>
  <si>
    <t>https://podminky.urs.cz/item/CS_URS_2021_01/61223261</t>
  </si>
  <si>
    <t>177,923*0,05*0,05*1,1</t>
  </si>
  <si>
    <t>172</t>
  </si>
  <si>
    <t>76662 - x 1</t>
  </si>
  <si>
    <t>dodávka a montáž sítě do okna 2450 x 1950 mm</t>
  </si>
  <si>
    <t>-664569743</t>
  </si>
  <si>
    <t>síť v provedení dle tabulky výrobků</t>
  </si>
  <si>
    <t>173</t>
  </si>
  <si>
    <t>766621211</t>
  </si>
  <si>
    <t>Montáž oken dřevěných včetně montáže rámu plochy přes 1 m2 otevíravých do zdiva, výšky do 1,5 m</t>
  </si>
  <si>
    <t>-526942170</t>
  </si>
  <si>
    <t>https://podminky.urs.cz/item/CS_URS_2021_01/766621211</t>
  </si>
  <si>
    <t>pro okna dle ozn</t>
  </si>
  <si>
    <t>O 2</t>
  </si>
  <si>
    <t>2,64*1,13*1</t>
  </si>
  <si>
    <t>174</t>
  </si>
  <si>
    <t>611O 2</t>
  </si>
  <si>
    <t>ozn O 2 - okno dřevěné 2640 x 1130 mm</t>
  </si>
  <si>
    <t>-1486287460</t>
  </si>
  <si>
    <t>okno v provedení dle tabulky výrobků</t>
  </si>
  <si>
    <t>175</t>
  </si>
  <si>
    <t>766621212</t>
  </si>
  <si>
    <t>Montáž oken dřevěných včetně montáže rámu plochy přes 1 m2 otevíravých do zdiva, výšky přes 1,5 do 2,5 m</t>
  </si>
  <si>
    <t>395102217</t>
  </si>
  <si>
    <t>https://podminky.urs.cz/item/CS_URS_2021_01/766621212</t>
  </si>
  <si>
    <t>O 1</t>
  </si>
  <si>
    <t>1,485*2,25*1</t>
  </si>
  <si>
    <t>O 5</t>
  </si>
  <si>
    <t>10,28*2,30</t>
  </si>
  <si>
    <t>O 8</t>
  </si>
  <si>
    <t>2,25*1,76</t>
  </si>
  <si>
    <t>176</t>
  </si>
  <si>
    <t>611O 1</t>
  </si>
  <si>
    <t>ozn O 1 - okno dřevěné 1485 x 2250 mm</t>
  </si>
  <si>
    <t>1432145149</t>
  </si>
  <si>
    <t>177</t>
  </si>
  <si>
    <t>611O 5</t>
  </si>
  <si>
    <t>ozn O 5 - okno dřevěné 10280 x 2300 mm</t>
  </si>
  <si>
    <t>19997668</t>
  </si>
  <si>
    <t>178</t>
  </si>
  <si>
    <t>766621213</t>
  </si>
  <si>
    <t>Montáž oken dřevěných včetně montáže rámu plochy přes 1 m2 otevíravých do zdiva, výšky přes 2,5 m</t>
  </si>
  <si>
    <t>250271307</t>
  </si>
  <si>
    <t>https://podminky.urs.cz/item/CS_URS_2021_01/766621213</t>
  </si>
  <si>
    <t>O 3</t>
  </si>
  <si>
    <t>1,28*2,75*1</t>
  </si>
  <si>
    <t>O 4</t>
  </si>
  <si>
    <t>5,48*2,75*1</t>
  </si>
  <si>
    <t>179</t>
  </si>
  <si>
    <t>611O 3</t>
  </si>
  <si>
    <t>ozn O 3 - okno dřevěné 1280 x 2750 mm</t>
  </si>
  <si>
    <t>-1435561955</t>
  </si>
  <si>
    <t>180</t>
  </si>
  <si>
    <t>611O 4</t>
  </si>
  <si>
    <t>ozn O 4 - okno dřevěné 5480 x 2750 mm</t>
  </si>
  <si>
    <t>1879093416</t>
  </si>
  <si>
    <t>182</t>
  </si>
  <si>
    <t>766621622</t>
  </si>
  <si>
    <t>Montáž oken dřevěných plochy do 1 m2 včetně montáže rámu otevíravých do zdiva</t>
  </si>
  <si>
    <t>-349394374</t>
  </si>
  <si>
    <t>https://podminky.urs.cz/item/CS_URS_2021_01/766621622</t>
  </si>
  <si>
    <t>O 6</t>
  </si>
  <si>
    <t>183</t>
  </si>
  <si>
    <t>611O 6</t>
  </si>
  <si>
    <t>ozn O 6 - okno dřevěné 670 x 1500 mm</t>
  </si>
  <si>
    <t>2139260303</t>
  </si>
  <si>
    <t>184</t>
  </si>
  <si>
    <t>766622132</t>
  </si>
  <si>
    <t>Montáž oken plastových včetně montáže rámu plochy přes 1 m2 otevíravých do zdiva, výšky přes 1,5 do 2,5 m</t>
  </si>
  <si>
    <t>719240345</t>
  </si>
  <si>
    <t>https://podminky.urs.cz/item/CS_URS_2021_01/766622132</t>
  </si>
  <si>
    <t>pro okno dle ozn</t>
  </si>
  <si>
    <t>2,25*1,76*1</t>
  </si>
  <si>
    <t>185</t>
  </si>
  <si>
    <t>611O 8</t>
  </si>
  <si>
    <t>ozn O 8 - okno plastové 2250 x 1760 mm</t>
  </si>
  <si>
    <t>-98022624</t>
  </si>
  <si>
    <t>363</t>
  </si>
  <si>
    <t>76666 - x 1</t>
  </si>
  <si>
    <t>systém generálního klíče</t>
  </si>
  <si>
    <t>-451657490</t>
  </si>
  <si>
    <t>186</t>
  </si>
  <si>
    <t>766660001</t>
  </si>
  <si>
    <t>Montáž dveřních křídel dřevěných nebo plastových otevíravých do ocelové zárubně povrchově upravených jednokřídlových, šířky do 800 mm</t>
  </si>
  <si>
    <t>1926403077</t>
  </si>
  <si>
    <t>https://podminky.urs.cz/item/CS_URS_2021_01/766660001</t>
  </si>
  <si>
    <t>pro dveře dle ozn</t>
  </si>
  <si>
    <t>1 / L</t>
  </si>
  <si>
    <t xml:space="preserve"> 2/ L</t>
  </si>
  <si>
    <t>187</t>
  </si>
  <si>
    <t>6111 / L</t>
  </si>
  <si>
    <t>ozn 1 / L - dveře vnitřní 600 x 1970 mm</t>
  </si>
  <si>
    <t>723746524</t>
  </si>
  <si>
    <t>kompletní provedení dveří vč kování dle tabulky výrobků</t>
  </si>
  <si>
    <t>188</t>
  </si>
  <si>
    <t>6112 / L</t>
  </si>
  <si>
    <t>ozn 2 / L - dveře vnitřní 800 x 1970 mm</t>
  </si>
  <si>
    <t>-1675061463</t>
  </si>
  <si>
    <t>189</t>
  </si>
  <si>
    <t>766660002</t>
  </si>
  <si>
    <t>Montáž dveřních křídel dřevěných nebo plastových otevíravých do ocelové zárubně povrchově upravených jednokřídlových, šířky přes 800 mm</t>
  </si>
  <si>
    <t>726230340</t>
  </si>
  <si>
    <t>https://podminky.urs.cz/item/CS_URS_2021_01/766660002</t>
  </si>
  <si>
    <t>3 / L</t>
  </si>
  <si>
    <t>190</t>
  </si>
  <si>
    <t>6113 / L</t>
  </si>
  <si>
    <t>ozn 3 / L - dveře vnitřní 900 x 1970 mm</t>
  </si>
  <si>
    <t>-455507822</t>
  </si>
  <si>
    <t>191</t>
  </si>
  <si>
    <t>766660171</t>
  </si>
  <si>
    <t>Montáž dveřních křídel dřevěných nebo plastových otevíravých do obložkové zárubně povrchově upravených jednokřídlových, šířky do 800 mm</t>
  </si>
  <si>
    <t>-620415302</t>
  </si>
  <si>
    <t>https://podminky.urs.cz/item/CS_URS_2021_01/766660171</t>
  </si>
  <si>
    <t>7 / L</t>
  </si>
  <si>
    <t>8 / L</t>
  </si>
  <si>
    <t>9 / L</t>
  </si>
  <si>
    <t>10 / P</t>
  </si>
  <si>
    <t>11 / P</t>
  </si>
  <si>
    <t>12 / L</t>
  </si>
  <si>
    <t>192</t>
  </si>
  <si>
    <t>6117 / L</t>
  </si>
  <si>
    <t>ozn 7 / L - dveře vnitřní plné 700 x 2100 mm</t>
  </si>
  <si>
    <t>-373590943</t>
  </si>
  <si>
    <t>193</t>
  </si>
  <si>
    <t>6118 / L</t>
  </si>
  <si>
    <t>ozn 8 / L - dveře vnitřní plné 700 x 2100 mm</t>
  </si>
  <si>
    <t>925836704</t>
  </si>
  <si>
    <t>194</t>
  </si>
  <si>
    <t>6119 / L</t>
  </si>
  <si>
    <t>ozn 9 / L - dveře vnitřní plné 800 x 2100 mm</t>
  </si>
  <si>
    <t>554541458</t>
  </si>
  <si>
    <t>195</t>
  </si>
  <si>
    <t>61110  / P</t>
  </si>
  <si>
    <t>ozn 10 / P - dveře vnitřní plné 800 x 2100 mm</t>
  </si>
  <si>
    <t>-1224872690</t>
  </si>
  <si>
    <t>196</t>
  </si>
  <si>
    <t>61111 / P</t>
  </si>
  <si>
    <t>ozn 11 / P - dveře vnitřní plné 700 x 2100 mm</t>
  </si>
  <si>
    <t>289223161</t>
  </si>
  <si>
    <t>197</t>
  </si>
  <si>
    <t>61112 / L</t>
  </si>
  <si>
    <t>ozn 12 / L - dveře vnitřní plné 800 x 2100 mm</t>
  </si>
  <si>
    <t>839445630</t>
  </si>
  <si>
    <t>198</t>
  </si>
  <si>
    <t>766660181</t>
  </si>
  <si>
    <t>Montáž dveřních křídel dřevěných nebo plastových otevíravých do obložkové zárubně protipožárních jednokřídlových, šířky do 800 mm</t>
  </si>
  <si>
    <t>1270133725</t>
  </si>
  <si>
    <t>https://podminky.urs.cz/item/CS_URS_2021_01/766660181</t>
  </si>
  <si>
    <t>prčo dveře dle ozn</t>
  </si>
  <si>
    <t>4* / L</t>
  </si>
  <si>
    <t>5* / P</t>
  </si>
  <si>
    <t>6* / P</t>
  </si>
  <si>
    <t>199</t>
  </si>
  <si>
    <t>6114 / L</t>
  </si>
  <si>
    <t>ozn 4* / L - dveře jednokřídlé  protipožární EI (EW) 15 D3 - C 2  plné 700x1970-2100mm - bezfalcové</t>
  </si>
  <si>
    <t>1205360644</t>
  </si>
  <si>
    <t>200</t>
  </si>
  <si>
    <t>6115 / P</t>
  </si>
  <si>
    <t>ozn 5* / P - dveře jednokřídlé protipožární EI (EW) 15 D3 - C 2 -  plné 800x1970-2100mm</t>
  </si>
  <si>
    <t>-556817780</t>
  </si>
  <si>
    <t>201</t>
  </si>
  <si>
    <t>6116 / P</t>
  </si>
  <si>
    <t>ozn 6* / P - dveře jednokřídlé protipožární EI (EW) 15 D3 - C 2 -  plné 800x1970-2100mm</t>
  </si>
  <si>
    <t>-1526194814</t>
  </si>
  <si>
    <t>202</t>
  </si>
  <si>
    <t>766660411</t>
  </si>
  <si>
    <t>Montáž dveřních křídel dřevěných nebo plastových vchodových dveří včetně rámu do zdiva jednokřídlových bez nadsvětlíku</t>
  </si>
  <si>
    <t>-351980599</t>
  </si>
  <si>
    <t>https://podminky.urs.cz/item/CS_URS_2021_01/766660411</t>
  </si>
  <si>
    <t>13 / P</t>
  </si>
  <si>
    <t>14 / L</t>
  </si>
  <si>
    <t>203</t>
  </si>
  <si>
    <t>61113 / P</t>
  </si>
  <si>
    <t>ozn 13 / P - dveře jednokřídlové dřevěné 1410 x 2330 mm</t>
  </si>
  <si>
    <t>-1252520591</t>
  </si>
  <si>
    <t>204</t>
  </si>
  <si>
    <t>61114 / L</t>
  </si>
  <si>
    <t>ozn 14 / L - dveře jednokřídlové dřevěné 1000 x 2790 mm</t>
  </si>
  <si>
    <t>2128119713</t>
  </si>
  <si>
    <t>205</t>
  </si>
  <si>
    <t>766660716</t>
  </si>
  <si>
    <t>Montáž dveřních doplňků samozavírače na zárubeň dřevěnou</t>
  </si>
  <si>
    <t>-867733789</t>
  </si>
  <si>
    <t>https://podminky.urs.cz/item/CS_URS_2021_01/766660716</t>
  </si>
  <si>
    <t>pro dveře dle ozn 4*L, 5* / P, 6* / P</t>
  </si>
  <si>
    <t>1+1+1</t>
  </si>
  <si>
    <t>206</t>
  </si>
  <si>
    <t>54917265</t>
  </si>
  <si>
    <t xml:space="preserve">samozavírač dveří hydraulický </t>
  </si>
  <si>
    <t>-1156515689</t>
  </si>
  <si>
    <t>https://podminky.urs.cz/item/CS_URS_2021_01/54917265</t>
  </si>
  <si>
    <t>207</t>
  </si>
  <si>
    <t>766682111</t>
  </si>
  <si>
    <t>Montáž zárubní dřevěných, plastových nebo z lamina obložkových, pro dveře jednokřídlové, tloušťky stěny do 170 mm</t>
  </si>
  <si>
    <t>439928986</t>
  </si>
  <si>
    <t>https://podminky.urs.cz/item/CS_URS_2021_01/766682111</t>
  </si>
  <si>
    <t>7, 8, 11</t>
  </si>
  <si>
    <t>208</t>
  </si>
  <si>
    <t>611Z - 2</t>
  </si>
  <si>
    <t>zárubeň jednokřídlá obložková  tl stěny 60-150mm rozměru 600-1100/1970, 2100mm - pro bezfalcové dveře</t>
  </si>
  <si>
    <t>716785923</t>
  </si>
  <si>
    <t>209</t>
  </si>
  <si>
    <t>766682112</t>
  </si>
  <si>
    <t>Montáž zárubní dřevěných, plastových nebo z lamina obložkových, pro dveře jednokřídlové, tloušťky stěny přes 170 do 350 mm</t>
  </si>
  <si>
    <t>-1897750351</t>
  </si>
  <si>
    <t>https://podminky.urs.cz/item/CS_URS_2021_01/766682112</t>
  </si>
  <si>
    <t>9, 10, 12</t>
  </si>
  <si>
    <t>4+1+2</t>
  </si>
  <si>
    <t>210</t>
  </si>
  <si>
    <t>611Z - 3</t>
  </si>
  <si>
    <t>zárubeň jednokřídlá obložková  tl stěny 160-250mm rozměru 600-1100/1970, 2100mm - bezfalcová</t>
  </si>
  <si>
    <t>-740963949</t>
  </si>
  <si>
    <t>211</t>
  </si>
  <si>
    <t>766682211</t>
  </si>
  <si>
    <t>Montáž zárubní dřevěných, plastových nebo z lamina obložkových protipožárních, pro dveře jednokřídlové, tloušťky stěny do 170 mm</t>
  </si>
  <si>
    <t>597428102</t>
  </si>
  <si>
    <t>https://podminky.urs.cz/item/CS_URS_2021_01/766682211</t>
  </si>
  <si>
    <t>pro dveře dle ozm</t>
  </si>
  <si>
    <t>4* / L,   5*/ P,   6* / P</t>
  </si>
  <si>
    <t>212</t>
  </si>
  <si>
    <t>611Z - 1</t>
  </si>
  <si>
    <t>zárubeň jednokřídlá obložková s  protipožární úpravou tl stěny 60-150mm rozměru 600-1100/1970, 2100mm - bezfalcová</t>
  </si>
  <si>
    <t>-144278045</t>
  </si>
  <si>
    <t>213</t>
  </si>
  <si>
    <t>766691911</t>
  </si>
  <si>
    <t>Ostatní práce vyvěšení nebo zavěšení křídel s případným uložením a opětovným zavěšením po provedení stavebních změn dřevěných okenních, plochy do 1,5 m2</t>
  </si>
  <si>
    <t>1532969624</t>
  </si>
  <si>
    <t>https://podminky.urs.cz/item/CS_URS_2021_01/766691911</t>
  </si>
  <si>
    <t>4+2</t>
  </si>
  <si>
    <t>214</t>
  </si>
  <si>
    <t>766691914</t>
  </si>
  <si>
    <t>Ostatní práce vyvěšení nebo zavěšení křídel s případným uložením a opětovným zavěšením po provedení stavebních změn dřevěných dveřních, plochy do 2 m2</t>
  </si>
  <si>
    <t>1102393787</t>
  </si>
  <si>
    <t>https://podminky.urs.cz/item/CS_URS_2021_01/766691914</t>
  </si>
  <si>
    <t>stávající budova</t>
  </si>
  <si>
    <t>215</t>
  </si>
  <si>
    <t>766691915</t>
  </si>
  <si>
    <t>Ostatní práce vyvěšení nebo zavěšení křídel s případným uložením a opětovným zavěšením po provedení stavebních změn dřevěných dveřních, plochy přes 2 m2</t>
  </si>
  <si>
    <t>949366787</t>
  </si>
  <si>
    <t>https://podminky.urs.cz/item/CS_URS_2021_01/766691915</t>
  </si>
  <si>
    <t>216</t>
  </si>
  <si>
    <t>766694111</t>
  </si>
  <si>
    <t>Montáž ostatních truhlářských konstrukcí parapetních desek dřevěných nebo plastových šířky do 300 mm, délky do 1000 mm</t>
  </si>
  <si>
    <t>290090951</t>
  </si>
  <si>
    <t>https://podminky.urs.cz/item/CS_URS_2021_01/766694111</t>
  </si>
  <si>
    <t>217</t>
  </si>
  <si>
    <t>60794104</t>
  </si>
  <si>
    <t xml:space="preserve">parapet dřevotřískový vnitřní povrch laminátový </t>
  </si>
  <si>
    <t>2081224101</t>
  </si>
  <si>
    <t>https://podminky.urs.cz/item/CS_URS_2021_01/60794104</t>
  </si>
  <si>
    <t xml:space="preserve">pro okna dle ozn </t>
  </si>
  <si>
    <t>4*0,70</t>
  </si>
  <si>
    <t>218</t>
  </si>
  <si>
    <t>60794121</t>
  </si>
  <si>
    <t>koncovka PVC k parapetním dřevotřískovým deskám 600mm</t>
  </si>
  <si>
    <t>-1092605128</t>
  </si>
  <si>
    <t>https://podminky.urs.cz/item/CS_URS_2021_01/60794121</t>
  </si>
  <si>
    <t>219</t>
  </si>
  <si>
    <t>766694113</t>
  </si>
  <si>
    <t>Montáž ostatních truhlářských konstrukcí parapetních desek dřevěných nebo plastových šířky do 300 mm, délky přes 1600 do 2600 mm</t>
  </si>
  <si>
    <t>567216600</t>
  </si>
  <si>
    <t>https://podminky.urs.cz/item/CS_URS_2021_01/766694113</t>
  </si>
  <si>
    <t>pro okno dle ozn O 8</t>
  </si>
  <si>
    <t>220</t>
  </si>
  <si>
    <t>61140080</t>
  </si>
  <si>
    <t xml:space="preserve">parapet plastový vnitřní </t>
  </si>
  <si>
    <t>120718641</t>
  </si>
  <si>
    <t>https://podminky.urs.cz/item/CS_URS_2021_01/61140080</t>
  </si>
  <si>
    <t>pro okna dle otn</t>
  </si>
  <si>
    <t>2,35</t>
  </si>
  <si>
    <t>221</t>
  </si>
  <si>
    <t>61140076</t>
  </si>
  <si>
    <t>koncovka k parapetu oboustranná š 600mm, barva bílá</t>
  </si>
  <si>
    <t>774609911</t>
  </si>
  <si>
    <t>https://podminky.urs.cz/item/CS_URS_2021_01/61140076</t>
  </si>
  <si>
    <t>pro okna ozn O 8</t>
  </si>
  <si>
    <t>414</t>
  </si>
  <si>
    <t>998766201</t>
  </si>
  <si>
    <t>Přesun hmot pro konstrukce truhlářské stanovený procentní sazbou (%) z ceny vodorovná dopravní vzdálenost do 50 m v objektech výšky do 6 m</t>
  </si>
  <si>
    <t>-1143359704</t>
  </si>
  <si>
    <t>https://podminky.urs.cz/item/CS_URS_2021_01/998766201</t>
  </si>
  <si>
    <t>767</t>
  </si>
  <si>
    <t>Konstrukce zámečnické</t>
  </si>
  <si>
    <t>222</t>
  </si>
  <si>
    <t>767316310</t>
  </si>
  <si>
    <t>Montáž světlíků bodových do 1 m2</t>
  </si>
  <si>
    <t>954012031</t>
  </si>
  <si>
    <t>https://podminky.urs.cz/item/CS_URS_2021_01/767316310</t>
  </si>
  <si>
    <t>pro světlík dle ozn</t>
  </si>
  <si>
    <t>SV 1</t>
  </si>
  <si>
    <t>223</t>
  </si>
  <si>
    <t>562SV 1</t>
  </si>
  <si>
    <t>ozn SV 1 - světlík bodový  900 x 900 mm</t>
  </si>
  <si>
    <t>1058904743</t>
  </si>
  <si>
    <t>světlík v provedení dle tabulky výrobků - kompletní provedení</t>
  </si>
  <si>
    <t>224</t>
  </si>
  <si>
    <t>767316311</t>
  </si>
  <si>
    <t>Montáž světlíků bodových přes 1 do 1,5 m2</t>
  </si>
  <si>
    <t>22473012</t>
  </si>
  <si>
    <t>https://podminky.urs.cz/item/CS_URS_2021_01/767316311</t>
  </si>
  <si>
    <t>SV 2</t>
  </si>
  <si>
    <t>SV 3</t>
  </si>
  <si>
    <t>225</t>
  </si>
  <si>
    <t>562SV 2</t>
  </si>
  <si>
    <t>ozn SV 2 - světlík bodový  1200 x 1200 mm</t>
  </si>
  <si>
    <t>721010139</t>
  </si>
  <si>
    <t>226</t>
  </si>
  <si>
    <t>562SV 3</t>
  </si>
  <si>
    <t>ozn SV 3 - světlík bodový  1200 x 900 mm</t>
  </si>
  <si>
    <t>-761118535</t>
  </si>
  <si>
    <t>227</t>
  </si>
  <si>
    <t>767531111</t>
  </si>
  <si>
    <t>Montáž vstupních čistících zón z rohoží kovových nebo plastových</t>
  </si>
  <si>
    <t>-1571893897</t>
  </si>
  <si>
    <t>https://podminky.urs.cz/item/CS_URS_2021_01/767531111</t>
  </si>
  <si>
    <t>vnitřní rohož</t>
  </si>
  <si>
    <t>2,89*1,57</t>
  </si>
  <si>
    <t>venkovní rohož</t>
  </si>
  <si>
    <t>2,57*1,44</t>
  </si>
  <si>
    <t>228</t>
  </si>
  <si>
    <t>69752076</t>
  </si>
  <si>
    <t>rohož vstupní provedení houževnatá pryž, modul 150x100 cm</t>
  </si>
  <si>
    <t>-1818470207</t>
  </si>
  <si>
    <t>https://podminky.urs.cz/item/CS_URS_2021_01/69752076</t>
  </si>
  <si>
    <t>2,57*1,44*1,1</t>
  </si>
  <si>
    <t>438</t>
  </si>
  <si>
    <t>69752006</t>
  </si>
  <si>
    <t>rohož vstupní provedení hliník super 17 mm</t>
  </si>
  <si>
    <t>257415052</t>
  </si>
  <si>
    <t>https://podminky.urs.cz/item/CS_URS_2021_01/69752006</t>
  </si>
  <si>
    <t>230</t>
  </si>
  <si>
    <t>767531121</t>
  </si>
  <si>
    <t>Montáž vstupních čistících zón z rohoží osazení rámu mosazného nebo hliníkového zapuštěného z L profilů</t>
  </si>
  <si>
    <t>-353056235</t>
  </si>
  <si>
    <t>https://podminky.urs.cz/item/CS_URS_2021_01/767531121</t>
  </si>
  <si>
    <t>(2,89+1,57)*2</t>
  </si>
  <si>
    <t>(2,57+1,44)*2</t>
  </si>
  <si>
    <t>231</t>
  </si>
  <si>
    <t>69752160</t>
  </si>
  <si>
    <t>rám pro zapuštění profil L-30/30 25/25 20/30 15/30-Al</t>
  </si>
  <si>
    <t>72317333</t>
  </si>
  <si>
    <t>https://podminky.urs.cz/item/CS_URS_2021_01/69752160</t>
  </si>
  <si>
    <t>16,94*1,1</t>
  </si>
  <si>
    <t>232</t>
  </si>
  <si>
    <t>767531811</t>
  </si>
  <si>
    <t>Demontáž vstupních čistících zón z rohoží kovových nebo plastových</t>
  </si>
  <si>
    <t>-1883030960</t>
  </si>
  <si>
    <t>1,60*1,00</t>
  </si>
  <si>
    <t>465</t>
  </si>
  <si>
    <t>767620128</t>
  </si>
  <si>
    <t>Montáž oken zdvojených z hliníkových nebo ocelových profilů na polyuretanovou pěnu otevíravých do zdiva, plochy přes 2,5 m2</t>
  </si>
  <si>
    <t>481050476</t>
  </si>
  <si>
    <t>https://podminky.urs.cz/item/CS_URS_2021_01/767620128</t>
  </si>
  <si>
    <t>okno dle ozn O 7</t>
  </si>
  <si>
    <t>3,674*2,75</t>
  </si>
  <si>
    <t>181</t>
  </si>
  <si>
    <t>611O 7</t>
  </si>
  <si>
    <t>ozn O 7 - okno hliníkové 3670 x 2750 mm</t>
  </si>
  <si>
    <t>699806945</t>
  </si>
  <si>
    <t>351</t>
  </si>
  <si>
    <t>767881112</t>
  </si>
  <si>
    <t>Montáž záchytného systému proti pádu bodů samostatných nebo v systému s poddajným kotvícím vedením do železobetonu chemickou kotvou</t>
  </si>
  <si>
    <t>-1453309381</t>
  </si>
  <si>
    <t>https://podminky.urs.cz/item/CS_URS_2021_01/767881112</t>
  </si>
  <si>
    <t>352</t>
  </si>
  <si>
    <t>70921326</t>
  </si>
  <si>
    <t>kotvicí bod pro betonové konstrukce pomocí rozpěrné kotvy nebo chemické kotvy dl 200mm</t>
  </si>
  <si>
    <t>298039775</t>
  </si>
  <si>
    <t>https://podminky.urs.cz/item/CS_URS_2021_01/70921326</t>
  </si>
  <si>
    <t>353</t>
  </si>
  <si>
    <t>767881161</t>
  </si>
  <si>
    <t>Montáž záchytného systému proti pádu nástavců určených k upevnění na sloupky nebo body v systému poddajného kotvícího vedení montáž lana uchycení lana k nástavcům</t>
  </si>
  <si>
    <t>-456333460</t>
  </si>
  <si>
    <t>https://podminky.urs.cz/item/CS_URS_2021_01/767881161</t>
  </si>
  <si>
    <t>354</t>
  </si>
  <si>
    <t>31452200</t>
  </si>
  <si>
    <t>nerezové lano určené pro systémy s požadavkem na permanentní kotvicí vedení tl 6mm</t>
  </si>
  <si>
    <t>1082854230</t>
  </si>
  <si>
    <t>https://podminky.urs.cz/item/CS_URS_2021_01/31452200</t>
  </si>
  <si>
    <t>458</t>
  </si>
  <si>
    <t>767995113</t>
  </si>
  <si>
    <t>Montáž ostatních atypických zámečnických konstrukcí hmotnosti přes 10 do 20 kg</t>
  </si>
  <si>
    <t>-550873950</t>
  </si>
  <si>
    <t>https://podminky.urs.cz/item/CS_URS_2021_01/767995113</t>
  </si>
  <si>
    <t>podchycšní VZT</t>
  </si>
  <si>
    <t>UPN 120</t>
  </si>
  <si>
    <t>1,50*2*10,40</t>
  </si>
  <si>
    <t>pásovina 100 x 100 /4</t>
  </si>
  <si>
    <t>6*0,10*0,04*7850*0,10</t>
  </si>
  <si>
    <t>pomocný a kotevní materiál</t>
  </si>
  <si>
    <t>50,04*0,20</t>
  </si>
  <si>
    <t>459</t>
  </si>
  <si>
    <t>553ok vzt</t>
  </si>
  <si>
    <t>844917656</t>
  </si>
  <si>
    <t>podchyceni VZT</t>
  </si>
  <si>
    <t>60,048</t>
  </si>
  <si>
    <t>233</t>
  </si>
  <si>
    <t>767995114</t>
  </si>
  <si>
    <t>Montáž ostatních atypických zámečnických konstrukcí hmotnosti přes 20 do 50 kg</t>
  </si>
  <si>
    <t>-1731165303</t>
  </si>
  <si>
    <t>https://podminky.urs.cz/item/CS_URS_2021_01/767995114</t>
  </si>
  <si>
    <t>ocelový sloup S 01</t>
  </si>
  <si>
    <t>1,70*18,80*2</t>
  </si>
  <si>
    <t>plotny</t>
  </si>
  <si>
    <t>0,25*0,25*0,012*7850*4</t>
  </si>
  <si>
    <t>prořez a ztratné</t>
  </si>
  <si>
    <t>87,47*0,10</t>
  </si>
  <si>
    <t>234</t>
  </si>
  <si>
    <t>553S 01</t>
  </si>
  <si>
    <t>ozn S 01 -  ocelový sloup</t>
  </si>
  <si>
    <t>-1353778436</t>
  </si>
  <si>
    <t>dodávka materiálu, výroba a povrchová úprava - sloup v provedení dle projektové dokumentace</t>
  </si>
  <si>
    <t>355</t>
  </si>
  <si>
    <t>-1917996</t>
  </si>
  <si>
    <t>konstrukce lamelové stěny 1</t>
  </si>
  <si>
    <t>trubka 48,8/3 mm</t>
  </si>
  <si>
    <t>0,05*2*3,30</t>
  </si>
  <si>
    <t>0,15*2*3,30</t>
  </si>
  <si>
    <t>T 100</t>
  </si>
  <si>
    <t>1,35*2*16,40</t>
  </si>
  <si>
    <t>plotny P5 20/20 mm</t>
  </si>
  <si>
    <t>0,2*4*8,4</t>
  </si>
  <si>
    <t>356</t>
  </si>
  <si>
    <t>767R001 LS 1</t>
  </si>
  <si>
    <t>dodávka a výroba konstrukce LS 1 vč. PÚ pozink</t>
  </si>
  <si>
    <t>-106529523</t>
  </si>
  <si>
    <t>235</t>
  </si>
  <si>
    <t>767995116</t>
  </si>
  <si>
    <t>Montáž ostatních atypických zámečnických konstrukcí hmotnosti přes 100 do 250 kg</t>
  </si>
  <si>
    <t>-519633213</t>
  </si>
  <si>
    <t>https://podminky.urs.cz/item/CS_URS_2021_01/767995116</t>
  </si>
  <si>
    <t>ocelová výměna dle ozn</t>
  </si>
  <si>
    <t>N 12</t>
  </si>
  <si>
    <t>IPE 140</t>
  </si>
  <si>
    <t>(2*3,7+2*1,00)*12,90</t>
  </si>
  <si>
    <t>236</t>
  </si>
  <si>
    <t>553N 12</t>
  </si>
  <si>
    <t>ozn N 12 - ocelová výměna</t>
  </si>
  <si>
    <t>-700543787</t>
  </si>
  <si>
    <t>dodávka materiálu, výroba a povrchová úprava - ocelová výměna v provedení dle projektové dokumentace</t>
  </si>
  <si>
    <t>ocelová výměna</t>
  </si>
  <si>
    <t>121,26</t>
  </si>
  <si>
    <t>237</t>
  </si>
  <si>
    <t>-582665041</t>
  </si>
  <si>
    <t>ocelový sloup ozn S 11</t>
  </si>
  <si>
    <t>3,7*50,00</t>
  </si>
  <si>
    <t>patní plech</t>
  </si>
  <si>
    <t>0,30*0,30*0,012*7850*2</t>
  </si>
  <si>
    <t>pomocný materiál a prořez</t>
  </si>
  <si>
    <t>201,956*0,10</t>
  </si>
  <si>
    <t>238</t>
  </si>
  <si>
    <t>553S 11</t>
  </si>
  <si>
    <t>ozn S 11 - ocelový sloup</t>
  </si>
  <si>
    <t>677217515</t>
  </si>
  <si>
    <t>ocelový sloup S 11</t>
  </si>
  <si>
    <t>222,152</t>
  </si>
  <si>
    <t>239</t>
  </si>
  <si>
    <t>767996802</t>
  </si>
  <si>
    <t>Demontáž ostatních zámečnických konstrukcí o hmotnosti jednotlivých dílů rozebráním přes 50 do 100 kg</t>
  </si>
  <si>
    <t>-310612807</t>
  </si>
  <si>
    <t>https://podminky.urs.cz/item/CS_URS_2021_01/767996802</t>
  </si>
  <si>
    <t>odstranění stávajícího přístřešku</t>
  </si>
  <si>
    <t>8,00*1,80*35</t>
  </si>
  <si>
    <t>6,00*3,00*35</t>
  </si>
  <si>
    <t>357</t>
  </si>
  <si>
    <t>998767201</t>
  </si>
  <si>
    <t>Přesun hmot pro zámečnické konstrukce stanovený procentní sazbou (%) z ceny vodorovná dopravní vzdálenost do 50 m v objektech výšky do 6 m</t>
  </si>
  <si>
    <t>1116294528</t>
  </si>
  <si>
    <t>https://podminky.urs.cz/item/CS_URS_2021_01/998767201</t>
  </si>
  <si>
    <t>771</t>
  </si>
  <si>
    <t>Podlahy z dlaždic</t>
  </si>
  <si>
    <t>240</t>
  </si>
  <si>
    <t>771121011</t>
  </si>
  <si>
    <t>Příprava podkladu před provedením dlažby nátěr penetrační na podlahu</t>
  </si>
  <si>
    <t>1131811892</t>
  </si>
  <si>
    <t>https://podminky.urs.cz/item/CS_URS_2021_01/771121011</t>
  </si>
  <si>
    <t>2,26</t>
  </si>
  <si>
    <t>24,55+4,59+7,16+5,07+5,28+1,88+25,90+2,61+5,87+1,73</t>
  </si>
  <si>
    <t>473</t>
  </si>
  <si>
    <t>771161021</t>
  </si>
  <si>
    <t>Příprava podkladu před provedením dlažby montáž profilu ukončujícího profilu pro plynulý přechod (dlažba-koberec apod.)</t>
  </si>
  <si>
    <t>449179675</t>
  </si>
  <si>
    <t>https://podminky.urs.cz/item/CS_URS_2021_01/771161021</t>
  </si>
  <si>
    <t>přechodová lišta</t>
  </si>
  <si>
    <t>474</t>
  </si>
  <si>
    <t>59054102.1</t>
  </si>
  <si>
    <t>profil přechodový nerez</t>
  </si>
  <si>
    <t>210978706</t>
  </si>
  <si>
    <t>11*1,1 'Přepočtené koeficientem množství</t>
  </si>
  <si>
    <t>439</t>
  </si>
  <si>
    <t>771471810</t>
  </si>
  <si>
    <t>Demontáž soklíků z dlaždic keramických kladených do malty rovných</t>
  </si>
  <si>
    <t>-1135970323</t>
  </si>
  <si>
    <t>https://podminky.urs.cz/item/CS_URS_2021_01/771471810</t>
  </si>
  <si>
    <t>po obvodě</t>
  </si>
  <si>
    <t>(29,08+13,26)*2</t>
  </si>
  <si>
    <t>241</t>
  </si>
  <si>
    <t>771571810</t>
  </si>
  <si>
    <t>Demontáž podlah z dlaždic keramických kladených do malty</t>
  </si>
  <si>
    <t>-1722629064</t>
  </si>
  <si>
    <t>https://podminky.urs.cz/item/CS_URS_2021_01/771571810</t>
  </si>
  <si>
    <t>demontáž stávající dlažby</t>
  </si>
  <si>
    <t>242</t>
  </si>
  <si>
    <t>771574111</t>
  </si>
  <si>
    <t>Montáž podlah z dlaždic keramických lepených flexibilním lepidlem maloformátových hladkých přes 6 do 9 ks/m2</t>
  </si>
  <si>
    <t>-1347249771</t>
  </si>
  <si>
    <t>https://podminky.urs.cz/item/CS_URS_2021_01/771574111</t>
  </si>
  <si>
    <t xml:space="preserve"> stávající objekt</t>
  </si>
  <si>
    <t>243</t>
  </si>
  <si>
    <t>59761011</t>
  </si>
  <si>
    <t>dlažba keramická slinutá hladká do interiéru i exteriéru do 9ks/m2</t>
  </si>
  <si>
    <t>1059465869</t>
  </si>
  <si>
    <t>https://podminky.urs.cz/item/CS_URS_2021_01/59761011</t>
  </si>
  <si>
    <t>89,60*1,1</t>
  </si>
  <si>
    <t>244</t>
  </si>
  <si>
    <t>771577111</t>
  </si>
  <si>
    <t>Montáž podlah z dlaždic keramických lepených flexibilním lepidlem Příplatek k cenám za plochu do 5 m2 jednotlivě</t>
  </si>
  <si>
    <t>1211981252</t>
  </si>
  <si>
    <t>https://podminky.urs.cz/item/CS_URS_2021_01/771577111</t>
  </si>
  <si>
    <t>4,59+1,88+2,61+1,73</t>
  </si>
  <si>
    <t>245</t>
  </si>
  <si>
    <t>771577114</t>
  </si>
  <si>
    <t>Montáž podlah z dlaždic keramických lepených flexibilním lepidlem Příplatek k cenám za dvousložkový spárovací tmel</t>
  </si>
  <si>
    <t>1473137923</t>
  </si>
  <si>
    <t>https://podminky.urs.cz/item/CS_URS_2021_01/771577114</t>
  </si>
  <si>
    <t>246</t>
  </si>
  <si>
    <t>771591115</t>
  </si>
  <si>
    <t>Podlahy - dokončovací práce spárování silikonem</t>
  </si>
  <si>
    <t>674334973</t>
  </si>
  <si>
    <t>https://podminky.urs.cz/item/CS_URS_2021_01/771591115</t>
  </si>
  <si>
    <t>247</t>
  </si>
  <si>
    <t>771591185</t>
  </si>
  <si>
    <t>Podlahy - dokončovací práce pracnější řezání dlaždic keramických rovné</t>
  </si>
  <si>
    <t>-1352571960</t>
  </si>
  <si>
    <t>https://podminky.urs.cz/item/CS_URS_2021_01/771591185</t>
  </si>
  <si>
    <t>248</t>
  </si>
  <si>
    <t>771991821</t>
  </si>
  <si>
    <t>Ostatní práce odstranění lepidla ručně z podlah</t>
  </si>
  <si>
    <t>1563774377</t>
  </si>
  <si>
    <t>podlaha ve stávající části - nebouraná podlaha</t>
  </si>
  <si>
    <t>5,07+5,28+1,88+25,90+2,61+5,87</t>
  </si>
  <si>
    <t>415</t>
  </si>
  <si>
    <t>998771201</t>
  </si>
  <si>
    <t>Přesun hmot pro podlahy z dlaždic stanovený procentní sazbou (%) z ceny vodorovná dopravní vzdálenost do 50 m v objektech výšky do 6 m</t>
  </si>
  <si>
    <t>1011526606</t>
  </si>
  <si>
    <t>https://podminky.urs.cz/item/CS_URS_2021_01/998771201</t>
  </si>
  <si>
    <t>776</t>
  </si>
  <si>
    <t>Podlahy povlakové</t>
  </si>
  <si>
    <t>249</t>
  </si>
  <si>
    <t>776111111</t>
  </si>
  <si>
    <t>Příprava podkladu broušení podlah nového podkladu anhydritového</t>
  </si>
  <si>
    <t>862932570</t>
  </si>
  <si>
    <t>https://podminky.urs.cz/item/CS_URS_2021_01/776111111</t>
  </si>
  <si>
    <t>podlaha - výměra dle tabulek podlah</t>
  </si>
  <si>
    <t>nová část</t>
  </si>
  <si>
    <t>8,42+2,69+16,40+5,53+26,99+152,28+9,58+4,65+5,40+10,95</t>
  </si>
  <si>
    <t>250</t>
  </si>
  <si>
    <t>776121321</t>
  </si>
  <si>
    <t>Příprava podkladu penetrace neředěná podlah</t>
  </si>
  <si>
    <t>-1620227323</t>
  </si>
  <si>
    <t>https://podminky.urs.cz/item/CS_URS_2021_01/776121321</t>
  </si>
  <si>
    <t>podlaha ve stávající části</t>
  </si>
  <si>
    <t>m 1,04, 1,22, 1,03</t>
  </si>
  <si>
    <t>8,32+11,30+9,45</t>
  </si>
  <si>
    <t>251</t>
  </si>
  <si>
    <t>7761214x1</t>
  </si>
  <si>
    <t>Příprava podkladu - jednosložková disperzní nátěr</t>
  </si>
  <si>
    <t>1656040101</t>
  </si>
  <si>
    <t>252</t>
  </si>
  <si>
    <t>776201812</t>
  </si>
  <si>
    <t>Demontáž povlakových podlahovin lepených ručně s podložkou</t>
  </si>
  <si>
    <t>1245082462</t>
  </si>
  <si>
    <t>https://podminky.urs.cz/item/CS_URS_2021_01/776201812</t>
  </si>
  <si>
    <t>m 1,04, 1,22</t>
  </si>
  <si>
    <t>8,32+11,30</t>
  </si>
  <si>
    <t>253</t>
  </si>
  <si>
    <t>776211111</t>
  </si>
  <si>
    <t>Montáž textilních podlahovin lepením pásů standardních</t>
  </si>
  <si>
    <t>-1781426242</t>
  </si>
  <si>
    <t>https://podminky.urs.cz/item/CS_URS_2021_01/776211111</t>
  </si>
  <si>
    <t>9,58</t>
  </si>
  <si>
    <t>9,45</t>
  </si>
  <si>
    <t>254</t>
  </si>
  <si>
    <t>69751061</t>
  </si>
  <si>
    <t>koberec zátěžový vpichovaný  zátěž 336, útlum 27 dB hustota 156000 vpichů/ m2</t>
  </si>
  <si>
    <t>-1119855731</t>
  </si>
  <si>
    <t>https://podminky.urs.cz/item/CS_URS_2021_01/69751061</t>
  </si>
  <si>
    <t>19,03*1,1</t>
  </si>
  <si>
    <t>255</t>
  </si>
  <si>
    <t>776251111</t>
  </si>
  <si>
    <t>Montáž podlahovin z přírodního linolea (marmolea) lepením standardním lepidlem z pásů standardních</t>
  </si>
  <si>
    <t>-1887471087</t>
  </si>
  <si>
    <t>https://podminky.urs.cz/item/CS_URS_2021_01/776251111</t>
  </si>
  <si>
    <t>8,42+2,69+16,40+5,53+26,99+152,28+4,65+5,40+10,95</t>
  </si>
  <si>
    <t>256</t>
  </si>
  <si>
    <t>60756111.1</t>
  </si>
  <si>
    <t>linoleum přírodní tl 2.5mm int 37 - tyrkys</t>
  </si>
  <si>
    <t>-1136628000</t>
  </si>
  <si>
    <t>linoleum tyrkys</t>
  </si>
  <si>
    <t>8,42*1,1</t>
  </si>
  <si>
    <t>257</t>
  </si>
  <si>
    <t>60756111.2</t>
  </si>
  <si>
    <t>linoleum přírodní tl 2.5mm int 37 - šedobílý</t>
  </si>
  <si>
    <t>300689002</t>
  </si>
  <si>
    <t>linoleum šedobílé</t>
  </si>
  <si>
    <t>(2,69+14,40+5,53+26,99+152,28+4,65+5,40+10,95+11,30)*1,1</t>
  </si>
  <si>
    <t>258</t>
  </si>
  <si>
    <t>60756111.3</t>
  </si>
  <si>
    <t>linoleum přírodní tl 2.5mm int 37 - žluté</t>
  </si>
  <si>
    <t>1092615556</t>
  </si>
  <si>
    <t>linoleum žluté</t>
  </si>
  <si>
    <t>8,32*1,1</t>
  </si>
  <si>
    <t>259</t>
  </si>
  <si>
    <t>776410811</t>
  </si>
  <si>
    <t>Demontáž soklíků nebo lišt pryžových nebo plastových</t>
  </si>
  <si>
    <t>1259203277</t>
  </si>
  <si>
    <t>https://podminky.urs.cz/item/CS_URS_2021_01/776410811</t>
  </si>
  <si>
    <t>(2,77+3,41)*2</t>
  </si>
  <si>
    <t>(4,98+3,30)*2</t>
  </si>
  <si>
    <t>260</t>
  </si>
  <si>
    <t>776411111</t>
  </si>
  <si>
    <t>Montáž soklíků lepením obvodových, výšky do 80 mm</t>
  </si>
  <si>
    <t>709269812</t>
  </si>
  <si>
    <t>https://podminky.urs.cz/item/CS_URS_2021_01/776411111</t>
  </si>
  <si>
    <t>m 1,03</t>
  </si>
  <si>
    <t>(3,41+2,77)*2</t>
  </si>
  <si>
    <t>261</t>
  </si>
  <si>
    <t>69751204</t>
  </si>
  <si>
    <t>lišta kobercová 55x9mm</t>
  </si>
  <si>
    <t>-1121818635</t>
  </si>
  <si>
    <t>https://podminky.urs.cz/item/CS_URS_2021_01/69751204</t>
  </si>
  <si>
    <t>25,11*1,1</t>
  </si>
  <si>
    <t>262</t>
  </si>
  <si>
    <t>776421111</t>
  </si>
  <si>
    <t>Montáž lišt obvodových lepených</t>
  </si>
  <si>
    <t>-1576315400</t>
  </si>
  <si>
    <t>https://podminky.urs.cz/item/CS_URS_2021_01/776421111</t>
  </si>
  <si>
    <t>(2,49+2,89+0,37)*2</t>
  </si>
  <si>
    <t>263</t>
  </si>
  <si>
    <t>28411009</t>
  </si>
  <si>
    <t xml:space="preserve">lišta soklová </t>
  </si>
  <si>
    <t>1485986265</t>
  </si>
  <si>
    <t>https://podminky.urs.cz/item/CS_URS_2021_01/28411009</t>
  </si>
  <si>
    <t>123,12*1,1</t>
  </si>
  <si>
    <t>264</t>
  </si>
  <si>
    <t>776991821</t>
  </si>
  <si>
    <t>-1108468411</t>
  </si>
  <si>
    <t>https://podminky.urs.cz/item/CS_URS_2021_01/776991821</t>
  </si>
  <si>
    <t>416</t>
  </si>
  <si>
    <t>998776201</t>
  </si>
  <si>
    <t>Přesun hmot pro podlahy povlakové stanovený procentní sazbou (%) z ceny vodorovná dopravní vzdálenost do 50 m v objektech výšky do 6 m</t>
  </si>
  <si>
    <t>541454710</t>
  </si>
  <si>
    <t>https://podminky.urs.cz/item/CS_URS_2021_01/998776201</t>
  </si>
  <si>
    <t>777</t>
  </si>
  <si>
    <t>Podlahy lité</t>
  </si>
  <si>
    <t>470</t>
  </si>
  <si>
    <t>777131113.x1</t>
  </si>
  <si>
    <t>Penetrační nátěr stěny polyuretanový na podklad vlhký nebo s nízkou nasákavostí</t>
  </si>
  <si>
    <t>-1857970033</t>
  </si>
  <si>
    <t>0,90*3*2,20</t>
  </si>
  <si>
    <t>471</t>
  </si>
  <si>
    <t>777521103.x1</t>
  </si>
  <si>
    <t>Krycí stěrka dekorativní polyuretanová, tloušťky přes 1 do 2 mm</t>
  </si>
  <si>
    <t>-408508672</t>
  </si>
  <si>
    <t>472</t>
  </si>
  <si>
    <t>998777201</t>
  </si>
  <si>
    <t>Přesun hmot pro podlahy lité stanovený procentní sazbou (%) z ceny vodorovná dopravní vzdálenost do 50 m v objektech výšky do 6 m</t>
  </si>
  <si>
    <t>1660349416</t>
  </si>
  <si>
    <t>https://podminky.urs.cz/item/CS_URS_2021_01/998777201</t>
  </si>
  <si>
    <t>781</t>
  </si>
  <si>
    <t>Dokončovací práce - obklady</t>
  </si>
  <si>
    <t>265</t>
  </si>
  <si>
    <t>781121011</t>
  </si>
  <si>
    <t>Příprava podkladu před provedením obkladu nátěr penetrační na stěnu</t>
  </si>
  <si>
    <t>-249436488</t>
  </si>
  <si>
    <t>https://podminky.urs.cz/item/CS_URS_2021_01/781121011</t>
  </si>
  <si>
    <t>(2,20+0,945)*2*3,00</t>
  </si>
  <si>
    <t>(4,985+4,93)*2*2,00</t>
  </si>
  <si>
    <t>(2,55+1,355)*2*2,00</t>
  </si>
  <si>
    <t>(1,10+1,20+0,89+1,20)*2*2,00</t>
  </si>
  <si>
    <t>266</t>
  </si>
  <si>
    <t>781151031</t>
  </si>
  <si>
    <t>Příprava podkladu před provedením obkladu celoplošné vyrovnání podkladu stěrkou, tloušťky 3 mm</t>
  </si>
  <si>
    <t>1462593880</t>
  </si>
  <si>
    <t>https://podminky.urs.cz/item/CS_URS_2021_01/781151031</t>
  </si>
  <si>
    <t>267</t>
  </si>
  <si>
    <t>781151041</t>
  </si>
  <si>
    <t>Příprava podkladu před provedením obkladu celoplošné vyrovnání podkladu příplatek za každý další 1 mm tloušťky přes 3 mm</t>
  </si>
  <si>
    <t>1663058899</t>
  </si>
  <si>
    <t>https://podminky.urs.cz/item/CS_URS_2021_01/781151041</t>
  </si>
  <si>
    <t>268</t>
  </si>
  <si>
    <t>781471810</t>
  </si>
  <si>
    <t>Demontáž obkladů z dlaždic keramických kladených do malty</t>
  </si>
  <si>
    <t>797253699</t>
  </si>
  <si>
    <t>https://podminky.urs.cz/item/CS_URS_2021_01/781471810</t>
  </si>
  <si>
    <t>(2,77+1,50*2)*2*2,00</t>
  </si>
  <si>
    <t>(2,00+1,00+0,40)*2*2,00</t>
  </si>
  <si>
    <t>m 1,26</t>
  </si>
  <si>
    <t>(1,96+1,60+0,80)*2*2,00</t>
  </si>
  <si>
    <t>(4,95+4,93)*2*2,00</t>
  </si>
  <si>
    <t>269</t>
  </si>
  <si>
    <t>781474111</t>
  </si>
  <si>
    <t>Montáž obkladů vnitřních stěn z dlaždic keramických lepených flexibilním lepidlem maloformátových hladkých přes 6 do 9 ks/m2</t>
  </si>
  <si>
    <t>1190173015</t>
  </si>
  <si>
    <t>https://podminky.urs.cz/item/CS_URS_2021_01/781474111</t>
  </si>
  <si>
    <t>270</t>
  </si>
  <si>
    <t>59761026</t>
  </si>
  <si>
    <t xml:space="preserve">obklad keramický hladký </t>
  </si>
  <si>
    <t>1263315661</t>
  </si>
  <si>
    <t>https://podminky.urs.cz/item/CS_URS_2021_01/59761026</t>
  </si>
  <si>
    <t>91,71*1,1</t>
  </si>
  <si>
    <t>271</t>
  </si>
  <si>
    <t>781477111</t>
  </si>
  <si>
    <t>Montáž obkladů vnitřních stěn z dlaždic keramických Příplatek k cenám za plochu do 10 m2 jednotlivě</t>
  </si>
  <si>
    <t>-954093867</t>
  </si>
  <si>
    <t>https://podminky.urs.cz/item/CS_URS_2021_01/781477111</t>
  </si>
  <si>
    <t>272</t>
  </si>
  <si>
    <t>781477114</t>
  </si>
  <si>
    <t>Montáž obkladů vnitřních stěn z dlaždic keramických Příplatek k cenám za dvousložkový spárovací tmel</t>
  </si>
  <si>
    <t>618757142</t>
  </si>
  <si>
    <t>https://podminky.urs.cz/item/CS_URS_2021_01/781477114</t>
  </si>
  <si>
    <t>273</t>
  </si>
  <si>
    <t>781494111</t>
  </si>
  <si>
    <t>Obklad - dokončující práce profily ukončovací lepené flexibilním lepidlem rohové</t>
  </si>
  <si>
    <t>-1987662122</t>
  </si>
  <si>
    <t>https://podminky.urs.cz/item/CS_URS_2021_01/781494111</t>
  </si>
  <si>
    <t>274</t>
  </si>
  <si>
    <t>781495115</t>
  </si>
  <si>
    <t>Obklad - dokončující práce ostatní práce spárování silikonem</t>
  </si>
  <si>
    <t>-1935869307</t>
  </si>
  <si>
    <t>https://podminky.urs.cz/item/CS_URS_2021_01/781495115</t>
  </si>
  <si>
    <t>275</t>
  </si>
  <si>
    <t>781495141</t>
  </si>
  <si>
    <t>Obklad - dokončující práce průnik obkladem kruhový, bez izolace do DN 30</t>
  </si>
  <si>
    <t>268277393</t>
  </si>
  <si>
    <t>https://podminky.urs.cz/item/CS_URS_2021_01/781495141</t>
  </si>
  <si>
    <t>276</t>
  </si>
  <si>
    <t>781495142</t>
  </si>
  <si>
    <t>Obklad - dokončující práce průnik obkladem kruhový, bez izolace přes DN 30 do DN 90</t>
  </si>
  <si>
    <t>1171186117</t>
  </si>
  <si>
    <t>https://podminky.urs.cz/item/CS_URS_2021_01/781495142</t>
  </si>
  <si>
    <t>277</t>
  </si>
  <si>
    <t>781495143</t>
  </si>
  <si>
    <t>Obklad - dokončující práce průnik obkladem kruhový, bez izolace přes DN 90</t>
  </si>
  <si>
    <t>-999607751</t>
  </si>
  <si>
    <t>https://podminky.urs.cz/item/CS_URS_2021_01/781495143</t>
  </si>
  <si>
    <t>278</t>
  </si>
  <si>
    <t>781495185</t>
  </si>
  <si>
    <t>Obklad - dokončující práce pracnější řezání obkladaček rovné</t>
  </si>
  <si>
    <t>2043974218</t>
  </si>
  <si>
    <t>https://podminky.urs.cz/item/CS_URS_2021_01/781495185</t>
  </si>
  <si>
    <t>417</t>
  </si>
  <si>
    <t>998781201</t>
  </si>
  <si>
    <t>Přesun hmot pro obklady keramické stanovený procentní sazbou (%) z ceny vodorovná dopravní vzdálenost do 50 m v objektech výšky do 6 m</t>
  </si>
  <si>
    <t>1314673101</t>
  </si>
  <si>
    <t>https://podminky.urs.cz/item/CS_URS_2021_01/998781201</t>
  </si>
  <si>
    <t>783</t>
  </si>
  <si>
    <t>Dokončovací práce - nátěry</t>
  </si>
  <si>
    <t>358</t>
  </si>
  <si>
    <t>783213011</t>
  </si>
  <si>
    <t>Preventivní napouštěcí nátěr tesařských prvků proti dřevokazným houbám, hmyzu a plísním nezabudovaných do konstrukce jednonásobný syntetický</t>
  </si>
  <si>
    <t>225593888</t>
  </si>
  <si>
    <t>https://podminky.urs.cz/item/CS_URS_2021_01/783213011</t>
  </si>
  <si>
    <t>3,120*9*(0,08*2+0,12*2)</t>
  </si>
  <si>
    <t>4,22*34*(0,08*2+0,04*2)</t>
  </si>
  <si>
    <t>LS2</t>
  </si>
  <si>
    <t>3,50*104*(0,08*2+0,12*2)</t>
  </si>
  <si>
    <t>1,90*62*(0,08*2+0,12*2)</t>
  </si>
  <si>
    <t>1,40*42*(0,08*2+0,12*2)</t>
  </si>
  <si>
    <t>359</t>
  </si>
  <si>
    <t>783218211</t>
  </si>
  <si>
    <t>Lakovací nátěr tesařských konstrukcí dvojnásobný s mezibroušením syntetický</t>
  </si>
  <si>
    <t>2024180623</t>
  </si>
  <si>
    <t>https://podminky.urs.cz/item/CS_URS_2021_01/783218211</t>
  </si>
  <si>
    <t>360</t>
  </si>
  <si>
    <t>783264101</t>
  </si>
  <si>
    <t>Základní nátěr tesařských konstrukcí jednonásobný olejový</t>
  </si>
  <si>
    <t>922042852</t>
  </si>
  <si>
    <t>https://podminky.urs.cz/item/CS_URS_2021_01/783264101</t>
  </si>
  <si>
    <t>21,60*(0,18*2+0,04)</t>
  </si>
  <si>
    <t>13,02*(0,12*2+0,20*2)</t>
  </si>
  <si>
    <t>16,32*(0,12*2+0,16*2)</t>
  </si>
  <si>
    <t>5,60*(0,12*2+0,16*2)</t>
  </si>
  <si>
    <t>5,70*(0,12*2+0,16*2)</t>
  </si>
  <si>
    <t>16,32*0,12*4</t>
  </si>
  <si>
    <t>23,44*0,12*4</t>
  </si>
  <si>
    <t>279</t>
  </si>
  <si>
    <t>783314201</t>
  </si>
  <si>
    <t>Základní antikorozní nátěr zámečnických konstrukcí jednonásobný syntetický standardní</t>
  </si>
  <si>
    <t>1112245297</t>
  </si>
  <si>
    <t>https://podminky.urs.cz/item/CS_URS_2021_01/783314201</t>
  </si>
  <si>
    <t>ocelové překlady - 2 x</t>
  </si>
  <si>
    <t>L 50</t>
  </si>
  <si>
    <t>0,05*4*1,20*3*2</t>
  </si>
  <si>
    <t>1,30*2*0,439*2</t>
  </si>
  <si>
    <t>2,75*2*0,575*2</t>
  </si>
  <si>
    <t>HEB 400</t>
  </si>
  <si>
    <t>13,5*1,93</t>
  </si>
  <si>
    <t>ocelové zárubně</t>
  </si>
  <si>
    <t>3*1,50</t>
  </si>
  <si>
    <t>419</t>
  </si>
  <si>
    <t>783315101</t>
  </si>
  <si>
    <t>Mezinátěr zámečnických konstrukcí jednonásobný syntetický standardní</t>
  </si>
  <si>
    <t>-2118164282</t>
  </si>
  <si>
    <t>https://podminky.urs.cz/item/CS_URS_2021_01/783315101</t>
  </si>
  <si>
    <t>420</t>
  </si>
  <si>
    <t>783317101</t>
  </si>
  <si>
    <t>Krycí nátěr (email) zámečnických konstrukcí jednonásobný syntetický standardní</t>
  </si>
  <si>
    <t>1612308421</t>
  </si>
  <si>
    <t>https://podminky.urs.cz/item/CS_URS_2021_01/783317101</t>
  </si>
  <si>
    <t>457</t>
  </si>
  <si>
    <t>78378 x 1</t>
  </si>
  <si>
    <t>nápis Mateřská škola Vědomice na fasádě</t>
  </si>
  <si>
    <t>písm</t>
  </si>
  <si>
    <t>1930320694</t>
  </si>
  <si>
    <t>380</t>
  </si>
  <si>
    <t>783827425</t>
  </si>
  <si>
    <t>Krycí (ochranný ) nátěr omítek dvojnásobný hladkých omítek hladkých, zrnitých tenkovrstvých nebo štukových stupně členitosti 1 a 2 silikonový</t>
  </si>
  <si>
    <t>-668331418</t>
  </si>
  <si>
    <t>https://podminky.urs.cz/item/CS_URS_2021_01/783827425</t>
  </si>
  <si>
    <t>oprava stávající fasády</t>
  </si>
  <si>
    <t>456</t>
  </si>
  <si>
    <t>78332.1</t>
  </si>
  <si>
    <t>Protipožární nátěr dřevěného podhledu</t>
  </si>
  <si>
    <t>1901273988</t>
  </si>
  <si>
    <t>178,00*0,05*4</t>
  </si>
  <si>
    <t>178,00*(0,04+0,08)*2</t>
  </si>
  <si>
    <t>784</t>
  </si>
  <si>
    <t>Dokončovací práce - malby a tapety</t>
  </si>
  <si>
    <t>468</t>
  </si>
  <si>
    <t>784181011</t>
  </si>
  <si>
    <t>Pačokování dvojnásobné v místnostech výšky do 3,80 m</t>
  </si>
  <si>
    <t>-869674178</t>
  </si>
  <si>
    <t>https://podminky.urs.cz/item/CS_URS_2021_01/784181011</t>
  </si>
  <si>
    <t>20,053+62,34+32,03</t>
  </si>
  <si>
    <t>469</t>
  </si>
  <si>
    <t>784211101</t>
  </si>
  <si>
    <t>Malby z malířských směsí otěruvzdorných za mokra dvojnásobné, bílé za mokra otěruvzdorné výborně v místnostech výšky do 3,80 m</t>
  </si>
  <si>
    <t>-696583574</t>
  </si>
  <si>
    <t>https://podminky.urs.cz/item/CS_URS_2021_01/784211101</t>
  </si>
  <si>
    <t>1029,674</t>
  </si>
  <si>
    <t>786</t>
  </si>
  <si>
    <t>Dokončovací práce - čalounické úpravy</t>
  </si>
  <si>
    <t>280</t>
  </si>
  <si>
    <t>786626111.1</t>
  </si>
  <si>
    <t>Montáž zastiňujících žaluzií vertikálních vnitřních nebo do oken dvojitých dřevěných</t>
  </si>
  <si>
    <t>-201656512</t>
  </si>
  <si>
    <t>5,48*2,75</t>
  </si>
  <si>
    <t>O 7</t>
  </si>
  <si>
    <t>3,67*2,75</t>
  </si>
  <si>
    <t>281</t>
  </si>
  <si>
    <t>55346200.1</t>
  </si>
  <si>
    <t>žaluzie vertikálníí interiérové</t>
  </si>
  <si>
    <t>-602403546</t>
  </si>
  <si>
    <t>48,807</t>
  </si>
  <si>
    <t>418</t>
  </si>
  <si>
    <t>998786201</t>
  </si>
  <si>
    <t>Přesun hmot pro stínění a čalounické úpravy stanovený procentní sazbou (%) z ceny vodorovná dopravní vzdálenost do 50 m v objektech výšky do 6 m</t>
  </si>
  <si>
    <t>-1859034058</t>
  </si>
  <si>
    <t>https://podminky.urs.cz/item/CS_URS_2021_01/998786201</t>
  </si>
  <si>
    <t>2 - 02 - vytápění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</si>
  <si>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</si>
  <si>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</si>
  <si>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</si>
  <si>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</si>
  <si>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</si>
  <si>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713463121.1</t>
  </si>
  <si>
    <t>Montáž izolace tepelné potrubí a ohybů tvarovkami nebo deskami potrubními pouzdry bez povrchové úpravy (izolační materiál ve specifikaci) uchycenými sponami potrubí jednovrstvá</t>
  </si>
  <si>
    <t>CS ÚRS 2012 01</t>
  </si>
  <si>
    <t>631223515</t>
  </si>
  <si>
    <t>45+50+40+100</t>
  </si>
  <si>
    <t>28377048</t>
  </si>
  <si>
    <t>pouzdro izolační potrubní z pěnového polyetylenu 28/20mm</t>
  </si>
  <si>
    <t>1446491192</t>
  </si>
  <si>
    <t>https://podminky.urs.cz/item/CS_URS_2021_01/28377048</t>
  </si>
  <si>
    <t>28377055</t>
  </si>
  <si>
    <t>pouzdro izolační potrubní z pěnového polyetylenu 35/20mm</t>
  </si>
  <si>
    <t>188704887</t>
  </si>
  <si>
    <t>https://podminky.urs.cz/item/CS_URS_2021_01/28377055</t>
  </si>
  <si>
    <t>28377105</t>
  </si>
  <si>
    <t>pouzdro izolační potrubní z pěnového polyetylenu 18/13mm</t>
  </si>
  <si>
    <t>144764235</t>
  </si>
  <si>
    <t>https://podminky.urs.cz/item/CS_URS_2021_01/28377105</t>
  </si>
  <si>
    <t>28377053</t>
  </si>
  <si>
    <t>pouzdro izolační potrubní z pěnového polyetylenu 32/20mm</t>
  </si>
  <si>
    <t>-90790072</t>
  </si>
  <si>
    <t>https://podminky.urs.cz/item/CS_URS_2021_01/28377053</t>
  </si>
  <si>
    <t>731</t>
  </si>
  <si>
    <t>Ústřední vytápění - kotelny</t>
  </si>
  <si>
    <t>731000003.1</t>
  </si>
  <si>
    <t>Topná zkouška</t>
  </si>
  <si>
    <t>soub</t>
  </si>
  <si>
    <t>-1488942411</t>
  </si>
  <si>
    <t>731244494</t>
  </si>
  <si>
    <t>Kotle ocelové teplovodní plynové závěsné kondenzační montáž kotlů kondenzačních ostatních typů o výkonu přes 28 do 50 kW</t>
  </si>
  <si>
    <t>-853452539</t>
  </si>
  <si>
    <t>https://podminky.urs.cz/item/CS_URS_2021_01/731244494</t>
  </si>
  <si>
    <t>48417693</t>
  </si>
  <si>
    <t>kotel ocelový plynový kondenzační závěsný pro vytápění 9,7-48,7kW</t>
  </si>
  <si>
    <t>-1650277047</t>
  </si>
  <si>
    <t>https://podminky.urs.cz/item/CS_URS_2021_01/48417693</t>
  </si>
  <si>
    <t>484001</t>
  </si>
  <si>
    <t>Ekvitermní regulace Logamtic RC 310 vč. čidla</t>
  </si>
  <si>
    <t>-1902949961</t>
  </si>
  <si>
    <t>2-00860C_2</t>
  </si>
  <si>
    <t xml:space="preserve">trubka izolovaná CU 5/8" </t>
  </si>
  <si>
    <t>814559180</t>
  </si>
  <si>
    <t>001</t>
  </si>
  <si>
    <t>AZ střešní průchodka  pro system 60/100 ..</t>
  </si>
  <si>
    <t>-1392949041</t>
  </si>
  <si>
    <t>002</t>
  </si>
  <si>
    <t>Nadstřešní prodloužen, dělka 1 mm</t>
  </si>
  <si>
    <t>1449372650</t>
  </si>
  <si>
    <t>003</t>
  </si>
  <si>
    <t>Univerzální střešní taška pro systém 600/100 mm</t>
  </si>
  <si>
    <t>334596148</t>
  </si>
  <si>
    <t>004</t>
  </si>
  <si>
    <t>Univerzální krycí clona pro pr. 60/100 mm</t>
  </si>
  <si>
    <t>-121979325</t>
  </si>
  <si>
    <t>005</t>
  </si>
  <si>
    <t>Koaxiální posuvné hrdlo 60/100 mm</t>
  </si>
  <si>
    <t>-28529244</t>
  </si>
  <si>
    <t>006</t>
  </si>
  <si>
    <t>Koaxiální trubka 60/100 mm, L 1 m</t>
  </si>
  <si>
    <t>-551265125</t>
  </si>
  <si>
    <t>007</t>
  </si>
  <si>
    <t>Koaxiální trubka 60/100 mm, L 0,5 m</t>
  </si>
  <si>
    <t>1189137208</t>
  </si>
  <si>
    <t>008</t>
  </si>
  <si>
    <t>Revizní t kus přímý koaxiální 60/100 mm</t>
  </si>
  <si>
    <t>1369051143</t>
  </si>
  <si>
    <t>73100010</t>
  </si>
  <si>
    <t>Montáž odtahu spalin</t>
  </si>
  <si>
    <t>1324683144</t>
  </si>
  <si>
    <t>731341130</t>
  </si>
  <si>
    <t>Hadice napouštěcí pryžové Ø 16/23</t>
  </si>
  <si>
    <t>-1100076325</t>
  </si>
  <si>
    <t>731000002</t>
  </si>
  <si>
    <t>hod</t>
  </si>
  <si>
    <t>-564072929</t>
  </si>
  <si>
    <t>998731101</t>
  </si>
  <si>
    <t>Přesun hmot pro kotelny stanovený z hmotnosti přesunovaného materiálu vodorovná dopravní vzdálenost do 50 m v objektech výšky do 6 m</t>
  </si>
  <si>
    <t>1750408166</t>
  </si>
  <si>
    <t>https://podminky.urs.cz/item/CS_URS_2021_01/998731101</t>
  </si>
  <si>
    <t>732</t>
  </si>
  <si>
    <t>Ústřední vytápění - strojovny</t>
  </si>
  <si>
    <t>732112239</t>
  </si>
  <si>
    <t>Rozdělovače a sběrače sdružené hydraulické závitové (průtok Q m3/h - výkon kW) DN 125 (42 m3/h - 1000 kW)</t>
  </si>
  <si>
    <t>-374162002</t>
  </si>
  <si>
    <t>https://podminky.urs.cz/item/CS_URS_2021_01/732112239</t>
  </si>
  <si>
    <t>732113106.1</t>
  </si>
  <si>
    <t>Hydraulická vyhýbka MHK32</t>
  </si>
  <si>
    <t>-1494320349</t>
  </si>
  <si>
    <t>732219301</t>
  </si>
  <si>
    <t>Montáž ohříváků vody zásobníkových stojatých kombinovaných do 200 l</t>
  </si>
  <si>
    <t>1067908720</t>
  </si>
  <si>
    <t>https://podminky.urs.cz/item/CS_URS_2021_01/732219301</t>
  </si>
  <si>
    <t>48437112.1</t>
  </si>
  <si>
    <t>ohřívač vody stacionární PN 0,6 zásobníkový 1 výměník horní vývod 160L</t>
  </si>
  <si>
    <t>-437897970</t>
  </si>
  <si>
    <t>732331107</t>
  </si>
  <si>
    <t>Nádoby expanzní tlakové pro solární, topné a chladicí soustavy s membránou bez pojistného ventilu se závitovým připojením PN 1,0 o objemu 80 l</t>
  </si>
  <si>
    <t>898252373</t>
  </si>
  <si>
    <t>https://podminky.urs.cz/item/CS_URS_2021_01/732331107</t>
  </si>
  <si>
    <t>732331771</t>
  </si>
  <si>
    <t>Nádoby expanzní tlakové příslušenství k expanzním nádobám souprava s upínací páskou</t>
  </si>
  <si>
    <t>-764242235</t>
  </si>
  <si>
    <t>https://podminky.urs.cz/item/CS_URS_2021_01/732331771</t>
  </si>
  <si>
    <t>732331777</t>
  </si>
  <si>
    <t>Nádoby expanzní tlakové příslušenství k expanzním nádobám bezpečnostní uzávěr k měření tlaku G 3/4</t>
  </si>
  <si>
    <t>1181085718</t>
  </si>
  <si>
    <t>https://podminky.urs.cz/item/CS_URS_2021_01/732331777</t>
  </si>
  <si>
    <t>732429231.1</t>
  </si>
  <si>
    <t>Čerpadla teplovodní montáž čerpadel (do potrubí) ostatních typů mokroběžných přírubových zdvojených DN 32</t>
  </si>
  <si>
    <t>-690823451</t>
  </si>
  <si>
    <t>66812.10</t>
  </si>
  <si>
    <t>čerpadlová skupina 30/1-6</t>
  </si>
  <si>
    <t>-913258253</t>
  </si>
  <si>
    <t>66832.31</t>
  </si>
  <si>
    <t>Čerpadlová skupina směšovaná 30/1-7</t>
  </si>
  <si>
    <t>-973338943</t>
  </si>
  <si>
    <t>998732101</t>
  </si>
  <si>
    <t>Přesun hmot pro strojovny stanovený z hmotnosti přesunovaného materiálu vodorovná dopravní vzdálenost do 50 m v objektech výšky do 6 m</t>
  </si>
  <si>
    <t>-280354491</t>
  </si>
  <si>
    <t>https://podminky.urs.cz/item/CS_URS_2021_01/998732101</t>
  </si>
  <si>
    <t>733</t>
  </si>
  <si>
    <t>Ústřední vytápění - rozvodné potrubí</t>
  </si>
  <si>
    <t>733223105</t>
  </si>
  <si>
    <t>Potrubí z trubek měděných tvrdých spojovaných měkkým pájením Ø 28/1,5</t>
  </si>
  <si>
    <t>1336068460</t>
  </si>
  <si>
    <t>https://podminky.urs.cz/item/CS_URS_2021_01/733223105</t>
  </si>
  <si>
    <t>733223106</t>
  </si>
  <si>
    <t>Potrubí z trubek měděných tvrdých spojovaných měkkým pájením Ø 35/1,5</t>
  </si>
  <si>
    <t>1155213387</t>
  </si>
  <si>
    <t>https://podminky.urs.cz/item/CS_URS_2021_01/733223106</t>
  </si>
  <si>
    <t>733224206</t>
  </si>
  <si>
    <t>Potrubí z trubek měděných Příplatek k cenám za potrubí vedené v kotelnách a strojovnách Ø 35/1,5</t>
  </si>
  <si>
    <t>12091418</t>
  </si>
  <si>
    <t>https://podminky.urs.cz/item/CS_URS_2021_01/733224206</t>
  </si>
  <si>
    <t>733224224</t>
  </si>
  <si>
    <t>Potrubí z trubek měděných Příplatek k cenám za zhotovení přípojky z trubek měděných Ø 22/1</t>
  </si>
  <si>
    <t>737931505</t>
  </si>
  <si>
    <t>https://podminky.urs.cz/item/CS_URS_2021_01/733224224</t>
  </si>
  <si>
    <t>733224225</t>
  </si>
  <si>
    <t>Potrubí z trubek měděných Příplatek k cenám za zhotovení přípojky z trubek měděných Ø 28/1,5</t>
  </si>
  <si>
    <t>-779631431</t>
  </si>
  <si>
    <t>https://podminky.urs.cz/item/CS_URS_2021_01/733224225</t>
  </si>
  <si>
    <t>733224226</t>
  </si>
  <si>
    <t>Potrubí z trubek měděných Příplatek k cenám za zhotovení přípojky z trubek měděných Ø 35/1,5</t>
  </si>
  <si>
    <t>932882177</t>
  </si>
  <si>
    <t>https://podminky.urs.cz/item/CS_URS_2021_01/733224226</t>
  </si>
  <si>
    <t>733291101</t>
  </si>
  <si>
    <t>Zkoušky těsnosti potrubí z trubek měděných Ø do 35/1,5</t>
  </si>
  <si>
    <t>-177628608</t>
  </si>
  <si>
    <t>https://podminky.urs.cz/item/CS_URS_2021_01/733291101</t>
  </si>
  <si>
    <t>733322213</t>
  </si>
  <si>
    <t>Potrubí z trubek plastových ze zesíťovaného polyethylenu PE – X spojovaných mechanicky násuvnou objímkou kovovou běžné D 25/3,5</t>
  </si>
  <si>
    <t>626948997</t>
  </si>
  <si>
    <t>https://podminky.urs.cz/item/CS_URS_2021_01/733322213</t>
  </si>
  <si>
    <t>733322214</t>
  </si>
  <si>
    <t>Potrubí z trubek plastových ze zesíťovaného polyethylenu PE – X spojovaných mechanicky násuvnou objímkou kovovou běžné D 32/4,4</t>
  </si>
  <si>
    <t>-1451355978</t>
  </si>
  <si>
    <t>https://podminky.urs.cz/item/CS_URS_2021_01/733322214</t>
  </si>
  <si>
    <t>733391101</t>
  </si>
  <si>
    <t>Zkoušky těsnosti potrubí z trubek plastových Ø do 32/3,0</t>
  </si>
  <si>
    <t>1484392295</t>
  </si>
  <si>
    <t>https://podminky.urs.cz/item/CS_URS_2021_01/733391101</t>
  </si>
  <si>
    <t>998733101</t>
  </si>
  <si>
    <t>Přesun hmot pro rozvody potrubí stanovený z hmotnosti přesunovaného materiálu vodorovná dopravní vzdálenost do 50 m v objektech výšky do 6 m</t>
  </si>
  <si>
    <t>-63879191</t>
  </si>
  <si>
    <t>https://podminky.urs.cz/item/CS_URS_2021_01/998733101</t>
  </si>
  <si>
    <t>734</t>
  </si>
  <si>
    <t>Ústřední vytápění - armatury</t>
  </si>
  <si>
    <t>734211127</t>
  </si>
  <si>
    <t>Ventily odvzdušňovací závitové automatické se zpětnou klapkou PN 14 do 120°C G 1/2</t>
  </si>
  <si>
    <t>367381799</t>
  </si>
  <si>
    <t>https://podminky.urs.cz/item/CS_URS_2021_01/734211127</t>
  </si>
  <si>
    <t>734221536</t>
  </si>
  <si>
    <t>Ventily regulační závitové termostatické, bez hlavice ovládání PN 16 do 110°C rohové dvouregulační G 1/2</t>
  </si>
  <si>
    <t>850240714</t>
  </si>
  <si>
    <t>https://podminky.urs.cz/item/CS_URS_2021_01/734221536</t>
  </si>
  <si>
    <t>55128106.1</t>
  </si>
  <si>
    <t>hlavice termostatická vosková 12/180 s připojením M30x1,5</t>
  </si>
  <si>
    <t>-280489159</t>
  </si>
  <si>
    <t>734242414</t>
  </si>
  <si>
    <t>Ventily zpětné závitové PN 16 do 110°C přímé G 1</t>
  </si>
  <si>
    <t>1752745249</t>
  </si>
  <si>
    <t>https://podminky.urs.cz/item/CS_URS_2021_01/734242414</t>
  </si>
  <si>
    <t>734261234</t>
  </si>
  <si>
    <t>Šroubení topenářské PN 16 do 120°C přímé G 3/4</t>
  </si>
  <si>
    <t>-1856790608</t>
  </si>
  <si>
    <t>https://podminky.urs.cz/item/CS_URS_2021_01/734261234</t>
  </si>
  <si>
    <t>734261235</t>
  </si>
  <si>
    <t>Šroubení topenářské PN 16 do 120°C přímé G 1</t>
  </si>
  <si>
    <t>-1849288370</t>
  </si>
  <si>
    <t>https://podminky.urs.cz/item/CS_URS_2021_01/734261235</t>
  </si>
  <si>
    <t>734261417</t>
  </si>
  <si>
    <t>Šroubení regulační radiátorové rohové s vypouštěním G 1/2</t>
  </si>
  <si>
    <t>-1216221005</t>
  </si>
  <si>
    <t>https://podminky.urs.cz/item/CS_URS_2021_01/734261417</t>
  </si>
  <si>
    <t>734291123</t>
  </si>
  <si>
    <t>Ostatní armatury kohouty plnicí a vypouštěcí PN 10 do 90°C G 1/2</t>
  </si>
  <si>
    <t>1942445376</t>
  </si>
  <si>
    <t>https://podminky.urs.cz/item/CS_URS_2021_01/734291123</t>
  </si>
  <si>
    <t>734291264</t>
  </si>
  <si>
    <t>Ostatní armatury filtry závitové PN 30 do 110°C přímé s vnitřními závity G 1</t>
  </si>
  <si>
    <t>1685080454</t>
  </si>
  <si>
    <t>https://podminky.urs.cz/item/CS_URS_2021_01/734291264</t>
  </si>
  <si>
    <t>734292715</t>
  </si>
  <si>
    <t>Ostatní armatury kulové kohouty PN 42 do 185°C přímé vnitřní závit G 1</t>
  </si>
  <si>
    <t>346566809</t>
  </si>
  <si>
    <t>https://podminky.urs.cz/item/CS_URS_2021_01/734292715</t>
  </si>
  <si>
    <t>734292716</t>
  </si>
  <si>
    <t>Ostatní armatury kulové kohouty PN 42 do 185°C přímé vnitřní závit G 1 1/4</t>
  </si>
  <si>
    <t>-1737057453</t>
  </si>
  <si>
    <t>https://podminky.urs.cz/item/CS_URS_2021_01/734292716</t>
  </si>
  <si>
    <t>734421102</t>
  </si>
  <si>
    <t>Tlakoměry s pevným stonkem a zpětnou klapkou spodní připojení (radiální) tlaku 0–16 bar průměru 63 mm</t>
  </si>
  <si>
    <t>1770072763</t>
  </si>
  <si>
    <t>https://podminky.urs.cz/item/CS_URS_2021_01/734421102</t>
  </si>
  <si>
    <t>734424102</t>
  </si>
  <si>
    <t>Tlakoměry kondenzační smyčky k přivaření, PN 250 do 300°C stočené</t>
  </si>
  <si>
    <t>2088643656</t>
  </si>
  <si>
    <t>https://podminky.urs.cz/item/CS_URS_2021_01/734424102</t>
  </si>
  <si>
    <t>734494213</t>
  </si>
  <si>
    <t>Měřicí armatury návarky s trubkovým závitem G 1/2</t>
  </si>
  <si>
    <t>CS ÚRS 2019 02</t>
  </si>
  <si>
    <t>1339182338</t>
  </si>
  <si>
    <t>42233583</t>
  </si>
  <si>
    <t>kohout tlakoměrový s čepem a nátrubkový pro PN 6 s připojením M12x1,5mm</t>
  </si>
  <si>
    <t>-1828551770</t>
  </si>
  <si>
    <t>998734101</t>
  </si>
  <si>
    <t>Přesun hmot pro armatury stanovený z hmotnosti přesunovaného materiálu vodorovná dopravní vzdálenost do 50 m v objektech výšky do 6 m</t>
  </si>
  <si>
    <t>1477609184</t>
  </si>
  <si>
    <t>https://podminky.urs.cz/item/CS_URS_2021_01/998734101</t>
  </si>
  <si>
    <t>735</t>
  </si>
  <si>
    <t>Ústřední vytápění - otopná tělesa</t>
  </si>
  <si>
    <t>735164512</t>
  </si>
  <si>
    <t>Otopná tělesa trubková montáž těles na stěnu výšky tělesa přes 1500 mm</t>
  </si>
  <si>
    <t>580811733</t>
  </si>
  <si>
    <t>https://podminky.urs.cz/item/CS_URS_2021_01/735164512</t>
  </si>
  <si>
    <t>541182045.1</t>
  </si>
  <si>
    <t>těleso trubkové Koralux Lineár Max 1810/450</t>
  </si>
  <si>
    <t>2073376754</t>
  </si>
  <si>
    <t>Z-KT7-0600-10</t>
  </si>
  <si>
    <t>El. topné těleso 600 W</t>
  </si>
  <si>
    <t>1370990974</t>
  </si>
  <si>
    <t>Z-SKV-0001</t>
  </si>
  <si>
    <t>Odbočka T</t>
  </si>
  <si>
    <t>451176483</t>
  </si>
  <si>
    <t>Z-SKV -0002</t>
  </si>
  <si>
    <t>Vidlice se spínačem</t>
  </si>
  <si>
    <t>-1655997117</t>
  </si>
  <si>
    <t>735511007</t>
  </si>
  <si>
    <t>Trubkové teplovodní podlahové vytápění rozvod v systémové desce potrubí polyethylen PE-Xa rozvodné potrubí 17x2 mm, rozteč 100 mm</t>
  </si>
  <si>
    <t>-1414076904</t>
  </si>
  <si>
    <t>https://podminky.urs.cz/item/CS_URS_2021_01/735511007</t>
  </si>
  <si>
    <t>735511010.1</t>
  </si>
  <si>
    <t>Trubkové teplovodní podlahové vytápění rozvod v systémové desce potrubí polyethylen PE-Xa rozvodné potrubí 17x2 mm, rozteč 150 mm</t>
  </si>
  <si>
    <t>-1757931238</t>
  </si>
  <si>
    <t>735511011</t>
  </si>
  <si>
    <t>Trubkové teplovodní podlahové vytápění rozvod v systémové desce potrubí polyethylen PE-Xa rozvodné potrubí 17x2 mm, rozteč 250 mm</t>
  </si>
  <si>
    <t>-2128557731</t>
  </si>
  <si>
    <t>https://podminky.urs.cz/item/CS_URS_2021_01/735511011</t>
  </si>
  <si>
    <t>735511012</t>
  </si>
  <si>
    <t>Trubkové teplovodní podlahové vytápění rozvod v systémové desce potrubí polyethylen PE-Xa rozvodné potrubí 17x2 mm, rozteč 300 mm</t>
  </si>
  <si>
    <t>1694592670</t>
  </si>
  <si>
    <t>https://podminky.urs.cz/item/CS_URS_2021_01/735511012</t>
  </si>
  <si>
    <t>735511026</t>
  </si>
  <si>
    <t>Trubkové teplovodní podlahové vytápění rozvod v systémové desce systémová deska s tepelnou izolací, celkové výšky 31 mm</t>
  </si>
  <si>
    <t>2108322523</t>
  </si>
  <si>
    <t>https://podminky.urs.cz/item/CS_URS_2021_01/735511026</t>
  </si>
  <si>
    <t>735511062</t>
  </si>
  <si>
    <t>Trubkové teplovodní podlahové vytápění doplňkové prvky okrajový izolační pruh</t>
  </si>
  <si>
    <t>-1550749561</t>
  </si>
  <si>
    <t>https://podminky.urs.cz/item/CS_URS_2021_01/735511062</t>
  </si>
  <si>
    <t>735511063</t>
  </si>
  <si>
    <t>Trubkové teplovodní podlahové vytápění doplňkové prvky ochranná trubka</t>
  </si>
  <si>
    <t>-1937665125</t>
  </si>
  <si>
    <t>https://podminky.urs.cz/item/CS_URS_2021_01/735511063</t>
  </si>
  <si>
    <t>735511087</t>
  </si>
  <si>
    <t>Trubkové teplovodní podlahové vytápění rozdělovače mosazné s průtokoměry osmiokruhové</t>
  </si>
  <si>
    <t>311308132</t>
  </si>
  <si>
    <t>https://podminky.urs.cz/item/CS_URS_2021_01/735511087</t>
  </si>
  <si>
    <t>735511089</t>
  </si>
  <si>
    <t>Trubkové teplovodní podlahové vytápění rozdělovače mosazné s průtokoměry desítiokruhové</t>
  </si>
  <si>
    <t>858216448</t>
  </si>
  <si>
    <t>https://podminky.urs.cz/item/CS_URS_2021_01/735511089</t>
  </si>
  <si>
    <t>735511123</t>
  </si>
  <si>
    <t>Trubkové teplovodní podlahové vytápění skříně rozdělovače na omítku, pro rozdělovač s počtem okruhů 6-9</t>
  </si>
  <si>
    <t>713597445</t>
  </si>
  <si>
    <t>https://podminky.urs.cz/item/CS_URS_2021_01/735511123</t>
  </si>
  <si>
    <t>735511125</t>
  </si>
  <si>
    <t>Trubkové teplovodní podlahové vytápění skříně rozdělovače na omítku, pro rozdělovač s počtem okruhů 9-12</t>
  </si>
  <si>
    <t>801015134</t>
  </si>
  <si>
    <t>https://podminky.urs.cz/item/CS_URS_2021_01/735511125</t>
  </si>
  <si>
    <t>735511137</t>
  </si>
  <si>
    <t>Trubkové teplovodní podlahové vytápění připojovací šroubení rozdělovače, potrubí 16x2,0 mm</t>
  </si>
  <si>
    <t>299759894</t>
  </si>
  <si>
    <t>https://podminky.urs.cz/item/CS_URS_2021_01/735511137</t>
  </si>
  <si>
    <t>735511138</t>
  </si>
  <si>
    <t>Trubkové teplovodní podlahové vytápění připojovací šroubení rozdělovače, potrubí 17x2,0 mm</t>
  </si>
  <si>
    <t>-712886157</t>
  </si>
  <si>
    <t>https://podminky.urs.cz/item/CS_URS_2021_01/735511138</t>
  </si>
  <si>
    <t>19761022.1</t>
  </si>
  <si>
    <t>šroubení svěrné pro solár  3/4"Mx18</t>
  </si>
  <si>
    <t>1001819173</t>
  </si>
  <si>
    <t>735511142</t>
  </si>
  <si>
    <t>Trubkové teplovodní podlahové vytápění regulační zařízení prostorový termostat programovatelný</t>
  </si>
  <si>
    <t>-1715738143</t>
  </si>
  <si>
    <t>https://podminky.urs.cz/item/CS_URS_2021_01/735511142</t>
  </si>
  <si>
    <t>998735101</t>
  </si>
  <si>
    <t>Přesun hmot pro otopná tělesa stanovený z hmotnosti přesunovaného materiálu vodorovná dopravní vzdálenost do 50 m v objektech výšky do 6 m</t>
  </si>
  <si>
    <t>549070604</t>
  </si>
  <si>
    <t>https://podminky.urs.cz/item/CS_URS_2021_01/998735101</t>
  </si>
  <si>
    <t>2 - 03 - zdravotní instalace</t>
  </si>
  <si>
    <t xml:space="preserve">    8 - Trubní vedení</t>
  </si>
  <si>
    <t xml:space="preserve">    722 - Zdravotechnika - vnitřní vodovod</t>
  </si>
  <si>
    <t xml:space="preserve">    723 - Zdravotechnika - vnitřní plynovod</t>
  </si>
  <si>
    <t xml:space="preserve">    724 - Zdravotechnika - strojní vybavení</t>
  </si>
  <si>
    <t xml:space="preserve">    726 - Zdravotechnika - předstěnové instalace</t>
  </si>
  <si>
    <t>M - Práce a dodávky M</t>
  </si>
  <si>
    <t xml:space="preserve">    58-M - Revize vyhrazených technických zařízení</t>
  </si>
  <si>
    <t>131251100</t>
  </si>
  <si>
    <t>Hloubení nezapažených jam a zářezů strojně s urovnáním dna do předepsaného profilu a spádu v hornině třídy těžitelnosti I skupiny 3 do 20 m3</t>
  </si>
  <si>
    <t>-474324739</t>
  </si>
  <si>
    <t>https://podminky.urs.cz/item/CS_URS_2021_01/131251100</t>
  </si>
  <si>
    <t>akumulační nádrž</t>
  </si>
  <si>
    <t>vsak dešťových vod</t>
  </si>
  <si>
    <t>15*5*1,5</t>
  </si>
  <si>
    <t>napojení kanalizace</t>
  </si>
  <si>
    <t>1,5*1,5*1,5</t>
  </si>
  <si>
    <t>132251102</t>
  </si>
  <si>
    <t>Hloubení nezapažených rýh šířky do 800 mm strojně s urovnáním dna do předepsaného profilu a spádu v hornině třídy těžitelnosti I skupiny 3 přes 20 do 50 m3</t>
  </si>
  <si>
    <t>CS ÚRS 2020 01</t>
  </si>
  <si>
    <t>613340883</t>
  </si>
  <si>
    <t>splašková kanalizace</t>
  </si>
  <si>
    <t>53*0,8*1,5</t>
  </si>
  <si>
    <t>dešťová kanalizace</t>
  </si>
  <si>
    <t>56*0,8*1,4</t>
  </si>
  <si>
    <t>162201101</t>
  </si>
  <si>
    <t>Vodorovné přemístění výkopku nebo sypaniny po suchu na obvyklém dopravním prostředku, bez naložení výkopku, avšak se složením bez rozhrnutí z horniny tř. 1 až 4 na vzdálenost do 20 m</t>
  </si>
  <si>
    <t>CS ÚRS 2013 01</t>
  </si>
  <si>
    <t>31696064</t>
  </si>
  <si>
    <t>162701105</t>
  </si>
  <si>
    <t>Vodorovné přemístění výkopku nebo sypaniny po suchu na obvyklém dopravním prostředku, bez naložení výkopku, avšak se složením bez rozhrnutí z horniny tř. 1 až 4 na vzdálenost přes 9 000 do 10 000 m</t>
  </si>
  <si>
    <t>247672732</t>
  </si>
  <si>
    <t>26,16+8,72</t>
  </si>
  <si>
    <t>4*13,2*0,8</t>
  </si>
  <si>
    <t>167101101</t>
  </si>
  <si>
    <t>Nakládání, skládání a překládání neulehlého výkopku nebo sypaniny nakládání, množství do 100 m3, z hornin tř. 1 až 4</t>
  </si>
  <si>
    <t>-1413191157</t>
  </si>
  <si>
    <t>171201231</t>
  </si>
  <si>
    <t>Poplatek za uložení stavebního odpadu na recyklační skládce (skládkovné) zeminy a kamení zatříděného do Katalogu odpadů pod kódem 17 05 04</t>
  </si>
  <si>
    <t>-1407075628</t>
  </si>
  <si>
    <t>https://podminky.urs.cz/item/CS_URS_2021_01/171201231</t>
  </si>
  <si>
    <t>77,12*1,6</t>
  </si>
  <si>
    <t>174101101</t>
  </si>
  <si>
    <t>Zásyp sypaninou z jakékoliv horniny s uložením výkopku ve vrstvách se zhutněním jam, šachet, rýh nebo kolem objektů v těchto vykopávkách</t>
  </si>
  <si>
    <t>1911778190</t>
  </si>
  <si>
    <t>(15*5*1,5)-(13,2*4*0,8)</t>
  </si>
  <si>
    <t>126,32-26,16-8,72</t>
  </si>
  <si>
    <t>175101101</t>
  </si>
  <si>
    <t>Obsypání potrubí sypaninou z vhodných hornin tř. 1 až 4 nebo materiálem připraveným podél výkopu ve vzdálenosti do 3 m od jeho kraje, pro jakoukoliv hloubku výkopu a míru zhutnění bez prohození sypaniny</t>
  </si>
  <si>
    <t>526809118</t>
  </si>
  <si>
    <t>splaš kanalizace</t>
  </si>
  <si>
    <t>53*0,8*0,3</t>
  </si>
  <si>
    <t>kanalizace</t>
  </si>
  <si>
    <t>56*0,8*0,3</t>
  </si>
  <si>
    <t>583373030</t>
  </si>
  <si>
    <t>kamenivo přírodní těžené pro stavební účely  PTK  (drobné, hrubé, štěrkopísky) štěrkopísky ČSN 72  1511-2 frakce   0-8</t>
  </si>
  <si>
    <t>-1231233272</t>
  </si>
  <si>
    <t>26,16*2</t>
  </si>
  <si>
    <t>181351103.12</t>
  </si>
  <si>
    <t>Rozprostření a urovnání zeminy v rovině nebo ve svahu sklonu do 1:5 strojně při souvislé ploše přes 100 do 500 m2, tl. vrstvy do 200 mm</t>
  </si>
  <si>
    <t>-271579626</t>
  </si>
  <si>
    <t>382413115.1</t>
  </si>
  <si>
    <t>Osazení plastové jímky z polypropylenu PP na obetonování objemu 6000 l</t>
  </si>
  <si>
    <t>408921557</t>
  </si>
  <si>
    <t>56241623</t>
  </si>
  <si>
    <t>nádrž akumulační podzemní samostatná 6500L PE poklop</t>
  </si>
  <si>
    <t>-985522621</t>
  </si>
  <si>
    <t>https://podminky.urs.cz/item/CS_URS_2021_01/56241623</t>
  </si>
  <si>
    <t>386131111</t>
  </si>
  <si>
    <t>Montáž odlučovačů tuků a olejů polyetylenových, průtoku 2 l/s</t>
  </si>
  <si>
    <t>-1118605320</t>
  </si>
  <si>
    <t>https://podminky.urs.cz/item/CS_URS_2021_01/386131111</t>
  </si>
  <si>
    <t>56241548</t>
  </si>
  <si>
    <t>odlučovač tuků plastový průtok 1L/s poklop do 3,5t</t>
  </si>
  <si>
    <t>-859809215</t>
  </si>
  <si>
    <t>https://podminky.urs.cz/item/CS_URS_2021_01/56241548</t>
  </si>
  <si>
    <t>451572111</t>
  </si>
  <si>
    <t>Lože pod potrubí, stoky a drobné objekty v otevřeném výkopu z kameniva drobného těženého 0 až 4 mm</t>
  </si>
  <si>
    <t>932085718</t>
  </si>
  <si>
    <t>53*0,8*0,1</t>
  </si>
  <si>
    <t>56*0,8*0,1</t>
  </si>
  <si>
    <t>Trubní vedení</t>
  </si>
  <si>
    <t>871315211</t>
  </si>
  <si>
    <t>Kanalizační potrubí z tvrdého PVC v otevřeném výkopu ve sklonu do 20 %, hladkého plnostěnného jednovrstvého, tuhost třídy SN 4 DN 160</t>
  </si>
  <si>
    <t>2036033863</t>
  </si>
  <si>
    <t>https://podminky.urs.cz/item/CS_URS_2021_01/871315211</t>
  </si>
  <si>
    <t>25+26</t>
  </si>
  <si>
    <t>871355211</t>
  </si>
  <si>
    <t>Kanalizační potrubí z tvrdého PVC v otevřeném výkopu ve sklonu do 20 %, hladkého plnostěnného jednovrstvého, tuhost třídy SN 4 DN 200</t>
  </si>
  <si>
    <t>-1002452569</t>
  </si>
  <si>
    <t>https://podminky.urs.cz/item/CS_URS_2021_01/871355211</t>
  </si>
  <si>
    <t>28+30</t>
  </si>
  <si>
    <t>877275211</t>
  </si>
  <si>
    <t>Montáž tvarovek na kanalizačním potrubí z trub z plastu z tvrdého PVC nebo z polypropylenu v otevřeném výkopu jednoosých DN 125</t>
  </si>
  <si>
    <t>-470550308</t>
  </si>
  <si>
    <t>https://podminky.urs.cz/item/CS_URS_2021_01/877275211</t>
  </si>
  <si>
    <t>28611358</t>
  </si>
  <si>
    <t>koleno kanalizace PVC KG 125x87°</t>
  </si>
  <si>
    <t>-486925385</t>
  </si>
  <si>
    <t>https://podminky.urs.cz/item/CS_URS_2021_01/28611358</t>
  </si>
  <si>
    <t>877315211</t>
  </si>
  <si>
    <t>Montáž tvarovek na kanalizačním potrubí z trub z plastu z tvrdého PVC nebo z polypropylenu v otevřeném výkopu jednoosých DN 160</t>
  </si>
  <si>
    <t>-134472475</t>
  </si>
  <si>
    <t>https://podminky.urs.cz/item/CS_URS_2021_01/877315211</t>
  </si>
  <si>
    <t>1+1</t>
  </si>
  <si>
    <t>28611361</t>
  </si>
  <si>
    <t>koleno kanalizační PVC KG 160x45°</t>
  </si>
  <si>
    <t>-1969808933</t>
  </si>
  <si>
    <t>892351111</t>
  </si>
  <si>
    <t>Tlakové zkoušky vodou na potrubí DN 150 nebo 200</t>
  </si>
  <si>
    <t>773225507</t>
  </si>
  <si>
    <t>https://podminky.urs.cz/item/CS_URS_2021_01/892351111</t>
  </si>
  <si>
    <t>53+56</t>
  </si>
  <si>
    <t>894812315</t>
  </si>
  <si>
    <t>Revizní a čistící šachta z polypropylenu PP pro hladké trouby DN 600 šachtové dno (DN šachty / DN trubního vedení) DN 600/200 průtočné</t>
  </si>
  <si>
    <t>-1110207760</t>
  </si>
  <si>
    <t>https://podminky.urs.cz/item/CS_URS_2021_01/894812315</t>
  </si>
  <si>
    <t>894812317</t>
  </si>
  <si>
    <t>Revizní a čistící šachta z polypropylenu PP pro hladké trouby DN 600 šachtové dno (DN šachty / DN trubního vedení) DN 600/200 s přítokem tvaru T</t>
  </si>
  <si>
    <t>-823918642</t>
  </si>
  <si>
    <t>https://podminky.urs.cz/item/CS_URS_2021_01/894812317</t>
  </si>
  <si>
    <t>894812331</t>
  </si>
  <si>
    <t>Revizní a čistící šachta z polypropylenu PP pro hladké trouby DN 600 roura šachtová korugovaná, světlé hloubky 1 000 mm</t>
  </si>
  <si>
    <t>-1689413319</t>
  </si>
  <si>
    <t>https://podminky.urs.cz/item/CS_URS_2021_01/894812331</t>
  </si>
  <si>
    <t>894812339</t>
  </si>
  <si>
    <t>Revizní a čistící šachta z polypropylenu PP pro hladké trouby DN 600 Příplatek k cenám 2331 - 2334 za uříznutí šachtové roury</t>
  </si>
  <si>
    <t>-1890481990</t>
  </si>
  <si>
    <t>https://podminky.urs.cz/item/CS_URS_2021_01/894812339</t>
  </si>
  <si>
    <t>894812357</t>
  </si>
  <si>
    <t>Revizní a čistící šachta z polypropylenu PP pro hladké trouby DN 600 poklop (mříž) litinový pro třídu zatížení B125 s teleskopickým adaptérem</t>
  </si>
  <si>
    <t>-322093255</t>
  </si>
  <si>
    <t>https://podminky.urs.cz/item/CS_URS_2021_01/894812357</t>
  </si>
  <si>
    <t>897172112</t>
  </si>
  <si>
    <t>Akumulační boxy z polypropylenu PP pro retenci dešťových vod pod plochy zatížené osobními automobily o celkovém akumulačním objemu přes 10 do 30 m3</t>
  </si>
  <si>
    <t>-1804343002</t>
  </si>
  <si>
    <t>https://podminky.urs.cz/item/CS_URS_2021_01/897172112</t>
  </si>
  <si>
    <t>899721111</t>
  </si>
  <si>
    <t>Signalizační vodič na potrubí DN do 150 mm</t>
  </si>
  <si>
    <t>2110726851</t>
  </si>
  <si>
    <t>https://podminky.urs.cz/item/CS_URS_2021_01/899721111</t>
  </si>
  <si>
    <t>899722113</t>
  </si>
  <si>
    <t>Krytí potrubí z plastů výstražnou fólií z PVC šířky 34 cm</t>
  </si>
  <si>
    <t>-1420529136</t>
  </si>
  <si>
    <t>https://podminky.urs.cz/item/CS_URS_2021_01/899722113</t>
  </si>
  <si>
    <t>998276101</t>
  </si>
  <si>
    <t>Přesun hmot pro trubní vedení hloubené z trub z plastických hmot nebo sklolaminátových pro vodovody nebo kanalizace v otevřeném výkopu dopravní vzdálenost do 15 m</t>
  </si>
  <si>
    <t>CS ÚRS 2016 01</t>
  </si>
  <si>
    <t>226737986</t>
  </si>
  <si>
    <t>721171905</t>
  </si>
  <si>
    <t>Opravy odpadního potrubí plastového vsazení odbočky do potrubí DN 110</t>
  </si>
  <si>
    <t>854543525</t>
  </si>
  <si>
    <t>https://podminky.urs.cz/item/CS_URS_2021_01/721171905</t>
  </si>
  <si>
    <t>721171912</t>
  </si>
  <si>
    <t>Opravy odpadního potrubí plastového propojení dosavadního potrubí DN 40</t>
  </si>
  <si>
    <t>-589863883</t>
  </si>
  <si>
    <t>https://podminky.urs.cz/item/CS_URS_2021_01/721171912</t>
  </si>
  <si>
    <t>721171913</t>
  </si>
  <si>
    <t>Opravy odpadního potrubí plastového propojení dosavadního potrubí DN 50</t>
  </si>
  <si>
    <t>-542431918</t>
  </si>
  <si>
    <t>https://podminky.urs.cz/item/CS_URS_2021_01/721171913</t>
  </si>
  <si>
    <t>721171917</t>
  </si>
  <si>
    <t>Opravy odpadního potrubí plastového propojení dosavadního potrubí DN 160</t>
  </si>
  <si>
    <t>826592846</t>
  </si>
  <si>
    <t>https://podminky.urs.cz/item/CS_URS_2021_01/721171917</t>
  </si>
  <si>
    <t>721173315</t>
  </si>
  <si>
    <t>Potrubí z trub PVC SN4 dešťové DN 110</t>
  </si>
  <si>
    <t>1782517894</t>
  </si>
  <si>
    <t>https://podminky.urs.cz/item/CS_URS_2021_01/721173315</t>
  </si>
  <si>
    <t>8+20</t>
  </si>
  <si>
    <t>721173317</t>
  </si>
  <si>
    <t>Potrubí z trub PVC SN4 dešťové DN 160</t>
  </si>
  <si>
    <t>-1651009021</t>
  </si>
  <si>
    <t>https://podminky.urs.cz/item/CS_URS_2021_01/721173317</t>
  </si>
  <si>
    <t>12+70</t>
  </si>
  <si>
    <t>721173401</t>
  </si>
  <si>
    <t>Potrubí z trub PVC SN4 svodné (ležaté) DN 110</t>
  </si>
  <si>
    <t>-1696994585</t>
  </si>
  <si>
    <t>https://podminky.urs.cz/item/CS_URS_2021_01/721173401</t>
  </si>
  <si>
    <t>30+20</t>
  </si>
  <si>
    <t>721173402</t>
  </si>
  <si>
    <t>Potrubí z trub PVC SN4 svodné (ležaté) DN 125</t>
  </si>
  <si>
    <t>-882438537</t>
  </si>
  <si>
    <t>https://podminky.urs.cz/item/CS_URS_2021_01/721173402</t>
  </si>
  <si>
    <t>721173403</t>
  </si>
  <si>
    <t>Potrubí z trub PVC SN4 svodné (ležaté) DN 160</t>
  </si>
  <si>
    <t>-2034570361</t>
  </si>
  <si>
    <t>https://podminky.urs.cz/item/CS_URS_2021_01/721173403</t>
  </si>
  <si>
    <t>721174042</t>
  </si>
  <si>
    <t>Potrubí z trub polypropylenových připojovací DN 40</t>
  </si>
  <si>
    <t>-1081709378</t>
  </si>
  <si>
    <t>22+25</t>
  </si>
  <si>
    <t>721174043</t>
  </si>
  <si>
    <t>Potrubí z trub polypropylenových připojovací DN 50</t>
  </si>
  <si>
    <t>-1264148278</t>
  </si>
  <si>
    <t>24+5</t>
  </si>
  <si>
    <t>721174044</t>
  </si>
  <si>
    <t>Potrubí z trub polypropylenových připojovací DN 75</t>
  </si>
  <si>
    <t>1671187001</t>
  </si>
  <si>
    <t>https://podminky.urs.cz/item/CS_URS_2021_01/721174044</t>
  </si>
  <si>
    <t>8+26</t>
  </si>
  <si>
    <t>721174045</t>
  </si>
  <si>
    <t>Potrubí z trub polypropylenových připojovací DN 110</t>
  </si>
  <si>
    <t>25475732</t>
  </si>
  <si>
    <t>721174062</t>
  </si>
  <si>
    <t>Potrubí z trub polypropylenových větrací DN 75</t>
  </si>
  <si>
    <t>-974649829</t>
  </si>
  <si>
    <t>https://podminky.urs.cz/item/CS_URS_2021_01/721174062</t>
  </si>
  <si>
    <t>721194104</t>
  </si>
  <si>
    <t>Vyměření přípojek na potrubí vyvedení a upevnění odpadních výpustek DN 40</t>
  </si>
  <si>
    <t>-1910141893</t>
  </si>
  <si>
    <t>8+1+1</t>
  </si>
  <si>
    <t>2+4+4</t>
  </si>
  <si>
    <t>721194105</t>
  </si>
  <si>
    <t>Vyměření přípojek na potrubí vyvedení a upevnění odpadních výpustek DN 50</t>
  </si>
  <si>
    <t>2098204934</t>
  </si>
  <si>
    <t>1+6+6</t>
  </si>
  <si>
    <t>721194109</t>
  </si>
  <si>
    <t>Vyměření přípojek na potrubí vyvedení a upevnění odpadních výpustek DN 100</t>
  </si>
  <si>
    <t>1982235090</t>
  </si>
  <si>
    <t>6+1+1+1</t>
  </si>
  <si>
    <t>721211421</t>
  </si>
  <si>
    <t>Podlahové vpusti se svislým odtokem DN 50/75/110 mřížka nerez 115x115</t>
  </si>
  <si>
    <t>1380605033</t>
  </si>
  <si>
    <t>https://podminky.urs.cz/item/CS_URS_2021_01/721211421</t>
  </si>
  <si>
    <t>721226511</t>
  </si>
  <si>
    <t>Zápachové uzávěrky podomítkové (Pe) s krycí deskou pro pračku a myčku DN 40</t>
  </si>
  <si>
    <t>1603266566</t>
  </si>
  <si>
    <t>https://podminky.urs.cz/item/CS_URS_2021_01/721226511</t>
  </si>
  <si>
    <t>721233212.1</t>
  </si>
  <si>
    <t>Střešní vtoky (vpusti) polypropylenové (PP) pro pochůzné střechy s odtokem svislým DN 110</t>
  </si>
  <si>
    <t>615387571</t>
  </si>
  <si>
    <t>721242116</t>
  </si>
  <si>
    <t>Lapače střešních splavenin polypropylenové (PP) s kulovým kloubem na odtoku DN 125</t>
  </si>
  <si>
    <t>149366544</t>
  </si>
  <si>
    <t>https://podminky.urs.cz/item/CS_URS_2021_01/721242116</t>
  </si>
  <si>
    <t>721273152</t>
  </si>
  <si>
    <t>Ventilační hlavice z polypropylenu (PP) DN 75</t>
  </si>
  <si>
    <t>802831209</t>
  </si>
  <si>
    <t>https://podminky.urs.cz/item/CS_URS_2021_01/721273152</t>
  </si>
  <si>
    <t>721290111</t>
  </si>
  <si>
    <t>Zkouška těsnosti kanalizace v objektech vodou do DN 125</t>
  </si>
  <si>
    <t>-1412090262</t>
  </si>
  <si>
    <t>90+20+76+90</t>
  </si>
  <si>
    <t>998721101</t>
  </si>
  <si>
    <t>Přesun hmot pro vnitřní kanalizace stanovený z hmotnosti přesunovaného materiálu vodorovná dopravní vzdálenost do 50 m v objektech výšky do 6 m</t>
  </si>
  <si>
    <t>-1779208150</t>
  </si>
  <si>
    <t>722</t>
  </si>
  <si>
    <t>Zdravotechnika - vnitřní vodovod</t>
  </si>
  <si>
    <t>722130105</t>
  </si>
  <si>
    <t>Potrubí z ocelových trubek pozinkovaných hladkých pro zavodněný systém spojovaných lisováním PN 16 do 110°C Ø 35/1,5</t>
  </si>
  <si>
    <t>1191555054</t>
  </si>
  <si>
    <t>https://podminky.urs.cz/item/CS_URS_2021_01/722130105</t>
  </si>
  <si>
    <t>722174002</t>
  </si>
  <si>
    <t>Potrubí z plastových trubek z polypropylenu PPR svařovaných polyfuzně PN 16 (SDR 7,4) D 20 x 2,8</t>
  </si>
  <si>
    <t>CS ÚRS 2020 02</t>
  </si>
  <si>
    <t>-1209480788</t>
  </si>
  <si>
    <t>100+80</t>
  </si>
  <si>
    <t>722174003</t>
  </si>
  <si>
    <t>Potrubí z plastových trubek z polypropylenu PPR svařovaných polyfuzně PN 16 (SDR 7,4) D 25 x 3,5</t>
  </si>
  <si>
    <t>1912002072</t>
  </si>
  <si>
    <t>25+40</t>
  </si>
  <si>
    <t>722174004</t>
  </si>
  <si>
    <t>Potrubí z plastových trubek z polypropylenu PPR svařovaných polyfuzně PN 16 (SDR 7,4) D 32 x 4,4</t>
  </si>
  <si>
    <t>-994012073</t>
  </si>
  <si>
    <t>35+45</t>
  </si>
  <si>
    <t>722174025</t>
  </si>
  <si>
    <t>Potrubí z plastových trubek z polypropylenu PPR svařovaných polyfúzně PN 20 (SDR 6) D 40 x 6,7</t>
  </si>
  <si>
    <t>603698314</t>
  </si>
  <si>
    <t>https://podminky.urs.cz/item/CS_URS_2021_01/722174025</t>
  </si>
  <si>
    <t>722181221</t>
  </si>
  <si>
    <t>Ochrana potrubí termoizolačními trubicemi z pěnového polyetylenu PE přilepenými v příčných a podélných spojích, tloušťky izolace přes 6 do 9 mm, vnitřního průměru izolace DN do 22 mm</t>
  </si>
  <si>
    <t>-1646213613</t>
  </si>
  <si>
    <t>https://podminky.urs.cz/item/CS_URS_2021_01/722181221</t>
  </si>
  <si>
    <t>722181222</t>
  </si>
  <si>
    <t>Ochrana potrubí termoizolačními trubicemi z pěnového polyetylenu PE přilepenými v příčných a podélných spojích, tloušťky izolace přes 6 do 9 mm, vnitřního průměru izolace DN přes 22 do 45 mm</t>
  </si>
  <si>
    <t>-1001681948</t>
  </si>
  <si>
    <t>https://podminky.urs.cz/item/CS_URS_2021_01/722181222</t>
  </si>
  <si>
    <t>25+40+40</t>
  </si>
  <si>
    <t>722181232</t>
  </si>
  <si>
    <t>Ochrana potrubí termoizolačními trubicemi z pěnového polyetylenu PE přilepenými v příčných a podélných spojích, tloušťky izolace přes 9 do 13 mm, vnitřního průměru izolace DN přes 22 do 45 mm</t>
  </si>
  <si>
    <t>1271823017</t>
  </si>
  <si>
    <t>35+50+45</t>
  </si>
  <si>
    <t>722190401</t>
  </si>
  <si>
    <t>Zřízení přípojek na potrubí vyvedení a upevnění výpustek do DN 25</t>
  </si>
  <si>
    <t>-1594643672</t>
  </si>
  <si>
    <t>722220111</t>
  </si>
  <si>
    <t>Armatury s jedním závitem nástěnky pro výtokový ventil G 1/2</t>
  </si>
  <si>
    <t>704161150</t>
  </si>
  <si>
    <t>722220121</t>
  </si>
  <si>
    <t>Armatury s jedním závitem nástěnky pro baterii G 1/2</t>
  </si>
  <si>
    <t>pár</t>
  </si>
  <si>
    <t>468199160</t>
  </si>
  <si>
    <t>722224115</t>
  </si>
  <si>
    <t>Armatury s jedním závitem kohouty plnicí a vypouštěcí PN 10 G 1/2</t>
  </si>
  <si>
    <t>1211049395</t>
  </si>
  <si>
    <t>1+3</t>
  </si>
  <si>
    <t>722231074</t>
  </si>
  <si>
    <t>Armatury se dvěma závity ventily zpětné mosazné PN 10 do 110°C G 1"</t>
  </si>
  <si>
    <t>1541407573</t>
  </si>
  <si>
    <t>https://podminky.urs.cz/item/CS_URS_2021_01/722231074</t>
  </si>
  <si>
    <t>722231076</t>
  </si>
  <si>
    <t>Armatury se dvěma závity ventily zpětné mosazné PN 10 do 110°C G 6/4"</t>
  </si>
  <si>
    <t>-205662514</t>
  </si>
  <si>
    <t>https://podminky.urs.cz/item/CS_URS_2021_01/722231076</t>
  </si>
  <si>
    <t>722231141</t>
  </si>
  <si>
    <t>Armatury se dvěma závity ventily pojistné rohové G 1/2"</t>
  </si>
  <si>
    <t>637447055</t>
  </si>
  <si>
    <t>https://podminky.urs.cz/item/CS_URS_2021_01/722231141</t>
  </si>
  <si>
    <t>722232044</t>
  </si>
  <si>
    <t>Armatury se dvěma závity kulové kohouty PN 42 do 185 °C přímé vnitřní závit G 3/4</t>
  </si>
  <si>
    <t>-1280593827</t>
  </si>
  <si>
    <t>722232046</t>
  </si>
  <si>
    <t>Armatury se dvěma závity kulové kohouty PN 42 do 185 °C přímé vnitřní závit G 5/4"</t>
  </si>
  <si>
    <t>-306577932</t>
  </si>
  <si>
    <t>https://podminky.urs.cz/item/CS_URS_2021_01/722232046</t>
  </si>
  <si>
    <t>722232047</t>
  </si>
  <si>
    <t>Armatury se dvěma závity kulové kohouty PN 42 do 185 °C přímé vnitřní závit G 6/4"</t>
  </si>
  <si>
    <t>-1817047784</t>
  </si>
  <si>
    <t>https://podminky.urs.cz/item/CS_URS_2021_01/722232047</t>
  </si>
  <si>
    <t>722232062</t>
  </si>
  <si>
    <t>Armatury se dvěma závity kulové kohouty PN 42 do 185 °C přímé vnitřní závit s vypouštěním G 3/4"</t>
  </si>
  <si>
    <t>-2002447852</t>
  </si>
  <si>
    <t>https://podminky.urs.cz/item/CS_URS_2021_01/722232062</t>
  </si>
  <si>
    <t>722232063</t>
  </si>
  <si>
    <t>Armatury se dvěma závity kulové kohouty PN 42 do 185 °C přímé vnitřní závit s vypouštěním G 1</t>
  </si>
  <si>
    <t>1083534401</t>
  </si>
  <si>
    <t>722250143</t>
  </si>
  <si>
    <t>Požární příslušenství a armatury hydrantový systém s tvarově stálou hadicí prosklený D 25 x 30 m</t>
  </si>
  <si>
    <t>759297021</t>
  </si>
  <si>
    <t>https://podminky.urs.cz/item/CS_URS_2021_01/722250143</t>
  </si>
  <si>
    <t>722290226</t>
  </si>
  <si>
    <t>Zkoušky, proplach a desinfekce vodovodního potrubí zkoušky těsnosti vodovodního potrubí závitového do DN 50</t>
  </si>
  <si>
    <t>1045399885</t>
  </si>
  <si>
    <t>722290234</t>
  </si>
  <si>
    <t>Zkoušky, proplach a desinfekce vodovodního potrubí proplach a desinfekce vodovodního potrubí do DN 80</t>
  </si>
  <si>
    <t>1851188705</t>
  </si>
  <si>
    <t>998722101</t>
  </si>
  <si>
    <t>Přesun hmot pro vnitřní vodovod stanovený z hmotnosti přesunovaného materiálu vodorovná dopravní vzdálenost do 50 m v objektech výšky do 6 m</t>
  </si>
  <si>
    <t>1854907914</t>
  </si>
  <si>
    <t>723</t>
  </si>
  <si>
    <t>Zdravotechnika - vnitřní plynovod</t>
  </si>
  <si>
    <t>723181023</t>
  </si>
  <si>
    <t>Potrubí z měděných trubek tvrdých, spojovaných lisováním Ø 22/1</t>
  </si>
  <si>
    <t>-1526171893</t>
  </si>
  <si>
    <t>https://podminky.urs.cz/item/CS_URS_2021_01/723181023</t>
  </si>
  <si>
    <t>723181024</t>
  </si>
  <si>
    <t>Potrubí z měděných trubek tvrdých, spojovaných lisováním Ø 28/1,5</t>
  </si>
  <si>
    <t>-1049624219</t>
  </si>
  <si>
    <t>https://podminky.urs.cz/item/CS_URS_2021_01/723181024</t>
  </si>
  <si>
    <t>723190251</t>
  </si>
  <si>
    <t>Přípojky plynovodní ke strojům a zařízením z trubek vyvedení a upevnění plynovodních výpustek na potrubí DN 15</t>
  </si>
  <si>
    <t>1997358804</t>
  </si>
  <si>
    <t>https://podminky.urs.cz/item/CS_URS_2021_01/723190251</t>
  </si>
  <si>
    <t>723230102</t>
  </si>
  <si>
    <t>Armatury se dvěma závity s protipožární armaturou PN 5 kulové uzávěry přímé závity vnitřní G 1/2" FF</t>
  </si>
  <si>
    <t>1241947319</t>
  </si>
  <si>
    <t>https://podminky.urs.cz/item/CS_URS_2021_01/723230102</t>
  </si>
  <si>
    <t>723230155</t>
  </si>
  <si>
    <t>Armatury se dvěma závity flexibilní nerezová hadice pro bajonetové uzávěry na plyn PN 1, délky 1 000 mm</t>
  </si>
  <si>
    <t>1312199164</t>
  </si>
  <si>
    <t>https://podminky.urs.cz/item/CS_URS_2021_01/723230155</t>
  </si>
  <si>
    <t>723231164</t>
  </si>
  <si>
    <t>Armatury se dvěma závity kohouty kulové PN 42 do 185°C plnoprůtokové vnitřní závit těžká řada G 1"</t>
  </si>
  <si>
    <t>-549510201</t>
  </si>
  <si>
    <t>https://podminky.urs.cz/item/CS_URS_2021_01/723231164</t>
  </si>
  <si>
    <t>998723101</t>
  </si>
  <si>
    <t>Přesun hmot pro vnitřní plynovod stanovený z hmotnosti přesunovaného materiálu vodorovná dopravní vzdálenost do 50 m v objektech výšky do 6 m</t>
  </si>
  <si>
    <t>334925541</t>
  </si>
  <si>
    <t>https://podminky.urs.cz/item/CS_URS_2021_01/998723101</t>
  </si>
  <si>
    <t>724</t>
  </si>
  <si>
    <t>Zdravotechnika - strojní vybavení</t>
  </si>
  <si>
    <t>732331132</t>
  </si>
  <si>
    <t>Nádoby expanzní tlakové pro akumulační ohřev teplé vody s membránou bez pojistného ventilu se závitovým připojením PN 1,0 o objemu 12 l</t>
  </si>
  <si>
    <t>1116980056</t>
  </si>
  <si>
    <t>https://podminky.urs.cz/item/CS_URS_2021_01/732331132</t>
  </si>
  <si>
    <t>1060975806</t>
  </si>
  <si>
    <t>-1494164765</t>
  </si>
  <si>
    <t>732421201</t>
  </si>
  <si>
    <t>Čerpadla teplovodní závitová mokroběžná cirkulační pro TUV (elektronicky řízená) PN 10, do 80°C DN přípojky/dopravní výška H (m) - čerpací výkon Q (m3/h) DN 15 / do 0,9 m / 0,35 m3/h</t>
  </si>
  <si>
    <t>176823668</t>
  </si>
  <si>
    <t>998724101</t>
  </si>
  <si>
    <t>Přesun hmot pro strojní vybavení stanovený z hmotnosti přesunovaného materiálu vodorovná dopravní vzdálenost do 50 m v objektech výšky do 6 m</t>
  </si>
  <si>
    <t>1554862452</t>
  </si>
  <si>
    <t>https://podminky.urs.cz/item/CS_URS_2021_01/998724101</t>
  </si>
  <si>
    <t>725112015.1</t>
  </si>
  <si>
    <t xml:space="preserve">Zařízení záchodů klozety keramické dětské s hlubokým splachováním </t>
  </si>
  <si>
    <t>-1659950658</t>
  </si>
  <si>
    <t>725112022</t>
  </si>
  <si>
    <t>Zařízení záchodů klozety keramické závěsné na nosné stěny s hlubokým splachováním odpad vodorovný</t>
  </si>
  <si>
    <t>-3684957</t>
  </si>
  <si>
    <t>725121502</t>
  </si>
  <si>
    <t>Pisoárové záchodky keramické bez splachovací nádrže urinál bez odsávání s otvorem pro ventil</t>
  </si>
  <si>
    <t>1788042689</t>
  </si>
  <si>
    <t>https://podminky.urs.cz/item/CS_URS_2021_01/725121502</t>
  </si>
  <si>
    <t>725211601</t>
  </si>
  <si>
    <t>Umyvadla keramická bílá bez výtokových armatur připevněná na stěnu šrouby bez sloupu nebo krytu na sifon, šířka umyvadla 500 mm</t>
  </si>
  <si>
    <t>647125248</t>
  </si>
  <si>
    <t>https://podminky.urs.cz/item/CS_URS_2021_01/725211601</t>
  </si>
  <si>
    <t>725211603</t>
  </si>
  <si>
    <t>Umyvadla keramická bílá bez výtokových armatur připevněná na stěnu šrouby bez sloupu nebo krytu na sifon, šířka umyvadla 600 mm</t>
  </si>
  <si>
    <t>-1965300049</t>
  </si>
  <si>
    <t>https://podminky.urs.cz/item/CS_URS_2021_01/725211603</t>
  </si>
  <si>
    <t>725211604</t>
  </si>
  <si>
    <t>Umyvadla keramická bílá bez výtokových armatur připevněná na stěnu šrouby bez sloupu nebo krytu na sifon, šířka umyvadla 650 mm</t>
  </si>
  <si>
    <t>-833137354</t>
  </si>
  <si>
    <t>https://podminky.urs.cz/item/CS_URS_2021_01/725211604</t>
  </si>
  <si>
    <t>725241112</t>
  </si>
  <si>
    <t>Sprchové vaničky akrylátové čtvercové 900x900 mm</t>
  </si>
  <si>
    <t>2090662847</t>
  </si>
  <si>
    <t>https://podminky.urs.cz/item/CS_URS_2021_01/725241112</t>
  </si>
  <si>
    <t>725244523</t>
  </si>
  <si>
    <t>Sprchové dveře a zástěny zástěny sprchové rohové čtvercové/obdélníkové rámové se skleněnou výplní tl. 4 a 5 mm dveře posuvné dvoudílné, vstup z rohu, na vaničku 900x900 mm</t>
  </si>
  <si>
    <t>-1795399103</t>
  </si>
  <si>
    <t>https://podminky.urs.cz/item/CS_URS_2021_01/725244523</t>
  </si>
  <si>
    <t>725319111</t>
  </si>
  <si>
    <t>Dřezy bez výtokových armatur montáž dřezů ostatních typů</t>
  </si>
  <si>
    <t>-969972666</t>
  </si>
  <si>
    <t>https://podminky.urs.cz/item/CS_URS_2021_01/725319111</t>
  </si>
  <si>
    <t>55231082.1</t>
  </si>
  <si>
    <t>dřez keramický 590x450mm</t>
  </si>
  <si>
    <t>2066336354</t>
  </si>
  <si>
    <t>725331111</t>
  </si>
  <si>
    <t>Výlevky bez výtokových armatur a splachovací nádrže keramické se sklopnou plastovou mřížkou 425 mm</t>
  </si>
  <si>
    <t>1521757247</t>
  </si>
  <si>
    <t>https://podminky.urs.cz/item/CS_URS_2021_01/725331111</t>
  </si>
  <si>
    <t>725813111</t>
  </si>
  <si>
    <t>Ventily rohové bez připojovací trubičky nebo flexi hadičky G 1/2"</t>
  </si>
  <si>
    <t>79992190</t>
  </si>
  <si>
    <t>https://podminky.urs.cz/item/CS_URS_2021_01/725813111</t>
  </si>
  <si>
    <t>16+20</t>
  </si>
  <si>
    <t>725813112</t>
  </si>
  <si>
    <t>Ventily rohové bez připojovací trubičky nebo flexi hadičky pračkové G 3/4</t>
  </si>
  <si>
    <t>-109065533</t>
  </si>
  <si>
    <t>725819402</t>
  </si>
  <si>
    <t>Ventily montáž ventilů ostatních typů rohových bez připojovací trubičky G 1/2"</t>
  </si>
  <si>
    <t>377072150</t>
  </si>
  <si>
    <t>https://podminky.urs.cz/item/CS_URS_2021_01/725819402</t>
  </si>
  <si>
    <t>55141002</t>
  </si>
  <si>
    <t>ventil kulový rohový s filtrem 1/2"x3/8" s celokovovým kulatým designem</t>
  </si>
  <si>
    <t>-1070945659</t>
  </si>
  <si>
    <t>55190004</t>
  </si>
  <si>
    <t>flexi hadice ohebná k baterii D 8x12mm F 3/8"xM10 500mm</t>
  </si>
  <si>
    <t>386970283</t>
  </si>
  <si>
    <t>https://podminky.urs.cz/item/CS_URS_2021_01/55190004</t>
  </si>
  <si>
    <t>725821311</t>
  </si>
  <si>
    <t>Baterie dřezové nástěnné pákové s otáčivým kulatým ústím a délkou ramínka 200 mm</t>
  </si>
  <si>
    <t>1309178117</t>
  </si>
  <si>
    <t>https://podminky.urs.cz/item/CS_URS_2021_01/725821311</t>
  </si>
  <si>
    <t>725821312</t>
  </si>
  <si>
    <t>Baterie dřezové nástěnné pákové s otáčivým kulatým ústím a délkou ramínka 300 mm</t>
  </si>
  <si>
    <t>-1712496393</t>
  </si>
  <si>
    <t>https://podminky.urs.cz/item/CS_URS_2021_01/725821312</t>
  </si>
  <si>
    <t>725821325</t>
  </si>
  <si>
    <t>Baterie dřezové stojánkové pákové s otáčivým ústím a délkou ramínka 220 mm</t>
  </si>
  <si>
    <t>1279951275</t>
  </si>
  <si>
    <t>https://podminky.urs.cz/item/CS_URS_2021_01/725821325</t>
  </si>
  <si>
    <t>725821329.1</t>
  </si>
  <si>
    <t xml:space="preserve">Baterie dřezové stojánkové pákové s otáčivým ústím a délkou ramínka </t>
  </si>
  <si>
    <t>414802375</t>
  </si>
  <si>
    <t>725822611</t>
  </si>
  <si>
    <t>Baterie umyvadlové stojánkové pákové bez výpusti</t>
  </si>
  <si>
    <t>1242950676</t>
  </si>
  <si>
    <t>https://podminky.urs.cz/item/CS_URS_2021_01/725822611</t>
  </si>
  <si>
    <t>725822613</t>
  </si>
  <si>
    <t>Baterie umyvadlové stojánkové pákové s výpustí</t>
  </si>
  <si>
    <t>2089690132</t>
  </si>
  <si>
    <t>725841312</t>
  </si>
  <si>
    <t>Baterie sprchová nástěnná RAF AN80B páková</t>
  </si>
  <si>
    <t>-1806161294</t>
  </si>
  <si>
    <t>725860262R00</t>
  </si>
  <si>
    <t>Výpusť umyvadlová , s tlakovým uzávěrem , DN32 DESIGN celokovový, kulatý. Zvýšená odolnost proti poškrábání,mosaz s chromovou povrchovou úprav, D+M</t>
  </si>
  <si>
    <t>-1644799610</t>
  </si>
  <si>
    <t>63465132.1</t>
  </si>
  <si>
    <t>zrcadlo kulaté 80 cm</t>
  </si>
  <si>
    <t>988997770</t>
  </si>
  <si>
    <t>63465134.1</t>
  </si>
  <si>
    <t>zrcadlo kulaté 45 cm</t>
  </si>
  <si>
    <t>-1405726980</t>
  </si>
  <si>
    <t>SNL.SLZN67</t>
  </si>
  <si>
    <t>Nerezový háček, lesklý</t>
  </si>
  <si>
    <t>-2028812946</t>
  </si>
  <si>
    <t>SNL.SLZN57X</t>
  </si>
  <si>
    <t>Nerezový dvojitý háček - povrch matný</t>
  </si>
  <si>
    <t>1189573907</t>
  </si>
  <si>
    <t>725862103</t>
  </si>
  <si>
    <t>Zápachové uzávěrky zařizovacích předmětů pro dřezy DN 40/50</t>
  </si>
  <si>
    <t>-1187722601</t>
  </si>
  <si>
    <t>https://podminky.urs.cz/item/CS_URS_2021_01/725862103</t>
  </si>
  <si>
    <t>2+7</t>
  </si>
  <si>
    <t>998725101</t>
  </si>
  <si>
    <t>Přesun hmot pro zařizovací předměty stanovený z hmotnosti přesunovaného materiálu vodorovná dopravní vzdálenost do 50 m v objektech výšky do 6 m</t>
  </si>
  <si>
    <t>-383611446</t>
  </si>
  <si>
    <t>726</t>
  </si>
  <si>
    <t>Zdravotechnika - předstěnové instalace</t>
  </si>
  <si>
    <t>726111031</t>
  </si>
  <si>
    <t>Předstěnové instalační systémy pro zazdění do masivních zděných konstrukcí pro závěsné klozety ovládání zepředu, stavební výška 1080 mm</t>
  </si>
  <si>
    <t>1056732922</t>
  </si>
  <si>
    <t>726111041</t>
  </si>
  <si>
    <t>Předstěnové instalační systémy pro zazdění do masivních zděných konstrukcí pro závěsné klozety ovládání shora, stavební výška 820 mm</t>
  </si>
  <si>
    <t>1118379945</t>
  </si>
  <si>
    <t>https://podminky.urs.cz/item/CS_URS_2021_01/726111041</t>
  </si>
  <si>
    <t>998726111</t>
  </si>
  <si>
    <t>Přesun hmot pro instalační prefabrikáty stanovený z hmotnosti přesunovaného materiálu vodorovná dopravní vzdálenost do 50 m v objektech výšky do 6 m</t>
  </si>
  <si>
    <t>-549958492</t>
  </si>
  <si>
    <t>783614551</t>
  </si>
  <si>
    <t>Základní nátěr armatur a kovových potrubí jednonásobný potrubí do DN 50 mm syntetický</t>
  </si>
  <si>
    <t>-755987201</t>
  </si>
  <si>
    <t>https://podminky.urs.cz/item/CS_URS_2021_01/783614551</t>
  </si>
  <si>
    <t>783617611</t>
  </si>
  <si>
    <t>Krycí nátěr (email) armatur a kovových potrubí potrubí do DN 50 mm dvojnásobný syntetický standardní</t>
  </si>
  <si>
    <t>-626723577</t>
  </si>
  <si>
    <t>https://podminky.urs.cz/item/CS_URS_2021_01/783617611</t>
  </si>
  <si>
    <t>Práce a dodávky M</t>
  </si>
  <si>
    <t>58-M</t>
  </si>
  <si>
    <t>Revize vyhrazených technických zařízení</t>
  </si>
  <si>
    <t>580506002</t>
  </si>
  <si>
    <t>Domovní plynovody kontrola souladu provedené instalace s projektovou dokumentací plynovodu délky přes 20 do 50 m</t>
  </si>
  <si>
    <t>úsek</t>
  </si>
  <si>
    <t>-673746719</t>
  </si>
  <si>
    <t>580506036</t>
  </si>
  <si>
    <t>Domovní plynovody odvzdušnění plynovodu DN do 50 délky přes 20 do 50 m</t>
  </si>
  <si>
    <t>-1780730630</t>
  </si>
  <si>
    <t>580506042</t>
  </si>
  <si>
    <t>Domovní plynovody vypracování protokolu o tlakové zkoušce</t>
  </si>
  <si>
    <t>-926409384</t>
  </si>
  <si>
    <t>580506302</t>
  </si>
  <si>
    <t>Opakovaná tlaková zkouška plynovodu kontrola před natlakováním plynovod DN do 80, délky přes 20 do 100 m</t>
  </si>
  <si>
    <t>1083411971</t>
  </si>
  <si>
    <t>580506320</t>
  </si>
  <si>
    <t>Opakovaná tlaková zkouška plynovodu provedení tlakové zkoušky plynovodu nízkotlakého</t>
  </si>
  <si>
    <t>-252897921</t>
  </si>
  <si>
    <t>2 - 04 - elektroinstaklace - hlavní způsobilé náklady</t>
  </si>
  <si>
    <t>D1 - Rrzvaděč MaR1</t>
  </si>
  <si>
    <t>D2 - Rozvaděč MaR2</t>
  </si>
  <si>
    <t>D3 - Rozvaděč HR</t>
  </si>
  <si>
    <t>D4 - Rozvaděč ER</t>
  </si>
  <si>
    <t>D 5 - Svítidla a světelené zdroje</t>
  </si>
  <si>
    <t>D 6 - Instalační materiál a kabelová vedení</t>
  </si>
  <si>
    <t>D 7 - Materiál hromosvod a uzemnění</t>
  </si>
  <si>
    <t>D 8 - Montážní práce - elektroinstalace</t>
  </si>
  <si>
    <t>D 9 - Montážní práce - hromosvod a uzemnění</t>
  </si>
  <si>
    <t>D 10 - Ostatní náklady</t>
  </si>
  <si>
    <t>D1</t>
  </si>
  <si>
    <t>Rrzvaděč MaR1</t>
  </si>
  <si>
    <t>Pol1</t>
  </si>
  <si>
    <t>Univerzální plastová skříň 600x800x300, IP66, šedá</t>
  </si>
  <si>
    <t>dle ceníku projektanta</t>
  </si>
  <si>
    <t>P</t>
  </si>
  <si>
    <t>Poznámka k položce:_x000D_
včetně příslušenství a montážního materiálu</t>
  </si>
  <si>
    <t>Pol2</t>
  </si>
  <si>
    <t>Ekvitermní regulátor, 2° kotel, směšovaný topný okruh, příprava TUV</t>
  </si>
  <si>
    <t>Poznámka k položce:_x000D_
1 multifunkční výstup, komunikace LPB</t>
  </si>
  <si>
    <t>Pol3</t>
  </si>
  <si>
    <t>Obslužná jednotka s komunikací BSB pro RVS</t>
  </si>
  <si>
    <t>Pol4</t>
  </si>
  <si>
    <t>Webserver pro RVS - 4 LPB adresy</t>
  </si>
  <si>
    <t>Pol5</t>
  </si>
  <si>
    <t>Příložné čidlo teploty NTC10k, -30°C...+125°C, 6s</t>
  </si>
  <si>
    <t>Pol6</t>
  </si>
  <si>
    <t>Kabelové čidlo teploty NTC10k, 0°C...+90°C, 30s, kabel 6m</t>
  </si>
  <si>
    <t>Pol7</t>
  </si>
  <si>
    <t>Venkovní čidlo NTC 10k</t>
  </si>
  <si>
    <t>Pol8</t>
  </si>
  <si>
    <t>Sada svorek pro ekvitermní regulátor</t>
  </si>
  <si>
    <t>sady</t>
  </si>
  <si>
    <t>Pol9</t>
  </si>
  <si>
    <t>Plochý kable pro obslužnou jednotku</t>
  </si>
  <si>
    <t>Pol10</t>
  </si>
  <si>
    <t>Kryt obslužného panelu</t>
  </si>
  <si>
    <t>Pol11</t>
  </si>
  <si>
    <t>Propojovací vodiče a podružný materiál, svorky</t>
  </si>
  <si>
    <t>Pol12</t>
  </si>
  <si>
    <t>Sestavení rozvadaděče, zapojení</t>
  </si>
  <si>
    <t>D2</t>
  </si>
  <si>
    <t>Rozvaděč MaR2</t>
  </si>
  <si>
    <t>Pol13</t>
  </si>
  <si>
    <t>Plochý kabel pro obslužnou jednotku</t>
  </si>
  <si>
    <t>D3</t>
  </si>
  <si>
    <t>Rozvaděč HR</t>
  </si>
  <si>
    <t>Pol14</t>
  </si>
  <si>
    <t>Oceloplechový rozvaděč 800x1560x270, bílý IP54 (BPM-O-800/15)</t>
  </si>
  <si>
    <t>Poznámka k položce:_x000D_
včetně vnitřního vybavení a krycích desek</t>
  </si>
  <si>
    <t>Pol15</t>
  </si>
  <si>
    <t>Hlavní vypínač-125/3</t>
  </si>
  <si>
    <t>Pol16</t>
  </si>
  <si>
    <t>Svodič přepětí TN-C B+C</t>
  </si>
  <si>
    <t>Pol17</t>
  </si>
  <si>
    <t>Jistič - 4/1/C</t>
  </si>
  <si>
    <t>Pol18</t>
  </si>
  <si>
    <t>Jistič - 10/1/B</t>
  </si>
  <si>
    <t>Pol19</t>
  </si>
  <si>
    <t>Jistič - 16/1/B</t>
  </si>
  <si>
    <t>Pol20</t>
  </si>
  <si>
    <t>Jistič - 10/3/B</t>
  </si>
  <si>
    <t>Pol21</t>
  </si>
  <si>
    <t>Jistič - 16/3/B</t>
  </si>
  <si>
    <t>Pol22</t>
  </si>
  <si>
    <t>Proudový chránič s jističem - 10/1N/0,03/B</t>
  </si>
  <si>
    <t>Pol23</t>
  </si>
  <si>
    <t>Proudový chránič s jističem - 16/1N/B/003</t>
  </si>
  <si>
    <t>Pol24</t>
  </si>
  <si>
    <t>Proudový chránič - 25/4/0,03</t>
  </si>
  <si>
    <t>Pol25</t>
  </si>
  <si>
    <t>Jistič - 20/3/B</t>
  </si>
  <si>
    <t>Pol26</t>
  </si>
  <si>
    <t>Jistič - 50/3/B</t>
  </si>
  <si>
    <t>Pol27</t>
  </si>
  <si>
    <t>Jistič - 6/1/C</t>
  </si>
  <si>
    <t>Pol28</t>
  </si>
  <si>
    <t>Jistič - 10/1/C</t>
  </si>
  <si>
    <t>Pol29</t>
  </si>
  <si>
    <t>Jistič - 16/1/C</t>
  </si>
  <si>
    <t>Pol30</t>
  </si>
  <si>
    <t>Jistič - 16/3/C</t>
  </si>
  <si>
    <t>Pol31</t>
  </si>
  <si>
    <t>Stykač modulový 1S 25A 230V</t>
  </si>
  <si>
    <t>Pol32</t>
  </si>
  <si>
    <t>Otočný modulový přepínač 1-0-2</t>
  </si>
  <si>
    <t>Pol33</t>
  </si>
  <si>
    <t>Soumrakový spínač 1Z, 16A/230V včetně čidla soumraku</t>
  </si>
  <si>
    <t>Pol34</t>
  </si>
  <si>
    <t>Spínací hodiny s týdenním programem, 1x přep. kontakt</t>
  </si>
  <si>
    <t>Pol35</t>
  </si>
  <si>
    <t>Popojovací svorkovnice MET (SPE2)</t>
  </si>
  <si>
    <t>Pol36</t>
  </si>
  <si>
    <t>Propojovací vodiče a podružný instalační materiál, svorky</t>
  </si>
  <si>
    <t>Pol37</t>
  </si>
  <si>
    <t>D4</t>
  </si>
  <si>
    <t>Rozvaděč ER</t>
  </si>
  <si>
    <t>Pol38</t>
  </si>
  <si>
    <t>Pol39</t>
  </si>
  <si>
    <t>Jistič 80A/3/B 10kA</t>
  </si>
  <si>
    <t>Pol40</t>
  </si>
  <si>
    <t>Vypínací spoušť 230V AC</t>
  </si>
  <si>
    <t>Pol41</t>
  </si>
  <si>
    <t>Pol42</t>
  </si>
  <si>
    <t>Pol43</t>
  </si>
  <si>
    <t>Datový rozvaděč včetně Patch panelu a Switch pro 8 linek</t>
  </si>
  <si>
    <t>Poznámka k položce:_x000D_
Celkem</t>
  </si>
  <si>
    <t>D 5</t>
  </si>
  <si>
    <t>Svítidla a světelené zdroje</t>
  </si>
  <si>
    <t>Pol45</t>
  </si>
  <si>
    <t>LED lineární svítidlo (umístěno v laťovém podhledu)</t>
  </si>
  <si>
    <t>Poznámka k položce:_x000D_
(např. HALLA Lipo80 05-200I-20GGE/840, W, 25W/3040lm)_x000D_
dodavatel je oprávněn nabídnout i jiné rovnocenné řešení“</t>
  </si>
  <si>
    <t>Pol46</t>
  </si>
  <si>
    <t>LED stropní svítidlo - průmyslové provedení</t>
  </si>
  <si>
    <t>Poznámka k položce:_x000D_
(např. FUTURA 2.4ft, PC, Al 8800/840, 59W, IP66)_x000D_
dodavatel je oprávněn nabídnout i jiné rovnocenné řešení“</t>
  </si>
  <si>
    <t>Pol47</t>
  </si>
  <si>
    <t>LED stropní svítidlo - dle výběru architektů včetně LED zdrojů E27 (3ks)</t>
  </si>
  <si>
    <t>Poznámka k položce:_x000D_
(např. Lamkur 38063 OAK LD.PD-6.3 - 3xE27, IP20, d=470mm, v80mm, dub)_x000D_
dodavatel je oprávněn nabídnout i jiné rovnocenné řešení“</t>
  </si>
  <si>
    <t>Pol48</t>
  </si>
  <si>
    <t>LED stropní svítidlo - dle výběru architektů vžetne LED zdrojů E27 (2ks)</t>
  </si>
  <si>
    <t>Poznámka k položce:_x000D_
(např. Lamkur 38049 OAK LD.PD-6.2 - 2xE27, IP20, d=370mm, v80mm, dub_x000D_
dodavatel je oprávněn nabídnout i jiné rovnocenné řešení“</t>
  </si>
  <si>
    <t>Pol49</t>
  </si>
  <si>
    <t>LED stropní svítidlo - dle výběru architektů včetně LED zdrojů E27 (1ks)</t>
  </si>
  <si>
    <t>Poznámka k položce:_x000D_
(např. Lamkur 38025 OAK LD.PD-6.1 - 1xE27, IP20, d=270mm, v80mm, dub_x000D_
dodavatel je oprávněn nabídnout i jiné rovnocenné řešení“</t>
  </si>
  <si>
    <t>Pol50</t>
  </si>
  <si>
    <t>Vestavné sádrové bezrám.svít. - dle výběru architektů vč. LED zdrojů 1xE27 (2ks)</t>
  </si>
  <si>
    <t>Poznámka k položce:_x000D_
(např. PLASTRIS R-2x40W, E27, IP20, d=203mm, h=180mm, sádrové)_x000D_
dodavatel je oprávněn nabídnout i jiné rovnocenné řešení“</t>
  </si>
  <si>
    <t>Pol51</t>
  </si>
  <si>
    <t>Závěsné svítidlo - dle výběru architektů</t>
  </si>
  <si>
    <t>Poznámka k položce:_x000D_
(barevný textilní oplet vodiče, viditelné vlákno LED žárovky)</t>
  </si>
  <si>
    <t>Pol52</t>
  </si>
  <si>
    <t>Zápustné bodové svítidlo - dle výběru architektů</t>
  </si>
  <si>
    <t>Poznámka k položce:_x000D_
(např. Ideal Lux Deep 2490525, 10W/4000K, 1200lm, IP44_x000D_
dodavatel je oprávněn nabídnout i jiné rovnocenné řešení“</t>
  </si>
  <si>
    <t>Pol53</t>
  </si>
  <si>
    <t>Závěsné kruhové LED svítidlo - dle výběru architektů</t>
  </si>
  <si>
    <t>Poznámka k položce:_x000D_
(např. PEAR 40cm/36 lamel + LED zdroj E27/25W 2420lm/4000K_x000D_
dodavatel je oprávněn nabídnout i jiné rovnocenné řešení“</t>
  </si>
  <si>
    <t>Pol54</t>
  </si>
  <si>
    <t>Přisazené kruhové svítidlo - dle výběru architektů</t>
  </si>
  <si>
    <t>Poznámka k položce:_x000D_
(např. Bílý design LED panel, d=400mm, 24W teplá bílá, IP20_x000D_
dodavatel je oprávněn nabídnout i jiné rovnocenné řešení“</t>
  </si>
  <si>
    <t>Pol55</t>
  </si>
  <si>
    <t>Přisazené čtvercové svítidlo - dle výběru architektů</t>
  </si>
  <si>
    <t>Poznámka k položce:_x000D_
(např. Lindby Nermin 11W, 3000K/1000lm, IP65/IK06, 222x222x60, RAL7024)_x000D_
dodavatel je oprávněn nabídnout i jiné rovnocenné řešení“</t>
  </si>
  <si>
    <t>Pol56</t>
  </si>
  <si>
    <t>LED panel stropní, přisazený, rozměr 600x600mm</t>
  </si>
  <si>
    <t>Poznámka k položce:_x000D_
(např. Modus QPN3A600/700ND, 34W, 3800K/4100lm, IP40_x000D_
dodavatel je oprávněn nabídnout i jiné rovnocenné řešení“</t>
  </si>
  <si>
    <t>Pol57</t>
  </si>
  <si>
    <t>Nouzové svítidlo s LED zdrojem 2E 1hod. IP44 autotest</t>
  </si>
  <si>
    <t>Poznámka k položce:_x000D_
(např. Treavos Tylius LED B 102 M1h At)_x000D_
dodavatel je oprávněn nabídnout i jiné rovnocenné řešení“</t>
  </si>
  <si>
    <t>D 6</t>
  </si>
  <si>
    <t>Instalační materiál a kabelová vedení</t>
  </si>
  <si>
    <t>Pol58</t>
  </si>
  <si>
    <t>CYKY - J 4X50 mm (C)</t>
  </si>
  <si>
    <t>Pol59</t>
  </si>
  <si>
    <t>CYKY - J 5x16 mm (C)</t>
  </si>
  <si>
    <t>Pol60</t>
  </si>
  <si>
    <t>CYKY - J 5x4 mm (C)</t>
  </si>
  <si>
    <t>Pol61</t>
  </si>
  <si>
    <t>CYKY - J 5x2,5 mm (C)</t>
  </si>
  <si>
    <t>Pol62</t>
  </si>
  <si>
    <t>CYKY - J 5x1,5 mm (C)</t>
  </si>
  <si>
    <t>Pol63</t>
  </si>
  <si>
    <t>CYKY - J 3 x2,5 mm (C)</t>
  </si>
  <si>
    <t>Pol64</t>
  </si>
  <si>
    <t>CYKY - J 3x1,5 mm (C)</t>
  </si>
  <si>
    <t>Pol65</t>
  </si>
  <si>
    <t>CYKY - O 3x1,5 mm (A)</t>
  </si>
  <si>
    <t>Pol66</t>
  </si>
  <si>
    <t>Kabel UTP Cat.6 PVC</t>
  </si>
  <si>
    <t>Pol67</t>
  </si>
  <si>
    <t>Kabel JYTY-J 4X1 mm</t>
  </si>
  <si>
    <t>Pol68</t>
  </si>
  <si>
    <t>Kabel JYTY O 2X1 mm</t>
  </si>
  <si>
    <t>Pol69</t>
  </si>
  <si>
    <t>Vodič CY 10 mm žlutozelený</t>
  </si>
  <si>
    <t>Pol70</t>
  </si>
  <si>
    <t>Vodič CY 6 mm žlutozelený</t>
  </si>
  <si>
    <t>Pol71</t>
  </si>
  <si>
    <t>Vodič CY 4 mm žlutozelený</t>
  </si>
  <si>
    <t>Pol72</t>
  </si>
  <si>
    <t>Vodič CY 2,5 mm žlutozelený</t>
  </si>
  <si>
    <t>Pol73</t>
  </si>
  <si>
    <t>Šňůra H07RN-F 5Gx16mm</t>
  </si>
  <si>
    <t>Pol74</t>
  </si>
  <si>
    <t>Šňůra H05RR-F 5Gx4 mm</t>
  </si>
  <si>
    <t>Pol75</t>
  </si>
  <si>
    <t>Šňůra H05RR-F 5Gx1,5 mm</t>
  </si>
  <si>
    <t>Pol76</t>
  </si>
  <si>
    <t>CXKH-V-O 180 3x1,5mm</t>
  </si>
  <si>
    <t>Pol77</t>
  </si>
  <si>
    <t>Vypínač ř.č.1 včetně rámečku, bílý, IP44</t>
  </si>
  <si>
    <t>Pol78</t>
  </si>
  <si>
    <t>Vypínač ř.č.1 včetně rámečku, bílý, IP20</t>
  </si>
  <si>
    <t>Pol79</t>
  </si>
  <si>
    <t>Vypínač ř.č.5 včetně rámečku, bílý, IP20</t>
  </si>
  <si>
    <t>Pol80</t>
  </si>
  <si>
    <t>Vypínač ř.č.6 včetně rámečku, bílý, IP20</t>
  </si>
  <si>
    <t>Pol81</t>
  </si>
  <si>
    <t>Vypínač ř.č.6+6 včetně rámečku, bílý, IP20</t>
  </si>
  <si>
    <t>Pol82</t>
  </si>
  <si>
    <t>Vypínač ř.č.7 včetně rámečku, bílý, IP20</t>
  </si>
  <si>
    <t>Pol83</t>
  </si>
  <si>
    <t>Vypínač v plastové skříni 3x400V/40A IP54</t>
  </si>
  <si>
    <t>Pol84</t>
  </si>
  <si>
    <t>Zásuvka 16A/230V s clonkami, bílá, IP20</t>
  </si>
  <si>
    <t>Pol85</t>
  </si>
  <si>
    <t>Zásuvka s přep.ochranou 16A/230V s clonkami, bílá, IP20</t>
  </si>
  <si>
    <t>Pol86</t>
  </si>
  <si>
    <t>Zás.16A/400V, 5P, pod omítku</t>
  </si>
  <si>
    <t>Pol87</t>
  </si>
  <si>
    <t>Datová dvojzásuvka 2xRJ45 Cat.6</t>
  </si>
  <si>
    <t>Pol88</t>
  </si>
  <si>
    <t>Ovladač tlačítkový Central/Total stop s prosklením IP54</t>
  </si>
  <si>
    <t>Pol89</t>
  </si>
  <si>
    <t>PIR pohybové čidlo 360°, IP20</t>
  </si>
  <si>
    <t>Pol90</t>
  </si>
  <si>
    <t>Autonomní optický detektor kouře</t>
  </si>
  <si>
    <t>Pol91</t>
  </si>
  <si>
    <t>2316/LPE-2 trubka ohebná</t>
  </si>
  <si>
    <t>Pol92</t>
  </si>
  <si>
    <t>2323/LPE-2 trubka ohebná</t>
  </si>
  <si>
    <t>Pol93</t>
  </si>
  <si>
    <t>Krabice KU 68-1901</t>
  </si>
  <si>
    <t>Pol94</t>
  </si>
  <si>
    <t>Krabice rozvodná vč. svorek na omítku IP54</t>
  </si>
  <si>
    <t>Pol95</t>
  </si>
  <si>
    <t>Zemnící svorka ZSA 16 /bernard/ I131307/</t>
  </si>
  <si>
    <t>Pol96</t>
  </si>
  <si>
    <t>Pásek CU ke svorce Bernard /I142708/ ZS 16</t>
  </si>
  <si>
    <t>D 7</t>
  </si>
  <si>
    <t>Materiál hromosvod a uzemnění</t>
  </si>
  <si>
    <t>Pol97</t>
  </si>
  <si>
    <t>Zemnící páska 30x4 1m = 0,95kg</t>
  </si>
  <si>
    <t>Pol98</t>
  </si>
  <si>
    <t>Drát 10 PVC 10/13 FeZn+PVC 0,695kg/m</t>
  </si>
  <si>
    <t>Pol99</t>
  </si>
  <si>
    <t>FeZn drát 8, 0,40 kg/m 50kg/125m Z205</t>
  </si>
  <si>
    <t>Pol100</t>
  </si>
  <si>
    <t>AlMgSi drát 8 T/2 polotvrdý 0,135kg/m Z414</t>
  </si>
  <si>
    <t>Pol101</t>
  </si>
  <si>
    <t>Jímací tyč JR 1,5 18/10 AlMgSi</t>
  </si>
  <si>
    <t>Pol102</t>
  </si>
  <si>
    <t>PV 21c, podpěra ved. na ploché stř., PVC</t>
  </si>
  <si>
    <t>Pol103</t>
  </si>
  <si>
    <t>PV 17p podpěra 160mm</t>
  </si>
  <si>
    <t>Pol104</t>
  </si>
  <si>
    <t>PB 19 podstavec betonový 19kg</t>
  </si>
  <si>
    <t>Pol105</t>
  </si>
  <si>
    <t>Podložka gumová pod PB 19</t>
  </si>
  <si>
    <t>Pol106</t>
  </si>
  <si>
    <t>OU 1,7 l =1700mm, ochr. úhelník V360</t>
  </si>
  <si>
    <t>Pol107</t>
  </si>
  <si>
    <t>DOUa 15 l =150mm, držák ochr. úhelníku</t>
  </si>
  <si>
    <t>Pol108</t>
  </si>
  <si>
    <t>SU - svorka univerzální V001</t>
  </si>
  <si>
    <t>Pol109</t>
  </si>
  <si>
    <t>SS - svorka spojovací</t>
  </si>
  <si>
    <t>Pol110</t>
  </si>
  <si>
    <t>SZa-svorka zkušební V025</t>
  </si>
  <si>
    <t>Pol111</t>
  </si>
  <si>
    <t>SJ 2 - svorka k zemnící tyči</t>
  </si>
  <si>
    <t>Pol112</t>
  </si>
  <si>
    <t>ST 02 svorka na potrubí</t>
  </si>
  <si>
    <t>Pol113</t>
  </si>
  <si>
    <t>SR 2b - svorka zemnící páska - páska</t>
  </si>
  <si>
    <t>Pol114</t>
  </si>
  <si>
    <t>SR 3b - svorka zemnící páska - drát</t>
  </si>
  <si>
    <t>Pol115</t>
  </si>
  <si>
    <t>Štítek označ. svodu č.0-9</t>
  </si>
  <si>
    <t>D 8</t>
  </si>
  <si>
    <t>Montážní práce - elektroinstalace</t>
  </si>
  <si>
    <t>210800411</t>
  </si>
  <si>
    <t>Montáž izolovaných vodičů měděných do 1 kV bez ukončení uložených v trubkách nebo lištách zatažených plných a laněných s PVC pláštěm, bezhalogenových, ohniodolných (např. CY, CHAH-V) průřezu žíly 0,5 až 16 mm2</t>
  </si>
  <si>
    <t>99779840</t>
  </si>
  <si>
    <t>https://podminky.urs.cz/item/CS_URS_2021_01/210800411</t>
  </si>
  <si>
    <t>210800411.1</t>
  </si>
  <si>
    <t>Vodič CY 6 pevně uložený</t>
  </si>
  <si>
    <t>-1284769834</t>
  </si>
  <si>
    <t>210800411.2</t>
  </si>
  <si>
    <t>Vodič CY 4 pevně uložený</t>
  </si>
  <si>
    <t>261271765</t>
  </si>
  <si>
    <t>210800411.3</t>
  </si>
  <si>
    <t>Vodič CY 2.5 pevně uložený</t>
  </si>
  <si>
    <t>687963878</t>
  </si>
  <si>
    <t>210812001</t>
  </si>
  <si>
    <t>Montáž izolovaných kabelů měděných do 1 kV bez ukončení plných a kulatých (např. CYKY, CHKE-R) uložených volně nebo v liště počtu a průřezu žil 2x1,5 až 6 mm2</t>
  </si>
  <si>
    <t>-1542662576</t>
  </si>
  <si>
    <t>https://podminky.urs.cz/item/CS_URS_2021_01/210812001</t>
  </si>
  <si>
    <t>210812031</t>
  </si>
  <si>
    <t>Montáž izolovaných kabelů měděných do 1 kV bez ukončení plných a kulatých (např. CYKY, CHKE-R) uložených volně nebo v liště počtu a průřezu žil 4x1,5 až 4 mm2</t>
  </si>
  <si>
    <t>-1208731706</t>
  </si>
  <si>
    <t>https://podminky.urs.cz/item/CS_URS_2021_01/210812031</t>
  </si>
  <si>
    <t>210812061</t>
  </si>
  <si>
    <t>Montáž izolovaných kabelů měděných do 1 kV bez ukončení plných a kulatých (např. CYKY, CHKE-R) uložených volně nebo v liště počtu a průřezu žil 5x1,5 až 2,5 mm2</t>
  </si>
  <si>
    <t>1203689198</t>
  </si>
  <si>
    <t>https://podminky.urs.cz/item/CS_URS_2021_01/210812061</t>
  </si>
  <si>
    <t>210812063</t>
  </si>
  <si>
    <t>Montáž izolovaných kabelů měděných do 1 kV bez ukončení plných a kulatých (např. CYKY, CHKE-R) uložených volně nebo v liště počtu a průřezu žil 5x4 až 6 mm2</t>
  </si>
  <si>
    <t>1562087710</t>
  </si>
  <si>
    <t>https://podminky.urs.cz/item/CS_URS_2021_01/210812063</t>
  </si>
  <si>
    <t>210812065</t>
  </si>
  <si>
    <t>Montáž izolovaných kabelů měděných do 1 kV bez ukončení plných a kulatých (např. CYKY, CHKE-R) uložených volně nebo v liště počtu a průřezu žil 5x10 až 16 mm2</t>
  </si>
  <si>
    <t>-1814837664</t>
  </si>
  <si>
    <t>https://podminky.urs.cz/item/CS_URS_2021_01/210812065</t>
  </si>
  <si>
    <t>210813011</t>
  </si>
  <si>
    <t>Montáž izolovaných kabelů měděných do 1 kV bez ukončení plných a kulatých (např. CYKY, CHKE-R) uložených pevně počtu a průřezu žil 3x1,5 až 6 mm2</t>
  </si>
  <si>
    <t>-1116119468</t>
  </si>
  <si>
    <t>https://podminky.urs.cz/item/CS_URS_2021_01/210813011</t>
  </si>
  <si>
    <t>210813011.1</t>
  </si>
  <si>
    <t>Kabel CYKY-CYKYm 750V 3x1.5 pevně uložený cč.drážky ve zdivu</t>
  </si>
  <si>
    <t>1862561407</t>
  </si>
  <si>
    <t>210813011.2</t>
  </si>
  <si>
    <t>Kabel CXKH-V-O 180 3x1,5 pevně uložený</t>
  </si>
  <si>
    <t>-351779883</t>
  </si>
  <si>
    <t>210813041</t>
  </si>
  <si>
    <t>Montáž izolovaných kabelů měděných do 1 kV bez ukončení plných a kulatých (např. CYKY, CHKE-R) uložených pevně počtu a průřezu žil 4x50 mm2</t>
  </si>
  <si>
    <t>-1161692512</t>
  </si>
  <si>
    <t>https://podminky.urs.cz/item/CS_URS_2021_01/210813041</t>
  </si>
  <si>
    <t>210813061</t>
  </si>
  <si>
    <t>Montáž izolovaných kabelů měděných do 1 kV bez ukončení plných a kulatých (např. CYKY, CHKE-R) uložených pevně počtu a průřezu žil 5x1,5 až 2,5 mm2</t>
  </si>
  <si>
    <t>-1618656601</t>
  </si>
  <si>
    <t>https://podminky.urs.cz/item/CS_URS_2021_01/210813061</t>
  </si>
  <si>
    <t>210813061.1</t>
  </si>
  <si>
    <t>Kabel CYKY-CYKYm 750V 5x1.5 pevně uložený vč.drážky ve zdivu</t>
  </si>
  <si>
    <t>-658141293</t>
  </si>
  <si>
    <t>210813063</t>
  </si>
  <si>
    <t>Montáž izolovaných kabelů měděných do 1 kV bez ukončení plných a kulatých (např. CYKY, CHKE-R) uložených pevně počtu a průřezu žil 5x4 až 6 mm2</t>
  </si>
  <si>
    <t>-452730737</t>
  </si>
  <si>
    <t>https://podminky.urs.cz/item/CS_URS_2021_01/210813063</t>
  </si>
  <si>
    <t>210813065</t>
  </si>
  <si>
    <t>Montáž izolovaných kabelů měděných do 1 kV bez ukončení plných a kulatých (např. CYKY, CHKE-R) uložených pevně počtu a průřezu žil 5x10 až 16 mm2</t>
  </si>
  <si>
    <t>1382659236</t>
  </si>
  <si>
    <t>https://podminky.urs.cz/item/CS_URS_2021_01/210813065</t>
  </si>
  <si>
    <t>741110001</t>
  </si>
  <si>
    <t>Montáž trubek elektroinstalačních s nasunutím nebo našroubováním do krabic plastových tuhých, uložených pevně, vnější Ø přes 16 do 23 mm</t>
  </si>
  <si>
    <t>2093385131</t>
  </si>
  <si>
    <t>https://podminky.urs.cz/item/CS_URS_2021_01/741110001</t>
  </si>
  <si>
    <t>741110002</t>
  </si>
  <si>
    <t>Montáž trubek elektroinstalačních s nasunutím nebo našroubováním do krabic plastových tuhých, uložených pevně, vnější Ø přes 23 do 35 mm</t>
  </si>
  <si>
    <t>-831733826</t>
  </si>
  <si>
    <t>https://podminky.urs.cz/item/CS_URS_2021_01/741110002</t>
  </si>
  <si>
    <t>741112001</t>
  </si>
  <si>
    <t>Montáž krabic elektroinstalačních bez napojení na trubky a lišty, demontáže a montáže víčka a přístroje protahovacích nebo odbočných zapuštěných plastových kruhových</t>
  </si>
  <si>
    <t>-244091045</t>
  </si>
  <si>
    <t>https://podminky.urs.cz/item/CS_URS_2021_01/741112001</t>
  </si>
  <si>
    <t>741112112</t>
  </si>
  <si>
    <t>Montáž krabic elektroinstalačních bez napojení na trubky a lišty, demontáže a montáže víčka a přístroje rozvodek se zapojením vodičů na svorkovnici nástěnných plastových čtyřhranných pro vodiče Ø 6 mm2</t>
  </si>
  <si>
    <t>935212991</t>
  </si>
  <si>
    <t>https://podminky.urs.cz/item/CS_URS_2021_01/741112112</t>
  </si>
  <si>
    <t>741132425</t>
  </si>
  <si>
    <t>Ukončení kabelů nebo vodičů koncovkou nebo s vývodkou přírubovou jednocestnou, kabelů nebo vodičů celoplastových, počtu a průřezu žil 4x25 mm2</t>
  </si>
  <si>
    <t>1040877068</t>
  </si>
  <si>
    <t>https://podminky.urs.cz/item/CS_URS_2021_01/741132425</t>
  </si>
  <si>
    <t>741132435</t>
  </si>
  <si>
    <t>Ukončení kabelů nebo vodičů koncovkou nebo s vývodkou přírubovou jednocestnou, kabelů nebo vodičů celoplastových, počtu a průřezu žil 4x240 mm2</t>
  </si>
  <si>
    <t>168503119</t>
  </si>
  <si>
    <t>https://podminky.urs.cz/item/CS_URS_2021_01/741132435</t>
  </si>
  <si>
    <t>741210002</t>
  </si>
  <si>
    <t>Montáž rozvodnic oceloplechových nebo plastových bez zapojení vodičů běžných, hmotnosti do 50 kg</t>
  </si>
  <si>
    <t>1974895063</t>
  </si>
  <si>
    <t>https://podminky.urs.cz/item/CS_URS_2021_01/741210002</t>
  </si>
  <si>
    <t>741210201</t>
  </si>
  <si>
    <t>Montáž rozváděčů skříňových nebo panelových bez zapojení vodičů dělitelných, hmotnosti jednoho pole do 200 kg</t>
  </si>
  <si>
    <t>1697959218</t>
  </si>
  <si>
    <t>https://podminky.urs.cz/item/CS_URS_2021_01/741210201</t>
  </si>
  <si>
    <t>741310031</t>
  </si>
  <si>
    <t>Montáž spínačů jedno nebo dvoupólových nástěnných se zapojením vodičů, pro prostředí venkovní nebo mokré vypínačů, řazení 1-jednopólových</t>
  </si>
  <si>
    <t>-1960048173</t>
  </si>
  <si>
    <t>https://podminky.urs.cz/item/CS_URS_2021_01/741310031</t>
  </si>
  <si>
    <t>741310101</t>
  </si>
  <si>
    <t>Montáž spínačů jedno nebo dvoupólových polozapuštěných nebo zapuštěných se zapojením vodičů bezšroubové připojení vypínačů, řazení 1-jednopólových</t>
  </si>
  <si>
    <t>-874937175</t>
  </si>
  <si>
    <t>https://podminky.urs.cz/item/CS_URS_2021_01/741310101</t>
  </si>
  <si>
    <t>741310122</t>
  </si>
  <si>
    <t>Montáž spínačů jedno nebo dvoupólových polozapuštěných nebo zapuštěných se zapojením vodičů bezšroubové připojení přepínačů, řazení 6-střídavých</t>
  </si>
  <si>
    <t>-1998724541</t>
  </si>
  <si>
    <t>https://podminky.urs.cz/item/CS_URS_2021_01/741310122</t>
  </si>
  <si>
    <t>741310124</t>
  </si>
  <si>
    <t>Montáž spínačů jedno nebo dvoupólových polozapuštěných nebo zapuštěných se zapojením vodičů bezšroubové připojení přepínačů, řazení 6+1-sériových střídavých</t>
  </si>
  <si>
    <t>-1810355366</t>
  </si>
  <si>
    <t>https://podminky.urs.cz/item/CS_URS_2021_01/741310124</t>
  </si>
  <si>
    <t>741310125</t>
  </si>
  <si>
    <t>Montáž spínačů jedno nebo dvoupólových polozapuštěných nebo zapuštěných se zapojením vodičů bezšroubové připojení přepínačů, řazení 6+6-dvojitých střídavých</t>
  </si>
  <si>
    <t>-1206258366</t>
  </si>
  <si>
    <t>https://podminky.urs.cz/item/CS_URS_2021_01/741310125</t>
  </si>
  <si>
    <t>741310126</t>
  </si>
  <si>
    <t>Montáž spínačů jedno nebo dvoupólových polozapuštěných nebo zapuštěných se zapojením vodičů bezšroubové připojení přepínačů, řazení 7-křížových</t>
  </si>
  <si>
    <t>1421937432</t>
  </si>
  <si>
    <t>https://podminky.urs.cz/item/CS_URS_2021_01/741310126</t>
  </si>
  <si>
    <t>741310411</t>
  </si>
  <si>
    <t>Montáž spínačů tří nebo čtyřpólových nástěnných se zapojením vodičů, pro prostředí venkovní nebo mokré do 16 A</t>
  </si>
  <si>
    <t>-231831904</t>
  </si>
  <si>
    <t>https://podminky.urs.cz/item/CS_URS_2021_01/741310411</t>
  </si>
  <si>
    <t>741310452</t>
  </si>
  <si>
    <t>Montáž spínačů tří nebo čtyřpólových vestavných bez zhotovení otvoru pro hřídel přístroje vačkových nebo válcových se zapojením vodičů 63 A, počet svorek 3 až 6</t>
  </si>
  <si>
    <t>456082376</t>
  </si>
  <si>
    <t>https://podminky.urs.cz/item/CS_URS_2021_01/741310452</t>
  </si>
  <si>
    <t>741311004</t>
  </si>
  <si>
    <t>Montáž spínačů speciálních se zapojením vodičů čidla pohybu nástěnného</t>
  </si>
  <si>
    <t>-317277861</t>
  </si>
  <si>
    <t>https://podminky.urs.cz/item/CS_URS_2021_01/741311004</t>
  </si>
  <si>
    <t>741313042</t>
  </si>
  <si>
    <t>Montáž zásuvek domovních se zapojením vodičů šroubové připojení polozapuštěných nebo zapuštěných 10/16 A, provedení 2P + PE dvojí zapojení pro průběžnou montáž</t>
  </si>
  <si>
    <t>-447628106</t>
  </si>
  <si>
    <t>https://podminky.urs.cz/item/CS_URS_2021_01/741313042</t>
  </si>
  <si>
    <t>741313052</t>
  </si>
  <si>
    <t>Montáž zásuvek domovních se zapojením vodičů šroubové připojení nástěnných do 25 A, provedení 3P + N + PE</t>
  </si>
  <si>
    <t>1493547441</t>
  </si>
  <si>
    <t>https://podminky.urs.cz/item/CS_URS_2021_01/741313052</t>
  </si>
  <si>
    <t>741371021</t>
  </si>
  <si>
    <t>Montáž svítidel zářivkových se zapojením vodičů bytových nebo společenských místností stropních vestavných 1 zdroj</t>
  </si>
  <si>
    <t>-1709036716</t>
  </si>
  <si>
    <t>https://podminky.urs.cz/item/CS_URS_2021_01/741371021</t>
  </si>
  <si>
    <t>741371032</t>
  </si>
  <si>
    <t>Montáž svítidel zářivkových se zapojením vodičů bytových nebo společenských místností nástěnných přisazených 1 zdroj kompaktní</t>
  </si>
  <si>
    <t>1936661015</t>
  </si>
  <si>
    <t>https://podminky.urs.cz/item/CS_URS_2021_01/741371032</t>
  </si>
  <si>
    <t>741371034</t>
  </si>
  <si>
    <t>Montáž svítidel zářivkových se zapojením vodičů bytových nebo společenských místností nástěnných přisazených 2 zdroje kompaktní</t>
  </si>
  <si>
    <t>557549417</t>
  </si>
  <si>
    <t>https://podminky.urs.cz/item/CS_URS_2021_01/741371034</t>
  </si>
  <si>
    <t>741371141</t>
  </si>
  <si>
    <t>Montáž svítidel zářivkových se zapojením vodičů průmyslových stropních závěsných na řetízcích 2 zdroje</t>
  </si>
  <si>
    <t>-1129169853</t>
  </si>
  <si>
    <t>https://podminky.urs.cz/item/CS_URS_2021_01/741371141</t>
  </si>
  <si>
    <t>741420031</t>
  </si>
  <si>
    <t>Montáž hromosvodného vedení svorek na potrubí Ø do 200 mm se zhotovením</t>
  </si>
  <si>
    <t>-564288144</t>
  </si>
  <si>
    <t>https://podminky.urs.cz/item/CS_URS_2021_01/741420031</t>
  </si>
  <si>
    <t>742121001</t>
  </si>
  <si>
    <t>Montáž kabelů sdělovacích pro vnitřní rozvody počtu žil do 15</t>
  </si>
  <si>
    <t>1249387893</t>
  </si>
  <si>
    <t>https://podminky.urs.cz/item/CS_URS_2021_01/742121001</t>
  </si>
  <si>
    <t>742220232</t>
  </si>
  <si>
    <t>Montáž příslušenství pro PZTS detektor na stěnu nebo na strop</t>
  </si>
  <si>
    <t>-2079672884</t>
  </si>
  <si>
    <t>https://podminky.urs.cz/item/CS_URS_2021_01/742220232</t>
  </si>
  <si>
    <t>742330042</t>
  </si>
  <si>
    <t>Montáž strukturované kabeláže zásuvek datových pod omítku, do nábytku, do parapetního žlabu nebo podlahové krabice dvouzásuvky</t>
  </si>
  <si>
    <t>1210336037</t>
  </si>
  <si>
    <t>https://podminky.urs.cz/item/CS_URS_2021_01/742330042</t>
  </si>
  <si>
    <t>D 9</t>
  </si>
  <si>
    <t>Montážní práce - hromosvod a uzemnění</t>
  </si>
  <si>
    <t>741410021</t>
  </si>
  <si>
    <t>Montáž uzemňovacího vedení s upevněním, propojením a připojením pomocí svorek v zemi s izolací spojů pásku průřezu do 120 mm2 v městské zástavbě</t>
  </si>
  <si>
    <t>1390531945</t>
  </si>
  <si>
    <t>https://podminky.urs.cz/item/CS_URS_2021_01/741410021</t>
  </si>
  <si>
    <t>741410041</t>
  </si>
  <si>
    <t>Montáž uzemňovacího vedení s upevněním, propojením a připojením pomocí svorek v zemi s izolací spojů drátu nebo lana Ø do 10 mm v městské zástavbě</t>
  </si>
  <si>
    <t>707218260</t>
  </si>
  <si>
    <t>https://podminky.urs.cz/item/CS_URS_2021_01/741410041</t>
  </si>
  <si>
    <t>741420001</t>
  </si>
  <si>
    <t>Montáž hromosvodného vedení svodových drátů nebo lan s podpěrami, Ø do 10 mm</t>
  </si>
  <si>
    <t>1985245218</t>
  </si>
  <si>
    <t>https://podminky.urs.cz/item/CS_URS_2021_01/741420001</t>
  </si>
  <si>
    <t>741420021</t>
  </si>
  <si>
    <t>Montáž hromosvodného vedení svorek se 2 šrouby</t>
  </si>
  <si>
    <t>-301658988</t>
  </si>
  <si>
    <t>https://podminky.urs.cz/item/CS_URS_2021_01/741420021</t>
  </si>
  <si>
    <t>741420022</t>
  </si>
  <si>
    <t>Montáž hromosvodného vedení svorek se 3 a více šrouby</t>
  </si>
  <si>
    <t>1170293413</t>
  </si>
  <si>
    <t>https://podminky.urs.cz/item/CS_URS_2021_01/741420022</t>
  </si>
  <si>
    <t>741420051</t>
  </si>
  <si>
    <t>Montáž hromosvodného vedení ochranných prvků úhelníků nebo trubek s držáky do zdiva</t>
  </si>
  <si>
    <t>646773142</t>
  </si>
  <si>
    <t>https://podminky.urs.cz/item/CS_URS_2021_01/741420051</t>
  </si>
  <si>
    <t>741420083</t>
  </si>
  <si>
    <t>Montáž hromosvodného vedení doplňků štítků k označení svodů</t>
  </si>
  <si>
    <t>1968799035</t>
  </si>
  <si>
    <t>https://podminky.urs.cz/item/CS_URS_2021_01/741420083</t>
  </si>
  <si>
    <t>741430005</t>
  </si>
  <si>
    <t>Montáž jímacích tyčí délky do 3 m, na stojan</t>
  </si>
  <si>
    <t>-1040524331</t>
  </si>
  <si>
    <t>https://podminky.urs.cz/item/CS_URS_2021_01/741430005</t>
  </si>
  <si>
    <t>D 10</t>
  </si>
  <si>
    <t>Ostatní náklady</t>
  </si>
  <si>
    <t>dem</t>
  </si>
  <si>
    <t>Demontáž stávající elektroinstalace</t>
  </si>
  <si>
    <t>-1177407268</t>
  </si>
  <si>
    <t>dem - 1</t>
  </si>
  <si>
    <t>Demontáž stávajícího rozvaděče HR</t>
  </si>
  <si>
    <t>912985739</t>
  </si>
  <si>
    <t>podr</t>
  </si>
  <si>
    <t>Podružný materiál</t>
  </si>
  <si>
    <t>-104190334</t>
  </si>
  <si>
    <t>PPV</t>
  </si>
  <si>
    <t>Podíl přidružených výkonů</t>
  </si>
  <si>
    <t>624475186</t>
  </si>
  <si>
    <t>přesun</t>
  </si>
  <si>
    <t xml:space="preserve">Přirážka na přesun dodávek </t>
  </si>
  <si>
    <t>-1130926085</t>
  </si>
  <si>
    <t>regul</t>
  </si>
  <si>
    <t>Nastavení regulace, zaškolení obsluhy</t>
  </si>
  <si>
    <t>105407199</t>
  </si>
  <si>
    <t>revize</t>
  </si>
  <si>
    <t>Revize a zkoušky</t>
  </si>
  <si>
    <t>-1357848682</t>
  </si>
  <si>
    <t>TD</t>
  </si>
  <si>
    <t>Technická dokumentace skutečného provedení</t>
  </si>
  <si>
    <t>-751038934</t>
  </si>
  <si>
    <t>2 - 05 - elektoinstalace - vedlejší způsobilé nákaldy</t>
  </si>
  <si>
    <t xml:space="preserve">D001 - Svítidla a světelené zdroje_x000D_
</t>
  </si>
  <si>
    <t>D1 - Instalační materiál a kabelová vedení</t>
  </si>
  <si>
    <t>D2 - Montážní práce elektroinstalace</t>
  </si>
  <si>
    <t>D001</t>
  </si>
  <si>
    <t xml:space="preserve">Svítidla a světelené zdroje_x000D_
</t>
  </si>
  <si>
    <t>Pol168</t>
  </si>
  <si>
    <t>LED svítidlo u vstupní branky - dle výběru architekta</t>
  </si>
  <si>
    <t>Poznámka k položce:_x000D_
(např. Polux Holden SA0812 - 1,5W, 4000K/110lm, IP65, 125x125x33mm)_x000D_
dodavatel je oprávněn nabídnout i jiné rovnocenné řešení“</t>
  </si>
  <si>
    <t>Pol169</t>
  </si>
  <si>
    <t>Venkovní dekorační světlný řetěz 15m, 15xE27/10W/230V IP44 černé včetně LED žárovek</t>
  </si>
  <si>
    <t>Poznámka k položce:_x000D_
(např. Girlanda 15m 15x E27/10//230W, IP44_x000D_
dodavatel je oprávněn nabídnout i jiné rovnocenné řešení“</t>
  </si>
  <si>
    <t>Pol170</t>
  </si>
  <si>
    <t>Venkovní LED sloupek - dle výběruarchitekta 1xE14 100/100/360mm antracit, IP44, včetně LED zdroje</t>
  </si>
  <si>
    <t>Poznámka k položce:_x000D_
(např. Panlux GARD 1xE14/60W/230V, IP44, antracit 100x100x360mm_x000D_
dodavatel je oprávněn nabídnout i jiné rovnocenné řešení“</t>
  </si>
  <si>
    <t>Pol171</t>
  </si>
  <si>
    <t>Kabel Cat.6 UTP-PE černý venkovní</t>
  </si>
  <si>
    <t>Pol172</t>
  </si>
  <si>
    <t>Pol173</t>
  </si>
  <si>
    <t>Zásuvka venkovní zapuštěná 16A/230V s clonkami, bílá, IP44</t>
  </si>
  <si>
    <t>Pol174</t>
  </si>
  <si>
    <t>PIR pohybové čidlo 360°, IP54</t>
  </si>
  <si>
    <t>Pol175</t>
  </si>
  <si>
    <t>Soumrak.spínač vč. čidla venkovní intenzity s noční přestávkou</t>
  </si>
  <si>
    <t>Pol176</t>
  </si>
  <si>
    <t>Audio/video modul vstupní jednotka DDA včetně instalační krabice</t>
  </si>
  <si>
    <t>Pol177</t>
  </si>
  <si>
    <t>Domovní videotelefon; 4,3" display, intercom</t>
  </si>
  <si>
    <t>Pol178</t>
  </si>
  <si>
    <t>Zdroj pro systém ,10 DIM,</t>
  </si>
  <si>
    <t>Pol179</t>
  </si>
  <si>
    <t>El. zámek 8-12V, nízkoodběrový 230mA</t>
  </si>
  <si>
    <t>Pol180</t>
  </si>
  <si>
    <t>Duolight 63 (Kopoflex KF 09063 BA) 63/52</t>
  </si>
  <si>
    <t>Pol181</t>
  </si>
  <si>
    <t>Duolight 40 (Kopoflex KF 09040 BA) 40/32</t>
  </si>
  <si>
    <t>Montážní práce elektroinstalace</t>
  </si>
  <si>
    <t>210202016</t>
  </si>
  <si>
    <t>Montáž svítidel výbojkových se zapojením vodičů průmyslových nebo venkovních na sloupek parkových</t>
  </si>
  <si>
    <t>-792187480</t>
  </si>
  <si>
    <t>https://podminky.urs.cz/item/CS_URS_2021_01/210202016</t>
  </si>
  <si>
    <t>210812011</t>
  </si>
  <si>
    <t>Montáž izolovaných kabelů měděných do 1 kV bez ukončení plných a kulatých (např. CYKY, CHKE-R) uložených volně nebo v liště počtu a průřezu žil 3x1,5 až 6 mm2</t>
  </si>
  <si>
    <t>19663142</t>
  </si>
  <si>
    <t>https://podminky.urs.cz/item/CS_URS_2021_01/210812011</t>
  </si>
  <si>
    <t>-685098446</t>
  </si>
  <si>
    <t>210812061.1</t>
  </si>
  <si>
    <t>Kabel CYKY-CYKYm 750V 5x1.5 volně uložený</t>
  </si>
  <si>
    <t>-307352137</t>
  </si>
  <si>
    <t>460080002</t>
  </si>
  <si>
    <t>Betonový základ do bednění</t>
  </si>
  <si>
    <t>444291126</t>
  </si>
  <si>
    <t>460141115</t>
  </si>
  <si>
    <t>Hloubení nezapažených jam strojně včetně urovnáním dna s přemístěním výkopku do vzdálenosti 3 m od okraje jámy nebo s naložením na dopravní prostředek v hornině třídy těžitelnosti III skupiny 6</t>
  </si>
  <si>
    <t>1501423866</t>
  </si>
  <si>
    <t>https://podminky.urs.cz/item/CS_URS_2021_01/460141115</t>
  </si>
  <si>
    <t>460161162</t>
  </si>
  <si>
    <t>Hloubení zapažených i nezapažených kabelových rýh ručně včetně urovnání dna s přemístěním výkopku do vzdálenosti 3 m od okraje jámy nebo s naložením na dopravní prostředek šířky 35 cm hloubky 70 cm v hornině třídy těžitelnosti I skupiny 3</t>
  </si>
  <si>
    <t>-1743312288</t>
  </si>
  <si>
    <t>https://podminky.urs.cz/item/CS_URS_2021_01/460161162</t>
  </si>
  <si>
    <t>460431172</t>
  </si>
  <si>
    <t>Zásyp kabelových rýh ručně s přemístění sypaniny ze vzdálenosti do 10 m, s uložením výkopku ve vrstvách včetně zhutnění a úpravy povrchu šířky 35 cm hloubky 70 cm z horniny třídy těžitelnosti I skupiny 3</t>
  </si>
  <si>
    <t>-1393022878</t>
  </si>
  <si>
    <t>https://podminky.urs.cz/item/CS_URS_2021_01/460431172</t>
  </si>
  <si>
    <t>460661111</t>
  </si>
  <si>
    <t>Kabelové lože z písku včetně podsypu, zhutnění a urovnání povrchu pro kabely nn bez zakrytí, šířky do 35 cm</t>
  </si>
  <si>
    <t>1576981793</t>
  </si>
  <si>
    <t>https://podminky.urs.cz/item/CS_URS_2021_01/460661111</t>
  </si>
  <si>
    <t>460671112</t>
  </si>
  <si>
    <t>Výstražná fólie z PVC pro krytí kabelů včetně vyrovnání povrchu rýhy, rozvinutí a uložení fólie šířky do 25 cm</t>
  </si>
  <si>
    <t>1963600371</t>
  </si>
  <si>
    <t>https://podminky.urs.cz/item/CS_URS_2021_01/460671112</t>
  </si>
  <si>
    <t>741110302</t>
  </si>
  <si>
    <t>Montáž trubek ochranných s nasunutím nebo našroubováním do krabic plastových tuhých, uložených pevně, vnitřní Ø přes 40 do 90 mm</t>
  </si>
  <si>
    <t>-316878081</t>
  </si>
  <si>
    <t>https://podminky.urs.cz/item/CS_URS_2021_01/741110302</t>
  </si>
  <si>
    <t>741110302.1</t>
  </si>
  <si>
    <t>Trubka ochranná z PE, do pr. 40.0 mm v zemi</t>
  </si>
  <si>
    <t>-1663875811</t>
  </si>
  <si>
    <t>1751625339</t>
  </si>
  <si>
    <t>218808576</t>
  </si>
  <si>
    <t>338963072</t>
  </si>
  <si>
    <t>741313082</t>
  </si>
  <si>
    <t>Montáž zásuvek domovních se zapojením vodičů šroubové připojení venkovní nebo mokré, provedení 2P + PE</t>
  </si>
  <si>
    <t>1425056524</t>
  </si>
  <si>
    <t>https://podminky.urs.cz/item/CS_URS_2021_01/741313082</t>
  </si>
  <si>
    <t>741370023</t>
  </si>
  <si>
    <t>Montáž svítidel žárovkových se zapojením vodičů bytových nebo společenských místností stropních vestavných 3 zdroje</t>
  </si>
  <si>
    <t>1655216212</t>
  </si>
  <si>
    <t>https://podminky.urs.cz/item/CS_URS_2021_01/741370023</t>
  </si>
  <si>
    <t>741371012</t>
  </si>
  <si>
    <t>Montáž svítidel zářivkových se zapojením vodičů bytových nebo společenských místností stropních závěsných na trubkách 2 zdroje</t>
  </si>
  <si>
    <t>494910817</t>
  </si>
  <si>
    <t>https://podminky.urs.cz/item/CS_URS_2021_01/741371012</t>
  </si>
  <si>
    <t>254721907</t>
  </si>
  <si>
    <t>742310001</t>
  </si>
  <si>
    <t>Montáž domovního telefonu napájecího modulu na DIN lištu</t>
  </si>
  <si>
    <t>69852992</t>
  </si>
  <si>
    <t>https://podminky.urs.cz/item/CS_URS_2021_01/742310001</t>
  </si>
  <si>
    <t>742310002</t>
  </si>
  <si>
    <t>Montáž domovního telefonu komunikačního tabla</t>
  </si>
  <si>
    <t>261092701</t>
  </si>
  <si>
    <t>https://podminky.urs.cz/item/CS_URS_2021_01/742310002</t>
  </si>
  <si>
    <t>742310006</t>
  </si>
  <si>
    <t>Montáž domovního telefonu nástěnného audio/video telefonu</t>
  </si>
  <si>
    <t>2003943113</t>
  </si>
  <si>
    <t>https://podminky.urs.cz/item/CS_URS_2021_01/742310006</t>
  </si>
  <si>
    <t>742320001</t>
  </si>
  <si>
    <t>Montáž elektricky ovládaných zámků s mechanickým přepínačem otevřeno/zavřeno do zárubně</t>
  </si>
  <si>
    <t>-382589919</t>
  </si>
  <si>
    <t>https://podminky.urs.cz/item/CS_URS_2021_01/742320001</t>
  </si>
  <si>
    <t>podíl</t>
  </si>
  <si>
    <t>2044618118</t>
  </si>
  <si>
    <t>1259078141</t>
  </si>
  <si>
    <t>-536351284</t>
  </si>
  <si>
    <t>-1039185451</t>
  </si>
  <si>
    <t>2114413363</t>
  </si>
  <si>
    <t>2 - 06 - vzduchotechnika</t>
  </si>
  <si>
    <t>ZAŘÍZENÍ Č.1 - přívo - ZAŘÍZENÍ Č.1 - přívo</t>
  </si>
  <si>
    <t>ZAŘÍZENÍ Č.2 - přívo - ZAŘÍZENÍ Č.2 - přívo</t>
  </si>
  <si>
    <t>ZAŘÍZENÍ Č.3 - větrá - ZAŘÍZENÍ Č.3 - větrá</t>
  </si>
  <si>
    <t>ZAŘÍZENÍ Č.4 - větrá - ZAŘÍZENÍ Č.4 - větrá</t>
  </si>
  <si>
    <t>OSTATNÍ - OSTATNÍ</t>
  </si>
  <si>
    <t>ZAŘÍZENÍ Č.1 - přívo</t>
  </si>
  <si>
    <t>1.01</t>
  </si>
  <si>
    <t>Podstropní vzt. jednotka s rekuperací vzduchu a s el. ohřevem vzduchu a chlazením by-passová klapka, filtr vzduchu, digitální regulace, atd</t>
  </si>
  <si>
    <t>rozměry: 455/1600/2300</t>
  </si>
  <si>
    <t>455/1600/2300 mm</t>
  </si>
  <si>
    <t>hmotnost 289 kg</t>
  </si>
  <si>
    <t>akust .tlak v 3m 44 dB )  A )</t>
  </si>
  <si>
    <t>účinnost rekuperace 91  %</t>
  </si>
  <si>
    <t>přívod</t>
  </si>
  <si>
    <t>jmen. výkon 1350 m3/hod</t>
  </si>
  <si>
    <t>disp. tlak 350 Pa</t>
  </si>
  <si>
    <t>příkon el. ohřívače 1,4 kW</t>
  </si>
  <si>
    <t>příkon chladiče 4,91 kW</t>
  </si>
  <si>
    <t>příkon 0,78 kW</t>
  </si>
  <si>
    <t>napětí 230 V</t>
  </si>
  <si>
    <t xml:space="preserve">odvod </t>
  </si>
  <si>
    <t>jmen. výkon 1360 m3/hod</t>
  </si>
  <si>
    <t>1.02</t>
  </si>
  <si>
    <t>Kondenzační venkovní klim. jednotka</t>
  </si>
  <si>
    <t>chladící výkon 5 kW</t>
  </si>
  <si>
    <t>jištění 10 A</t>
  </si>
  <si>
    <t>1.03</t>
  </si>
  <si>
    <t>Kompletní kit pro připojení vzt. jednotky včetně připojovacího potrubí</t>
  </si>
  <si>
    <t>rozvaděč  + PMV VENTIL - 9,8-22,4 kW</t>
  </si>
  <si>
    <t>1.04</t>
  </si>
  <si>
    <t>Kulisový tlumič hluku 315/200 - 1000</t>
  </si>
  <si>
    <t>1.05</t>
  </si>
  <si>
    <t>Čtyřhranné potrubí zhotovené z pozinkovaného ocelového plechu vybavené</t>
  </si>
  <si>
    <t xml:space="preserve">lištovými spoji jednotlivých montážních dílů s běžným stupněm těsnosti       </t>
  </si>
  <si>
    <t xml:space="preserve">(spoje budou těsněny pryžovým profilem).                             </t>
  </si>
  <si>
    <t>Nástavce, pokud není uvedeno jinak, jsou v podélné ose trubního dílu.</t>
  </si>
  <si>
    <t>Díly označené + – volný spoj - obsahují délkovou montážní rezervu na</t>
  </si>
  <si>
    <t>provedení doměru délky na stavbě  (min. 300 mm). do obvodu 2500</t>
  </si>
  <si>
    <t>1.06</t>
  </si>
  <si>
    <t>Tvarovky čtyřhranné potrubí zhotovené z pozinkovaného ocelového plechudo obvodu 2500 mm</t>
  </si>
  <si>
    <t>1.07</t>
  </si>
  <si>
    <t>Ohebné zvukově a tepelně zaizolované potrubí včetně tvarovek do 30% d 100</t>
  </si>
  <si>
    <t>1.07 a</t>
  </si>
  <si>
    <t>Ohebné zvukově a tepelně zaizolované potrubí včetně tvarovek do 30% d 160</t>
  </si>
  <si>
    <t>1470588113</t>
  </si>
  <si>
    <t>1.08</t>
  </si>
  <si>
    <t>Přívodní anemostat s vířivým výtokem proudu VNM 300 C/V/P/8/R</t>
  </si>
  <si>
    <t>1.09</t>
  </si>
  <si>
    <t>Talířový ventil - odvodní - včetně rámečku d 100</t>
  </si>
  <si>
    <t>1.09 a</t>
  </si>
  <si>
    <t>Talířový ventil - odvodní - včetně rámečku d 160</t>
  </si>
  <si>
    <t>2102881602</t>
  </si>
  <si>
    <t>1.10</t>
  </si>
  <si>
    <t xml:space="preserve">Tepelná izolace potrubí přívodního a odvodního potrubí na střeše objektu z minarální vaty s plechováním		_x000D_
</t>
  </si>
  <si>
    <t>1.11</t>
  </si>
  <si>
    <t>Zapojení a prokabelování ovladače a čidel</t>
  </si>
  <si>
    <t>1.12</t>
  </si>
  <si>
    <t>Ostatní</t>
  </si>
  <si>
    <t>ZAŘÍZENÍ Č.2 - přívo</t>
  </si>
  <si>
    <t>2.01</t>
  </si>
  <si>
    <t xml:space="preserve">Podstropní vzt. jednotka s rekuperací vzduchu a s el. ohřevem vzduchu by-passová klapka, filtr vzduchu, digitální regulace, atd					_x000D_
</t>
  </si>
  <si>
    <t>rozměry: 455 / 1600 x 2300 mm</t>
  </si>
  <si>
    <t>akust .tlak v 3m 45 dB ( a )</t>
  </si>
  <si>
    <t>účinnost rekuperace 98 %</t>
  </si>
  <si>
    <t xml:space="preserve">přívod  </t>
  </si>
  <si>
    <t>jmen. výkon 3000 m3/hod</t>
  </si>
  <si>
    <t>disp. tlak 35 Pa</t>
  </si>
  <si>
    <t>příkon el. ohřívače 1,1 kW</t>
  </si>
  <si>
    <t>příkon 2,5 kW</t>
  </si>
  <si>
    <t>napětí 400 V</t>
  </si>
  <si>
    <t>odvod</t>
  </si>
  <si>
    <t>jmen. výkon  3000 m3/hod</t>
  </si>
  <si>
    <t>2.02</t>
  </si>
  <si>
    <t xml:space="preserve">Kuchyňská digestoř s tukovým filtrem a osvětlením 1000x2500-435_x000D_
</t>
  </si>
  <si>
    <t>odvod 2 x d 200</t>
  </si>
  <si>
    <t>množství vzduchu 1500 m3 / hod</t>
  </si>
  <si>
    <t>tlaková ztráta 19 Pa</t>
  </si>
  <si>
    <t>hmotnost  90 Kg</t>
  </si>
  <si>
    <t>příkon 20 W</t>
  </si>
  <si>
    <t>2.04</t>
  </si>
  <si>
    <t xml:space="preserve">Uzavírací a regulační klapka s pohonem RKM 400x200_x000D_
</t>
  </si>
  <si>
    <t>2.05</t>
  </si>
  <si>
    <t xml:space="preserve">Kulisový tlumič hluku 250/355-1000_x000D_
</t>
  </si>
  <si>
    <t>2.05 a</t>
  </si>
  <si>
    <t>Kulisový tlumič hluku 400/315- 1500</t>
  </si>
  <si>
    <t>-330184122</t>
  </si>
  <si>
    <t>2.06</t>
  </si>
  <si>
    <t>provedení doměru délky na stavbě  (min. 300 mm).</t>
  </si>
  <si>
    <t>do obvodu 2500</t>
  </si>
  <si>
    <t>2.07</t>
  </si>
  <si>
    <t xml:space="preserve">Tvarovky čtyřhranné potrubí zhotovené z pozinkovaného ocelového plechu do obvodu 2500mm_x000D_
</t>
  </si>
  <si>
    <t>2.08</t>
  </si>
  <si>
    <t xml:space="preserve">Přívodní výustka do hranatého potrubí VNM 525X225_x000D_
</t>
  </si>
  <si>
    <t>2.09</t>
  </si>
  <si>
    <t xml:space="preserve">Tepelná izolace potrubí přívodního a odvodního potrubí na střeše objektu z minarální vaty s plechováním_x000D_
</t>
  </si>
  <si>
    <t>2.10</t>
  </si>
  <si>
    <t>2.11</t>
  </si>
  <si>
    <t>Ostatní - objímky, spojovací materiál, závěsy</t>
  </si>
  <si>
    <t>ZAŘÍZENÍ Č.3 - větrá</t>
  </si>
  <si>
    <t>3.01</t>
  </si>
  <si>
    <t>Diagonální ventilátor do potrubí s 500 / 160</t>
  </si>
  <si>
    <t>průtok 180 m3 / hod</t>
  </si>
  <si>
    <t>tlak 250 Pa</t>
  </si>
  <si>
    <t>napětí v23 V</t>
  </si>
  <si>
    <t>příkon 53 W</t>
  </si>
  <si>
    <t>akust. tlak ve 3m 48 dB ( A )</t>
  </si>
  <si>
    <t>3.02</t>
  </si>
  <si>
    <t>Pružná manžeta d 160</t>
  </si>
  <si>
    <t>3.03</t>
  </si>
  <si>
    <t>Zpětná klapka d 160</t>
  </si>
  <si>
    <t>3.04</t>
  </si>
  <si>
    <t>Výfuková hlavice d 160</t>
  </si>
  <si>
    <t>3.05</t>
  </si>
  <si>
    <t>Pevné potrubí včetně tvarovek do 35% d 100</t>
  </si>
  <si>
    <t>3.05 a</t>
  </si>
  <si>
    <t>Pevné potrubí včetně tvarovek do 35% d 160</t>
  </si>
  <si>
    <t>-93245988</t>
  </si>
  <si>
    <t>3.06</t>
  </si>
  <si>
    <t>Výustka do kruhového potrubí VNKM 1/R1 225x75</t>
  </si>
  <si>
    <t>444286926</t>
  </si>
  <si>
    <t>3.06 a</t>
  </si>
  <si>
    <t>Výustka do kruhového potrubí VNKM 1/R1 325x75</t>
  </si>
  <si>
    <t>-1214667132</t>
  </si>
  <si>
    <t>3.07</t>
  </si>
  <si>
    <t>1966609639</t>
  </si>
  <si>
    <t>3.08</t>
  </si>
  <si>
    <t xml:space="preserve">Dveřní mřížka 480x82_x000D_
</t>
  </si>
  <si>
    <t>3.09</t>
  </si>
  <si>
    <t>ZAŘÍZENÍ Č.4 - větrá</t>
  </si>
  <si>
    <t>4.01</t>
  </si>
  <si>
    <t xml:space="preserve">Diagonální ventilátor do potrubí s500/160_x000D_
</t>
  </si>
  <si>
    <t>4.02</t>
  </si>
  <si>
    <t>4.03</t>
  </si>
  <si>
    <t>4.04</t>
  </si>
  <si>
    <t>4.05</t>
  </si>
  <si>
    <t>4.05 a</t>
  </si>
  <si>
    <t>-1245791642</t>
  </si>
  <si>
    <t>4.06</t>
  </si>
  <si>
    <t xml:space="preserve">Výustka do kruhového potrubí VNKM 1/R1 225x75_x000D_
</t>
  </si>
  <si>
    <t>4.07</t>
  </si>
  <si>
    <t>4.08</t>
  </si>
  <si>
    <t>Dveřní mřížka 480 x 82</t>
  </si>
  <si>
    <t>Poznámka k položce:_x000D_
Ostatní</t>
  </si>
  <si>
    <t>4.09</t>
  </si>
  <si>
    <t>272417774</t>
  </si>
  <si>
    <t>OSTATNÍ</t>
  </si>
  <si>
    <t>1.</t>
  </si>
  <si>
    <t>Zprovoznění a zkoušky zařízení</t>
  </si>
  <si>
    <t>2.</t>
  </si>
  <si>
    <t>Vnitrostaveništní přemístění</t>
  </si>
  <si>
    <t>3.</t>
  </si>
  <si>
    <t>Drobné stavební úpravy</t>
  </si>
  <si>
    <t>4.</t>
  </si>
  <si>
    <t>Technický dozor na stavbě</t>
  </si>
  <si>
    <t>2 - 07 - přeložka zahradního vodovodu</t>
  </si>
  <si>
    <t>722131931</t>
  </si>
  <si>
    <t>Opravy vodovodního potrubí z ocelových trubek pozinkovaných závitových propojení dosavadního potrubí DN 15</t>
  </si>
  <si>
    <t>CS ÚRS 2021 02</t>
  </si>
  <si>
    <t>-142803012</t>
  </si>
  <si>
    <t>https://podminky.urs.cz/item/CS_URS_2021_02/722131931</t>
  </si>
  <si>
    <t>722170801</t>
  </si>
  <si>
    <t>Demontáž rozvodů vody z plastů do Ø 25 mm</t>
  </si>
  <si>
    <t>1973894878</t>
  </si>
  <si>
    <t>https://podminky.urs.cz/item/CS_URS_2021_02/722170801</t>
  </si>
  <si>
    <t>Potrubí z plastových trubek z polypropylenu PPR svařovaných polyfúzně PN 16 (SDR 7,4) D 20 x 2,8</t>
  </si>
  <si>
    <t>-1381654893</t>
  </si>
  <si>
    <t>https://podminky.urs.cz/item/CS_URS_2021_02/722174002</t>
  </si>
  <si>
    <t>722181812</t>
  </si>
  <si>
    <t>Demontáž plstěných pásů z trub do Ø 50</t>
  </si>
  <si>
    <t>1005278232</t>
  </si>
  <si>
    <t>https://podminky.urs.cz/item/CS_URS_2021_02/722181812</t>
  </si>
  <si>
    <t>-1595553429</t>
  </si>
  <si>
    <t>https://podminky.urs.cz/item/CS_URS_2021_02/722190401</t>
  </si>
  <si>
    <t>722190901</t>
  </si>
  <si>
    <t>Opravy ostatní uzavření nebo otevření vodovodního potrubí při opravách včetně vypuštění a napuštění</t>
  </si>
  <si>
    <t>-867136025</t>
  </si>
  <si>
    <t>https://podminky.urs.cz/item/CS_URS_2021_02/722190901</t>
  </si>
  <si>
    <t>Armatury s jedním závitem nástěnky pro výtokový ventil G 1/2"</t>
  </si>
  <si>
    <t>1697360733</t>
  </si>
  <si>
    <t>https://podminky.urs.cz/item/CS_URS_2021_02/722220111</t>
  </si>
  <si>
    <t>722220851</t>
  </si>
  <si>
    <t>Demontáž armatur závitových s jedním závitem do G 3/4</t>
  </si>
  <si>
    <t>-266169864</t>
  </si>
  <si>
    <t>https://podminky.urs.cz/item/CS_URS_2021_02/722220851</t>
  </si>
  <si>
    <t>722229101</t>
  </si>
  <si>
    <t>Armatury s jedním závitem montáž vodovodních armatur s jedním závitem ostatních typů G 1/2"</t>
  </si>
  <si>
    <t>502123650</t>
  </si>
  <si>
    <t>https://podminky.urs.cz/item/CS_URS_2021_02/722229101</t>
  </si>
  <si>
    <t>6000017060</t>
  </si>
  <si>
    <t>Nezámrzný ventil ORAS 1/2x450 431716</t>
  </si>
  <si>
    <t>-1415766155</t>
  </si>
  <si>
    <t>Poznámka k položce:_x000D_
pro šířku zdi: max 450 mm , jmenovitá světlost: DN 15_x000D_
Ventil se zpětnou klapkou, kdy po uzavření odteče zbytková voda. Maximální délka 1000 mm</t>
  </si>
  <si>
    <t>722290821</t>
  </si>
  <si>
    <t>Vnitrostaveništní přemístění vybouraných (demontovaných) hmot vnitřní vodovod vodorovně do 100 m v objektech výšky do 6 m</t>
  </si>
  <si>
    <t>2032529140</t>
  </si>
  <si>
    <t>https://podminky.urs.cz/item/CS_URS_2021_02/722290821</t>
  </si>
  <si>
    <t xml:space="preserve">3 - SO 03 -  terasy </t>
  </si>
  <si>
    <t>121151104</t>
  </si>
  <si>
    <t>Sejmutí ornice strojně při souvislé ploše do 100 m2, tl. vrstvy přes 200 do 250 mm</t>
  </si>
  <si>
    <t>-1431287426</t>
  </si>
  <si>
    <t>https://podminky.urs.cz/item/CS_URS_2021_01/121151104</t>
  </si>
  <si>
    <t>ornice pod terasy</t>
  </si>
  <si>
    <t>T 1</t>
  </si>
  <si>
    <t>6,00*5,00</t>
  </si>
  <si>
    <t>T 2</t>
  </si>
  <si>
    <t>15,00*7,00</t>
  </si>
  <si>
    <t>122251101</t>
  </si>
  <si>
    <t>Odkopávky a prokopávky nezapažené strojně v hornině třídy těžitelnosti I skupiny 3 do 20 m3</t>
  </si>
  <si>
    <t>-311254959</t>
  </si>
  <si>
    <t>https://podminky.urs.cz/item/CS_URS_2021_01/122251101</t>
  </si>
  <si>
    <t>úprava terenu pod T 1</t>
  </si>
  <si>
    <t>4,00*5,50*0,15</t>
  </si>
  <si>
    <t>pro T 2</t>
  </si>
  <si>
    <t>13,58*5,96*0,20</t>
  </si>
  <si>
    <t>pro T 3</t>
  </si>
  <si>
    <t>14,65*3,00*(0,51-0,11)</t>
  </si>
  <si>
    <t>696058926</t>
  </si>
  <si>
    <t>patka pro sloupy terasy T 3</t>
  </si>
  <si>
    <t>1,20*1,20*0,60*2</t>
  </si>
  <si>
    <t>132254101</t>
  </si>
  <si>
    <t>Hloubení zapažených rýh šířky do 800 mm strojně s urovnáním dna do předepsaného profilu a spádu v hornině třídy těžitelnosti I skupiny 3 do 20 m3</t>
  </si>
  <si>
    <t>-1851116047</t>
  </si>
  <si>
    <t>https://podminky.urs.cz/item/CS_URS_2021_01/132254101</t>
  </si>
  <si>
    <t>pro základové pasy terasy</t>
  </si>
  <si>
    <t>(4,12*2+0,60*2+3,363)*0,30*1,10</t>
  </si>
  <si>
    <t>-654555709</t>
  </si>
  <si>
    <t>0,50*0,50*(1,35-0,47)*9*3</t>
  </si>
  <si>
    <t>537002870</t>
  </si>
  <si>
    <t>135,00*0,25</t>
  </si>
  <si>
    <t>-939547558</t>
  </si>
  <si>
    <t>4,225+37,067+1,728+5,94</t>
  </si>
  <si>
    <t>1179755096</t>
  </si>
  <si>
    <t>48,96*1,80</t>
  </si>
  <si>
    <t>-1448613156</t>
  </si>
  <si>
    <t>48,96</t>
  </si>
  <si>
    <t>33,75</t>
  </si>
  <si>
    <t>181951112</t>
  </si>
  <si>
    <t>Úprava pláně vyrovnáním výškových rozdílů strojně v hornině třídy těžitelnosti I, skupiny 1 až 3 se zhutněním</t>
  </si>
  <si>
    <t>939490521</t>
  </si>
  <si>
    <t>https://podminky.urs.cz/item/CS_URS_2021_01/181951112</t>
  </si>
  <si>
    <t>14,65*3,00</t>
  </si>
  <si>
    <t>183101215</t>
  </si>
  <si>
    <t>Hloubení jamek pro vysazování rostlin v zemině tř.1 až 4 s výměnou půdy z 50% v rovině nebo na svahu do 1:5, objemu přes 0,125 do 0,40 m3</t>
  </si>
  <si>
    <t>-1063657897</t>
  </si>
  <si>
    <t>https://podminky.urs.cz/item/CS_URS_2021_01/183101215</t>
  </si>
  <si>
    <t>10371500</t>
  </si>
  <si>
    <t>substrát pro trávníky VL</t>
  </si>
  <si>
    <t>1218482560</t>
  </si>
  <si>
    <t>https://podminky.urs.cz/item/CS_URS_2021_01/10371500</t>
  </si>
  <si>
    <t>2*0,2 'Přepočtené koeficientem množství</t>
  </si>
  <si>
    <t>184102110</t>
  </si>
  <si>
    <t>Výsadba dřeviny s balem do předem vyhloubené jamky se zalitím v rovině nebo na svahu do 1:5, při průměru balu do 100 mm</t>
  </si>
  <si>
    <t>1152002872</t>
  </si>
  <si>
    <t>https://podminky.urs.cz/item/CS_URS_2021_01/184102110</t>
  </si>
  <si>
    <t>02660325</t>
  </si>
  <si>
    <t xml:space="preserve">borovice </t>
  </si>
  <si>
    <t>-17026834</t>
  </si>
  <si>
    <t>https://podminky.urs.cz/item/CS_URS_2021_01/02660325</t>
  </si>
  <si>
    <t>1072080245</t>
  </si>
  <si>
    <t>(4,12*2+0,60*2+3,363)*0,30*(1,10-0,37)</t>
  </si>
  <si>
    <t>2,804*0,15</t>
  </si>
  <si>
    <t>-1237406912</t>
  </si>
  <si>
    <t>základové pasy nad terenem</t>
  </si>
  <si>
    <t>(4,12*2+0,60*2+3,363)*0,20*2</t>
  </si>
  <si>
    <t>854719159</t>
  </si>
  <si>
    <t>-1294845257</t>
  </si>
  <si>
    <t>5,94*0,15</t>
  </si>
  <si>
    <t>8,449*0,15</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</si>
  <si>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</si>
  <si>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</si>
  <si>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-884978816</t>
  </si>
  <si>
    <t>https://podminky.urs.cz/item/CS_URS_2021_01/596811120</t>
  </si>
  <si>
    <t>terasa T 2</t>
  </si>
  <si>
    <t>28*3*0,30*0,30</t>
  </si>
  <si>
    <t>59248005</t>
  </si>
  <si>
    <t>dlažba plošná betonová chodníková 300x300x50mm přírodní</t>
  </si>
  <si>
    <t>1030698334</t>
  </si>
  <si>
    <t>https://podminky.urs.cz/item/CS_URS_2021_01/59248005</t>
  </si>
  <si>
    <t>7,56*1,1 'Přepočtené koeficientem množství</t>
  </si>
  <si>
    <t>635111215</t>
  </si>
  <si>
    <t>Násyp ze štěrkopísku, písku nebo kameniva pod podlahy se zhutněním ze štěrkopísku</t>
  </si>
  <si>
    <t>-229958817</t>
  </si>
  <si>
    <t>https://podminky.urs.cz/item/CS_URS_2021_01/635111215</t>
  </si>
  <si>
    <t>14,65*3,00*0,20</t>
  </si>
  <si>
    <t>635111241.1</t>
  </si>
  <si>
    <t>Násyp pod podlahy z hrubého kameniva 6-12 se zhutněním</t>
  </si>
  <si>
    <t>-1651846383</t>
  </si>
  <si>
    <t>14,65*3,00*0,11</t>
  </si>
  <si>
    <t>899899766</t>
  </si>
  <si>
    <t>14,65*3,00*0,10</t>
  </si>
  <si>
    <t>919726122</t>
  </si>
  <si>
    <t>Geotextilie netkaná pro ochranu, separaci nebo filtraci měrná hmotnost přes 200 do 300 g/m2</t>
  </si>
  <si>
    <t>557881406</t>
  </si>
  <si>
    <t>https://podminky.urs.cz/item/CS_URS_2021_01/919726122</t>
  </si>
  <si>
    <t>936124113</t>
  </si>
  <si>
    <t>Montáž lavičky parkové stabilní přichycené kotevními šrouby</t>
  </si>
  <si>
    <t>-1291175627</t>
  </si>
  <si>
    <t>https://podminky.urs.cz/item/CS_URS_2021_01/936124113</t>
  </si>
  <si>
    <t>74910100.1</t>
  </si>
  <si>
    <t>lavička bez opěradla nekotvená 1500x450x420mm konstrukce-kov,</t>
  </si>
  <si>
    <t>-323118015</t>
  </si>
  <si>
    <t>-1246458876</t>
  </si>
  <si>
    <t>pod terasou 3  - výměra dle projektové dokumentace</t>
  </si>
  <si>
    <t>43,60*0,15</t>
  </si>
  <si>
    <t>997013151</t>
  </si>
  <si>
    <t>Vnitrostaveništní doprava suti a vybouraných hmot vodorovně do 50 m svisle s omezením mechanizace pro budovy a haly výšky do 6 m</t>
  </si>
  <si>
    <t>-997138249</t>
  </si>
  <si>
    <t>https://podminky.urs.cz/item/CS_URS_2021_01/997013151</t>
  </si>
  <si>
    <t>-15391008</t>
  </si>
  <si>
    <t>14,388*10 'Přepočtené koeficientem množství</t>
  </si>
  <si>
    <t>38973618</t>
  </si>
  <si>
    <t>997013601</t>
  </si>
  <si>
    <t>Poplatek za uložení stavebního odpadu na skládce (skládkovné) z prostého betonu zatříděného do Katalogu odpadů pod kódem 17 01 01</t>
  </si>
  <si>
    <t>-259673839</t>
  </si>
  <si>
    <t>https://podminky.urs.cz/item/CS_URS_2021_01/997013601</t>
  </si>
  <si>
    <t>1967296007</t>
  </si>
  <si>
    <t>762086111</t>
  </si>
  <si>
    <t>Práce společné pro tesařské konstrukce montáž kovových doplňkových konstrukcí (materiál ve specifikaci) hmotnosti prvku do 5 kg</t>
  </si>
  <si>
    <t>1032492983</t>
  </si>
  <si>
    <t>https://podminky.urs.cz/item/CS_URS_2021_01/762086111</t>
  </si>
  <si>
    <t>kotvící patky Terasa 1</t>
  </si>
  <si>
    <t>22,00*3,50</t>
  </si>
  <si>
    <t>uhelníky pro uchycení schodu</t>
  </si>
  <si>
    <t>(0,30*2+1,00)*4,57</t>
  </si>
  <si>
    <t>kotvící patky Terasa 2</t>
  </si>
  <si>
    <t>3*9*3,50</t>
  </si>
  <si>
    <t>54825037</t>
  </si>
  <si>
    <t>kotevní patka pilíře 110x110-330mm,matice M24,s pojistkou</t>
  </si>
  <si>
    <t>800560766</t>
  </si>
  <si>
    <t>https://podminky.urs.cz/item/CS_URS_2021_01/54825037</t>
  </si>
  <si>
    <t>13011066</t>
  </si>
  <si>
    <t>úhelník ocelový rovnostranný jakost 11 375 60x60x5mm</t>
  </si>
  <si>
    <t>1023281148</t>
  </si>
  <si>
    <t>https://podminky.urs.cz/item/CS_URS_2021_01/13011066</t>
  </si>
  <si>
    <t>specifikace materiálu vč PU</t>
  </si>
  <si>
    <t>(0,30*2+1,10)*4,457*0,001</t>
  </si>
  <si>
    <t>762751220</t>
  </si>
  <si>
    <t>Montáž prostorových konstrukcí vázaných na hladko (bez zářezů) z řeziva hraněného nebo polohraněného, s použitím ocelových spojek (spojky ve specifikaci), průřezové plochy přes 120 do 224 cm2</t>
  </si>
  <si>
    <t>352313352</t>
  </si>
  <si>
    <t>https://podminky.urs.cz/item/CS_URS_2021_01/762751220</t>
  </si>
  <si>
    <t>Terasa 2</t>
  </si>
  <si>
    <t>pergola 140/140 mm</t>
  </si>
  <si>
    <t>5,30*4</t>
  </si>
  <si>
    <t>13,58*2</t>
  </si>
  <si>
    <t>2,80*8</t>
  </si>
  <si>
    <t>61223272</t>
  </si>
  <si>
    <t>hranol konstrukční KVH lepený průřezu 140x140-240mm pohledový</t>
  </si>
  <si>
    <t>-1783720616</t>
  </si>
  <si>
    <t>https://podminky.urs.cz/item/CS_URS_2021_01/61223272</t>
  </si>
  <si>
    <t>5,30*4*0,14*0,14*1,10</t>
  </si>
  <si>
    <t>13,58*2*0,14*0,14*1,10</t>
  </si>
  <si>
    <t>2,80*8*0,14*0,14*1,10</t>
  </si>
  <si>
    <t>486328388</t>
  </si>
  <si>
    <t>762951003</t>
  </si>
  <si>
    <t>Montáž terasy podkladního roštu z profilů plných, osové vzdálenosti podpěr přes 420 do 550 mm</t>
  </si>
  <si>
    <t>178341270</t>
  </si>
  <si>
    <t>https://podminky.urs.cz/item/CS_URS_2021_01/762951003</t>
  </si>
  <si>
    <t>Terasa 3</t>
  </si>
  <si>
    <t>14,65*3</t>
  </si>
  <si>
    <t>61198142.1</t>
  </si>
  <si>
    <t>terasový hranol 50x70mm exotická dřevina</t>
  </si>
  <si>
    <t>474626268</t>
  </si>
  <si>
    <t>3,00*28*1,10</t>
  </si>
  <si>
    <t>762951004</t>
  </si>
  <si>
    <t>Montáž terasy podkladního roštu z profilů plných, osové vzdálenosti podpěr přes 550 mm</t>
  </si>
  <si>
    <t>-843387394</t>
  </si>
  <si>
    <t>https://podminky.urs.cz/item/CS_URS_2021_01/762951004</t>
  </si>
  <si>
    <t xml:space="preserve">Terasa 1 </t>
  </si>
  <si>
    <t>5,55*4,00</t>
  </si>
  <si>
    <t>nosné hlavní</t>
  </si>
  <si>
    <t>5,30*13,50</t>
  </si>
  <si>
    <t>nosné vedlejší</t>
  </si>
  <si>
    <t>61198145.1</t>
  </si>
  <si>
    <t>terasový hranol 100/140 mm exotická dřevina</t>
  </si>
  <si>
    <t>-233089825</t>
  </si>
  <si>
    <t>Terasa 1</t>
  </si>
  <si>
    <t>5,50*6*1,10</t>
  </si>
  <si>
    <t>61198145.2</t>
  </si>
  <si>
    <t>terasový hranol 140/160 mm exotická dřevina</t>
  </si>
  <si>
    <t>1981643466</t>
  </si>
  <si>
    <t>5,30*9*1,10</t>
  </si>
  <si>
    <t>61198145.3</t>
  </si>
  <si>
    <t>terasový hranol 60/100 mm exotická dřevina</t>
  </si>
  <si>
    <t>-388184516</t>
  </si>
  <si>
    <t>13,58*10*1,10</t>
  </si>
  <si>
    <t>611R005</t>
  </si>
  <si>
    <t>pryžová podložka tl 5 mm</t>
  </si>
  <si>
    <t>-235119771</t>
  </si>
  <si>
    <t>26*3</t>
  </si>
  <si>
    <t>762952014</t>
  </si>
  <si>
    <t>Montáž terasy nášlapné vrstvy z prken z dřevin tvrdých nebo neobyčejně tvrdých, s broušením, omytím a kartáčováním, bez povrchové úpravy, spojovaných šroubováním, šířky přes 135 mm</t>
  </si>
  <si>
    <t>356611694</t>
  </si>
  <si>
    <t>https://podminky.urs.cz/item/CS_URS_2021_01/762952014</t>
  </si>
  <si>
    <t>61198154</t>
  </si>
  <si>
    <t>prkno terasové jednostranně jemně drážkované tl 21mm</t>
  </si>
  <si>
    <t>-1961848984</t>
  </si>
  <si>
    <t>https://podminky.urs.cz/item/CS_URS_2021_01/61198154</t>
  </si>
  <si>
    <t xml:space="preserve">specifikace materiálu </t>
  </si>
  <si>
    <t>5,55*4,00*1,10</t>
  </si>
  <si>
    <t>5,30*13,50*1,10</t>
  </si>
  <si>
    <t>14,65*3*1,10</t>
  </si>
  <si>
    <t>762952102</t>
  </si>
  <si>
    <t>Montáž terasy nášlapné vrstvy z prken , bez povrchové úpravy, spojovaných čelní kryt délky 140 mm připevněný lepením</t>
  </si>
  <si>
    <t>478829215</t>
  </si>
  <si>
    <t>https://podminky.urs.cz/item/CS_URS_2021_01/762952102</t>
  </si>
  <si>
    <t>5,50*2+4,00*2</t>
  </si>
  <si>
    <t>13,58*2+5,32*2</t>
  </si>
  <si>
    <t>3,00*2+14,65</t>
  </si>
  <si>
    <t>762953002</t>
  </si>
  <si>
    <t>Montáž terasy nátěr dřevěných teras olejem, včetně očištění dvojnásobně</t>
  </si>
  <si>
    <t>-1756308567</t>
  </si>
  <si>
    <t>https://podminky.urs.cz/item/CS_URS_2021_01/762953002</t>
  </si>
  <si>
    <t>806606208</t>
  </si>
  <si>
    <t>R003 TER</t>
  </si>
  <si>
    <t>Zastřešení membránovou textílií</t>
  </si>
  <si>
    <t>-2133549731</t>
  </si>
  <si>
    <t>13,58*5,66</t>
  </si>
  <si>
    <t>3,00*14,65</t>
  </si>
  <si>
    <t>998765201</t>
  </si>
  <si>
    <t>Přesun hmot pro krytiny skládané stanovený procentní sazbou (%) z ceny vodorovná dopravní vzdálenost do 50 m v objektech výšky do 6 m</t>
  </si>
  <si>
    <t>-1164711183</t>
  </si>
  <si>
    <t>https://podminky.urs.cz/item/CS_URS_2021_01/998765201</t>
  </si>
  <si>
    <t>767995115</t>
  </si>
  <si>
    <t>Montáž ostatních atypických zámečnických konstrukcí hmotnosti přes 50 do 100 kg</t>
  </si>
  <si>
    <t>1198325603</t>
  </si>
  <si>
    <t>https://podminky.urs.cz/item/CS_URS_2021_01/767995115</t>
  </si>
  <si>
    <t>sloupy</t>
  </si>
  <si>
    <t>58,90*2</t>
  </si>
  <si>
    <t>74910185.1</t>
  </si>
  <si>
    <t>sloup pr. 127/4 mm dl 4,50 m</t>
  </si>
  <si>
    <t>-571529893</t>
  </si>
  <si>
    <t>1865952619</t>
  </si>
  <si>
    <t>783268111</t>
  </si>
  <si>
    <t>Lazurovací nátěr tesařských konstrukcí dvojnásobný olejový</t>
  </si>
  <si>
    <t>-784745849</t>
  </si>
  <si>
    <t>https://podminky.urs.cz/item/CS_URS_2021_01/783268111</t>
  </si>
  <si>
    <t>pergola</t>
  </si>
  <si>
    <t>5,30*4*(0,14*4)</t>
  </si>
  <si>
    <t>13,58*2*(0,14*4)</t>
  </si>
  <si>
    <t>2,80*8*(0,14*4)</t>
  </si>
  <si>
    <t>4 - SO 04 - zpevněné plochy a branka</t>
  </si>
  <si>
    <t>121151114</t>
  </si>
  <si>
    <t>Sejmutí ornice strojně při souvislé ploše přes 100 do 500 m2, tl. vrstvy přes 200 do 250 mm</t>
  </si>
  <si>
    <t>1935763271</t>
  </si>
  <si>
    <t>https://podminky.urs.cz/item/CS_URS_2021_01/121151114</t>
  </si>
  <si>
    <t>ornice z plochy výstavby</t>
  </si>
  <si>
    <t>žulová dlažba</t>
  </si>
  <si>
    <t>49,33*0,20</t>
  </si>
  <si>
    <t>platový povrch</t>
  </si>
  <si>
    <t>119,55*0,20</t>
  </si>
  <si>
    <t>122251102</t>
  </si>
  <si>
    <t>Odkopávky a prokopávky nezapažené strojně v hornině třídy těžitelnosti I skupiny 3 přes 20 do 50 m3</t>
  </si>
  <si>
    <t>-970575082</t>
  </si>
  <si>
    <t>https://podminky.urs.cz/item/CS_URS_2021_01/122251102</t>
  </si>
  <si>
    <t>odkop na pořadovanou hloubku</t>
  </si>
  <si>
    <t>49,33*(0,08+0,07+0,20-0,20)</t>
  </si>
  <si>
    <t>mlatový povrch</t>
  </si>
  <si>
    <t>119,55*(0,30-0,20)</t>
  </si>
  <si>
    <t>-1564969169</t>
  </si>
  <si>
    <t>branka oplocení</t>
  </si>
  <si>
    <t>1,602*0,30*0,85</t>
  </si>
  <si>
    <t>21813523</t>
  </si>
  <si>
    <t>19,355+0,409</t>
  </si>
  <si>
    <t>829222227</t>
  </si>
  <si>
    <t>19,764*0,8 'Přepočtené koeficientem množství</t>
  </si>
  <si>
    <t>180552382</t>
  </si>
  <si>
    <t>1612664181</t>
  </si>
  <si>
    <t>49,33</t>
  </si>
  <si>
    <t>119,55</t>
  </si>
  <si>
    <t>1164410844</t>
  </si>
  <si>
    <t>základ pod branku oplocení</t>
  </si>
  <si>
    <t>1,602*0,30*0,70</t>
  </si>
  <si>
    <t>0,36*0,20</t>
  </si>
  <si>
    <t>348101210</t>
  </si>
  <si>
    <t>Osazení vrat nebo vrátek k oplocení na sloupky ocelové, plochy jednotlivě do 2 m2</t>
  </si>
  <si>
    <t>1914823089</t>
  </si>
  <si>
    <t>https://podminky.urs.cz/item/CS_URS_2021_01/348101210</t>
  </si>
  <si>
    <t>branka</t>
  </si>
  <si>
    <t>553branka</t>
  </si>
  <si>
    <t>-2086834010</t>
  </si>
  <si>
    <t>v provedení dle projektové dokumentace vč povrchové úpravy - kompletní provedení vč sloupků, výplně, zavírače</t>
  </si>
  <si>
    <t>564201111.1</t>
  </si>
  <si>
    <t>Podklad nebo podsyp kameniva fr 0 - 4 s rozprostřením, vlhčením a zhutněním, po zhutnění tl. 40 mm</t>
  </si>
  <si>
    <t>-807132462</t>
  </si>
  <si>
    <t>564710012.1</t>
  </si>
  <si>
    <t>Podklad nebo kryt z kameniva hrubého drceného vel. 0-16 mm s rozprostřením a zhutněním, po zhutnění tl. 60 mm</t>
  </si>
  <si>
    <t>-1694453359</t>
  </si>
  <si>
    <t>564760011.1</t>
  </si>
  <si>
    <t>Podklad nebo kryt z kameniva hrubého drceného makadam s rozprostřením a zhutněním, po zhutnění tl. 200 mm</t>
  </si>
  <si>
    <t>-901479</t>
  </si>
  <si>
    <t>564861111</t>
  </si>
  <si>
    <t>Podklad ze štěrkodrti ŠD s rozprostřením a zhutněním, po zhutnění tl. 200 mm fr 0 - 32</t>
  </si>
  <si>
    <t>-899182751</t>
  </si>
  <si>
    <t>https://podminky.urs.cz/item/CS_URS_2021_01/564861111</t>
  </si>
  <si>
    <t>591211111</t>
  </si>
  <si>
    <t>Kladení dlažby z kostek s provedením lože do tl. 50 mm, s vyplněním spár, s dvojím beraněním a se smetením přebytečného materiálu na krajnici drobných z kamene, do lože z kameniva těženého</t>
  </si>
  <si>
    <t>-493439600</t>
  </si>
  <si>
    <t>https://podminky.urs.cz/item/CS_URS_2021_01/591211111</t>
  </si>
  <si>
    <t>zpevněná plochy za vjezdem</t>
  </si>
  <si>
    <t>58381007</t>
  </si>
  <si>
    <t>kostka dlažební žula drobná 8/10</t>
  </si>
  <si>
    <t>-1263558475</t>
  </si>
  <si>
    <t>https://podminky.urs.cz/item/CS_URS_2021_01/58381007</t>
  </si>
  <si>
    <t>49,33*1,1</t>
  </si>
  <si>
    <t>916231213</t>
  </si>
  <si>
    <t>Osazení chodníkového obrubníku betonového se zřízením lože, s vyplněním a zatřením spár cementovou maltou stojatého s boční opěrou z betonu prostého, do lože z betonu prostého</t>
  </si>
  <si>
    <t>1015203365</t>
  </si>
  <si>
    <t>https://podminky.urs.cz/item/CS_URS_2021_01/916231213</t>
  </si>
  <si>
    <t>zámkovka</t>
  </si>
  <si>
    <t>6,42</t>
  </si>
  <si>
    <t>59217016</t>
  </si>
  <si>
    <t>obrubník betonový chodníkový 1000x80x250mm</t>
  </si>
  <si>
    <t>-361109761</t>
  </si>
  <si>
    <t>https://podminky.urs.cz/item/CS_URS_2021_01/59217016</t>
  </si>
  <si>
    <t>6,42*1,1 'Přepočtené koeficientem množství</t>
  </si>
  <si>
    <t>916241213</t>
  </si>
  <si>
    <t>Osazení obrubníku kamenného se zřízením lože, s vyplněním a zatřením spár cementovou maltou stojatého s boční opěrou z betonu prostého, do lože z betonu prostého</t>
  </si>
  <si>
    <t>-1878326607</t>
  </si>
  <si>
    <t>https://podminky.urs.cz/item/CS_URS_2021_01/916241213</t>
  </si>
  <si>
    <t>za domem</t>
  </si>
  <si>
    <t>4,40</t>
  </si>
  <si>
    <t>59218002</t>
  </si>
  <si>
    <t>krajník betonový silniční 500x250x100mm</t>
  </si>
  <si>
    <t>2146209190</t>
  </si>
  <si>
    <t>https://podminky.urs.cz/item/CS_URS_2021_01/59218002</t>
  </si>
  <si>
    <t>4,40*2*1,1</t>
  </si>
  <si>
    <t>9163712RP1</t>
  </si>
  <si>
    <t>Osazení skrytého zahradního obrubníku ocelového zarytím včetně začištění</t>
  </si>
  <si>
    <t>1279165256</t>
  </si>
  <si>
    <t>60,17</t>
  </si>
  <si>
    <t>ocel. obruba</t>
  </si>
  <si>
    <t xml:space="preserve">ocelová stavební samo-fixační obruba s rovnými hroty 15 x100 cm, tl. 5 mm 
Materiál: ocelový plech pozinkovaný
Tloušťka: 5 mm, standartní barva </t>
  </si>
  <si>
    <t>-1874213702</t>
  </si>
  <si>
    <t>60,17*1,1</t>
  </si>
  <si>
    <t>916991121</t>
  </si>
  <si>
    <t>Lože pod obrubníky, krajníky nebo obruby z dlažebních kostek z betonu prostého</t>
  </si>
  <si>
    <t>530464208</t>
  </si>
  <si>
    <t>https://podminky.urs.cz/item/CS_URS_2021_01/916991121</t>
  </si>
  <si>
    <t>pod obrubník</t>
  </si>
  <si>
    <t>4,40*0,15*0,25</t>
  </si>
  <si>
    <t>6,42*0,10*0,20</t>
  </si>
  <si>
    <t>919726123</t>
  </si>
  <si>
    <t>Geotextilie netkaná pro ochranu, separaci nebo filtraci měrná hmotnost přes 300 do 500 g/m2</t>
  </si>
  <si>
    <t>1485653302</t>
  </si>
  <si>
    <t>https://podminky.urs.cz/item/CS_URS_2021_01/919726123</t>
  </si>
  <si>
    <t>614798345</t>
  </si>
  <si>
    <t>1613044531</t>
  </si>
  <si>
    <t>998225111</t>
  </si>
  <si>
    <t>Přesun hmot pro komunikace s krytem z kameniva, monolitickým betonovým nebo živičným dopravní vzdálenost do 200 m jakékoliv délky objektu</t>
  </si>
  <si>
    <t>-2011686498</t>
  </si>
  <si>
    <t>https://podminky.urs.cz/item/CS_URS_2021_01/998225111</t>
  </si>
  <si>
    <t>6 - SO 06 - parkovací stání</t>
  </si>
  <si>
    <t>113107141</t>
  </si>
  <si>
    <t>Odstranění podkladů nebo krytů ručně s přemístěním hmot na skládku na vzdálenost do 3 m nebo s naložením na dopravní prostředek živičných, o tl. vrstvy do 50 mm</t>
  </si>
  <si>
    <t>-269423670</t>
  </si>
  <si>
    <t>https://podminky.urs.cz/item/CS_URS_2021_01/113107141</t>
  </si>
  <si>
    <t>stávající plocha u napojení parkoviště</t>
  </si>
  <si>
    <t>51,00*0,40</t>
  </si>
  <si>
    <t>-1686956808</t>
  </si>
  <si>
    <t>51,00</t>
  </si>
  <si>
    <t>-1663247004</t>
  </si>
  <si>
    <t>ornice v ploše výstavby</t>
  </si>
  <si>
    <t>(3,51*4+3,89+3,49+3,54+3,51+4,93+5,42+0,10+3,80+0,10+3,03+3,008+0,10+3,80+0,10+0,72+4,95+3,54*3+3,93+3,53+3,54*3)/2*(4,44+4,79)/2</t>
  </si>
  <si>
    <t>457007821</t>
  </si>
  <si>
    <t>parkovací stání</t>
  </si>
  <si>
    <t>(3,51*4+3,54*3+3,53)/2*4,44*(0,08+0,04+0,25-0,20)</t>
  </si>
  <si>
    <t>(2,54*3+4,95+3,49+3,54+3,51+4,93)/2*4,47*(0,08+0,04+0,25-0,20)</t>
  </si>
  <si>
    <t>3,88*4,47*(0,08+0,07+0,20-0,20)</t>
  </si>
  <si>
    <t>-2007649850</t>
  </si>
  <si>
    <t>pro značku</t>
  </si>
  <si>
    <t>0,40*0,40*0,80*2</t>
  </si>
  <si>
    <t>162351103</t>
  </si>
  <si>
    <t>Vodorovné přemístění výkopku nebo sypaniny po suchu na obvyklém dopravním prostředku, bez naložení výkopku, avšak se složením bez rozhrnutí z horniny třídy těžitelnosti I skupiny 1 až 3 na vzdálenost přes 50 do 500 m</t>
  </si>
  <si>
    <t>-405094334</t>
  </si>
  <si>
    <t>https://podminky.urs.cz/item/CS_URS_2021_01/162351103</t>
  </si>
  <si>
    <t>(3,51*4+3,89+3,49+3,54+3,51+4,93+5,42+0,10+3,80+0,10+3,03+3,008+0,10+3,80+0,10+0,72+4,95+3,54*3+3,93+3,53+3,54*3)/2*(4,44+4,79)/2*0,20</t>
  </si>
  <si>
    <t>zpětný dovoz ornice</t>
  </si>
  <si>
    <t>9,125</t>
  </si>
  <si>
    <t>-1154814148</t>
  </si>
  <si>
    <t>23,895+0,256</t>
  </si>
  <si>
    <t>167111101</t>
  </si>
  <si>
    <t>Nakládání, skládání a překládání neulehlého výkopku nebo sypaniny ručně nakládání, z hornin třídy těžitelnosti I, skupiny 1 až 3</t>
  </si>
  <si>
    <t>-929891413</t>
  </si>
  <si>
    <t>https://podminky.urs.cz/item/CS_URS_2021_01/167111101</t>
  </si>
  <si>
    <t>ohumusování</t>
  </si>
  <si>
    <t>(3,89+3,93)/2*4,44*0,20</t>
  </si>
  <si>
    <t>(5,42+0,72)/2*4,44*0,20</t>
  </si>
  <si>
    <t>(3,03+3,08)/2*4,79*0,20</t>
  </si>
  <si>
    <t>333265420</t>
  </si>
  <si>
    <t>na skládku</t>
  </si>
  <si>
    <t>24,151*1,8 'Přepočtené koeficientem množství</t>
  </si>
  <si>
    <t>2087385550</t>
  </si>
  <si>
    <t>40,256</t>
  </si>
  <si>
    <t>181311103</t>
  </si>
  <si>
    <t>Rozprostření a urovnání ornice v rovině nebo ve svahu sklonu do 1:5 ručně při souvislé ploše, tl. vrstvy do 200 mm</t>
  </si>
  <si>
    <t>-1157801540</t>
  </si>
  <si>
    <t>https://podminky.urs.cz/item/CS_URS_2021_01/181311103</t>
  </si>
  <si>
    <t>(3,89+3,93)/2*4,44</t>
  </si>
  <si>
    <t>(5,42+0,72)/2*4,44</t>
  </si>
  <si>
    <t>(3,03+3,08)/2*4,79</t>
  </si>
  <si>
    <t>181411141</t>
  </si>
  <si>
    <t>Založení trávníku na půdě předem připravené plochy do 1000 m2 výsevem včetně utažení parterového v rovině nebo na svahu do 1:5</t>
  </si>
  <si>
    <t>1482709734</t>
  </si>
  <si>
    <t>https://podminky.urs.cz/item/CS_URS_2021_01/181411141</t>
  </si>
  <si>
    <t>-132162246</t>
  </si>
  <si>
    <t>45,624*0,03 'Přepočtené koeficientem množství</t>
  </si>
  <si>
    <t>-1518255370</t>
  </si>
  <si>
    <t>(3,51*4+3,54*3+3,53)/2*4,44</t>
  </si>
  <si>
    <t>(2,54*3+4,95+3,49+3,54+3,51+4,93)/2*4,47</t>
  </si>
  <si>
    <t>3,88*4,47</t>
  </si>
  <si>
    <t>400363383</t>
  </si>
  <si>
    <t>0,256*0,20</t>
  </si>
  <si>
    <t>564760013</t>
  </si>
  <si>
    <t>Podklad nebo kryt z kameniva hrubého drceného vel. 8-16 mm s rozprostřením a zhutněním, po zhutnění tl. 220 mm</t>
  </si>
  <si>
    <t>44019373</t>
  </si>
  <si>
    <t>https://podminky.urs.cz/item/CS_URS_2021_01/564760013</t>
  </si>
  <si>
    <t>3,80*4,47</t>
  </si>
  <si>
    <t>564871111</t>
  </si>
  <si>
    <t>Podklad ze štěrkodrti ŠD s rozprostřením a zhutněním, po zhutnění tl. 250 mm</t>
  </si>
  <si>
    <t>1107893680</t>
  </si>
  <si>
    <t>https://podminky.urs.cz/item/CS_URS_2021_01/564871111</t>
  </si>
  <si>
    <t>572340112</t>
  </si>
  <si>
    <t>Vyspravení krytu komunikací po překopech inženýrských sítí plochy do 15 m2 asfaltovým betonem ACO (AB), po zhutnění tl. přes 50 do 70 mm</t>
  </si>
  <si>
    <t>-1067866078</t>
  </si>
  <si>
    <t>https://podminky.urs.cz/item/CS_URS_2021_01/572340112</t>
  </si>
  <si>
    <t>-1010530668</t>
  </si>
  <si>
    <t>693798401</t>
  </si>
  <si>
    <t>16,986*1,1</t>
  </si>
  <si>
    <t>596412211</t>
  </si>
  <si>
    <t>Kladení dlažby z betonových vegetačních dlaždic pozemních komunikací s ložem z kameniva těženého nebo drceného tl. do 50 mm, s vyplněním spár a vegetačních otvorů, s hutněním vibrováním tl. 80 mm, pro plochy přes 50 do 100 m2</t>
  </si>
  <si>
    <t>938466797</t>
  </si>
  <si>
    <t>https://podminky.urs.cz/item/CS_URS_2021_01/596412211</t>
  </si>
  <si>
    <t>59246016</t>
  </si>
  <si>
    <t>dlažba plošná betonová vegetační 600x400x80mm</t>
  </si>
  <si>
    <t>1487778595</t>
  </si>
  <si>
    <t>https://podminky.urs.cz/item/CS_URS_2021_01/59246016</t>
  </si>
  <si>
    <t>125,251/0,60/0,40*1,1</t>
  </si>
  <si>
    <t>914111111</t>
  </si>
  <si>
    <t>Montáž svislé dopravní značky základní velikosti do 1 m2 objímkami na sloupky nebo konzoly</t>
  </si>
  <si>
    <t>-1354432302</t>
  </si>
  <si>
    <t>https://podminky.urs.cz/item/CS_URS_2021_01/914111111</t>
  </si>
  <si>
    <t>40445625</t>
  </si>
  <si>
    <t>informativní značky provozní IP8, IP9, IP11-IP13 500x700mm</t>
  </si>
  <si>
    <t>-1943940429</t>
  </si>
  <si>
    <t>https://podminky.urs.cz/item/CS_URS_2021_01/40445625</t>
  </si>
  <si>
    <t>40445650</t>
  </si>
  <si>
    <t>dodatkové tabulky E7, E12, E13 500x300mm</t>
  </si>
  <si>
    <t>66670690</t>
  </si>
  <si>
    <t>https://podminky.urs.cz/item/CS_URS_2021_01/40445650</t>
  </si>
  <si>
    <t>914511112</t>
  </si>
  <si>
    <t>Montáž sloupku dopravních značek délky do 3,5 m do hliníkové patky</t>
  </si>
  <si>
    <t>1461071924</t>
  </si>
  <si>
    <t>https://podminky.urs.cz/item/CS_URS_2021_01/914511112</t>
  </si>
  <si>
    <t>40445230</t>
  </si>
  <si>
    <t>sloupek pro dopravní značku Zn D 70mm v 3,5m</t>
  </si>
  <si>
    <t>1576519150</t>
  </si>
  <si>
    <t>https://podminky.urs.cz/item/CS_URS_2021_01/40445230</t>
  </si>
  <si>
    <t>40445254</t>
  </si>
  <si>
    <t>víčko plastové na sloupek D 70mm</t>
  </si>
  <si>
    <t>636014868</t>
  </si>
  <si>
    <t>https://podminky.urs.cz/item/CS_URS_2021_01/40445254</t>
  </si>
  <si>
    <t>40445257</t>
  </si>
  <si>
    <t>svorka upínací na sloupek D 70mm</t>
  </si>
  <si>
    <t>-1220064476</t>
  </si>
  <si>
    <t>https://podminky.urs.cz/item/CS_URS_2021_01/40445257</t>
  </si>
  <si>
    <t>40445241</t>
  </si>
  <si>
    <t>patka pro sloupek Al D 70mm</t>
  </si>
  <si>
    <t>1271377411</t>
  </si>
  <si>
    <t>https://podminky.urs.cz/item/CS_URS_2021_01/40445241</t>
  </si>
  <si>
    <t>915311111</t>
  </si>
  <si>
    <t>Vodorovné značení předformovaným termoplastem dopravní značky barevné velikosti do 1 m2</t>
  </si>
  <si>
    <t>19675597</t>
  </si>
  <si>
    <t>https://podminky.urs.cz/item/CS_URS_2021_01/915311111</t>
  </si>
  <si>
    <t>parkoviště</t>
  </si>
  <si>
    <t>915331111</t>
  </si>
  <si>
    <t>Vodorovné značení předformovaným termoplastem čáry šířky 120 mm</t>
  </si>
  <si>
    <t>557346566</t>
  </si>
  <si>
    <t>https://podminky.urs.cz/item/CS_URS_2021_01/915331111</t>
  </si>
  <si>
    <t>značení V 10 c</t>
  </si>
  <si>
    <t>4,44/cos(45)*6</t>
  </si>
  <si>
    <t>916131213</t>
  </si>
  <si>
    <t>Osazení silničního obrubníku betonového se zřízením lože, s vyplněním a zatřením spár cementovou maltou stojatého s boční opěrou z betonu prostého, do lože z betonu prostého</t>
  </si>
  <si>
    <t>-897426711</t>
  </si>
  <si>
    <t>https://podminky.urs.cz/item/CS_URS_2021_01/916131213</t>
  </si>
  <si>
    <t>(4,44+4,47)*2/cos(45)+0,387</t>
  </si>
  <si>
    <t>3,54*3+3,53+3,93+3,54*3+4,96+0,072+0,10+3,80+0,10+3,08+4,79*2</t>
  </si>
  <si>
    <t>59217017</t>
  </si>
  <si>
    <t>obrubník betonový chodníkový 1000x100x250mm</t>
  </si>
  <si>
    <t>-880976765</t>
  </si>
  <si>
    <t>https://podminky.urs.cz/item/CS_URS_2021_01/59217017</t>
  </si>
  <si>
    <t>75,98*1,1</t>
  </si>
  <si>
    <t>839802758</t>
  </si>
  <si>
    <t>75,98*0,15*0,25</t>
  </si>
  <si>
    <t>919735112</t>
  </si>
  <si>
    <t>Řezání stávajícího živičného krytu nebo podkladu hloubky přes 50 do 100 mm</t>
  </si>
  <si>
    <t>1239212960</t>
  </si>
  <si>
    <t>https://podminky.urs.cz/item/CS_URS_2021_01/919735112</t>
  </si>
  <si>
    <t>pro napojení parkoviště</t>
  </si>
  <si>
    <t>998223011</t>
  </si>
  <si>
    <t>Přesun hmot pro pozemní komunikace s krytem dlážděným dopravní vzdálenost do 200 m jakékoliv délky objektu</t>
  </si>
  <si>
    <t>1812525903</t>
  </si>
  <si>
    <t>https://podminky.urs.cz/item/CS_URS_2021_01/998223011</t>
  </si>
  <si>
    <t>9 - gastro</t>
  </si>
  <si>
    <t xml:space="preserve">A - Soupis gastrotechnologického zařízení </t>
  </si>
  <si>
    <t>D3 - ŠATNA PERSONÁLU A DENNÍ MÍSTNOST</t>
  </si>
  <si>
    <t>D7 - ÚKLID</t>
  </si>
  <si>
    <t>D11 - PRÁDELNA A SUŠENÍ</t>
  </si>
  <si>
    <t>D12 - HRUBÁ PŘÍPRAVNA ZELENINY</t>
  </si>
  <si>
    <t>D13 - KUCHYŇ S PROVOZNÍMI ÚSEKY</t>
  </si>
  <si>
    <t>D14 - JÍDELNA/HERNA</t>
  </si>
  <si>
    <t>A</t>
  </si>
  <si>
    <t xml:space="preserve">Soupis gastrotechnologického zařízení </t>
  </si>
  <si>
    <t>ŠATNA PERSONÁLU A DENNÍ MÍSTNOST</t>
  </si>
  <si>
    <t>Kuchyňka s dřezem a baterií, vyrobeny z laminované dřevotřísky o síle 18 mm, opatřeny ABS hranou, korpus, dveře a čela zásuvek v dezénu dřeva,pracovní deska ve stříbrno šedé barvě, oděodolná, tl. 38 mm, madla z leštěného hliníku, jednoduchá zásuvka, pevné police, rektifikační kluzáky pro vyrovnání podlahy do výšky 15 mm, nerezový dřez, 435 x 455 mm včetně, ontážního setu a příslušenství, páková baterie včetně montážního setu a příslušenství, 1000x600(318)x1763</t>
  </si>
  <si>
    <t>nástěnná skříňka, uzavřená dveřmi, - provedení lamino LTD s ABS hrany (dekor dle realizačního upřesnění), - rozměry cca: 1100x300x650 mm</t>
  </si>
  <si>
    <t>šatní lavice, - sedákové provedení lamino nebo masivní l provedení, - rozměry: cca 900x350x400 mm</t>
  </si>
  <si>
    <t>šatní skříňka dvojsekcová (2x dveře), kovové nebo laminové provedení, vč. šatní lavice, - uzamykatelné skříně, otočný nebo cylindrický zámek, - barvu upřesní objednatel, - šatní skříňka včetně funkčního odvětrání, - rozměry: cca 400x500+300x1800 mm</t>
  </si>
  <si>
    <t>šatní skříňka dvojsekcová (2x dveře), laminové provedení, - uzamykatelné skříně, otočný nebo cylindrický zámek, - barvu upřesní objednatel, - šatní skříňka včetně funkčního odvětrání, - rozměry: cca 400x500x1800 mm</t>
  </si>
  <si>
    <t>D7</t>
  </si>
  <si>
    <t>ÚKLID</t>
  </si>
  <si>
    <t>uzavíratelná skříňka na úklidové prostředky, bílé lamino, - rozměry cca: 1000x400x300 mm</t>
  </si>
  <si>
    <t>D11</t>
  </si>
  <si>
    <t>PRÁDELNA A SUŠENÍ</t>
  </si>
  <si>
    <t>pracovní se dřezem, umyvadlem a policí, - nerezové provedení gastronomická chromniklová ocel ve třídě DIN 18/10 - AISI 304, - tuhá svařovaná nerezová kosntrukce stolu, z jacklu 40x40x1,2 mm, - pracovní deska v přechodu na stěny opatřena zvýšeným límcem o výšce 40 mm, - vevařený dřezový výlisek 400x400x250 mm, - vevařený výlisek na umyvadlo, 300x400x250 mm, - výškově stavitelné nohy, - rozměry: 1500x700x900 mm</t>
  </si>
  <si>
    <t>27.1.</t>
  </si>
  <si>
    <t>nástěnná směšovací páková baterie, - pákové ovládání, - délka raménka 230 mm, - směšvací na TV a SV</t>
  </si>
  <si>
    <t>automatická pračka, pro náplň 10,5 kg prádla, - parní pračka předem plněná, energetická třída A+++ (-50%) , - kapacita pračky 10,5 kg, max otáčky 1400 ot/min, hlučnost 48 dB, - počet programů 14, dětská pojistka, displej, invertorový motor, - led indikátory, odložený start, parní program, přidání prádla v průběhu praní, - rychlý program, steamcare a váhová automatika, výška 85 cm, šířka 60 cm, - barva bílá, čelní plnění, - rozměry: cca 600x600x850 mm</t>
  </si>
  <si>
    <t>kondenzační sušička prádla s tepelným čerpadlem, - sušička prádla energetická třída A+++ (-10%), max hmotnost náplně 9 kg, - hlučnost 62 dB, počet programů 14, napojení na odpad, display, displej, - odložený start, rychlý program, samočisticí kondenzátor a dětská pojistka, - kapacita 9 kg prádla - čelní plnění, - rozměry: cca 600x600x850 mm</t>
  </si>
  <si>
    <t>manipulační vozík, - nerezové provedení, - nosnost min.200 kg, - jedno čelní madlo, - kolečka s aretací, - rozměry: 550x900x570 mm</t>
  </si>
  <si>
    <t>D12</t>
  </si>
  <si>
    <t>HRUBÁ PŘÍPRAVNA ZELENINY</t>
  </si>
  <si>
    <t>pracovní se dřezem, umyvadlem a policí, vč. otvoru na baterii, - nerezové provedení gastronomická chromniklová ocel ve třídě DIN 18/10 - AISI 304, - tuhá svařovaná nerezová kosntrukce stolu, z jacklu 40x40x1,2 mm, - pracovní deska v přechodu na stěny opatřena zvýšeným límcem o výšce 40 mm, - vevařený dřezový výlisek 400x400x250 mm, - vevařený výlisek na umyvadlo, 300x400x250 mm, - výškově stavitelné nohy, - rozměry: cca 2500x700x900 mm</t>
  </si>
  <si>
    <t>31.1.</t>
  </si>
  <si>
    <t>směšovací páková baterie, - pákové ovládání, - délka raménka 230 mm, - směšvací na TV a SV</t>
  </si>
  <si>
    <t>stolní škrabka na brambory a kořenovou zeleninu, hmotnost náplně 4-5 kg, celonerezové provedení, - výkon 70 - 100 kg očištěné zeleniny/hod., - pro mytí a loupání brambor a kořenové zeleniny, - bezpečnostní mechanismus, snadná obsluha, - spolehlivý a bezpečný provoz, - úspora času, snížení výrobních nákladů, - rozměry: 580x410x450 mm</t>
  </si>
  <si>
    <t>32..1.</t>
  </si>
  <si>
    <t>předřazený lapač škrobu a slupek, typ LS 01, - celonerezové provedení, - uzavřený profil 25x25x1,5mm - velikost GN 1/2-200 - vyjímatelný děrovaný koš - umístěn do dřezu 400x400x250 mm</t>
  </si>
  <si>
    <t>úložný regál 3-policový, - nerezové provedení gastronomická chromniklová ocel ve třídě DIN 18/10 - AISI 304, - výškově stavitelné nohy, - rozměry: cca 1000x600x1200 mm</t>
  </si>
  <si>
    <t>D13</t>
  </si>
  <si>
    <t>KUCHYŇ S PROVOZNÍMI ÚSEKY</t>
  </si>
  <si>
    <t>36.1.</t>
  </si>
  <si>
    <t>předmývací sprcha stolní - s napouštěcím raménkem, vč. sprchy, - flexi pružinový oheb s vyvážením, - výška cca 500 mm</t>
  </si>
  <si>
    <t>myčka skla dvouplášťová SILANOS A670 - rozměry koše: 500x500 - zásuvná výška: 320 mm - mycí cyklus: 120 / 180 sec - výkon košů: 32 / 20 ks/h - výkon talířů: 576 / 360 ks/h - výkon skla: 1152 / 720 ks/h - objem vany / boileru: 26 / 5,5 litru - spotřeba vody na cyklus: 2,5 litru - mycí čerpadlo: 0,4kW - rozměry: 585x610x825 mm</t>
  </si>
  <si>
    <t>38.2.</t>
  </si>
  <si>
    <t>podstavec pod mycí stroj, - nerezové provedené gastronomická chromniklová ocel ve třídě DIN 18/10 - AISI 304, - tuhá celonerezová svařovaná konstrukce z uzavřeného profilu, - výškově stavitelné nohy, - rozměry: 600x600x450 mm</t>
  </si>
  <si>
    <t>teplotní udržovací stůl - režon, pracovní stůl s policí, spodní plná police, celokovová protipožární deska odolná vysokým teplotám, s rohovým úkosem, - nerezové provedení gastronomická chromniklová ocel ve třídě DIN 18/10 - AISI 304, - spodní plná úložná police, - pracovní deska se zadním límcem, - výškově stavitelné nohy, - rozměry: cca 900x700x900 mm</t>
  </si>
  <si>
    <t>konvektomat elektrický, BOJLEROVÝ VYVÍJEČ PÁRY, kapacita 10x GN 1/1, - speciální vyjímatelné závěsné rámy s rozestupem zásuvů 68 mm se zabezpečením proti sklouznutí, - režimy konvektomatu: Vaření v páře 30°C až 130°C, Horký vzduch 30°C až 300°C, kombinace páry a horkého vzduchu 30°C až 300°C, - 6ti bodová vpichová sonda, trojíté sklo dveří, - inteligetní síťové propojitemný varný systém s režimem: drůběž, maso, ryby, vaječné pokrmy, dezerty a přílohy, zelenina a pečivo, finishing, metody vaření: smažení, vaření, pečení a grilovaní, - Inteligentní Asistenti: iDensityControl - Inteligentní regulace klimatu, - iCooking Suite - Inteligentní příprava pokrmů, - iProductionManager - optimální organizace nekolika varných procesů a kombinované přípravy, automatické odstraění mezer v plánování, automatická optimalizace času a energie připlánovaní přípravy na stejnou dobu.</t>
  </si>
  <si>
    <t>46.1.</t>
  </si>
  <si>
    <t>podstavec pod konvektomat, - celonerezové provedení, - 2x sloupec zásuvů pro GN 1/1, - výškově stavitelné nohy, - rozměr dle konvektomatu</t>
  </si>
  <si>
    <t>46.2.</t>
  </si>
  <si>
    <t>gastronádoba GN 1/1 - hl. 65 mm, nerez,</t>
  </si>
  <si>
    <t>46.3.</t>
  </si>
  <si>
    <t>gastronádoba GN 1/1 - hl. 100 mm, nerez,</t>
  </si>
  <si>
    <t>46.4.</t>
  </si>
  <si>
    <t>gastronádoba GN 1/1 - hl. 40 mm, smalt (nebo teflon),</t>
  </si>
  <si>
    <t>46.5.</t>
  </si>
  <si>
    <t>gastronádoba GN 1/1 - hl. 65 mm, nerez, děrovaná</t>
  </si>
  <si>
    <t>46.6.</t>
  </si>
  <si>
    <t>gastronádoba GN 1/1 - hl. 150 mm, nerez, děrovaná</t>
  </si>
  <si>
    <t>sk</t>
  </si>
  <si>
    <t>46.7.</t>
  </si>
  <si>
    <t>gastronádoba GN 1/1 - na knedlíky, 3x knedlík, nerez</t>
  </si>
  <si>
    <t>46.8.</t>
  </si>
  <si>
    <t>gastronádoba GN 1/1 - rošt rovný pečící</t>
  </si>
  <si>
    <t>pracovní stůl s policí, spodní plná police, celokovová protipožární deska odolná vysokým teplotám, s otvorem na napouštěcí rameno, - nerezové provedení gastronomická chromniklová ocel ve třídě DIN 18/10 - AISI 304, - spodní plná úložná police, - pracovní deska se zadním límcem, - výškově stavitelné nohy, - rozměry: cca 500x700x900 mm</t>
  </si>
  <si>
    <t>47.1.</t>
  </si>
  <si>
    <t>průmyslová speciální baterie na varné bloky, - připojení 1/2 ", stojanové provedení, výška 700 mm, - výklopná napouštěcí hubice 440-650 mm, - nerezové provedení v kombinaci s chromem, - výška cca715 mm, maximální rádius 680 mm</t>
  </si>
  <si>
    <t>plynový sporák s el. troubou, modulová řada "700", - nerezové provedení, - vnější konstrukce min. z plechu 2 mm, - 1 x hořák 7,5 kW, 2 x hořák 5,5 kW, 1 x hořák 3,5 kW - trouba z nerezové oceli o kapacitě GN 2/1, - příkon el. trouby 5 kW - termostatická regulace trouby od 50 do 300°C, - výškově stavitelné nony, - rozměry: 800x700x900 mm</t>
  </si>
  <si>
    <t>pracovní stůl s policí, spodní plná police, celokovová protipožární deska odolná vysokým teplotám, - nerezové provedení gastronomická chromniklová ocel ve třídě DIN 18/10 - AISI 304, - spodní plná úložná police, - pracovní deska v přechodu na stěny se zvýšeným límcem, - výškově stavitelné nohy, - rozměry: cca 800x700x900 mm</t>
  </si>
  <si>
    <t>pojízídný servírovací vozík, 3 police, typ SW, - nerezové provedené gastronomická chromniklová ocel ve třídě DIN 18/10 - AISI 304, - pevná konstrukce, - 3 x prolisovaná police, - 4 x otočná kolečka, 2 x bržděná, - rozměry: 850x550x940 mm</t>
  </si>
  <si>
    <t>nástěnná skříňka s policí, - lamino, - rozměry: cca 1400x350x650 mm</t>
  </si>
  <si>
    <t>univerzální kuchyňský robot, s díží 24 litrů, - 3 pracovní rychlosti, - manuální zdvih díže, - nerezový bezpečtnostní zárkyt, - vč. základní výbavy: metla, hák, míchač, - hmotnost 110 kg, - rozměry: 560x570x910 mm</t>
  </si>
  <si>
    <t>55.1.</t>
  </si>
  <si>
    <t>náhradní kotlík, objem 24 litrů, - nerezové provedení,</t>
  </si>
  <si>
    <t>55.2.</t>
  </si>
  <si>
    <t>mlýnek na maso profi, - přípojná řezačka masa, - provedení celonerezové, průměr řezného složení 70 mm</t>
  </si>
  <si>
    <t>55.3.</t>
  </si>
  <si>
    <t>přípojný krouhač zeleniny profi, - vč. základní sady 5-ti strouhacích disků - vč. přestavitelného plátkovače</t>
  </si>
  <si>
    <t>55.4.</t>
  </si>
  <si>
    <t>podstavec snížený pod robot, - nerezové zátěžové provedení, - ocelové výškově stavitelné patky, - rozměry: 600x600 mm</t>
  </si>
  <si>
    <t>Transportní termo vozík: rozměr: 570×825× výška 1465 mm – dvouplášťové, izolované provedení, vyrobený z chromniklové oceli 18/10- rozteč lisovaných vsunů 75 mm (umožňuje snadné čištění)- digitální termostat s regulací teploty +30 °C až +90 °C - aktivní ohřev, ventilátor a topné těleso na vnitřní zadní stěně vozíku, dno vozíku tvořeno vaničkou pro zachycení kondenzátu, madlo pro transport na zadní straně vozíku, el. šňůra s vidlicí a odkládací zásuvka na zadní straně vozíku, 4 × kolečko otočné pr. 125 mm, z toho 2× s brzdou, uzavírání: klika se zámkem, rohové nárazníky - na bocích vozíku - vedle dveří, zapuštěná madla pro snadnější manipulaci s vozíkem, jednokřídelné uzamykatelné dveře s těsněním, aretace otevřených dveří, napájení vozíku 230 V~50 Hz - příkon: 1,8 kW, počet zásuvů: 15, hmotnost: 78 kg, kapacita: 15× GN 1/1</t>
  </si>
  <si>
    <t>56.1.</t>
  </si>
  <si>
    <t>Nerezové rošty, vnitřní rozměr 530 x 325 mm</t>
  </si>
  <si>
    <t>56.2.</t>
  </si>
  <si>
    <t>Nerezové plechy, vnitřní rozměr 530 x 325 mm</t>
  </si>
  <si>
    <t>D14</t>
  </si>
  <si>
    <t>JÍDELNA/HERNA</t>
  </si>
  <si>
    <t>61.1</t>
  </si>
  <si>
    <t>pojízdný servírovací vozík, 3 police, - nerezové provedené gastronomická chromniklová ocel ve třídě DIN 18/10 - AISI 304, - svařovaná skladná konstrukce, - 3 x prolisovaná police, - 4 x otočná kolečka, 2 x bržděná, - rozměry: 850x550x940 mm</t>
  </si>
  <si>
    <t>varný a udržovací termos nápojů stolní, - nerezové provedení, - objem 13,5 litrů, - dvouplášťové izolované provedení, - teplotně odizolovaná madla, - rozměry: průměr 295 mm, výška 500 mm</t>
  </si>
  <si>
    <t>99 - vedlejší a ostatní náklad stavby</t>
  </si>
  <si>
    <t>VRN - Vedlejší rozpočtové náklady</t>
  </si>
  <si>
    <t xml:space="preserve">    VRN1 - Průzkumné, geodetické a projektové práce</t>
  </si>
  <si>
    <t xml:space="preserve">    VRN3 - Zařízení staveniště</t>
  </si>
  <si>
    <t xml:space="preserve">    VRN4 - VRN</t>
  </si>
  <si>
    <t xml:space="preserve">    VRN7 - Ostatní náklady</t>
  </si>
  <si>
    <t>VRN</t>
  </si>
  <si>
    <t>Vedlejší rozpočtové náklady</t>
  </si>
  <si>
    <t>3.111</t>
  </si>
  <si>
    <t>Označení stavby</t>
  </si>
  <si>
    <t>Kč</t>
  </si>
  <si>
    <t>-591158617</t>
  </si>
  <si>
    <t>3.112</t>
  </si>
  <si>
    <t>Fotodokumentace stavby a všech objektů</t>
  </si>
  <si>
    <t>14882073</t>
  </si>
  <si>
    <t>VRN1</t>
  </si>
  <si>
    <t>Průzkumné, geodetické a projektové práce</t>
  </si>
  <si>
    <t>012103000</t>
  </si>
  <si>
    <t>Geodetické práce před výstavbou</t>
  </si>
  <si>
    <t>-194143489</t>
  </si>
  <si>
    <t>012303000</t>
  </si>
  <si>
    <t>Geodetické práce po výstavbě</t>
  </si>
  <si>
    <t>-830160857</t>
  </si>
  <si>
    <t>013254000</t>
  </si>
  <si>
    <t>Dokumentace skutečného provedení stavby</t>
  </si>
  <si>
    <t>-1207971846</t>
  </si>
  <si>
    <t>013274000</t>
  </si>
  <si>
    <t>Pasportizace objektu</t>
  </si>
  <si>
    <t>780769729</t>
  </si>
  <si>
    <t>VRN3</t>
  </si>
  <si>
    <t>Zařízení staveniště</t>
  </si>
  <si>
    <t>030001000</t>
  </si>
  <si>
    <t>1982891103</t>
  </si>
  <si>
    <t>Poznámka k položce:_x000D_
Poznámka k položce: 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				 			 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</si>
  <si>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VRN4</t>
  </si>
  <si>
    <t>042002000</t>
  </si>
  <si>
    <t>certifikační náklady na herní prvek, číslo výkresu NAB.03 (1)</t>
  </si>
  <si>
    <t>1024</t>
  </si>
  <si>
    <t>-1165094561</t>
  </si>
  <si>
    <t>https://podminky.urs.cz/item/CS_URS_2021_01/042002000</t>
  </si>
  <si>
    <t>045002000</t>
  </si>
  <si>
    <t>Kompletační a koordinační činnost</t>
  </si>
  <si>
    <t>1174020805</t>
  </si>
  <si>
    <t>VRN7</t>
  </si>
  <si>
    <t>070001000</t>
  </si>
  <si>
    <t>Provozní vlivy</t>
  </si>
  <si>
    <t>1435397624</t>
  </si>
  <si>
    <t>https://podminky.urs.cz/item/CS_URS_2021_01/070001000</t>
  </si>
  <si>
    <t>dodavatel doloží</t>
  </si>
  <si>
    <t>harmonogram prací  ( dokumentace pro provedení stavby ) navžení a stanovení podmínek, které ve smyslu ustanovení vyhlášky č. 466 / 2006 Sb.,</t>
  </si>
  <si>
    <t xml:space="preserve">o dokumentaci staveb ve znění pozdějších předpisů a jejich příloh, jež se týkají zásyd organizace výstavby, zajiistí, že stavební práce </t>
  </si>
  <si>
    <t xml:space="preserve">nebudou ovlivňovat chod mateřské školy zejména nadlimitní hlučností ( požadavky a limity dle nařízení vlády č. 272 / 2011 Sb.ve znění pozdějších </t>
  </si>
  <si>
    <t>předpisů )</t>
  </si>
  <si>
    <t>070001000.7</t>
  </si>
  <si>
    <t>Podklady pro zajištění kolaudace stavby</t>
  </si>
  <si>
    <t>92384256</t>
  </si>
  <si>
    <t>podklady pro zajištění kolaudace stavby nebo souhlasu s užíváním stavby, účast na kolaudaci stavby</t>
  </si>
  <si>
    <t>dvě vyhotovení dokladové části + digitální forna  v pdf</t>
  </si>
  <si>
    <t>výpočet denního osvětlení, výpočtu umělého osvětlení a protokolu o měření umělého osvětlení v denní místnosti</t>
  </si>
  <si>
    <t>návrh na údržbu VZT zařízení</t>
  </si>
  <si>
    <t>měření hluku ( s ohledem na umístění VZT zařízení, při jejich provozu )</t>
  </si>
  <si>
    <t>odběry vzorků pitné a teplé vody  z výtoku na hygienickém zařízení dětí v nově vybudovaném pavilonu</t>
  </si>
  <si>
    <t xml:space="preserve">projekt osazení širokopásmového obkladu stropu a technické listy k použitému akustickému obkladu stropu dle požadavku </t>
  </si>
  <si>
    <t>§ 7 zák.č. 258/2000 Sb., o ochraně veřejného zdraví</t>
  </si>
  <si>
    <t>předložení provozního řádu odlučovače tuků ke schválení</t>
  </si>
  <si>
    <t>079002000</t>
  </si>
  <si>
    <t>Ostatní provozní vlivy-dopravní opatření</t>
  </si>
  <si>
    <t>-438253406</t>
  </si>
  <si>
    <t>080001000.1</t>
  </si>
  <si>
    <t>Předání sítí před zakrytím sítí</t>
  </si>
  <si>
    <t>1558736956</t>
  </si>
  <si>
    <t>080001000.2</t>
  </si>
  <si>
    <t xml:space="preserve">Provedení - stav technický průzkum po odbourání dodatečných zazdívek </t>
  </si>
  <si>
    <t>-1401176512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</si>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</sst>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0" fillId="0" borderId="0" applyNumberFormat="0" applyFill="0" applyBorder="0" applyAlignment="0" applyProtection="0"/>
  </cellStyleXfs>
  <cellXfs count="40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167"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167" fontId="22" fillId="2" borderId="23" xfId="0" applyNumberFormat="1" applyFont="1" applyFill="1" applyBorder="1" applyAlignment="1" applyProtection="1">
      <alignment vertical="center"/>
      <protection locked="0"/>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40" fillId="0" borderId="0" xfId="0" applyFont="1" applyAlignment="1" applyProtection="1">
      <alignment vertical="center" wrapText="1"/>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7" fillId="0" borderId="0" xfId="0" applyFont="1" applyAlignment="1" applyProtection="1">
      <alignment horizontal="left" vertical="center" wrapText="1"/>
    </xf>
    <xf numFmtId="0" fontId="30" fillId="0" borderId="0" xfId="0" applyFont="1" applyAlignment="1" applyProtection="1">
      <alignment horizontal="left" vertical="center" wrapText="1"/>
    </xf>
    <xf numFmtId="0" fontId="22" fillId="4" borderId="8"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4" fontId="24" fillId="0" borderId="0" xfId="0" applyNumberFormat="1" applyFont="1" applyAlignment="1" applyProtection="1">
      <alignment horizontal="righ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4" fontId="7" fillId="0" borderId="0" xfId="0" applyNumberFormat="1" applyFont="1" applyAlignment="1" applyProtection="1">
      <alignment vertical="center"/>
    </xf>
    <xf numFmtId="0" fontId="7" fillId="0" borderId="0" xfId="0" applyFont="1" applyAlignment="1" applyProtection="1">
      <alignmen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2" fillId="4" borderId="8" xfId="0" applyFont="1" applyFill="1" applyBorder="1" applyAlignment="1" applyProtection="1">
      <alignment horizontal="right" vertical="center"/>
    </xf>
    <xf numFmtId="4" fontId="28" fillId="0" borderId="0" xfId="0" applyNumberFormat="1" applyFont="1" applyAlignment="1" applyProtection="1">
      <alignment horizontal="right" vertical="center"/>
    </xf>
    <xf numFmtId="0" fontId="2" fillId="0" borderId="0" xfId="0" applyFont="1" applyAlignment="1" applyProtection="1">
      <alignment vertical="center" wrapText="1"/>
    </xf>
    <xf numFmtId="0" fontId="2" fillId="0" borderId="0" xfId="0" applyFont="1" applyAlignment="1" applyProtection="1">
      <alignment vertical="center"/>
    </xf>
    <xf numFmtId="165" fontId="2" fillId="0" borderId="0" xfId="0" applyNumberFormat="1" applyFont="1" applyAlignment="1" applyProtection="1">
      <alignment horizontal="lef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4" fontId="24"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xf numFmtId="0" fontId="44" fillId="0" borderId="1" xfId="0" applyFont="1" applyBorder="1" applyAlignment="1">
      <alignment horizontal="left" vertical="center" wrapText="1"/>
    </xf>
    <xf numFmtId="0" fontId="43" fillId="0" borderId="29" xfId="0" applyFont="1" applyBorder="1" applyAlignment="1">
      <alignment horizontal="left" wrapText="1"/>
    </xf>
    <xf numFmtId="49" fontId="44" fillId="0" borderId="1" xfId="0" applyNumberFormat="1" applyFont="1" applyBorder="1" applyAlignment="1">
      <alignment horizontal="left" vertical="center" wrapText="1"/>
    </xf>
    <xf numFmtId="4" fontId="22" fillId="0" borderId="23" xfId="0" applyNumberFormat="1" applyFont="1" applyFill="1" applyBorder="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hyperlink" Target="https://podminky.urs.cz/item/CS_URS_2021_01/184102110" TargetMode="External"/><Relationship Id="rId18" Type="http://schemas.openxmlformats.org/officeDocument/2006/relationships/hyperlink" Target="https://podminky.urs.cz/item/CS_URS_2021_01/275313611" TargetMode="External"/><Relationship Id="rId26" Type="http://schemas.openxmlformats.org/officeDocument/2006/relationships/hyperlink" Target="https://podminky.urs.cz/item/CS_URS_2021_01/997013151" TargetMode="External"/><Relationship Id="rId39" Type="http://schemas.openxmlformats.org/officeDocument/2006/relationships/hyperlink" Target="https://podminky.urs.cz/item/CS_URS_2021_01/762952014" TargetMode="External"/><Relationship Id="rId21" Type="http://schemas.openxmlformats.org/officeDocument/2006/relationships/hyperlink" Target="https://podminky.urs.cz/item/CS_URS_2021_01/635111215" TargetMode="External"/><Relationship Id="rId34" Type="http://schemas.openxmlformats.org/officeDocument/2006/relationships/hyperlink" Target="https://podminky.urs.cz/item/CS_URS_2021_01/762751220" TargetMode="External"/><Relationship Id="rId42" Type="http://schemas.openxmlformats.org/officeDocument/2006/relationships/hyperlink" Target="https://podminky.urs.cz/item/CS_URS_2021_01/762953002" TargetMode="External"/><Relationship Id="rId47" Type="http://schemas.openxmlformats.org/officeDocument/2006/relationships/hyperlink" Target="https://podminky.urs.cz/item/CS_URS_2021_01/783268111" TargetMode="External"/><Relationship Id="rId7" Type="http://schemas.openxmlformats.org/officeDocument/2006/relationships/hyperlink" Target="https://podminky.urs.cz/item/CS_URS_2021_01/162751117" TargetMode="External"/><Relationship Id="rId2" Type="http://schemas.openxmlformats.org/officeDocument/2006/relationships/hyperlink" Target="https://podminky.urs.cz/item/CS_URS_2021_01/122251101" TargetMode="External"/><Relationship Id="rId16" Type="http://schemas.openxmlformats.org/officeDocument/2006/relationships/hyperlink" Target="https://podminky.urs.cz/item/CS_URS_2021_01/274351121" TargetMode="External"/><Relationship Id="rId29" Type="http://schemas.openxmlformats.org/officeDocument/2006/relationships/hyperlink" Target="https://podminky.urs.cz/item/CS_URS_2021_01/997013601" TargetMode="External"/><Relationship Id="rId1" Type="http://schemas.openxmlformats.org/officeDocument/2006/relationships/hyperlink" Target="https://podminky.urs.cz/item/CS_URS_2021_01/121151104" TargetMode="External"/><Relationship Id="rId6" Type="http://schemas.openxmlformats.org/officeDocument/2006/relationships/hyperlink" Target="https://podminky.urs.cz/item/CS_URS_2021_01/162351104" TargetMode="External"/><Relationship Id="rId11" Type="http://schemas.openxmlformats.org/officeDocument/2006/relationships/hyperlink" Target="https://podminky.urs.cz/item/CS_URS_2021_01/183101215" TargetMode="External"/><Relationship Id="rId24" Type="http://schemas.openxmlformats.org/officeDocument/2006/relationships/hyperlink" Target="https://podminky.urs.cz/item/CS_URS_2021_01/936124113" TargetMode="External"/><Relationship Id="rId32" Type="http://schemas.openxmlformats.org/officeDocument/2006/relationships/hyperlink" Target="https://podminky.urs.cz/item/CS_URS_2021_01/54825037" TargetMode="External"/><Relationship Id="rId37" Type="http://schemas.openxmlformats.org/officeDocument/2006/relationships/hyperlink" Target="https://podminky.urs.cz/item/CS_URS_2021_01/762951003" TargetMode="External"/><Relationship Id="rId40" Type="http://schemas.openxmlformats.org/officeDocument/2006/relationships/hyperlink" Target="https://podminky.urs.cz/item/CS_URS_2021_01/61198154" TargetMode="External"/><Relationship Id="rId45" Type="http://schemas.openxmlformats.org/officeDocument/2006/relationships/hyperlink" Target="https://podminky.urs.cz/item/CS_URS_2021_01/767995115"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4313611" TargetMode="External"/><Relationship Id="rId23" Type="http://schemas.openxmlformats.org/officeDocument/2006/relationships/hyperlink" Target="https://podminky.urs.cz/item/CS_URS_2021_01/919726122" TargetMode="External"/><Relationship Id="rId28" Type="http://schemas.openxmlformats.org/officeDocument/2006/relationships/hyperlink" Target="https://podminky.urs.cz/item/CS_URS_2021_01/997013511" TargetMode="External"/><Relationship Id="rId36" Type="http://schemas.openxmlformats.org/officeDocument/2006/relationships/hyperlink" Target="https://podminky.urs.cz/item/CS_URS_2021_01/762795000" TargetMode="External"/><Relationship Id="rId10" Type="http://schemas.openxmlformats.org/officeDocument/2006/relationships/hyperlink" Target="https://podminky.urs.cz/item/CS_URS_2021_01/181951112" TargetMode="External"/><Relationship Id="rId19" Type="http://schemas.openxmlformats.org/officeDocument/2006/relationships/hyperlink" Target="https://podminky.urs.cz/item/CS_URS_2021_01/596811120" TargetMode="External"/><Relationship Id="rId31" Type="http://schemas.openxmlformats.org/officeDocument/2006/relationships/hyperlink" Target="https://podminky.urs.cz/item/CS_URS_2021_01/762086111" TargetMode="External"/><Relationship Id="rId44" Type="http://schemas.openxmlformats.org/officeDocument/2006/relationships/hyperlink" Target="https://podminky.urs.cz/item/CS_URS_2021_01/998765201" TargetMode="External"/><Relationship Id="rId4" Type="http://schemas.openxmlformats.org/officeDocument/2006/relationships/hyperlink" Target="https://podminky.urs.cz/item/CS_URS_2021_01/132254101" TargetMode="External"/><Relationship Id="rId9" Type="http://schemas.openxmlformats.org/officeDocument/2006/relationships/hyperlink" Target="https://podminky.urs.cz/item/CS_URS_2021_01/171251201" TargetMode="External"/><Relationship Id="rId14" Type="http://schemas.openxmlformats.org/officeDocument/2006/relationships/hyperlink" Target="https://podminky.urs.cz/item/CS_URS_2021_01/02660325" TargetMode="External"/><Relationship Id="rId22" Type="http://schemas.openxmlformats.org/officeDocument/2006/relationships/hyperlink" Target="https://podminky.urs.cz/item/CS_URS_2021_01/635111242" TargetMode="External"/><Relationship Id="rId27" Type="http://schemas.openxmlformats.org/officeDocument/2006/relationships/hyperlink" Target="https://podminky.urs.cz/item/CS_URS_2021_01/997013509" TargetMode="External"/><Relationship Id="rId30" Type="http://schemas.openxmlformats.org/officeDocument/2006/relationships/hyperlink" Target="https://podminky.urs.cz/item/CS_URS_2021_01/998011001" TargetMode="External"/><Relationship Id="rId35" Type="http://schemas.openxmlformats.org/officeDocument/2006/relationships/hyperlink" Target="https://podminky.urs.cz/item/CS_URS_2021_01/61223272" TargetMode="External"/><Relationship Id="rId43" Type="http://schemas.openxmlformats.org/officeDocument/2006/relationships/hyperlink" Target="https://podminky.urs.cz/item/CS_URS_2021_01/998762201" TargetMode="External"/><Relationship Id="rId48" Type="http://schemas.openxmlformats.org/officeDocument/2006/relationships/drawing" Target="../drawings/drawing10.xml"/><Relationship Id="rId8" Type="http://schemas.openxmlformats.org/officeDocument/2006/relationships/hyperlink" Target="https://podminky.urs.cz/item/CS_URS_2021_01/171201221" TargetMode="External"/><Relationship Id="rId3" Type="http://schemas.openxmlformats.org/officeDocument/2006/relationships/hyperlink" Target="https://podminky.urs.cz/item/CS_URS_2021_01/131251100" TargetMode="External"/><Relationship Id="rId12" Type="http://schemas.openxmlformats.org/officeDocument/2006/relationships/hyperlink" Target="https://podminky.urs.cz/item/CS_URS_2021_01/10371500" TargetMode="External"/><Relationship Id="rId17" Type="http://schemas.openxmlformats.org/officeDocument/2006/relationships/hyperlink" Target="https://podminky.urs.cz/item/CS_URS_2021_01/274351122" TargetMode="External"/><Relationship Id="rId25" Type="http://schemas.openxmlformats.org/officeDocument/2006/relationships/hyperlink" Target="https://podminky.urs.cz/item/CS_URS_2021_01/965042241" TargetMode="External"/><Relationship Id="rId33" Type="http://schemas.openxmlformats.org/officeDocument/2006/relationships/hyperlink" Target="https://podminky.urs.cz/item/CS_URS_2021_01/13011066" TargetMode="External"/><Relationship Id="rId38" Type="http://schemas.openxmlformats.org/officeDocument/2006/relationships/hyperlink" Target="https://podminky.urs.cz/item/CS_URS_2021_01/762951004" TargetMode="External"/><Relationship Id="rId46" Type="http://schemas.openxmlformats.org/officeDocument/2006/relationships/hyperlink" Target="https://podminky.urs.cz/item/CS_URS_2021_01/998767201" TargetMode="External"/><Relationship Id="rId20" Type="http://schemas.openxmlformats.org/officeDocument/2006/relationships/hyperlink" Target="https://podminky.urs.cz/item/CS_URS_2021_01/59248005" TargetMode="External"/><Relationship Id="rId41" Type="http://schemas.openxmlformats.org/officeDocument/2006/relationships/hyperlink" Target="https://podminky.urs.cz/item/CS_URS_2021_01/762952102"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podminky.urs.cz/item/CS_URS_2021_01/274313611" TargetMode="External"/><Relationship Id="rId13" Type="http://schemas.openxmlformats.org/officeDocument/2006/relationships/hyperlink" Target="https://podminky.urs.cz/item/CS_URS_2021_01/916231213" TargetMode="External"/><Relationship Id="rId18" Type="http://schemas.openxmlformats.org/officeDocument/2006/relationships/hyperlink" Target="https://podminky.urs.cz/item/CS_URS_2021_01/919726123" TargetMode="External"/><Relationship Id="rId3" Type="http://schemas.openxmlformats.org/officeDocument/2006/relationships/hyperlink" Target="https://podminky.urs.cz/item/CS_URS_2021_01/132212111" TargetMode="External"/><Relationship Id="rId21" Type="http://schemas.openxmlformats.org/officeDocument/2006/relationships/hyperlink" Target="https://podminky.urs.cz/item/CS_URS_2021_01/998225111" TargetMode="External"/><Relationship Id="rId7" Type="http://schemas.openxmlformats.org/officeDocument/2006/relationships/hyperlink" Target="https://podminky.urs.cz/item/CS_URS_2021_01/181951112" TargetMode="External"/><Relationship Id="rId12" Type="http://schemas.openxmlformats.org/officeDocument/2006/relationships/hyperlink" Target="https://podminky.urs.cz/item/CS_URS_2021_01/58381007" TargetMode="External"/><Relationship Id="rId17" Type="http://schemas.openxmlformats.org/officeDocument/2006/relationships/hyperlink" Target="https://podminky.urs.cz/item/CS_URS_2021_01/916991121" TargetMode="External"/><Relationship Id="rId2" Type="http://schemas.openxmlformats.org/officeDocument/2006/relationships/hyperlink" Target="https://podminky.urs.cz/item/CS_URS_2021_01/122251102" TargetMode="External"/><Relationship Id="rId16" Type="http://schemas.openxmlformats.org/officeDocument/2006/relationships/hyperlink" Target="https://podminky.urs.cz/item/CS_URS_2021_01/59218002" TargetMode="External"/><Relationship Id="rId20" Type="http://schemas.openxmlformats.org/officeDocument/2006/relationships/hyperlink" Target="https://podminky.urs.cz/item/CS_URS_2021_01/953965132" TargetMode="External"/><Relationship Id="rId1" Type="http://schemas.openxmlformats.org/officeDocument/2006/relationships/hyperlink" Target="https://podminky.urs.cz/item/CS_URS_2021_01/121151114" TargetMode="External"/><Relationship Id="rId6" Type="http://schemas.openxmlformats.org/officeDocument/2006/relationships/hyperlink" Target="https://podminky.urs.cz/item/CS_URS_2021_01/171251201" TargetMode="External"/><Relationship Id="rId11" Type="http://schemas.openxmlformats.org/officeDocument/2006/relationships/hyperlink" Target="https://podminky.urs.cz/item/CS_URS_2021_01/591211111" TargetMode="External"/><Relationship Id="rId5" Type="http://schemas.openxmlformats.org/officeDocument/2006/relationships/hyperlink" Target="https://podminky.urs.cz/item/CS_URS_2021_01/171201221" TargetMode="External"/><Relationship Id="rId15" Type="http://schemas.openxmlformats.org/officeDocument/2006/relationships/hyperlink" Target="https://podminky.urs.cz/item/CS_URS_2021_01/916241213" TargetMode="External"/><Relationship Id="rId10" Type="http://schemas.openxmlformats.org/officeDocument/2006/relationships/hyperlink" Target="https://podminky.urs.cz/item/CS_URS_2021_01/564861111" TargetMode="External"/><Relationship Id="rId19" Type="http://schemas.openxmlformats.org/officeDocument/2006/relationships/hyperlink" Target="https://podminky.urs.cz/item/CS_URS_2021_01/953961214" TargetMode="External"/><Relationship Id="rId4" Type="http://schemas.openxmlformats.org/officeDocument/2006/relationships/hyperlink" Target="https://podminky.urs.cz/item/CS_URS_2021_01/162751117" TargetMode="External"/><Relationship Id="rId9" Type="http://schemas.openxmlformats.org/officeDocument/2006/relationships/hyperlink" Target="https://podminky.urs.cz/item/CS_URS_2021_01/348101210" TargetMode="External"/><Relationship Id="rId14" Type="http://schemas.openxmlformats.org/officeDocument/2006/relationships/hyperlink" Target="https://podminky.urs.cz/item/CS_URS_2021_01/59217016" TargetMode="External"/><Relationship Id="rId2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3" Type="http://schemas.openxmlformats.org/officeDocument/2006/relationships/hyperlink" Target="https://podminky.urs.cz/item/CS_URS_2021_01/00572420" TargetMode="External"/><Relationship Id="rId18" Type="http://schemas.openxmlformats.org/officeDocument/2006/relationships/hyperlink" Target="https://podminky.urs.cz/item/CS_URS_2021_01/572340112" TargetMode="External"/><Relationship Id="rId26" Type="http://schemas.openxmlformats.org/officeDocument/2006/relationships/hyperlink" Target="https://podminky.urs.cz/item/CS_URS_2021_01/914511112" TargetMode="External"/><Relationship Id="rId21" Type="http://schemas.openxmlformats.org/officeDocument/2006/relationships/hyperlink" Target="https://podminky.urs.cz/item/CS_URS_2021_01/596412211" TargetMode="External"/><Relationship Id="rId34" Type="http://schemas.openxmlformats.org/officeDocument/2006/relationships/hyperlink" Target="https://podminky.urs.cz/item/CS_URS_2021_01/59217017" TargetMode="External"/><Relationship Id="rId7" Type="http://schemas.openxmlformats.org/officeDocument/2006/relationships/hyperlink" Target="https://podminky.urs.cz/item/CS_URS_2021_01/162751117" TargetMode="External"/><Relationship Id="rId12" Type="http://schemas.openxmlformats.org/officeDocument/2006/relationships/hyperlink" Target="https://podminky.urs.cz/item/CS_URS_2021_01/181411141" TargetMode="External"/><Relationship Id="rId17" Type="http://schemas.openxmlformats.org/officeDocument/2006/relationships/hyperlink" Target="https://podminky.urs.cz/item/CS_URS_2021_01/564871111" TargetMode="External"/><Relationship Id="rId25" Type="http://schemas.openxmlformats.org/officeDocument/2006/relationships/hyperlink" Target="https://podminky.urs.cz/item/CS_URS_2021_01/40445650" TargetMode="External"/><Relationship Id="rId33" Type="http://schemas.openxmlformats.org/officeDocument/2006/relationships/hyperlink" Target="https://podminky.urs.cz/item/CS_URS_2021_01/916131213" TargetMode="External"/><Relationship Id="rId38" Type="http://schemas.openxmlformats.org/officeDocument/2006/relationships/drawing" Target="../drawings/drawing12.xml"/><Relationship Id="rId2" Type="http://schemas.openxmlformats.org/officeDocument/2006/relationships/hyperlink" Target="https://podminky.urs.cz/item/CS_URS_2021_01/113202111" TargetMode="External"/><Relationship Id="rId16" Type="http://schemas.openxmlformats.org/officeDocument/2006/relationships/hyperlink" Target="https://podminky.urs.cz/item/CS_URS_2021_01/564760013" TargetMode="External"/><Relationship Id="rId20" Type="http://schemas.openxmlformats.org/officeDocument/2006/relationships/hyperlink" Target="https://podminky.urs.cz/item/CS_URS_2021_01/58381007" TargetMode="External"/><Relationship Id="rId29" Type="http://schemas.openxmlformats.org/officeDocument/2006/relationships/hyperlink" Target="https://podminky.urs.cz/item/CS_URS_2021_01/40445257" TargetMode="External"/><Relationship Id="rId1" Type="http://schemas.openxmlformats.org/officeDocument/2006/relationships/hyperlink" Target="https://podminky.urs.cz/item/CS_URS_2021_01/113107141" TargetMode="External"/><Relationship Id="rId6" Type="http://schemas.openxmlformats.org/officeDocument/2006/relationships/hyperlink" Target="https://podminky.urs.cz/item/CS_URS_2021_01/162351103" TargetMode="External"/><Relationship Id="rId11" Type="http://schemas.openxmlformats.org/officeDocument/2006/relationships/hyperlink" Target="https://podminky.urs.cz/item/CS_URS_2021_01/181311103" TargetMode="External"/><Relationship Id="rId24" Type="http://schemas.openxmlformats.org/officeDocument/2006/relationships/hyperlink" Target="https://podminky.urs.cz/item/CS_URS_2021_01/40445625" TargetMode="External"/><Relationship Id="rId32" Type="http://schemas.openxmlformats.org/officeDocument/2006/relationships/hyperlink" Target="https://podminky.urs.cz/item/CS_URS_2021_01/915331111" TargetMode="External"/><Relationship Id="rId37" Type="http://schemas.openxmlformats.org/officeDocument/2006/relationships/hyperlink" Target="https://podminky.urs.cz/item/CS_URS_2021_01/998223011"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5313611" TargetMode="External"/><Relationship Id="rId23" Type="http://schemas.openxmlformats.org/officeDocument/2006/relationships/hyperlink" Target="https://podminky.urs.cz/item/CS_URS_2021_01/914111111" TargetMode="External"/><Relationship Id="rId28" Type="http://schemas.openxmlformats.org/officeDocument/2006/relationships/hyperlink" Target="https://podminky.urs.cz/item/CS_URS_2021_01/40445254" TargetMode="External"/><Relationship Id="rId36" Type="http://schemas.openxmlformats.org/officeDocument/2006/relationships/hyperlink" Target="https://podminky.urs.cz/item/CS_URS_2021_01/919735112" TargetMode="External"/><Relationship Id="rId10" Type="http://schemas.openxmlformats.org/officeDocument/2006/relationships/hyperlink" Target="https://podminky.urs.cz/item/CS_URS_2021_01/171251201" TargetMode="External"/><Relationship Id="rId19" Type="http://schemas.openxmlformats.org/officeDocument/2006/relationships/hyperlink" Target="https://podminky.urs.cz/item/CS_URS_2021_01/591211111" TargetMode="External"/><Relationship Id="rId31" Type="http://schemas.openxmlformats.org/officeDocument/2006/relationships/hyperlink" Target="https://podminky.urs.cz/item/CS_URS_2021_01/915311111" TargetMode="External"/><Relationship Id="rId4" Type="http://schemas.openxmlformats.org/officeDocument/2006/relationships/hyperlink" Target="https://podminky.urs.cz/item/CS_URS_2021_01/122251102" TargetMode="External"/><Relationship Id="rId9" Type="http://schemas.openxmlformats.org/officeDocument/2006/relationships/hyperlink" Target="https://podminky.urs.cz/item/CS_URS_2021_01/171201221" TargetMode="External"/><Relationship Id="rId14" Type="http://schemas.openxmlformats.org/officeDocument/2006/relationships/hyperlink" Target="https://podminky.urs.cz/item/CS_URS_2021_01/181951112" TargetMode="External"/><Relationship Id="rId22" Type="http://schemas.openxmlformats.org/officeDocument/2006/relationships/hyperlink" Target="https://podminky.urs.cz/item/CS_URS_2021_01/59246016" TargetMode="External"/><Relationship Id="rId27" Type="http://schemas.openxmlformats.org/officeDocument/2006/relationships/hyperlink" Target="https://podminky.urs.cz/item/CS_URS_2021_01/40445230" TargetMode="External"/><Relationship Id="rId30" Type="http://schemas.openxmlformats.org/officeDocument/2006/relationships/hyperlink" Target="https://podminky.urs.cz/item/CS_URS_2021_01/40445241" TargetMode="External"/><Relationship Id="rId35" Type="http://schemas.openxmlformats.org/officeDocument/2006/relationships/hyperlink" Target="https://podminky.urs.cz/item/CS_URS_2021_01/916991121" TargetMode="External"/><Relationship Id="rId8" Type="http://schemas.openxmlformats.org/officeDocument/2006/relationships/hyperlink" Target="https://podminky.urs.cz/item/CS_URS_2021_01/167111101" TargetMode="External"/><Relationship Id="rId3" Type="http://schemas.openxmlformats.org/officeDocument/2006/relationships/hyperlink" Target="https://podminky.urs.cz/item/CS_URS_2021_01/121151104"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podminky.urs.cz/item/CS_URS_2021_01/070001000" TargetMode="External"/><Relationship Id="rId1" Type="http://schemas.openxmlformats.org/officeDocument/2006/relationships/hyperlink" Target="https://podminky.urs.cz/item/CS_URS_2021_01/042002000"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podminky.urs.cz/item/CS_URS_2021_01/981011316" TargetMode="External"/><Relationship Id="rId7" Type="http://schemas.openxmlformats.org/officeDocument/2006/relationships/hyperlink" Target="https://podminky.urs.cz/item/CS_URS_2021_01/94620170" TargetMode="External"/><Relationship Id="rId2" Type="http://schemas.openxmlformats.org/officeDocument/2006/relationships/hyperlink" Target="https://podminky.urs.cz/item/CS_URS_2021_01/981011112" TargetMode="External"/><Relationship Id="rId1" Type="http://schemas.openxmlformats.org/officeDocument/2006/relationships/hyperlink" Target="https://podminky.urs.cz/item/CS_URS_2021_01/174151102" TargetMode="External"/><Relationship Id="rId6" Type="http://schemas.openxmlformats.org/officeDocument/2006/relationships/hyperlink" Target="https://podminky.urs.cz/item/CS_URS_2021_01/997006519" TargetMode="External"/><Relationship Id="rId5" Type="http://schemas.openxmlformats.org/officeDocument/2006/relationships/hyperlink" Target="https://podminky.urs.cz/item/CS_URS_2021_01/997006512" TargetMode="External"/><Relationship Id="rId4" Type="http://schemas.openxmlformats.org/officeDocument/2006/relationships/hyperlink" Target="https://podminky.urs.cz/item/CS_URS_2021_01/981511114"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odminky.urs.cz/item/CS_URS_2021_01/59155104" TargetMode="External"/><Relationship Id="rId299" Type="http://schemas.openxmlformats.org/officeDocument/2006/relationships/hyperlink" Target="https://podminky.urs.cz/item/CS_URS_2021_01/765142801" TargetMode="External"/><Relationship Id="rId21" Type="http://schemas.openxmlformats.org/officeDocument/2006/relationships/hyperlink" Target="https://podminky.urs.cz/item/CS_URS_2021_01/58343872" TargetMode="External"/><Relationship Id="rId63" Type="http://schemas.openxmlformats.org/officeDocument/2006/relationships/hyperlink" Target="https://podminky.urs.cz/item/CS_URS_2021_01/317944323" TargetMode="External"/><Relationship Id="rId159" Type="http://schemas.openxmlformats.org/officeDocument/2006/relationships/hyperlink" Target="https://podminky.urs.cz/item/CS_URS_2021_01/962032240" TargetMode="External"/><Relationship Id="rId324" Type="http://schemas.openxmlformats.org/officeDocument/2006/relationships/hyperlink" Target="https://podminky.urs.cz/item/CS_URS_2021_01/766691914" TargetMode="External"/><Relationship Id="rId366" Type="http://schemas.openxmlformats.org/officeDocument/2006/relationships/hyperlink" Target="https://podminky.urs.cz/item/CS_URS_2021_01/776211111" TargetMode="External"/><Relationship Id="rId170" Type="http://schemas.openxmlformats.org/officeDocument/2006/relationships/hyperlink" Target="https://podminky.urs.cz/item/CS_URS_2021_01/968062456" TargetMode="External"/><Relationship Id="rId226" Type="http://schemas.openxmlformats.org/officeDocument/2006/relationships/hyperlink" Target="https://podminky.urs.cz/item/CS_URS_2021_01/712771255" TargetMode="External"/><Relationship Id="rId268" Type="http://schemas.openxmlformats.org/officeDocument/2006/relationships/hyperlink" Target="https://podminky.urs.cz/item/CS_URS_2021_01/725850800" TargetMode="External"/><Relationship Id="rId32" Type="http://schemas.openxmlformats.org/officeDocument/2006/relationships/hyperlink" Target="https://podminky.urs.cz/item/CS_URS_2021_01/273351122" TargetMode="External"/><Relationship Id="rId74" Type="http://schemas.openxmlformats.org/officeDocument/2006/relationships/hyperlink" Target="https://podminky.urs.cz/item/CS_URS_2021_01/389361001" TargetMode="External"/><Relationship Id="rId128" Type="http://schemas.openxmlformats.org/officeDocument/2006/relationships/hyperlink" Target="https://podminky.urs.cz/item/CS_URS_2021_01/631319175" TargetMode="External"/><Relationship Id="rId335" Type="http://schemas.openxmlformats.org/officeDocument/2006/relationships/hyperlink" Target="https://podminky.urs.cz/item/CS_URS_2021_01/767531111" TargetMode="External"/><Relationship Id="rId377" Type="http://schemas.openxmlformats.org/officeDocument/2006/relationships/hyperlink" Target="https://podminky.urs.cz/item/CS_URS_2021_01/781121011" TargetMode="External"/><Relationship Id="rId5" Type="http://schemas.openxmlformats.org/officeDocument/2006/relationships/hyperlink" Target="https://podminky.urs.cz/item/CS_URS_2021_01/119003211" TargetMode="External"/><Relationship Id="rId181" Type="http://schemas.openxmlformats.org/officeDocument/2006/relationships/hyperlink" Target="https://podminky.urs.cz/item/CS_URS_2021_01/978013161" TargetMode="External"/><Relationship Id="rId237" Type="http://schemas.openxmlformats.org/officeDocument/2006/relationships/hyperlink" Target="https://podminky.urs.cz/item/CS_URS_2021_01/713111121" TargetMode="External"/><Relationship Id="rId402" Type="http://schemas.openxmlformats.org/officeDocument/2006/relationships/drawing" Target="../drawings/drawing3.xml"/><Relationship Id="rId279" Type="http://schemas.openxmlformats.org/officeDocument/2006/relationships/hyperlink" Target="https://podminky.urs.cz/item/CS_URS_2021_01/762795000" TargetMode="External"/><Relationship Id="rId43" Type="http://schemas.openxmlformats.org/officeDocument/2006/relationships/hyperlink" Target="https://podminky.urs.cz/item/CS_URS_2021_01/311272221" TargetMode="External"/><Relationship Id="rId139" Type="http://schemas.openxmlformats.org/officeDocument/2006/relationships/hyperlink" Target="https://podminky.urs.cz/item/CS_URS_2021_01/55331485" TargetMode="External"/><Relationship Id="rId290" Type="http://schemas.openxmlformats.org/officeDocument/2006/relationships/hyperlink" Target="https://podminky.urs.cz/item/CS_URS_2021_01/28329282" TargetMode="External"/><Relationship Id="rId304" Type="http://schemas.openxmlformats.org/officeDocument/2006/relationships/hyperlink" Target="https://podminky.urs.cz/item/CS_URS_2021_01/766423112" TargetMode="External"/><Relationship Id="rId346" Type="http://schemas.openxmlformats.org/officeDocument/2006/relationships/hyperlink" Target="https://podminky.urs.cz/item/CS_URS_2021_01/767995114" TargetMode="External"/><Relationship Id="rId388" Type="http://schemas.openxmlformats.org/officeDocument/2006/relationships/hyperlink" Target="https://podminky.urs.cz/item/CS_URS_2021_01/781495142" TargetMode="External"/><Relationship Id="rId85" Type="http://schemas.openxmlformats.org/officeDocument/2006/relationships/hyperlink" Target="https://podminky.urs.cz/item/CS_URS_2021_01/59346862" TargetMode="External"/><Relationship Id="rId150" Type="http://schemas.openxmlformats.org/officeDocument/2006/relationships/hyperlink" Target="https://podminky.urs.cz/item/CS_URS_2021_01/949511112" TargetMode="External"/><Relationship Id="rId192" Type="http://schemas.openxmlformats.org/officeDocument/2006/relationships/hyperlink" Target="https://podminky.urs.cz/item/CS_URS_2021_01/711112001" TargetMode="External"/><Relationship Id="rId206" Type="http://schemas.openxmlformats.org/officeDocument/2006/relationships/hyperlink" Target="https://podminky.urs.cz/item/CS_URS_2021_01/62853004" TargetMode="External"/><Relationship Id="rId248" Type="http://schemas.openxmlformats.org/officeDocument/2006/relationships/hyperlink" Target="https://podminky.urs.cz/item/CS_URS_2021_01/63152099" TargetMode="External"/><Relationship Id="rId12" Type="http://schemas.openxmlformats.org/officeDocument/2006/relationships/hyperlink" Target="https://podminky.urs.cz/item/CS_URS_2021_01/133212011" TargetMode="External"/><Relationship Id="rId108" Type="http://schemas.openxmlformats.org/officeDocument/2006/relationships/hyperlink" Target="https://podminky.urs.cz/item/CS_URS_2021_01/611131101" TargetMode="External"/><Relationship Id="rId315" Type="http://schemas.openxmlformats.org/officeDocument/2006/relationships/hyperlink" Target="https://podminky.urs.cz/item/CS_URS_2021_01/766660171" TargetMode="External"/><Relationship Id="rId357" Type="http://schemas.openxmlformats.org/officeDocument/2006/relationships/hyperlink" Target="https://podminky.urs.cz/item/CS_URS_2021_01/59761011" TargetMode="External"/><Relationship Id="rId54" Type="http://schemas.openxmlformats.org/officeDocument/2006/relationships/hyperlink" Target="https://podminky.urs.cz/item/CS_URS_2021_01/317143441" TargetMode="External"/><Relationship Id="rId96" Type="http://schemas.openxmlformats.org/officeDocument/2006/relationships/hyperlink" Target="https://podminky.urs.cz/item/CS_URS_2021_01/413352111" TargetMode="External"/><Relationship Id="rId161" Type="http://schemas.openxmlformats.org/officeDocument/2006/relationships/hyperlink" Target="https://podminky.urs.cz/item/CS_URS_2021_01/965042141" TargetMode="External"/><Relationship Id="rId217" Type="http://schemas.openxmlformats.org/officeDocument/2006/relationships/hyperlink" Target="https://podminky.urs.cz/item/CS_URS_2021_01/712363358" TargetMode="External"/><Relationship Id="rId399" Type="http://schemas.openxmlformats.org/officeDocument/2006/relationships/hyperlink" Target="https://podminky.urs.cz/item/CS_URS_2021_01/784181011" TargetMode="External"/><Relationship Id="rId259" Type="http://schemas.openxmlformats.org/officeDocument/2006/relationships/hyperlink" Target="https://podminky.urs.cz/item/CS_URS_2021_01/56231117" TargetMode="External"/><Relationship Id="rId23" Type="http://schemas.openxmlformats.org/officeDocument/2006/relationships/hyperlink" Target="https://podminky.urs.cz/item/CS_URS_2021_01/181411131" TargetMode="External"/><Relationship Id="rId119" Type="http://schemas.openxmlformats.org/officeDocument/2006/relationships/hyperlink" Target="https://podminky.urs.cz/item/CS_URS_2021_01/59155104" TargetMode="External"/><Relationship Id="rId270" Type="http://schemas.openxmlformats.org/officeDocument/2006/relationships/hyperlink" Target="https://podminky.urs.cz/item/CS_URS_2021_01/61223267" TargetMode="External"/><Relationship Id="rId326" Type="http://schemas.openxmlformats.org/officeDocument/2006/relationships/hyperlink" Target="https://podminky.urs.cz/item/CS_URS_2021_01/766694111" TargetMode="External"/><Relationship Id="rId65" Type="http://schemas.openxmlformats.org/officeDocument/2006/relationships/hyperlink" Target="https://podminky.urs.cz/item/CS_URS_2021_01/342272225" TargetMode="External"/><Relationship Id="rId130" Type="http://schemas.openxmlformats.org/officeDocument/2006/relationships/hyperlink" Target="https://podminky.urs.cz/item/CS_URS_2021_01/631351102" TargetMode="External"/><Relationship Id="rId368" Type="http://schemas.openxmlformats.org/officeDocument/2006/relationships/hyperlink" Target="https://podminky.urs.cz/item/CS_URS_2021_01/776251111" TargetMode="External"/><Relationship Id="rId172" Type="http://schemas.openxmlformats.org/officeDocument/2006/relationships/hyperlink" Target="https://podminky.urs.cz/item/CS_URS_2021_01/971033331" TargetMode="External"/><Relationship Id="rId228" Type="http://schemas.openxmlformats.org/officeDocument/2006/relationships/hyperlink" Target="https://podminky.urs.cz/item/CS_URS_2021_01/712831101" TargetMode="External"/><Relationship Id="rId281" Type="http://schemas.openxmlformats.org/officeDocument/2006/relationships/hyperlink" Target="https://podminky.urs.cz/item/CS_URS_2021_01/763121411" TargetMode="External"/><Relationship Id="rId337" Type="http://schemas.openxmlformats.org/officeDocument/2006/relationships/hyperlink" Target="https://podminky.urs.cz/item/CS_URS_2021_01/69752006" TargetMode="External"/><Relationship Id="rId34" Type="http://schemas.openxmlformats.org/officeDocument/2006/relationships/hyperlink" Target="https://podminky.urs.cz/item/CS_URS_2021_01/274313611" TargetMode="External"/><Relationship Id="rId76" Type="http://schemas.openxmlformats.org/officeDocument/2006/relationships/hyperlink" Target="https://podminky.urs.cz/item/CS_URS_2021_01/389941022" TargetMode="External"/><Relationship Id="rId141" Type="http://schemas.openxmlformats.org/officeDocument/2006/relationships/hyperlink" Target="https://podminky.urs.cz/item/CS_URS_2021_01/55331488" TargetMode="External"/><Relationship Id="rId379" Type="http://schemas.openxmlformats.org/officeDocument/2006/relationships/hyperlink" Target="https://podminky.urs.cz/item/CS_URS_2021_01/781151041" TargetMode="External"/><Relationship Id="rId7" Type="http://schemas.openxmlformats.org/officeDocument/2006/relationships/hyperlink" Target="https://podminky.urs.cz/item/CS_URS_2021_01/121151124" TargetMode="External"/><Relationship Id="rId183" Type="http://schemas.openxmlformats.org/officeDocument/2006/relationships/hyperlink" Target="https://podminky.urs.cz/item/CS_URS_2021_01/978015391" TargetMode="External"/><Relationship Id="rId239" Type="http://schemas.openxmlformats.org/officeDocument/2006/relationships/hyperlink" Target="https://podminky.urs.cz/item/CS_URS_2021_01/713120821" TargetMode="External"/><Relationship Id="rId390" Type="http://schemas.openxmlformats.org/officeDocument/2006/relationships/hyperlink" Target="https://podminky.urs.cz/item/CS_URS_2021_01/781495185" TargetMode="External"/><Relationship Id="rId250" Type="http://schemas.openxmlformats.org/officeDocument/2006/relationships/hyperlink" Target="https://podminky.urs.cz/item/CS_URS_2021_01/28376449" TargetMode="External"/><Relationship Id="rId292" Type="http://schemas.openxmlformats.org/officeDocument/2006/relationships/hyperlink" Target="https://podminky.urs.cz/item/CS_URS_2021_01/763135002" TargetMode="External"/><Relationship Id="rId306" Type="http://schemas.openxmlformats.org/officeDocument/2006/relationships/hyperlink" Target="https://podminky.urs.cz/item/CS_URS_2021_01/766427112" TargetMode="External"/><Relationship Id="rId45" Type="http://schemas.openxmlformats.org/officeDocument/2006/relationships/hyperlink" Target="https://podminky.urs.cz/item/CS_URS_2021_01/311273131" TargetMode="External"/><Relationship Id="rId87" Type="http://schemas.openxmlformats.org/officeDocument/2006/relationships/hyperlink" Target="https://podminky.urs.cz/item/CS_URS_2021_01/411351022" TargetMode="External"/><Relationship Id="rId110" Type="http://schemas.openxmlformats.org/officeDocument/2006/relationships/hyperlink" Target="https://podminky.urs.cz/item/CS_URS_2021_01/611311131" TargetMode="External"/><Relationship Id="rId348" Type="http://schemas.openxmlformats.org/officeDocument/2006/relationships/hyperlink" Target="https://podminky.urs.cz/item/CS_URS_2021_01/767995116" TargetMode="External"/><Relationship Id="rId152" Type="http://schemas.openxmlformats.org/officeDocument/2006/relationships/hyperlink" Target="https://podminky.urs.cz/item/CS_URS_2021_01/949511812" TargetMode="External"/><Relationship Id="rId194" Type="http://schemas.openxmlformats.org/officeDocument/2006/relationships/hyperlink" Target="https://podminky.urs.cz/item/CS_URS_2021_01/711131811" TargetMode="External"/><Relationship Id="rId208" Type="http://schemas.openxmlformats.org/officeDocument/2006/relationships/hyperlink" Target="https://podminky.urs.cz/item/CS_URS_2021_01/28342010" TargetMode="External"/><Relationship Id="rId261" Type="http://schemas.openxmlformats.org/officeDocument/2006/relationships/hyperlink" Target="https://podminky.urs.cz/item/CS_URS_2021_01/56231222" TargetMode="External"/><Relationship Id="rId14" Type="http://schemas.openxmlformats.org/officeDocument/2006/relationships/hyperlink" Target="https://podminky.urs.cz/item/CS_URS_2021_01/162351104" TargetMode="External"/><Relationship Id="rId56" Type="http://schemas.openxmlformats.org/officeDocument/2006/relationships/hyperlink" Target="https://podminky.urs.cz/item/CS_URS_2021_01/317143451" TargetMode="External"/><Relationship Id="rId317" Type="http://schemas.openxmlformats.org/officeDocument/2006/relationships/hyperlink" Target="https://podminky.urs.cz/item/CS_URS_2021_01/766660411" TargetMode="External"/><Relationship Id="rId359" Type="http://schemas.openxmlformats.org/officeDocument/2006/relationships/hyperlink" Target="https://podminky.urs.cz/item/CS_URS_2021_01/771577114" TargetMode="External"/><Relationship Id="rId98" Type="http://schemas.openxmlformats.org/officeDocument/2006/relationships/hyperlink" Target="https://podminky.urs.cz/item/CS_URS_2021_01/413361821" TargetMode="External"/><Relationship Id="rId121" Type="http://schemas.openxmlformats.org/officeDocument/2006/relationships/hyperlink" Target="https://podminky.urs.cz/item/CS_URS_2021_01/622811001" TargetMode="External"/><Relationship Id="rId163" Type="http://schemas.openxmlformats.org/officeDocument/2006/relationships/hyperlink" Target="https://podminky.urs.cz/item/CS_URS_2021_01/965049112" TargetMode="External"/><Relationship Id="rId219" Type="http://schemas.openxmlformats.org/officeDocument/2006/relationships/hyperlink" Target="https://podminky.urs.cz/item/CS_URS_2021_01/28343012" TargetMode="External"/><Relationship Id="rId370" Type="http://schemas.openxmlformats.org/officeDocument/2006/relationships/hyperlink" Target="https://podminky.urs.cz/item/CS_URS_2021_01/776411111" TargetMode="External"/><Relationship Id="rId230" Type="http://schemas.openxmlformats.org/officeDocument/2006/relationships/hyperlink" Target="https://podminky.urs.cz/item/CS_URS_2021_01/712861705" TargetMode="External"/><Relationship Id="rId25" Type="http://schemas.openxmlformats.org/officeDocument/2006/relationships/hyperlink" Target="https://podminky.urs.cz/item/CS_URS_2021_01/212750101" TargetMode="External"/><Relationship Id="rId67" Type="http://schemas.openxmlformats.org/officeDocument/2006/relationships/hyperlink" Target="https://podminky.urs.cz/item/CS_URS_2021_01/342272245" TargetMode="External"/><Relationship Id="rId272" Type="http://schemas.openxmlformats.org/officeDocument/2006/relationships/hyperlink" Target="https://podminky.urs.cz/item/CS_URS_2021_01/61223269" TargetMode="External"/><Relationship Id="rId328" Type="http://schemas.openxmlformats.org/officeDocument/2006/relationships/hyperlink" Target="https://podminky.urs.cz/item/CS_URS_2021_01/60794121" TargetMode="External"/><Relationship Id="rId132" Type="http://schemas.openxmlformats.org/officeDocument/2006/relationships/hyperlink" Target="https://podminky.urs.cz/item/CS_URS_2021_01/632441225" TargetMode="External"/><Relationship Id="rId174" Type="http://schemas.openxmlformats.org/officeDocument/2006/relationships/hyperlink" Target="https://podminky.urs.cz/item/CS_URS_2021_01/971042461" TargetMode="External"/><Relationship Id="rId381" Type="http://schemas.openxmlformats.org/officeDocument/2006/relationships/hyperlink" Target="https://podminky.urs.cz/item/CS_URS_2021_01/781474111" TargetMode="External"/><Relationship Id="rId241" Type="http://schemas.openxmlformats.org/officeDocument/2006/relationships/hyperlink" Target="https://podminky.urs.cz/item/CS_URS_2021_01/28375924" TargetMode="External"/><Relationship Id="rId36" Type="http://schemas.openxmlformats.org/officeDocument/2006/relationships/hyperlink" Target="https://podminky.urs.cz/item/CS_URS_2021_01/274351122" TargetMode="External"/><Relationship Id="rId283" Type="http://schemas.openxmlformats.org/officeDocument/2006/relationships/hyperlink" Target="https://podminky.urs.cz/item/CS_URS_2021_01/763121715" TargetMode="External"/><Relationship Id="rId339" Type="http://schemas.openxmlformats.org/officeDocument/2006/relationships/hyperlink" Target="https://podminky.urs.cz/item/CS_URS_2021_01/69752160" TargetMode="External"/><Relationship Id="rId78" Type="http://schemas.openxmlformats.org/officeDocument/2006/relationships/hyperlink" Target="https://podminky.urs.cz/item/CS_URS_2021_01/59341208" TargetMode="External"/><Relationship Id="rId101" Type="http://schemas.openxmlformats.org/officeDocument/2006/relationships/hyperlink" Target="https://podminky.urs.cz/item/CS_URS_2021_01/417321414" TargetMode="External"/><Relationship Id="rId143" Type="http://schemas.openxmlformats.org/officeDocument/2006/relationships/hyperlink" Target="https://podminky.urs.cz/item/CS_URS_2021_01/941111231" TargetMode="External"/><Relationship Id="rId185" Type="http://schemas.openxmlformats.org/officeDocument/2006/relationships/hyperlink" Target="https://podminky.urs.cz/item/CS_URS_2021_01/997013211" TargetMode="External"/><Relationship Id="rId350" Type="http://schemas.openxmlformats.org/officeDocument/2006/relationships/hyperlink" Target="https://podminky.urs.cz/item/CS_URS_2021_01/767996802" TargetMode="External"/><Relationship Id="rId9" Type="http://schemas.openxmlformats.org/officeDocument/2006/relationships/hyperlink" Target="https://podminky.urs.cz/item/CS_URS_2021_01/131251102" TargetMode="External"/><Relationship Id="rId210" Type="http://schemas.openxmlformats.org/officeDocument/2006/relationships/hyperlink" Target="https://podminky.urs.cz/item/CS_URS_2021_01/712363120" TargetMode="External"/><Relationship Id="rId392" Type="http://schemas.openxmlformats.org/officeDocument/2006/relationships/hyperlink" Target="https://podminky.urs.cz/item/CS_URS_2021_01/783213011" TargetMode="External"/><Relationship Id="rId252" Type="http://schemas.openxmlformats.org/officeDocument/2006/relationships/hyperlink" Target="https://podminky.urs.cz/item/CS_URS_2021_01/713141136" TargetMode="External"/><Relationship Id="rId294" Type="http://schemas.openxmlformats.org/officeDocument/2006/relationships/hyperlink" Target="https://podminky.urs.cz/item/CS_URS_2021_01/998763401" TargetMode="External"/><Relationship Id="rId308" Type="http://schemas.openxmlformats.org/officeDocument/2006/relationships/hyperlink" Target="https://podminky.urs.cz/item/CS_URS_2021_01/766621211" TargetMode="External"/><Relationship Id="rId47" Type="http://schemas.openxmlformats.org/officeDocument/2006/relationships/hyperlink" Target="https://podminky.urs.cz/item/CS_URS_2021_01/311351121" TargetMode="External"/><Relationship Id="rId89" Type="http://schemas.openxmlformats.org/officeDocument/2006/relationships/hyperlink" Target="https://podminky.urs.cz/item/CS_URS_2021_01/411354316" TargetMode="External"/><Relationship Id="rId112" Type="http://schemas.openxmlformats.org/officeDocument/2006/relationships/hyperlink" Target="https://podminky.urs.cz/item/CS_URS_2021_01/612142001" TargetMode="External"/><Relationship Id="rId154" Type="http://schemas.openxmlformats.org/officeDocument/2006/relationships/hyperlink" Target="https://podminky.urs.cz/item/CS_URS_2021_01/953961113" TargetMode="External"/><Relationship Id="rId361" Type="http://schemas.openxmlformats.org/officeDocument/2006/relationships/hyperlink" Target="https://podminky.urs.cz/item/CS_URS_2021_01/771591185" TargetMode="External"/><Relationship Id="rId196" Type="http://schemas.openxmlformats.org/officeDocument/2006/relationships/hyperlink" Target="https://podminky.urs.cz/item/CS_URS_2021_01/711142559" TargetMode="External"/><Relationship Id="rId16" Type="http://schemas.openxmlformats.org/officeDocument/2006/relationships/hyperlink" Target="https://podminky.urs.cz/item/CS_URS_2021_01/167151101" TargetMode="External"/><Relationship Id="rId221" Type="http://schemas.openxmlformats.org/officeDocument/2006/relationships/hyperlink" Target="https://podminky.urs.cz/item/CS_URS_2021_01/69311172" TargetMode="External"/><Relationship Id="rId263" Type="http://schemas.openxmlformats.org/officeDocument/2006/relationships/hyperlink" Target="https://podminky.urs.cz/item/CS_URS_2021_01/725110814" TargetMode="External"/><Relationship Id="rId319" Type="http://schemas.openxmlformats.org/officeDocument/2006/relationships/hyperlink" Target="https://podminky.urs.cz/item/CS_URS_2021_01/54917265" TargetMode="External"/><Relationship Id="rId58" Type="http://schemas.openxmlformats.org/officeDocument/2006/relationships/hyperlink" Target="https://podminky.urs.cz/item/CS_URS_2021_01/317143453" TargetMode="External"/><Relationship Id="rId123" Type="http://schemas.openxmlformats.org/officeDocument/2006/relationships/hyperlink" Target="https://podminky.urs.cz/item/CS_URS_2021_01/629999030" TargetMode="External"/><Relationship Id="rId330" Type="http://schemas.openxmlformats.org/officeDocument/2006/relationships/hyperlink" Target="https://podminky.urs.cz/item/CS_URS_2021_01/61140080" TargetMode="External"/><Relationship Id="rId90" Type="http://schemas.openxmlformats.org/officeDocument/2006/relationships/hyperlink" Target="https://podminky.urs.cz/item/CS_URS_2021_01/411361821" TargetMode="External"/><Relationship Id="rId165" Type="http://schemas.openxmlformats.org/officeDocument/2006/relationships/hyperlink" Target="https://podminky.urs.cz/item/CS_URS_2021_01/966071822" TargetMode="External"/><Relationship Id="rId186" Type="http://schemas.openxmlformats.org/officeDocument/2006/relationships/hyperlink" Target="https://podminky.urs.cz/item/CS_URS_2021_01/997013219" TargetMode="External"/><Relationship Id="rId351" Type="http://schemas.openxmlformats.org/officeDocument/2006/relationships/hyperlink" Target="https://podminky.urs.cz/item/CS_URS_2021_01/998767201" TargetMode="External"/><Relationship Id="rId372" Type="http://schemas.openxmlformats.org/officeDocument/2006/relationships/hyperlink" Target="https://podminky.urs.cz/item/CS_URS_2021_01/776421111" TargetMode="External"/><Relationship Id="rId393" Type="http://schemas.openxmlformats.org/officeDocument/2006/relationships/hyperlink" Target="https://podminky.urs.cz/item/CS_URS_2021_01/783218211" TargetMode="External"/><Relationship Id="rId211" Type="http://schemas.openxmlformats.org/officeDocument/2006/relationships/hyperlink" Target="https://podminky.urs.cz/item/CS_URS_2021_01/28322058" TargetMode="External"/><Relationship Id="rId232" Type="http://schemas.openxmlformats.org/officeDocument/2006/relationships/hyperlink" Target="https://podminky.urs.cz/item/CS_URS_2021_01/712998005" TargetMode="External"/><Relationship Id="rId253" Type="http://schemas.openxmlformats.org/officeDocument/2006/relationships/hyperlink" Target="https://podminky.urs.cz/item/CS_URS_2021_01/28372321" TargetMode="External"/><Relationship Id="rId274" Type="http://schemas.openxmlformats.org/officeDocument/2006/relationships/hyperlink" Target="https://podminky.urs.cz/item/CS_URS_2021_01/762361313" TargetMode="External"/><Relationship Id="rId295" Type="http://schemas.openxmlformats.org/officeDocument/2006/relationships/hyperlink" Target="https://podminky.urs.cz/item/CS_URS_2021_01/764001821" TargetMode="External"/><Relationship Id="rId309" Type="http://schemas.openxmlformats.org/officeDocument/2006/relationships/hyperlink" Target="https://podminky.urs.cz/item/CS_URS_2021_01/766621212" TargetMode="External"/><Relationship Id="rId27" Type="http://schemas.openxmlformats.org/officeDocument/2006/relationships/hyperlink" Target="https://podminky.urs.cz/item/CS_URS_2021_01/212751131" TargetMode="External"/><Relationship Id="rId48" Type="http://schemas.openxmlformats.org/officeDocument/2006/relationships/hyperlink" Target="https://podminky.urs.cz/item/CS_URS_2021_01/311351122" TargetMode="External"/><Relationship Id="rId69" Type="http://schemas.openxmlformats.org/officeDocument/2006/relationships/hyperlink" Target="https://podminky.urs.cz/item/CS_URS_2021_01/342291112" TargetMode="External"/><Relationship Id="rId113" Type="http://schemas.openxmlformats.org/officeDocument/2006/relationships/hyperlink" Target="https://podminky.urs.cz/item/CS_URS_2021_01/612311131" TargetMode="External"/><Relationship Id="rId134" Type="http://schemas.openxmlformats.org/officeDocument/2006/relationships/hyperlink" Target="https://podminky.urs.cz/item/CS_URS_2021_01/632451034" TargetMode="External"/><Relationship Id="rId320" Type="http://schemas.openxmlformats.org/officeDocument/2006/relationships/hyperlink" Target="https://podminky.urs.cz/item/CS_URS_2021_01/766682111" TargetMode="External"/><Relationship Id="rId80" Type="http://schemas.openxmlformats.org/officeDocument/2006/relationships/hyperlink" Target="https://podminky.urs.cz/item/CS_URS_2021_01/59346862" TargetMode="External"/><Relationship Id="rId155" Type="http://schemas.openxmlformats.org/officeDocument/2006/relationships/hyperlink" Target="https://podminky.urs.cz/item/CS_URS_2021_01/953961214" TargetMode="External"/><Relationship Id="rId176" Type="http://schemas.openxmlformats.org/officeDocument/2006/relationships/hyperlink" Target="https://podminky.urs.cz/item/CS_URS_2021_01/973031335" TargetMode="External"/><Relationship Id="rId197" Type="http://schemas.openxmlformats.org/officeDocument/2006/relationships/hyperlink" Target="https://podminky.urs.cz/item/CS_URS_2021_01/62853006" TargetMode="External"/><Relationship Id="rId341" Type="http://schemas.openxmlformats.org/officeDocument/2006/relationships/hyperlink" Target="https://podminky.urs.cz/item/CS_URS_2021_01/767881112" TargetMode="External"/><Relationship Id="rId362" Type="http://schemas.openxmlformats.org/officeDocument/2006/relationships/hyperlink" Target="https://podminky.urs.cz/item/CS_URS_2021_01/998771201" TargetMode="External"/><Relationship Id="rId383" Type="http://schemas.openxmlformats.org/officeDocument/2006/relationships/hyperlink" Target="https://podminky.urs.cz/item/CS_URS_2021_01/781477111" TargetMode="External"/><Relationship Id="rId201" Type="http://schemas.openxmlformats.org/officeDocument/2006/relationships/hyperlink" Target="https://podminky.urs.cz/item/CS_URS_2021_01/711493121" TargetMode="External"/><Relationship Id="rId222" Type="http://schemas.openxmlformats.org/officeDocument/2006/relationships/hyperlink" Target="https://podminky.urs.cz/item/CS_URS_2021_01/712391172" TargetMode="External"/><Relationship Id="rId243" Type="http://schemas.openxmlformats.org/officeDocument/2006/relationships/hyperlink" Target="https://podminky.urs.cz/item/CS_URS_2021_01/28375960" TargetMode="External"/><Relationship Id="rId264" Type="http://schemas.openxmlformats.org/officeDocument/2006/relationships/hyperlink" Target="https://podminky.urs.cz/item/CS_URS_2021_01/725210821" TargetMode="External"/><Relationship Id="rId285" Type="http://schemas.openxmlformats.org/officeDocument/2006/relationships/hyperlink" Target="https://podminky.urs.cz/item/CS_URS_2021_01/763121761" TargetMode="External"/><Relationship Id="rId17" Type="http://schemas.openxmlformats.org/officeDocument/2006/relationships/hyperlink" Target="https://podminky.urs.cz/item/CS_URS_2021_01/171201221" TargetMode="External"/><Relationship Id="rId38" Type="http://schemas.openxmlformats.org/officeDocument/2006/relationships/hyperlink" Target="https://podminky.urs.cz/item/CS_URS_2021_01/279113134" TargetMode="External"/><Relationship Id="rId59" Type="http://schemas.openxmlformats.org/officeDocument/2006/relationships/hyperlink" Target="https://podminky.urs.cz/item/CS_URS_2021_01/317234410" TargetMode="External"/><Relationship Id="rId103" Type="http://schemas.openxmlformats.org/officeDocument/2006/relationships/hyperlink" Target="https://podminky.urs.cz/item/CS_URS_2021_01/417351116" TargetMode="External"/><Relationship Id="rId124" Type="http://schemas.openxmlformats.org/officeDocument/2006/relationships/hyperlink" Target="https://podminky.urs.cz/item/CS_URS_2021_01/629999042" TargetMode="External"/><Relationship Id="rId310" Type="http://schemas.openxmlformats.org/officeDocument/2006/relationships/hyperlink" Target="https://podminky.urs.cz/item/CS_URS_2021_01/766621213" TargetMode="External"/><Relationship Id="rId70" Type="http://schemas.openxmlformats.org/officeDocument/2006/relationships/hyperlink" Target="https://podminky.urs.cz/item/CS_URS_2021_01/342291121" TargetMode="External"/><Relationship Id="rId91" Type="http://schemas.openxmlformats.org/officeDocument/2006/relationships/hyperlink" Target="https://podminky.urs.cz/item/CS_URS_2021_01/413232211" TargetMode="External"/><Relationship Id="rId145" Type="http://schemas.openxmlformats.org/officeDocument/2006/relationships/hyperlink" Target="https://podminky.urs.cz/item/CS_URS_2021_01/944511111" TargetMode="External"/><Relationship Id="rId166" Type="http://schemas.openxmlformats.org/officeDocument/2006/relationships/hyperlink" Target="https://podminky.urs.cz/item/CS_URS_2021_01/966079881" TargetMode="External"/><Relationship Id="rId187" Type="http://schemas.openxmlformats.org/officeDocument/2006/relationships/hyperlink" Target="https://podminky.urs.cz/item/CS_URS_2021_01/997013509" TargetMode="External"/><Relationship Id="rId331" Type="http://schemas.openxmlformats.org/officeDocument/2006/relationships/hyperlink" Target="https://podminky.urs.cz/item/CS_URS_2021_01/61140076" TargetMode="External"/><Relationship Id="rId352" Type="http://schemas.openxmlformats.org/officeDocument/2006/relationships/hyperlink" Target="https://podminky.urs.cz/item/CS_URS_2021_01/771121011" TargetMode="External"/><Relationship Id="rId373" Type="http://schemas.openxmlformats.org/officeDocument/2006/relationships/hyperlink" Target="https://podminky.urs.cz/item/CS_URS_2021_01/28411009" TargetMode="External"/><Relationship Id="rId394" Type="http://schemas.openxmlformats.org/officeDocument/2006/relationships/hyperlink" Target="https://podminky.urs.cz/item/CS_URS_2021_01/783264101" TargetMode="External"/><Relationship Id="rId1" Type="http://schemas.openxmlformats.org/officeDocument/2006/relationships/hyperlink" Target="https://podminky.urs.cz/item/CS_URS_2021_01/113106123" TargetMode="External"/><Relationship Id="rId212" Type="http://schemas.openxmlformats.org/officeDocument/2006/relationships/hyperlink" Target="https://podminky.urs.cz/item/CS_URS_2021_01/712363122" TargetMode="External"/><Relationship Id="rId233" Type="http://schemas.openxmlformats.org/officeDocument/2006/relationships/hyperlink" Target="https://podminky.urs.cz/item/CS_URS_2021_01/28342471" TargetMode="External"/><Relationship Id="rId254" Type="http://schemas.openxmlformats.org/officeDocument/2006/relationships/hyperlink" Target="https://podminky.urs.cz/item/CS_URS_2021_01/28372323" TargetMode="External"/><Relationship Id="rId28" Type="http://schemas.openxmlformats.org/officeDocument/2006/relationships/hyperlink" Target="https://podminky.urs.cz/item/CS_URS_2021_01/212972111" TargetMode="External"/><Relationship Id="rId49" Type="http://schemas.openxmlformats.org/officeDocument/2006/relationships/hyperlink" Target="https://podminky.urs.cz/item/CS_URS_2021_01/311361821" TargetMode="External"/><Relationship Id="rId114" Type="http://schemas.openxmlformats.org/officeDocument/2006/relationships/hyperlink" Target="https://podminky.urs.cz/item/CS_URS_2021_01/612325403" TargetMode="External"/><Relationship Id="rId275" Type="http://schemas.openxmlformats.org/officeDocument/2006/relationships/hyperlink" Target="https://podminky.urs.cz/item/CS_URS_2021_01/762495000" TargetMode="External"/><Relationship Id="rId296" Type="http://schemas.openxmlformats.org/officeDocument/2006/relationships/hyperlink" Target="https://podminky.urs.cz/item/CS_URS_2021_01/764212664" TargetMode="External"/><Relationship Id="rId300" Type="http://schemas.openxmlformats.org/officeDocument/2006/relationships/hyperlink" Target="https://podminky.urs.cz/item/CS_URS_2021_01/766411212" TargetMode="External"/><Relationship Id="rId60" Type="http://schemas.openxmlformats.org/officeDocument/2006/relationships/hyperlink" Target="https://podminky.urs.cz/item/CS_URS_2021_01/317941121" TargetMode="External"/><Relationship Id="rId81" Type="http://schemas.openxmlformats.org/officeDocument/2006/relationships/hyperlink" Target="https://podminky.urs.cz/item/CS_URS_2021_01/59346843" TargetMode="External"/><Relationship Id="rId135" Type="http://schemas.openxmlformats.org/officeDocument/2006/relationships/hyperlink" Target="https://podminky.urs.cz/item/CS_URS_2021_01/634111115" TargetMode="External"/><Relationship Id="rId156" Type="http://schemas.openxmlformats.org/officeDocument/2006/relationships/hyperlink" Target="https://podminky.urs.cz/item/CS_URS_2021_01/953965121" TargetMode="External"/><Relationship Id="rId177" Type="http://schemas.openxmlformats.org/officeDocument/2006/relationships/hyperlink" Target="https://podminky.urs.cz/item/CS_URS_2021_01/974031664" TargetMode="External"/><Relationship Id="rId198" Type="http://schemas.openxmlformats.org/officeDocument/2006/relationships/hyperlink" Target="https://podminky.urs.cz/item/CS_URS_2021_01/711161212" TargetMode="External"/><Relationship Id="rId321" Type="http://schemas.openxmlformats.org/officeDocument/2006/relationships/hyperlink" Target="https://podminky.urs.cz/item/CS_URS_2021_01/766682112" TargetMode="External"/><Relationship Id="rId342" Type="http://schemas.openxmlformats.org/officeDocument/2006/relationships/hyperlink" Target="https://podminky.urs.cz/item/CS_URS_2021_01/70921326" TargetMode="External"/><Relationship Id="rId363" Type="http://schemas.openxmlformats.org/officeDocument/2006/relationships/hyperlink" Target="https://podminky.urs.cz/item/CS_URS_2021_01/776111111" TargetMode="External"/><Relationship Id="rId384" Type="http://schemas.openxmlformats.org/officeDocument/2006/relationships/hyperlink" Target="https://podminky.urs.cz/item/CS_URS_2021_01/781477114" TargetMode="External"/><Relationship Id="rId202" Type="http://schemas.openxmlformats.org/officeDocument/2006/relationships/hyperlink" Target="https://podminky.urs.cz/item/CS_URS_2021_01/998711201" TargetMode="External"/><Relationship Id="rId223" Type="http://schemas.openxmlformats.org/officeDocument/2006/relationships/hyperlink" Target="https://podminky.urs.cz/item/CS_URS_2021_01/69311175" TargetMode="External"/><Relationship Id="rId244" Type="http://schemas.openxmlformats.org/officeDocument/2006/relationships/hyperlink" Target="https://podminky.urs.cz/item/CS_URS_2021_01/28375927" TargetMode="External"/><Relationship Id="rId18" Type="http://schemas.openxmlformats.org/officeDocument/2006/relationships/hyperlink" Target="https://podminky.urs.cz/item/CS_URS_2021_01/171251201" TargetMode="External"/><Relationship Id="rId39" Type="http://schemas.openxmlformats.org/officeDocument/2006/relationships/hyperlink" Target="https://podminky.urs.cz/item/CS_URS_2021_01/279113135" TargetMode="External"/><Relationship Id="rId265" Type="http://schemas.openxmlformats.org/officeDocument/2006/relationships/hyperlink" Target="https://podminky.urs.cz/item/CS_URS_2021_01/725330820" TargetMode="External"/><Relationship Id="rId286" Type="http://schemas.openxmlformats.org/officeDocument/2006/relationships/hyperlink" Target="https://podminky.urs.cz/item/CS_URS_2021_01/763131411" TargetMode="External"/><Relationship Id="rId50" Type="http://schemas.openxmlformats.org/officeDocument/2006/relationships/hyperlink" Target="https://podminky.urs.cz/item/CS_URS_2021_01/317142422" TargetMode="External"/><Relationship Id="rId104" Type="http://schemas.openxmlformats.org/officeDocument/2006/relationships/hyperlink" Target="https://podminky.urs.cz/item/CS_URS_2021_01/417361821" TargetMode="External"/><Relationship Id="rId125" Type="http://schemas.openxmlformats.org/officeDocument/2006/relationships/hyperlink" Target="https://podminky.urs.cz/item/CS_URS_2021_01/631311114" TargetMode="External"/><Relationship Id="rId146" Type="http://schemas.openxmlformats.org/officeDocument/2006/relationships/hyperlink" Target="https://podminky.urs.cz/item/CS_URS_2021_01/944511211" TargetMode="External"/><Relationship Id="rId167" Type="http://schemas.openxmlformats.org/officeDocument/2006/relationships/hyperlink" Target="https://podminky.urs.cz/item/CS_URS_2021_01/966079991" TargetMode="External"/><Relationship Id="rId188" Type="http://schemas.openxmlformats.org/officeDocument/2006/relationships/hyperlink" Target="https://podminky.urs.cz/item/CS_URS_2021_01/997013511" TargetMode="External"/><Relationship Id="rId311" Type="http://schemas.openxmlformats.org/officeDocument/2006/relationships/hyperlink" Target="https://podminky.urs.cz/item/CS_URS_2021_01/766621622" TargetMode="External"/><Relationship Id="rId332" Type="http://schemas.openxmlformats.org/officeDocument/2006/relationships/hyperlink" Target="https://podminky.urs.cz/item/CS_URS_2021_01/998766201" TargetMode="External"/><Relationship Id="rId353" Type="http://schemas.openxmlformats.org/officeDocument/2006/relationships/hyperlink" Target="https://podminky.urs.cz/item/CS_URS_2021_01/771161021" TargetMode="External"/><Relationship Id="rId374" Type="http://schemas.openxmlformats.org/officeDocument/2006/relationships/hyperlink" Target="https://podminky.urs.cz/item/CS_URS_2021_01/776991821" TargetMode="External"/><Relationship Id="rId395" Type="http://schemas.openxmlformats.org/officeDocument/2006/relationships/hyperlink" Target="https://podminky.urs.cz/item/CS_URS_2021_01/783314201" TargetMode="External"/><Relationship Id="rId71" Type="http://schemas.openxmlformats.org/officeDocument/2006/relationships/hyperlink" Target="https://podminky.urs.cz/item/CS_URS_2021_01/342291131" TargetMode="External"/><Relationship Id="rId92" Type="http://schemas.openxmlformats.org/officeDocument/2006/relationships/hyperlink" Target="https://podminky.urs.cz/item/CS_URS_2021_01/413232221" TargetMode="External"/><Relationship Id="rId213" Type="http://schemas.openxmlformats.org/officeDocument/2006/relationships/hyperlink" Target="https://podminky.urs.cz/item/CS_URS_2021_01/28322072" TargetMode="External"/><Relationship Id="rId234" Type="http://schemas.openxmlformats.org/officeDocument/2006/relationships/hyperlink" Target="https://podminky.urs.cz/item/CS_URS_2021_01/712998106" TargetMode="External"/><Relationship Id="rId2" Type="http://schemas.openxmlformats.org/officeDocument/2006/relationships/hyperlink" Target="https://podminky.urs.cz/item/CS_URS_2021_01/113107312" TargetMode="External"/><Relationship Id="rId29" Type="http://schemas.openxmlformats.org/officeDocument/2006/relationships/hyperlink" Target="https://podminky.urs.cz/item/CS_URS_2021_01/212972112" TargetMode="External"/><Relationship Id="rId255" Type="http://schemas.openxmlformats.org/officeDocument/2006/relationships/hyperlink" Target="https://podminky.urs.cz/item/CS_URS_2021_01/713141336" TargetMode="External"/><Relationship Id="rId276" Type="http://schemas.openxmlformats.org/officeDocument/2006/relationships/hyperlink" Target="https://podminky.urs.cz/item/CS_URS_2021_01/762713221" TargetMode="External"/><Relationship Id="rId297" Type="http://schemas.openxmlformats.org/officeDocument/2006/relationships/hyperlink" Target="https://podminky.urs.cz/item/CS_URS_2021_01/764218604" TargetMode="External"/><Relationship Id="rId40" Type="http://schemas.openxmlformats.org/officeDocument/2006/relationships/hyperlink" Target="https://podminky.urs.cz/item/CS_URS_2021_01/279361821" TargetMode="External"/><Relationship Id="rId115" Type="http://schemas.openxmlformats.org/officeDocument/2006/relationships/hyperlink" Target="https://podminky.urs.cz/item/CS_URS_2021_01/612811001" TargetMode="External"/><Relationship Id="rId136" Type="http://schemas.openxmlformats.org/officeDocument/2006/relationships/hyperlink" Target="https://podminky.urs.cz/item/CS_URS_2021_01/635111242" TargetMode="External"/><Relationship Id="rId157" Type="http://schemas.openxmlformats.org/officeDocument/2006/relationships/hyperlink" Target="https://podminky.urs.cz/item/CS_URS_2021_01/953965132" TargetMode="External"/><Relationship Id="rId178" Type="http://schemas.openxmlformats.org/officeDocument/2006/relationships/hyperlink" Target="https://podminky.urs.cz/item/CS_URS_2021_01/974031666" TargetMode="External"/><Relationship Id="rId301" Type="http://schemas.openxmlformats.org/officeDocument/2006/relationships/hyperlink" Target="https://podminky.urs.cz/item/CS_URS_2021_01/61223267" TargetMode="External"/><Relationship Id="rId322" Type="http://schemas.openxmlformats.org/officeDocument/2006/relationships/hyperlink" Target="https://podminky.urs.cz/item/CS_URS_2021_01/766682211" TargetMode="External"/><Relationship Id="rId343" Type="http://schemas.openxmlformats.org/officeDocument/2006/relationships/hyperlink" Target="https://podminky.urs.cz/item/CS_URS_2021_01/767881161" TargetMode="External"/><Relationship Id="rId364" Type="http://schemas.openxmlformats.org/officeDocument/2006/relationships/hyperlink" Target="https://podminky.urs.cz/item/CS_URS_2021_01/776121321" TargetMode="External"/><Relationship Id="rId61" Type="http://schemas.openxmlformats.org/officeDocument/2006/relationships/hyperlink" Target="https://podminky.urs.cz/item/CS_URS_2021_01/13010420" TargetMode="External"/><Relationship Id="rId82" Type="http://schemas.openxmlformats.org/officeDocument/2006/relationships/hyperlink" Target="https://podminky.urs.cz/item/CS_URS_2021_01/411133902" TargetMode="External"/><Relationship Id="rId199" Type="http://schemas.openxmlformats.org/officeDocument/2006/relationships/hyperlink" Target="https://podminky.urs.cz/item/CS_URS_2021_01/711161383" TargetMode="External"/><Relationship Id="rId203" Type="http://schemas.openxmlformats.org/officeDocument/2006/relationships/hyperlink" Target="https://podminky.urs.cz/item/CS_URS_2021_01/712311101" TargetMode="External"/><Relationship Id="rId385" Type="http://schemas.openxmlformats.org/officeDocument/2006/relationships/hyperlink" Target="https://podminky.urs.cz/item/CS_URS_2021_01/781494111" TargetMode="External"/><Relationship Id="rId19" Type="http://schemas.openxmlformats.org/officeDocument/2006/relationships/hyperlink" Target="https://podminky.urs.cz/item/CS_URS_2021_01/174111101" TargetMode="External"/><Relationship Id="rId224" Type="http://schemas.openxmlformats.org/officeDocument/2006/relationships/hyperlink" Target="https://podminky.urs.cz/item/CS_URS_2021_01/712771201" TargetMode="External"/><Relationship Id="rId245" Type="http://schemas.openxmlformats.org/officeDocument/2006/relationships/hyperlink" Target="https://podminky.urs.cz/item/CS_URS_2021_01/28375928" TargetMode="External"/><Relationship Id="rId266" Type="http://schemas.openxmlformats.org/officeDocument/2006/relationships/hyperlink" Target="https://podminky.urs.cz/item/CS_URS_2021_01/725820803" TargetMode="External"/><Relationship Id="rId287" Type="http://schemas.openxmlformats.org/officeDocument/2006/relationships/hyperlink" Target="https://podminky.urs.cz/item/CS_URS_2021_01/763131451" TargetMode="External"/><Relationship Id="rId30" Type="http://schemas.openxmlformats.org/officeDocument/2006/relationships/hyperlink" Target="https://podminky.urs.cz/item/CS_URS_2021_01/273321411" TargetMode="External"/><Relationship Id="rId105" Type="http://schemas.openxmlformats.org/officeDocument/2006/relationships/hyperlink" Target="https://podminky.urs.cz/item/CS_URS_2021_01/564710011" TargetMode="External"/><Relationship Id="rId126" Type="http://schemas.openxmlformats.org/officeDocument/2006/relationships/hyperlink" Target="https://podminky.urs.cz/item/CS_URS_2021_01/631311134" TargetMode="External"/><Relationship Id="rId147" Type="http://schemas.openxmlformats.org/officeDocument/2006/relationships/hyperlink" Target="https://podminky.urs.cz/item/CS_URS_2021_01/944511811" TargetMode="External"/><Relationship Id="rId168" Type="http://schemas.openxmlformats.org/officeDocument/2006/relationships/hyperlink" Target="https://podminky.urs.cz/item/CS_URS_2021_01/967042714" TargetMode="External"/><Relationship Id="rId312" Type="http://schemas.openxmlformats.org/officeDocument/2006/relationships/hyperlink" Target="https://podminky.urs.cz/item/CS_URS_2021_01/766622132" TargetMode="External"/><Relationship Id="rId333" Type="http://schemas.openxmlformats.org/officeDocument/2006/relationships/hyperlink" Target="https://podminky.urs.cz/item/CS_URS_2021_01/767316310" TargetMode="External"/><Relationship Id="rId354" Type="http://schemas.openxmlformats.org/officeDocument/2006/relationships/hyperlink" Target="https://podminky.urs.cz/item/CS_URS_2021_01/771471810" TargetMode="External"/><Relationship Id="rId51" Type="http://schemas.openxmlformats.org/officeDocument/2006/relationships/hyperlink" Target="https://podminky.urs.cz/item/CS_URS_2021_01/317142442" TargetMode="External"/><Relationship Id="rId72" Type="http://schemas.openxmlformats.org/officeDocument/2006/relationships/hyperlink" Target="https://podminky.urs.cz/item/CS_URS_2021_01/346244381" TargetMode="External"/><Relationship Id="rId93" Type="http://schemas.openxmlformats.org/officeDocument/2006/relationships/hyperlink" Target="https://podminky.urs.cz/item/CS_URS_2021_01/413321515" TargetMode="External"/><Relationship Id="rId189" Type="http://schemas.openxmlformats.org/officeDocument/2006/relationships/hyperlink" Target="https://podminky.urs.cz/item/CS_URS_2021_01/997013631" TargetMode="External"/><Relationship Id="rId375" Type="http://schemas.openxmlformats.org/officeDocument/2006/relationships/hyperlink" Target="https://podminky.urs.cz/item/CS_URS_2021_01/998776201" TargetMode="External"/><Relationship Id="rId396" Type="http://schemas.openxmlformats.org/officeDocument/2006/relationships/hyperlink" Target="https://podminky.urs.cz/item/CS_URS_2021_01/783315101" TargetMode="External"/><Relationship Id="rId3" Type="http://schemas.openxmlformats.org/officeDocument/2006/relationships/hyperlink" Target="https://podminky.urs.cz/item/CS_URS_2021_01/113107331" TargetMode="External"/><Relationship Id="rId214" Type="http://schemas.openxmlformats.org/officeDocument/2006/relationships/hyperlink" Target="https://podminky.urs.cz/item/CS_URS_2021_01/712363352" TargetMode="External"/><Relationship Id="rId235" Type="http://schemas.openxmlformats.org/officeDocument/2006/relationships/hyperlink" Target="https://podminky.urs.cz/item/CS_URS_2021_01/28349100" TargetMode="External"/><Relationship Id="rId256" Type="http://schemas.openxmlformats.org/officeDocument/2006/relationships/hyperlink" Target="https://podminky.urs.cz/item/CS_URS_2021_01/28376141" TargetMode="External"/><Relationship Id="rId277" Type="http://schemas.openxmlformats.org/officeDocument/2006/relationships/hyperlink" Target="https://podminky.urs.cz/item/CS_URS_2021_01/61223271" TargetMode="External"/><Relationship Id="rId298" Type="http://schemas.openxmlformats.org/officeDocument/2006/relationships/hyperlink" Target="https://podminky.urs.cz/item/CS_URS_2021_01/998764201" TargetMode="External"/><Relationship Id="rId400" Type="http://schemas.openxmlformats.org/officeDocument/2006/relationships/hyperlink" Target="https://podminky.urs.cz/item/CS_URS_2021_01/784211101" TargetMode="External"/><Relationship Id="rId116" Type="http://schemas.openxmlformats.org/officeDocument/2006/relationships/hyperlink" Target="https://podminky.urs.cz/item/CS_URS_2021_01/622142001" TargetMode="External"/><Relationship Id="rId137" Type="http://schemas.openxmlformats.org/officeDocument/2006/relationships/hyperlink" Target="https://podminky.urs.cz/item/CS_URS_2021_01/637121114" TargetMode="External"/><Relationship Id="rId158" Type="http://schemas.openxmlformats.org/officeDocument/2006/relationships/hyperlink" Target="https://podminky.urs.cz/item/CS_URS_2021_01/962031133" TargetMode="External"/><Relationship Id="rId302" Type="http://schemas.openxmlformats.org/officeDocument/2006/relationships/hyperlink" Target="https://podminky.urs.cz/item/CS_URS_2021_01/766417211" TargetMode="External"/><Relationship Id="rId323" Type="http://schemas.openxmlformats.org/officeDocument/2006/relationships/hyperlink" Target="https://podminky.urs.cz/item/CS_URS_2021_01/766691911" TargetMode="External"/><Relationship Id="rId344" Type="http://schemas.openxmlformats.org/officeDocument/2006/relationships/hyperlink" Target="https://podminky.urs.cz/item/CS_URS_2021_01/31452200" TargetMode="External"/><Relationship Id="rId20" Type="http://schemas.openxmlformats.org/officeDocument/2006/relationships/hyperlink" Target="https://podminky.urs.cz/item/CS_URS_2021_01/175111101" TargetMode="External"/><Relationship Id="rId41" Type="http://schemas.openxmlformats.org/officeDocument/2006/relationships/hyperlink" Target="https://podminky.urs.cz/item/CS_URS_2021_01/311272031" TargetMode="External"/><Relationship Id="rId62" Type="http://schemas.openxmlformats.org/officeDocument/2006/relationships/hyperlink" Target="https://podminky.urs.cz/item/CS_URS_2021_01/317944321" TargetMode="External"/><Relationship Id="rId83" Type="http://schemas.openxmlformats.org/officeDocument/2006/relationships/hyperlink" Target="https://podminky.urs.cz/item/CS_URS_2021_01/59346862" TargetMode="External"/><Relationship Id="rId179" Type="http://schemas.openxmlformats.org/officeDocument/2006/relationships/hyperlink" Target="https://podminky.urs.cz/item/CS_URS_2021_01/977131210" TargetMode="External"/><Relationship Id="rId365" Type="http://schemas.openxmlformats.org/officeDocument/2006/relationships/hyperlink" Target="https://podminky.urs.cz/item/CS_URS_2021_01/776201812" TargetMode="External"/><Relationship Id="rId386" Type="http://schemas.openxmlformats.org/officeDocument/2006/relationships/hyperlink" Target="https://podminky.urs.cz/item/CS_URS_2021_01/781495115" TargetMode="External"/><Relationship Id="rId190" Type="http://schemas.openxmlformats.org/officeDocument/2006/relationships/hyperlink" Target="https://podminky.urs.cz/item/CS_URS_2021_01/998011001" TargetMode="External"/><Relationship Id="rId204" Type="http://schemas.openxmlformats.org/officeDocument/2006/relationships/hyperlink" Target="https://podminky.urs.cz/item/CS_URS_2021_01/11163150" TargetMode="External"/><Relationship Id="rId225" Type="http://schemas.openxmlformats.org/officeDocument/2006/relationships/hyperlink" Target="https://podminky.urs.cz/item/CS_URS_2021_01/58337403" TargetMode="External"/><Relationship Id="rId246" Type="http://schemas.openxmlformats.org/officeDocument/2006/relationships/hyperlink" Target="https://podminky.urs.cz/item/CS_URS_2021_01/713131141" TargetMode="External"/><Relationship Id="rId267" Type="http://schemas.openxmlformats.org/officeDocument/2006/relationships/hyperlink" Target="https://podminky.urs.cz/item/CS_URS_2021_01/725840851" TargetMode="External"/><Relationship Id="rId288" Type="http://schemas.openxmlformats.org/officeDocument/2006/relationships/hyperlink" Target="https://podminky.urs.cz/item/CS_URS_2021_01/763131714" TargetMode="External"/><Relationship Id="rId106" Type="http://schemas.openxmlformats.org/officeDocument/2006/relationships/hyperlink" Target="https://podminky.urs.cz/item/CS_URS_2021_01/564831111" TargetMode="External"/><Relationship Id="rId127" Type="http://schemas.openxmlformats.org/officeDocument/2006/relationships/hyperlink" Target="https://podminky.urs.cz/item/CS_URS_2021_01/631311135" TargetMode="External"/><Relationship Id="rId313" Type="http://schemas.openxmlformats.org/officeDocument/2006/relationships/hyperlink" Target="https://podminky.urs.cz/item/CS_URS_2021_01/766660001" TargetMode="External"/><Relationship Id="rId10" Type="http://schemas.openxmlformats.org/officeDocument/2006/relationships/hyperlink" Target="https://podminky.urs.cz/item/CS_URS_2021_01/132212111" TargetMode="External"/><Relationship Id="rId31" Type="http://schemas.openxmlformats.org/officeDocument/2006/relationships/hyperlink" Target="https://podminky.urs.cz/item/CS_URS_2021_01/273351121" TargetMode="External"/><Relationship Id="rId52" Type="http://schemas.openxmlformats.org/officeDocument/2006/relationships/hyperlink" Target="https://podminky.urs.cz/item/CS_URS_2021_01/317143431" TargetMode="External"/><Relationship Id="rId73" Type="http://schemas.openxmlformats.org/officeDocument/2006/relationships/hyperlink" Target="https://podminky.urs.cz/item/CS_URS_2021_01/388231135" TargetMode="External"/><Relationship Id="rId94" Type="http://schemas.openxmlformats.org/officeDocument/2006/relationships/hyperlink" Target="https://podminky.urs.cz/item/CS_URS_2021_01/413351111" TargetMode="External"/><Relationship Id="rId148" Type="http://schemas.openxmlformats.org/officeDocument/2006/relationships/hyperlink" Target="https://podminky.urs.cz/item/CS_URS_2021_01/949101111" TargetMode="External"/><Relationship Id="rId169" Type="http://schemas.openxmlformats.org/officeDocument/2006/relationships/hyperlink" Target="https://podminky.urs.cz/item/CS_URS_2021_01/968062376" TargetMode="External"/><Relationship Id="rId334" Type="http://schemas.openxmlformats.org/officeDocument/2006/relationships/hyperlink" Target="https://podminky.urs.cz/item/CS_URS_2021_01/767316311" TargetMode="External"/><Relationship Id="rId355" Type="http://schemas.openxmlformats.org/officeDocument/2006/relationships/hyperlink" Target="https://podminky.urs.cz/item/CS_URS_2021_01/771571810" TargetMode="External"/><Relationship Id="rId376" Type="http://schemas.openxmlformats.org/officeDocument/2006/relationships/hyperlink" Target="https://podminky.urs.cz/item/CS_URS_2021_01/998777201" TargetMode="External"/><Relationship Id="rId397" Type="http://schemas.openxmlformats.org/officeDocument/2006/relationships/hyperlink" Target="https://podminky.urs.cz/item/CS_URS_2021_01/783317101" TargetMode="External"/><Relationship Id="rId4" Type="http://schemas.openxmlformats.org/officeDocument/2006/relationships/hyperlink" Target="https://podminky.urs.cz/item/CS_URS_2021_01/113202111" TargetMode="External"/><Relationship Id="rId180" Type="http://schemas.openxmlformats.org/officeDocument/2006/relationships/hyperlink" Target="https://podminky.urs.cz/item/CS_URS_2021_01/978011161" TargetMode="External"/><Relationship Id="rId215" Type="http://schemas.openxmlformats.org/officeDocument/2006/relationships/hyperlink" Target="https://podminky.urs.cz/item/CS_URS_2021_01/712363353" TargetMode="External"/><Relationship Id="rId236" Type="http://schemas.openxmlformats.org/officeDocument/2006/relationships/hyperlink" Target="https://podminky.urs.cz/item/CS_URS_2021_01/998712201" TargetMode="External"/><Relationship Id="rId257" Type="http://schemas.openxmlformats.org/officeDocument/2006/relationships/hyperlink" Target="https://podminky.urs.cz/item/CS_URS_2021_01/998713201" TargetMode="External"/><Relationship Id="rId278" Type="http://schemas.openxmlformats.org/officeDocument/2006/relationships/hyperlink" Target="https://podminky.urs.cz/item/CS_URS_2021_01/54825046" TargetMode="External"/><Relationship Id="rId401" Type="http://schemas.openxmlformats.org/officeDocument/2006/relationships/hyperlink" Target="https://podminky.urs.cz/item/CS_URS_2021_01/998786201" TargetMode="External"/><Relationship Id="rId303" Type="http://schemas.openxmlformats.org/officeDocument/2006/relationships/hyperlink" Target="https://podminky.urs.cz/item/CS_URS_2021_01/60514103" TargetMode="External"/><Relationship Id="rId42" Type="http://schemas.openxmlformats.org/officeDocument/2006/relationships/hyperlink" Target="https://podminky.urs.cz/item/CS_URS_2021_01/311272121" TargetMode="External"/><Relationship Id="rId84" Type="http://schemas.openxmlformats.org/officeDocument/2006/relationships/hyperlink" Target="https://podminky.urs.cz/item/CS_URS_2021_01/411133903" TargetMode="External"/><Relationship Id="rId138" Type="http://schemas.openxmlformats.org/officeDocument/2006/relationships/hyperlink" Target="https://podminky.urs.cz/item/CS_URS_2021_01/642944121" TargetMode="External"/><Relationship Id="rId345" Type="http://schemas.openxmlformats.org/officeDocument/2006/relationships/hyperlink" Target="https://podminky.urs.cz/item/CS_URS_2021_01/767995113" TargetMode="External"/><Relationship Id="rId387" Type="http://schemas.openxmlformats.org/officeDocument/2006/relationships/hyperlink" Target="https://podminky.urs.cz/item/CS_URS_2021_01/781495141" TargetMode="External"/><Relationship Id="rId191" Type="http://schemas.openxmlformats.org/officeDocument/2006/relationships/hyperlink" Target="https://podminky.urs.cz/item/CS_URS_2021_01/711111001" TargetMode="External"/><Relationship Id="rId205" Type="http://schemas.openxmlformats.org/officeDocument/2006/relationships/hyperlink" Target="https://podminky.urs.cz/item/CS_URS_2021_01/712341559" TargetMode="External"/><Relationship Id="rId247" Type="http://schemas.openxmlformats.org/officeDocument/2006/relationships/hyperlink" Target="https://podminky.urs.cz/item/CS_URS_2021_01/28375873" TargetMode="External"/><Relationship Id="rId107" Type="http://schemas.openxmlformats.org/officeDocument/2006/relationships/hyperlink" Target="https://podminky.urs.cz/item/CS_URS_2021_01/596211130" TargetMode="External"/><Relationship Id="rId289" Type="http://schemas.openxmlformats.org/officeDocument/2006/relationships/hyperlink" Target="https://podminky.urs.cz/item/CS_URS_2021_01/763131751" TargetMode="External"/><Relationship Id="rId11" Type="http://schemas.openxmlformats.org/officeDocument/2006/relationships/hyperlink" Target="https://podminky.urs.cz/item/CS_URS_2021_01/132251251" TargetMode="External"/><Relationship Id="rId53" Type="http://schemas.openxmlformats.org/officeDocument/2006/relationships/hyperlink" Target="https://podminky.urs.cz/item/CS_URS_2021_01/317143432" TargetMode="External"/><Relationship Id="rId149" Type="http://schemas.openxmlformats.org/officeDocument/2006/relationships/hyperlink" Target="https://podminky.urs.cz/item/CS_URS_2021_01/949101112" TargetMode="External"/><Relationship Id="rId314" Type="http://schemas.openxmlformats.org/officeDocument/2006/relationships/hyperlink" Target="https://podminky.urs.cz/item/CS_URS_2021_01/766660002" TargetMode="External"/><Relationship Id="rId356" Type="http://schemas.openxmlformats.org/officeDocument/2006/relationships/hyperlink" Target="https://podminky.urs.cz/item/CS_URS_2021_01/771574111" TargetMode="External"/><Relationship Id="rId398" Type="http://schemas.openxmlformats.org/officeDocument/2006/relationships/hyperlink" Target="https://podminky.urs.cz/item/CS_URS_2021_01/783827425" TargetMode="External"/><Relationship Id="rId95" Type="http://schemas.openxmlformats.org/officeDocument/2006/relationships/hyperlink" Target="https://podminky.urs.cz/item/CS_URS_2021_01/413351112" TargetMode="External"/><Relationship Id="rId160" Type="http://schemas.openxmlformats.org/officeDocument/2006/relationships/hyperlink" Target="https://podminky.urs.cz/item/CS_URS_2021_01/963013530" TargetMode="External"/><Relationship Id="rId216" Type="http://schemas.openxmlformats.org/officeDocument/2006/relationships/hyperlink" Target="https://podminky.urs.cz/item/CS_URS_2021_01/712363354" TargetMode="External"/><Relationship Id="rId258" Type="http://schemas.openxmlformats.org/officeDocument/2006/relationships/hyperlink" Target="https://podminky.urs.cz/item/CS_URS_2021_01/721239114" TargetMode="External"/><Relationship Id="rId22" Type="http://schemas.openxmlformats.org/officeDocument/2006/relationships/hyperlink" Target="https://podminky.urs.cz/item/CS_URS_2021_01/181351004" TargetMode="External"/><Relationship Id="rId64" Type="http://schemas.openxmlformats.org/officeDocument/2006/relationships/hyperlink" Target="https://podminky.urs.cz/item/CS_URS_2021_01/342272205" TargetMode="External"/><Relationship Id="rId118" Type="http://schemas.openxmlformats.org/officeDocument/2006/relationships/hyperlink" Target="https://podminky.urs.cz/item/CS_URS_2021_01/622271091" TargetMode="External"/><Relationship Id="rId325" Type="http://schemas.openxmlformats.org/officeDocument/2006/relationships/hyperlink" Target="https://podminky.urs.cz/item/CS_URS_2021_01/766691915" TargetMode="External"/><Relationship Id="rId367" Type="http://schemas.openxmlformats.org/officeDocument/2006/relationships/hyperlink" Target="https://podminky.urs.cz/item/CS_URS_2021_01/69751061" TargetMode="External"/><Relationship Id="rId171" Type="http://schemas.openxmlformats.org/officeDocument/2006/relationships/hyperlink" Target="https://podminky.urs.cz/item/CS_URS_2021_01/968072455" TargetMode="External"/><Relationship Id="rId227" Type="http://schemas.openxmlformats.org/officeDocument/2006/relationships/hyperlink" Target="https://podminky.urs.cz/item/CS_URS_2021_01/69334330" TargetMode="External"/><Relationship Id="rId269" Type="http://schemas.openxmlformats.org/officeDocument/2006/relationships/hyperlink" Target="https://podminky.urs.cz/item/CS_URS_2021_01/762123210" TargetMode="External"/><Relationship Id="rId33" Type="http://schemas.openxmlformats.org/officeDocument/2006/relationships/hyperlink" Target="https://podminky.urs.cz/item/CS_URS_2021_01/273361821" TargetMode="External"/><Relationship Id="rId129" Type="http://schemas.openxmlformats.org/officeDocument/2006/relationships/hyperlink" Target="https://podminky.urs.cz/item/CS_URS_2021_01/631351101" TargetMode="External"/><Relationship Id="rId280" Type="http://schemas.openxmlformats.org/officeDocument/2006/relationships/hyperlink" Target="https://podminky.urs.cz/item/CS_URS_2021_01/998762201" TargetMode="External"/><Relationship Id="rId336" Type="http://schemas.openxmlformats.org/officeDocument/2006/relationships/hyperlink" Target="https://podminky.urs.cz/item/CS_URS_2021_01/69752076" TargetMode="External"/><Relationship Id="rId75" Type="http://schemas.openxmlformats.org/officeDocument/2006/relationships/hyperlink" Target="https://podminky.urs.cz/item/CS_URS_2021_01/389381001" TargetMode="External"/><Relationship Id="rId140" Type="http://schemas.openxmlformats.org/officeDocument/2006/relationships/hyperlink" Target="https://podminky.urs.cz/item/CS_URS_2021_01/55331487" TargetMode="External"/><Relationship Id="rId182" Type="http://schemas.openxmlformats.org/officeDocument/2006/relationships/hyperlink" Target="https://podminky.urs.cz/item/CS_URS_2021_01/978015341" TargetMode="External"/><Relationship Id="rId378" Type="http://schemas.openxmlformats.org/officeDocument/2006/relationships/hyperlink" Target="https://podminky.urs.cz/item/CS_URS_2021_01/781151031" TargetMode="External"/><Relationship Id="rId6" Type="http://schemas.openxmlformats.org/officeDocument/2006/relationships/hyperlink" Target="https://podminky.urs.cz/item/CS_URS_2021_01/119003212" TargetMode="External"/><Relationship Id="rId238" Type="http://schemas.openxmlformats.org/officeDocument/2006/relationships/hyperlink" Target="https://podminky.urs.cz/item/CS_URS_2021_01/63152099" TargetMode="External"/><Relationship Id="rId291" Type="http://schemas.openxmlformats.org/officeDocument/2006/relationships/hyperlink" Target="https://podminky.urs.cz/item/CS_URS_2021_01/763131771" TargetMode="External"/><Relationship Id="rId305" Type="http://schemas.openxmlformats.org/officeDocument/2006/relationships/hyperlink" Target="https://podminky.urs.cz/item/CS_URS_2021_01/61223267" TargetMode="External"/><Relationship Id="rId347" Type="http://schemas.openxmlformats.org/officeDocument/2006/relationships/hyperlink" Target="https://podminky.urs.cz/item/CS_URS_2021_01/767995114" TargetMode="External"/><Relationship Id="rId44" Type="http://schemas.openxmlformats.org/officeDocument/2006/relationships/hyperlink" Target="https://podminky.urs.cz/item/CS_URS_2021_01/311273111" TargetMode="External"/><Relationship Id="rId86" Type="http://schemas.openxmlformats.org/officeDocument/2006/relationships/hyperlink" Target="https://podminky.urs.cz/item/CS_URS_2021_01/411351021" TargetMode="External"/><Relationship Id="rId151" Type="http://schemas.openxmlformats.org/officeDocument/2006/relationships/hyperlink" Target="https://podminky.urs.cz/item/CS_URS_2021_01/949511212" TargetMode="External"/><Relationship Id="rId389" Type="http://schemas.openxmlformats.org/officeDocument/2006/relationships/hyperlink" Target="https://podminky.urs.cz/item/CS_URS_2021_01/781495143" TargetMode="External"/><Relationship Id="rId193" Type="http://schemas.openxmlformats.org/officeDocument/2006/relationships/hyperlink" Target="https://podminky.urs.cz/item/CS_URS_2021_01/11163150" TargetMode="External"/><Relationship Id="rId207" Type="http://schemas.openxmlformats.org/officeDocument/2006/relationships/hyperlink" Target="https://podminky.urs.cz/item/CS_URS_2021_01/712363115" TargetMode="External"/><Relationship Id="rId249" Type="http://schemas.openxmlformats.org/officeDocument/2006/relationships/hyperlink" Target="https://podminky.urs.cz/item/CS_URS_2021_01/713131143" TargetMode="External"/><Relationship Id="rId13" Type="http://schemas.openxmlformats.org/officeDocument/2006/relationships/hyperlink" Target="https://podminky.urs.cz/item/CS_URS_2021_01/139751101" TargetMode="External"/><Relationship Id="rId109" Type="http://schemas.openxmlformats.org/officeDocument/2006/relationships/hyperlink" Target="https://podminky.urs.cz/item/CS_URS_2021_01/611142001" TargetMode="External"/><Relationship Id="rId260" Type="http://schemas.openxmlformats.org/officeDocument/2006/relationships/hyperlink" Target="https://podminky.urs.cz/item/CS_URS_2021_01/721279153" TargetMode="External"/><Relationship Id="rId316" Type="http://schemas.openxmlformats.org/officeDocument/2006/relationships/hyperlink" Target="https://podminky.urs.cz/item/CS_URS_2021_01/766660181" TargetMode="External"/><Relationship Id="rId55" Type="http://schemas.openxmlformats.org/officeDocument/2006/relationships/hyperlink" Target="https://podminky.urs.cz/item/CS_URS_2021_01/317143444" TargetMode="External"/><Relationship Id="rId97" Type="http://schemas.openxmlformats.org/officeDocument/2006/relationships/hyperlink" Target="https://podminky.urs.cz/item/CS_URS_2021_01/413352112" TargetMode="External"/><Relationship Id="rId120" Type="http://schemas.openxmlformats.org/officeDocument/2006/relationships/hyperlink" Target="https://podminky.urs.cz/item/CS_URS_2021_01/622325353" TargetMode="External"/><Relationship Id="rId358" Type="http://schemas.openxmlformats.org/officeDocument/2006/relationships/hyperlink" Target="https://podminky.urs.cz/item/CS_URS_2021_01/771577111" TargetMode="External"/><Relationship Id="rId162" Type="http://schemas.openxmlformats.org/officeDocument/2006/relationships/hyperlink" Target="https://podminky.urs.cz/item/CS_URS_2021_01/965042241" TargetMode="External"/><Relationship Id="rId218" Type="http://schemas.openxmlformats.org/officeDocument/2006/relationships/hyperlink" Target="https://podminky.urs.cz/item/CS_URS_2021_01/712363604" TargetMode="External"/><Relationship Id="rId271" Type="http://schemas.openxmlformats.org/officeDocument/2006/relationships/hyperlink" Target="https://podminky.urs.cz/item/CS_URS_2021_01/762136114" TargetMode="External"/><Relationship Id="rId24" Type="http://schemas.openxmlformats.org/officeDocument/2006/relationships/hyperlink" Target="https://podminky.urs.cz/item/CS_URS_2021_01/00572420" TargetMode="External"/><Relationship Id="rId66" Type="http://schemas.openxmlformats.org/officeDocument/2006/relationships/hyperlink" Target="https://podminky.urs.cz/item/CS_URS_2021_01/342272235" TargetMode="External"/><Relationship Id="rId131" Type="http://schemas.openxmlformats.org/officeDocument/2006/relationships/hyperlink" Target="https://podminky.urs.cz/item/CS_URS_2021_01/631362021" TargetMode="External"/><Relationship Id="rId327" Type="http://schemas.openxmlformats.org/officeDocument/2006/relationships/hyperlink" Target="https://podminky.urs.cz/item/CS_URS_2021_01/60794104" TargetMode="External"/><Relationship Id="rId369" Type="http://schemas.openxmlformats.org/officeDocument/2006/relationships/hyperlink" Target="https://podminky.urs.cz/item/CS_URS_2021_01/776410811" TargetMode="External"/><Relationship Id="rId173" Type="http://schemas.openxmlformats.org/officeDocument/2006/relationships/hyperlink" Target="https://podminky.urs.cz/item/CS_URS_2021_01/971033651" TargetMode="External"/><Relationship Id="rId229" Type="http://schemas.openxmlformats.org/officeDocument/2006/relationships/hyperlink" Target="https://podminky.urs.cz/item/CS_URS_2021_01/69311172" TargetMode="External"/><Relationship Id="rId380" Type="http://schemas.openxmlformats.org/officeDocument/2006/relationships/hyperlink" Target="https://podminky.urs.cz/item/CS_URS_2021_01/781471810" TargetMode="External"/><Relationship Id="rId240" Type="http://schemas.openxmlformats.org/officeDocument/2006/relationships/hyperlink" Target="https://podminky.urs.cz/item/CS_URS_2021_01/713121111" TargetMode="External"/><Relationship Id="rId35" Type="http://schemas.openxmlformats.org/officeDocument/2006/relationships/hyperlink" Target="https://podminky.urs.cz/item/CS_URS_2021_01/274351121" TargetMode="External"/><Relationship Id="rId77" Type="http://schemas.openxmlformats.org/officeDocument/2006/relationships/hyperlink" Target="https://podminky.urs.cz/item/CS_URS_2021_01/411121221" TargetMode="External"/><Relationship Id="rId100" Type="http://schemas.openxmlformats.org/officeDocument/2006/relationships/hyperlink" Target="https://podminky.urs.cz/item/CS_URS_2021_01/13011011" TargetMode="External"/><Relationship Id="rId282" Type="http://schemas.openxmlformats.org/officeDocument/2006/relationships/hyperlink" Target="https://podminky.urs.cz/item/CS_URS_2021_01/763121714" TargetMode="External"/><Relationship Id="rId338" Type="http://schemas.openxmlformats.org/officeDocument/2006/relationships/hyperlink" Target="https://podminky.urs.cz/item/CS_URS_2021_01/767531121" TargetMode="External"/><Relationship Id="rId8" Type="http://schemas.openxmlformats.org/officeDocument/2006/relationships/hyperlink" Target="https://podminky.urs.cz/item/CS_URS_2021_01/122251103" TargetMode="External"/><Relationship Id="rId142" Type="http://schemas.openxmlformats.org/officeDocument/2006/relationships/hyperlink" Target="https://podminky.urs.cz/item/CS_URS_2021_01/941111131" TargetMode="External"/><Relationship Id="rId184" Type="http://schemas.openxmlformats.org/officeDocument/2006/relationships/hyperlink" Target="https://podminky.urs.cz/item/CS_URS_2021_01/979051121" TargetMode="External"/><Relationship Id="rId391" Type="http://schemas.openxmlformats.org/officeDocument/2006/relationships/hyperlink" Target="https://podminky.urs.cz/item/CS_URS_2021_01/998781201" TargetMode="External"/><Relationship Id="rId251" Type="http://schemas.openxmlformats.org/officeDocument/2006/relationships/hyperlink" Target="https://podminky.urs.cz/item/CS_URS_2021_01/28376412" TargetMode="External"/><Relationship Id="rId46" Type="http://schemas.openxmlformats.org/officeDocument/2006/relationships/hyperlink" Target="https://podminky.urs.cz/item/CS_URS_2021_01/311321511" TargetMode="External"/><Relationship Id="rId293" Type="http://schemas.openxmlformats.org/officeDocument/2006/relationships/hyperlink" Target="https://podminky.urs.cz/item/CS_URS_2021_01/59030599" TargetMode="External"/><Relationship Id="rId307" Type="http://schemas.openxmlformats.org/officeDocument/2006/relationships/hyperlink" Target="https://podminky.urs.cz/item/CS_URS_2021_01/61223261" TargetMode="External"/><Relationship Id="rId349" Type="http://schemas.openxmlformats.org/officeDocument/2006/relationships/hyperlink" Target="https://podminky.urs.cz/item/CS_URS_2021_01/767995116" TargetMode="External"/><Relationship Id="rId88" Type="http://schemas.openxmlformats.org/officeDocument/2006/relationships/hyperlink" Target="https://podminky.urs.cz/item/CS_URS_2021_01/411354315" TargetMode="External"/><Relationship Id="rId111" Type="http://schemas.openxmlformats.org/officeDocument/2006/relationships/hyperlink" Target="https://podminky.urs.cz/item/CS_URS_2021_01/611325403" TargetMode="External"/><Relationship Id="rId153" Type="http://schemas.openxmlformats.org/officeDocument/2006/relationships/hyperlink" Target="https://podminky.urs.cz/item/CS_URS_2021_01/952901111" TargetMode="External"/><Relationship Id="rId195" Type="http://schemas.openxmlformats.org/officeDocument/2006/relationships/hyperlink" Target="https://podminky.urs.cz/item/CS_URS_2021_01/711141559" TargetMode="External"/><Relationship Id="rId209" Type="http://schemas.openxmlformats.org/officeDocument/2006/relationships/hyperlink" Target="https://podminky.urs.cz/item/CS_URS_2021_01/28342028" TargetMode="External"/><Relationship Id="rId360" Type="http://schemas.openxmlformats.org/officeDocument/2006/relationships/hyperlink" Target="https://podminky.urs.cz/item/CS_URS_2021_01/771591115" TargetMode="External"/><Relationship Id="rId220" Type="http://schemas.openxmlformats.org/officeDocument/2006/relationships/hyperlink" Target="https://podminky.urs.cz/item/CS_URS_2021_01/712391171" TargetMode="External"/><Relationship Id="rId15" Type="http://schemas.openxmlformats.org/officeDocument/2006/relationships/hyperlink" Target="https://podminky.urs.cz/item/CS_URS_2021_01/162751117" TargetMode="External"/><Relationship Id="rId57" Type="http://schemas.openxmlformats.org/officeDocument/2006/relationships/hyperlink" Target="https://podminky.urs.cz/item/CS_URS_2021_01/317143452" TargetMode="External"/><Relationship Id="rId262" Type="http://schemas.openxmlformats.org/officeDocument/2006/relationships/hyperlink" Target="https://podminky.urs.cz/item/CS_URS_2021_01/998721201" TargetMode="External"/><Relationship Id="rId318" Type="http://schemas.openxmlformats.org/officeDocument/2006/relationships/hyperlink" Target="https://podminky.urs.cz/item/CS_URS_2021_01/766660716" TargetMode="External"/><Relationship Id="rId99" Type="http://schemas.openxmlformats.org/officeDocument/2006/relationships/hyperlink" Target="https://podminky.urs.cz/item/CS_URS_2021_01/413941125" TargetMode="External"/><Relationship Id="rId122" Type="http://schemas.openxmlformats.org/officeDocument/2006/relationships/hyperlink" Target="https://podminky.urs.cz/item/CS_URS_2021_01/629135102" TargetMode="External"/><Relationship Id="rId164" Type="http://schemas.openxmlformats.org/officeDocument/2006/relationships/hyperlink" Target="https://podminky.urs.cz/item/CS_URS_2021_01/966071711" TargetMode="External"/><Relationship Id="rId371" Type="http://schemas.openxmlformats.org/officeDocument/2006/relationships/hyperlink" Target="https://podminky.urs.cz/item/CS_URS_2021_01/69751204" TargetMode="External"/><Relationship Id="rId26" Type="http://schemas.openxmlformats.org/officeDocument/2006/relationships/hyperlink" Target="https://podminky.urs.cz/item/CS_URS_2021_01/212750131" TargetMode="External"/><Relationship Id="rId231" Type="http://schemas.openxmlformats.org/officeDocument/2006/relationships/hyperlink" Target="https://podminky.urs.cz/item/CS_URS_2021_01/28343012" TargetMode="External"/><Relationship Id="rId273" Type="http://schemas.openxmlformats.org/officeDocument/2006/relationships/hyperlink" Target="https://podminky.urs.cz/item/CS_URS_2021_01/762195000" TargetMode="External"/><Relationship Id="rId329" Type="http://schemas.openxmlformats.org/officeDocument/2006/relationships/hyperlink" Target="https://podminky.urs.cz/item/CS_URS_2021_01/766694113" TargetMode="External"/><Relationship Id="rId68" Type="http://schemas.openxmlformats.org/officeDocument/2006/relationships/hyperlink" Target="https://podminky.urs.cz/item/CS_URS_2021_01/342291111" TargetMode="External"/><Relationship Id="rId133" Type="http://schemas.openxmlformats.org/officeDocument/2006/relationships/hyperlink" Target="https://podminky.urs.cz/item/CS_URS_2021_01/632441293" TargetMode="External"/><Relationship Id="rId175" Type="http://schemas.openxmlformats.org/officeDocument/2006/relationships/hyperlink" Target="https://podminky.urs.cz/item/CS_URS_2021_01/972054491" TargetMode="External"/><Relationship Id="rId340" Type="http://schemas.openxmlformats.org/officeDocument/2006/relationships/hyperlink" Target="https://podminky.urs.cz/item/CS_URS_2021_01/767620128" TargetMode="External"/><Relationship Id="rId200" Type="http://schemas.openxmlformats.org/officeDocument/2006/relationships/hyperlink" Target="https://podminky.urs.cz/item/CS_URS_2021_01/711493111" TargetMode="External"/><Relationship Id="rId382" Type="http://schemas.openxmlformats.org/officeDocument/2006/relationships/hyperlink" Target="https://podminky.urs.cz/item/CS_URS_2021_01/59761026" TargetMode="External"/><Relationship Id="rId242" Type="http://schemas.openxmlformats.org/officeDocument/2006/relationships/hyperlink" Target="https://podminky.urs.cz/item/CS_URS_2021_01/713121121" TargetMode="External"/><Relationship Id="rId284" Type="http://schemas.openxmlformats.org/officeDocument/2006/relationships/hyperlink" Target="https://podminky.urs.cz/item/CS_URS_2021_01/763121751" TargetMode="External"/><Relationship Id="rId37" Type="http://schemas.openxmlformats.org/officeDocument/2006/relationships/hyperlink" Target="https://podminky.urs.cz/item/CS_URS_2021_01/275313611" TargetMode="External"/><Relationship Id="rId79" Type="http://schemas.openxmlformats.org/officeDocument/2006/relationships/hyperlink" Target="https://podminky.urs.cz/item/CS_URS_2021_01/411133901" TargetMode="External"/><Relationship Id="rId102" Type="http://schemas.openxmlformats.org/officeDocument/2006/relationships/hyperlink" Target="https://podminky.urs.cz/item/CS_URS_2021_01/417351115" TargetMode="External"/><Relationship Id="rId144" Type="http://schemas.openxmlformats.org/officeDocument/2006/relationships/hyperlink" Target="https://podminky.urs.cz/item/CS_URS_2021_01/941111831"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odminky.urs.cz/item/CS_URS_2021_01/998732101" TargetMode="External"/><Relationship Id="rId18" Type="http://schemas.openxmlformats.org/officeDocument/2006/relationships/hyperlink" Target="https://podminky.urs.cz/item/CS_URS_2021_01/733224225" TargetMode="External"/><Relationship Id="rId26" Type="http://schemas.openxmlformats.org/officeDocument/2006/relationships/hyperlink" Target="https://podminky.urs.cz/item/CS_URS_2021_01/734221536" TargetMode="External"/><Relationship Id="rId39" Type="http://schemas.openxmlformats.org/officeDocument/2006/relationships/hyperlink" Target="https://podminky.urs.cz/item/CS_URS_2021_01/735511007" TargetMode="External"/><Relationship Id="rId21" Type="http://schemas.openxmlformats.org/officeDocument/2006/relationships/hyperlink" Target="https://podminky.urs.cz/item/CS_URS_2021_01/733322213" TargetMode="External"/><Relationship Id="rId34" Type="http://schemas.openxmlformats.org/officeDocument/2006/relationships/hyperlink" Target="https://podminky.urs.cz/item/CS_URS_2021_01/734292716" TargetMode="External"/><Relationship Id="rId42" Type="http://schemas.openxmlformats.org/officeDocument/2006/relationships/hyperlink" Target="https://podminky.urs.cz/item/CS_URS_2021_01/735511026" TargetMode="External"/><Relationship Id="rId47" Type="http://schemas.openxmlformats.org/officeDocument/2006/relationships/hyperlink" Target="https://podminky.urs.cz/item/CS_URS_2021_01/735511123" TargetMode="External"/><Relationship Id="rId50" Type="http://schemas.openxmlformats.org/officeDocument/2006/relationships/hyperlink" Target="https://podminky.urs.cz/item/CS_URS_2021_01/735511138" TargetMode="External"/><Relationship Id="rId7" Type="http://schemas.openxmlformats.org/officeDocument/2006/relationships/hyperlink" Target="https://podminky.urs.cz/item/CS_URS_2021_01/998731101" TargetMode="External"/><Relationship Id="rId2" Type="http://schemas.openxmlformats.org/officeDocument/2006/relationships/hyperlink" Target="https://podminky.urs.cz/item/CS_URS_2021_01/28377055" TargetMode="External"/><Relationship Id="rId16" Type="http://schemas.openxmlformats.org/officeDocument/2006/relationships/hyperlink" Target="https://podminky.urs.cz/item/CS_URS_2021_01/733224206" TargetMode="External"/><Relationship Id="rId29" Type="http://schemas.openxmlformats.org/officeDocument/2006/relationships/hyperlink" Target="https://podminky.urs.cz/item/CS_URS_2021_01/734261235" TargetMode="External"/><Relationship Id="rId11" Type="http://schemas.openxmlformats.org/officeDocument/2006/relationships/hyperlink" Target="https://podminky.urs.cz/item/CS_URS_2021_01/732331771" TargetMode="External"/><Relationship Id="rId24" Type="http://schemas.openxmlformats.org/officeDocument/2006/relationships/hyperlink" Target="https://podminky.urs.cz/item/CS_URS_2021_01/998733101" TargetMode="External"/><Relationship Id="rId32" Type="http://schemas.openxmlformats.org/officeDocument/2006/relationships/hyperlink" Target="https://podminky.urs.cz/item/CS_URS_2021_01/734291264" TargetMode="External"/><Relationship Id="rId37" Type="http://schemas.openxmlformats.org/officeDocument/2006/relationships/hyperlink" Target="https://podminky.urs.cz/item/CS_URS_2021_01/998734101" TargetMode="External"/><Relationship Id="rId40" Type="http://schemas.openxmlformats.org/officeDocument/2006/relationships/hyperlink" Target="https://podminky.urs.cz/item/CS_URS_2021_01/735511011" TargetMode="External"/><Relationship Id="rId45" Type="http://schemas.openxmlformats.org/officeDocument/2006/relationships/hyperlink" Target="https://podminky.urs.cz/item/CS_URS_2021_01/735511087" TargetMode="External"/><Relationship Id="rId53" Type="http://schemas.openxmlformats.org/officeDocument/2006/relationships/drawing" Target="../drawings/drawing4.xml"/><Relationship Id="rId5" Type="http://schemas.openxmlformats.org/officeDocument/2006/relationships/hyperlink" Target="https://podminky.urs.cz/item/CS_URS_2021_01/731244494" TargetMode="External"/><Relationship Id="rId10" Type="http://schemas.openxmlformats.org/officeDocument/2006/relationships/hyperlink" Target="https://podminky.urs.cz/item/CS_URS_2021_01/732331107" TargetMode="External"/><Relationship Id="rId19" Type="http://schemas.openxmlformats.org/officeDocument/2006/relationships/hyperlink" Target="https://podminky.urs.cz/item/CS_URS_2021_01/733224226" TargetMode="External"/><Relationship Id="rId31" Type="http://schemas.openxmlformats.org/officeDocument/2006/relationships/hyperlink" Target="https://podminky.urs.cz/item/CS_URS_2021_01/734291123" TargetMode="External"/><Relationship Id="rId44" Type="http://schemas.openxmlformats.org/officeDocument/2006/relationships/hyperlink" Target="https://podminky.urs.cz/item/CS_URS_2021_01/735511063" TargetMode="External"/><Relationship Id="rId52" Type="http://schemas.openxmlformats.org/officeDocument/2006/relationships/hyperlink" Target="https://podminky.urs.cz/item/CS_URS_2021_01/998735101" TargetMode="External"/><Relationship Id="rId4" Type="http://schemas.openxmlformats.org/officeDocument/2006/relationships/hyperlink" Target="https://podminky.urs.cz/item/CS_URS_2021_01/28377053" TargetMode="External"/><Relationship Id="rId9" Type="http://schemas.openxmlformats.org/officeDocument/2006/relationships/hyperlink" Target="https://podminky.urs.cz/item/CS_URS_2021_01/732219301" TargetMode="External"/><Relationship Id="rId14" Type="http://schemas.openxmlformats.org/officeDocument/2006/relationships/hyperlink" Target="https://podminky.urs.cz/item/CS_URS_2021_01/733223105" TargetMode="External"/><Relationship Id="rId22" Type="http://schemas.openxmlformats.org/officeDocument/2006/relationships/hyperlink" Target="https://podminky.urs.cz/item/CS_URS_2021_01/733322214" TargetMode="External"/><Relationship Id="rId27" Type="http://schemas.openxmlformats.org/officeDocument/2006/relationships/hyperlink" Target="https://podminky.urs.cz/item/CS_URS_2021_01/734242414" TargetMode="External"/><Relationship Id="rId30" Type="http://schemas.openxmlformats.org/officeDocument/2006/relationships/hyperlink" Target="https://podminky.urs.cz/item/CS_URS_2021_01/734261417" TargetMode="External"/><Relationship Id="rId35" Type="http://schemas.openxmlformats.org/officeDocument/2006/relationships/hyperlink" Target="https://podminky.urs.cz/item/CS_URS_2021_01/734421102" TargetMode="External"/><Relationship Id="rId43" Type="http://schemas.openxmlformats.org/officeDocument/2006/relationships/hyperlink" Target="https://podminky.urs.cz/item/CS_URS_2021_01/735511062" TargetMode="External"/><Relationship Id="rId48" Type="http://schemas.openxmlformats.org/officeDocument/2006/relationships/hyperlink" Target="https://podminky.urs.cz/item/CS_URS_2021_01/735511125" TargetMode="External"/><Relationship Id="rId8" Type="http://schemas.openxmlformats.org/officeDocument/2006/relationships/hyperlink" Target="https://podminky.urs.cz/item/CS_URS_2021_01/732112239" TargetMode="External"/><Relationship Id="rId51" Type="http://schemas.openxmlformats.org/officeDocument/2006/relationships/hyperlink" Target="https://podminky.urs.cz/item/CS_URS_2021_01/735511142" TargetMode="External"/><Relationship Id="rId3" Type="http://schemas.openxmlformats.org/officeDocument/2006/relationships/hyperlink" Target="https://podminky.urs.cz/item/CS_URS_2021_01/28377105" TargetMode="External"/><Relationship Id="rId12" Type="http://schemas.openxmlformats.org/officeDocument/2006/relationships/hyperlink" Target="https://podminky.urs.cz/item/CS_URS_2021_01/732331777" TargetMode="External"/><Relationship Id="rId17" Type="http://schemas.openxmlformats.org/officeDocument/2006/relationships/hyperlink" Target="https://podminky.urs.cz/item/CS_URS_2021_01/733224224" TargetMode="External"/><Relationship Id="rId25" Type="http://schemas.openxmlformats.org/officeDocument/2006/relationships/hyperlink" Target="https://podminky.urs.cz/item/CS_URS_2021_01/734211127" TargetMode="External"/><Relationship Id="rId33" Type="http://schemas.openxmlformats.org/officeDocument/2006/relationships/hyperlink" Target="https://podminky.urs.cz/item/CS_URS_2021_01/734292715" TargetMode="External"/><Relationship Id="rId38" Type="http://schemas.openxmlformats.org/officeDocument/2006/relationships/hyperlink" Target="https://podminky.urs.cz/item/CS_URS_2021_01/735164512" TargetMode="External"/><Relationship Id="rId46" Type="http://schemas.openxmlformats.org/officeDocument/2006/relationships/hyperlink" Target="https://podminky.urs.cz/item/CS_URS_2021_01/735511089" TargetMode="External"/><Relationship Id="rId20" Type="http://schemas.openxmlformats.org/officeDocument/2006/relationships/hyperlink" Target="https://podminky.urs.cz/item/CS_URS_2021_01/733291101" TargetMode="External"/><Relationship Id="rId41" Type="http://schemas.openxmlformats.org/officeDocument/2006/relationships/hyperlink" Target="https://podminky.urs.cz/item/CS_URS_2021_01/735511012" TargetMode="External"/><Relationship Id="rId1" Type="http://schemas.openxmlformats.org/officeDocument/2006/relationships/hyperlink" Target="https://podminky.urs.cz/item/CS_URS_2021_01/28377048" TargetMode="External"/><Relationship Id="rId6" Type="http://schemas.openxmlformats.org/officeDocument/2006/relationships/hyperlink" Target="https://podminky.urs.cz/item/CS_URS_2021_01/48417693" TargetMode="External"/><Relationship Id="rId15" Type="http://schemas.openxmlformats.org/officeDocument/2006/relationships/hyperlink" Target="https://podminky.urs.cz/item/CS_URS_2021_01/733223106" TargetMode="External"/><Relationship Id="rId23" Type="http://schemas.openxmlformats.org/officeDocument/2006/relationships/hyperlink" Target="https://podminky.urs.cz/item/CS_URS_2021_01/733391101" TargetMode="External"/><Relationship Id="rId28" Type="http://schemas.openxmlformats.org/officeDocument/2006/relationships/hyperlink" Target="https://podminky.urs.cz/item/CS_URS_2021_01/734261234" TargetMode="External"/><Relationship Id="rId36" Type="http://schemas.openxmlformats.org/officeDocument/2006/relationships/hyperlink" Target="https://podminky.urs.cz/item/CS_URS_2021_01/734424102" TargetMode="External"/><Relationship Id="rId49" Type="http://schemas.openxmlformats.org/officeDocument/2006/relationships/hyperlink" Target="https://podminky.urs.cz/item/CS_URS_2021_01/735511137"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podminky.urs.cz/item/CS_URS_2021_01/721173401" TargetMode="External"/><Relationship Id="rId21" Type="http://schemas.openxmlformats.org/officeDocument/2006/relationships/hyperlink" Target="https://podminky.urs.cz/item/CS_URS_2021_01/721171912" TargetMode="External"/><Relationship Id="rId42" Type="http://schemas.openxmlformats.org/officeDocument/2006/relationships/hyperlink" Target="https://podminky.urs.cz/item/CS_URS_2021_01/722232046" TargetMode="External"/><Relationship Id="rId47" Type="http://schemas.openxmlformats.org/officeDocument/2006/relationships/hyperlink" Target="https://podminky.urs.cz/item/CS_URS_2021_01/723181024" TargetMode="External"/><Relationship Id="rId63" Type="http://schemas.openxmlformats.org/officeDocument/2006/relationships/hyperlink" Target="https://podminky.urs.cz/item/CS_URS_2021_01/725319111" TargetMode="External"/><Relationship Id="rId68" Type="http://schemas.openxmlformats.org/officeDocument/2006/relationships/hyperlink" Target="https://podminky.urs.cz/item/CS_URS_2021_01/725821311" TargetMode="External"/><Relationship Id="rId2" Type="http://schemas.openxmlformats.org/officeDocument/2006/relationships/hyperlink" Target="https://podminky.urs.cz/item/CS_URS_2021_01/171201231" TargetMode="External"/><Relationship Id="rId16" Type="http://schemas.openxmlformats.org/officeDocument/2006/relationships/hyperlink" Target="https://podminky.urs.cz/item/CS_URS_2021_01/894812357" TargetMode="External"/><Relationship Id="rId29" Type="http://schemas.openxmlformats.org/officeDocument/2006/relationships/hyperlink" Target="https://podminky.urs.cz/item/CS_URS_2021_01/721174044" TargetMode="External"/><Relationship Id="rId11" Type="http://schemas.openxmlformats.org/officeDocument/2006/relationships/hyperlink" Target="https://podminky.urs.cz/item/CS_URS_2021_01/892351111" TargetMode="External"/><Relationship Id="rId24" Type="http://schemas.openxmlformats.org/officeDocument/2006/relationships/hyperlink" Target="https://podminky.urs.cz/item/CS_URS_2021_01/721173315" TargetMode="External"/><Relationship Id="rId32" Type="http://schemas.openxmlformats.org/officeDocument/2006/relationships/hyperlink" Target="https://podminky.urs.cz/item/CS_URS_2021_01/721226511" TargetMode="External"/><Relationship Id="rId37" Type="http://schemas.openxmlformats.org/officeDocument/2006/relationships/hyperlink" Target="https://podminky.urs.cz/item/CS_URS_2021_01/722181221" TargetMode="External"/><Relationship Id="rId40" Type="http://schemas.openxmlformats.org/officeDocument/2006/relationships/hyperlink" Target="https://podminky.urs.cz/item/CS_URS_2021_01/722231076" TargetMode="External"/><Relationship Id="rId45" Type="http://schemas.openxmlformats.org/officeDocument/2006/relationships/hyperlink" Target="https://podminky.urs.cz/item/CS_URS_2021_01/722250143" TargetMode="External"/><Relationship Id="rId53" Type="http://schemas.openxmlformats.org/officeDocument/2006/relationships/hyperlink" Target="https://podminky.urs.cz/item/CS_URS_2021_01/732331132" TargetMode="External"/><Relationship Id="rId58" Type="http://schemas.openxmlformats.org/officeDocument/2006/relationships/hyperlink" Target="https://podminky.urs.cz/item/CS_URS_2021_01/725211601" TargetMode="External"/><Relationship Id="rId66" Type="http://schemas.openxmlformats.org/officeDocument/2006/relationships/hyperlink" Target="https://podminky.urs.cz/item/CS_URS_2021_01/725819402" TargetMode="External"/><Relationship Id="rId74" Type="http://schemas.openxmlformats.org/officeDocument/2006/relationships/hyperlink" Target="https://podminky.urs.cz/item/CS_URS_2021_01/783614551" TargetMode="External"/><Relationship Id="rId5" Type="http://schemas.openxmlformats.org/officeDocument/2006/relationships/hyperlink" Target="https://podminky.urs.cz/item/CS_URS_2021_01/56241548" TargetMode="External"/><Relationship Id="rId61" Type="http://schemas.openxmlformats.org/officeDocument/2006/relationships/hyperlink" Target="https://podminky.urs.cz/item/CS_URS_2021_01/725241112" TargetMode="External"/><Relationship Id="rId19" Type="http://schemas.openxmlformats.org/officeDocument/2006/relationships/hyperlink" Target="https://podminky.urs.cz/item/CS_URS_2021_01/899722113" TargetMode="External"/><Relationship Id="rId14" Type="http://schemas.openxmlformats.org/officeDocument/2006/relationships/hyperlink" Target="https://podminky.urs.cz/item/CS_URS_2021_01/894812331" TargetMode="External"/><Relationship Id="rId22" Type="http://schemas.openxmlformats.org/officeDocument/2006/relationships/hyperlink" Target="https://podminky.urs.cz/item/CS_URS_2021_01/721171913" TargetMode="External"/><Relationship Id="rId27" Type="http://schemas.openxmlformats.org/officeDocument/2006/relationships/hyperlink" Target="https://podminky.urs.cz/item/CS_URS_2021_01/721173402" TargetMode="External"/><Relationship Id="rId30" Type="http://schemas.openxmlformats.org/officeDocument/2006/relationships/hyperlink" Target="https://podminky.urs.cz/item/CS_URS_2021_01/721174062" TargetMode="External"/><Relationship Id="rId35" Type="http://schemas.openxmlformats.org/officeDocument/2006/relationships/hyperlink" Target="https://podminky.urs.cz/item/CS_URS_2021_01/722130105" TargetMode="External"/><Relationship Id="rId43" Type="http://schemas.openxmlformats.org/officeDocument/2006/relationships/hyperlink" Target="https://podminky.urs.cz/item/CS_URS_2021_01/722232047" TargetMode="External"/><Relationship Id="rId48" Type="http://schemas.openxmlformats.org/officeDocument/2006/relationships/hyperlink" Target="https://podminky.urs.cz/item/CS_URS_2021_01/723190251" TargetMode="External"/><Relationship Id="rId56" Type="http://schemas.openxmlformats.org/officeDocument/2006/relationships/hyperlink" Target="https://podminky.urs.cz/item/CS_URS_2021_01/998724101" TargetMode="External"/><Relationship Id="rId64" Type="http://schemas.openxmlformats.org/officeDocument/2006/relationships/hyperlink" Target="https://podminky.urs.cz/item/CS_URS_2021_01/725331111" TargetMode="External"/><Relationship Id="rId69" Type="http://schemas.openxmlformats.org/officeDocument/2006/relationships/hyperlink" Target="https://podminky.urs.cz/item/CS_URS_2021_01/725821312" TargetMode="External"/><Relationship Id="rId8" Type="http://schemas.openxmlformats.org/officeDocument/2006/relationships/hyperlink" Target="https://podminky.urs.cz/item/CS_URS_2021_01/877275211" TargetMode="External"/><Relationship Id="rId51" Type="http://schemas.openxmlformats.org/officeDocument/2006/relationships/hyperlink" Target="https://podminky.urs.cz/item/CS_URS_2021_01/723231164" TargetMode="External"/><Relationship Id="rId72" Type="http://schemas.openxmlformats.org/officeDocument/2006/relationships/hyperlink" Target="https://podminky.urs.cz/item/CS_URS_2021_01/725862103" TargetMode="External"/><Relationship Id="rId3" Type="http://schemas.openxmlformats.org/officeDocument/2006/relationships/hyperlink" Target="https://podminky.urs.cz/item/CS_URS_2021_01/56241623" TargetMode="External"/><Relationship Id="rId12" Type="http://schemas.openxmlformats.org/officeDocument/2006/relationships/hyperlink" Target="https://podminky.urs.cz/item/CS_URS_2021_01/894812315" TargetMode="External"/><Relationship Id="rId17" Type="http://schemas.openxmlformats.org/officeDocument/2006/relationships/hyperlink" Target="https://podminky.urs.cz/item/CS_URS_2021_01/897172112" TargetMode="External"/><Relationship Id="rId25" Type="http://schemas.openxmlformats.org/officeDocument/2006/relationships/hyperlink" Target="https://podminky.urs.cz/item/CS_URS_2021_01/721173317" TargetMode="External"/><Relationship Id="rId33" Type="http://schemas.openxmlformats.org/officeDocument/2006/relationships/hyperlink" Target="https://podminky.urs.cz/item/CS_URS_2021_01/721242116" TargetMode="External"/><Relationship Id="rId38" Type="http://schemas.openxmlformats.org/officeDocument/2006/relationships/hyperlink" Target="https://podminky.urs.cz/item/CS_URS_2021_01/722181222" TargetMode="External"/><Relationship Id="rId46" Type="http://schemas.openxmlformats.org/officeDocument/2006/relationships/hyperlink" Target="https://podminky.urs.cz/item/CS_URS_2021_01/723181023" TargetMode="External"/><Relationship Id="rId59" Type="http://schemas.openxmlformats.org/officeDocument/2006/relationships/hyperlink" Target="https://podminky.urs.cz/item/CS_URS_2021_01/725211603" TargetMode="External"/><Relationship Id="rId67" Type="http://schemas.openxmlformats.org/officeDocument/2006/relationships/hyperlink" Target="https://podminky.urs.cz/item/CS_URS_2021_01/55190004" TargetMode="External"/><Relationship Id="rId20" Type="http://schemas.openxmlformats.org/officeDocument/2006/relationships/hyperlink" Target="https://podminky.urs.cz/item/CS_URS_2021_01/721171905" TargetMode="External"/><Relationship Id="rId41" Type="http://schemas.openxmlformats.org/officeDocument/2006/relationships/hyperlink" Target="https://podminky.urs.cz/item/CS_URS_2021_01/722231141" TargetMode="External"/><Relationship Id="rId54" Type="http://schemas.openxmlformats.org/officeDocument/2006/relationships/hyperlink" Target="https://podminky.urs.cz/item/CS_URS_2021_01/732331771" TargetMode="External"/><Relationship Id="rId62" Type="http://schemas.openxmlformats.org/officeDocument/2006/relationships/hyperlink" Target="https://podminky.urs.cz/item/CS_URS_2021_01/725244523" TargetMode="External"/><Relationship Id="rId70" Type="http://schemas.openxmlformats.org/officeDocument/2006/relationships/hyperlink" Target="https://podminky.urs.cz/item/CS_URS_2021_01/725821325" TargetMode="External"/><Relationship Id="rId75" Type="http://schemas.openxmlformats.org/officeDocument/2006/relationships/hyperlink" Target="https://podminky.urs.cz/item/CS_URS_2021_01/783617611" TargetMode="External"/><Relationship Id="rId1" Type="http://schemas.openxmlformats.org/officeDocument/2006/relationships/hyperlink" Target="https://podminky.urs.cz/item/CS_URS_2021_01/131251100" TargetMode="External"/><Relationship Id="rId6" Type="http://schemas.openxmlformats.org/officeDocument/2006/relationships/hyperlink" Target="https://podminky.urs.cz/item/CS_URS_2021_01/871315211" TargetMode="External"/><Relationship Id="rId15" Type="http://schemas.openxmlformats.org/officeDocument/2006/relationships/hyperlink" Target="https://podminky.urs.cz/item/CS_URS_2021_01/894812339" TargetMode="External"/><Relationship Id="rId23" Type="http://schemas.openxmlformats.org/officeDocument/2006/relationships/hyperlink" Target="https://podminky.urs.cz/item/CS_URS_2021_01/721171917" TargetMode="External"/><Relationship Id="rId28" Type="http://schemas.openxmlformats.org/officeDocument/2006/relationships/hyperlink" Target="https://podminky.urs.cz/item/CS_URS_2021_01/721173403" TargetMode="External"/><Relationship Id="rId36" Type="http://schemas.openxmlformats.org/officeDocument/2006/relationships/hyperlink" Target="https://podminky.urs.cz/item/CS_URS_2021_01/722174025" TargetMode="External"/><Relationship Id="rId49" Type="http://schemas.openxmlformats.org/officeDocument/2006/relationships/hyperlink" Target="https://podminky.urs.cz/item/CS_URS_2021_01/723230102" TargetMode="External"/><Relationship Id="rId57" Type="http://schemas.openxmlformats.org/officeDocument/2006/relationships/hyperlink" Target="https://podminky.urs.cz/item/CS_URS_2021_01/725121502" TargetMode="External"/><Relationship Id="rId10" Type="http://schemas.openxmlformats.org/officeDocument/2006/relationships/hyperlink" Target="https://podminky.urs.cz/item/CS_URS_2021_01/877315211" TargetMode="External"/><Relationship Id="rId31" Type="http://schemas.openxmlformats.org/officeDocument/2006/relationships/hyperlink" Target="https://podminky.urs.cz/item/CS_URS_2021_01/721211421" TargetMode="External"/><Relationship Id="rId44" Type="http://schemas.openxmlformats.org/officeDocument/2006/relationships/hyperlink" Target="https://podminky.urs.cz/item/CS_URS_2021_01/722232062" TargetMode="External"/><Relationship Id="rId52" Type="http://schemas.openxmlformats.org/officeDocument/2006/relationships/hyperlink" Target="https://podminky.urs.cz/item/CS_URS_2021_01/998723101" TargetMode="External"/><Relationship Id="rId60" Type="http://schemas.openxmlformats.org/officeDocument/2006/relationships/hyperlink" Target="https://podminky.urs.cz/item/CS_URS_2021_01/725211604" TargetMode="External"/><Relationship Id="rId65" Type="http://schemas.openxmlformats.org/officeDocument/2006/relationships/hyperlink" Target="https://podminky.urs.cz/item/CS_URS_2021_01/725813111" TargetMode="External"/><Relationship Id="rId73" Type="http://schemas.openxmlformats.org/officeDocument/2006/relationships/hyperlink" Target="https://podminky.urs.cz/item/CS_URS_2021_01/726111041" TargetMode="External"/><Relationship Id="rId4" Type="http://schemas.openxmlformats.org/officeDocument/2006/relationships/hyperlink" Target="https://podminky.urs.cz/item/CS_URS_2021_01/386131111" TargetMode="External"/><Relationship Id="rId9" Type="http://schemas.openxmlformats.org/officeDocument/2006/relationships/hyperlink" Target="https://podminky.urs.cz/item/CS_URS_2021_01/28611358" TargetMode="External"/><Relationship Id="rId13" Type="http://schemas.openxmlformats.org/officeDocument/2006/relationships/hyperlink" Target="https://podminky.urs.cz/item/CS_URS_2021_01/894812317" TargetMode="External"/><Relationship Id="rId18" Type="http://schemas.openxmlformats.org/officeDocument/2006/relationships/hyperlink" Target="https://podminky.urs.cz/item/CS_URS_2021_01/899721111" TargetMode="External"/><Relationship Id="rId39" Type="http://schemas.openxmlformats.org/officeDocument/2006/relationships/hyperlink" Target="https://podminky.urs.cz/item/CS_URS_2021_01/722231074" TargetMode="External"/><Relationship Id="rId34" Type="http://schemas.openxmlformats.org/officeDocument/2006/relationships/hyperlink" Target="https://podminky.urs.cz/item/CS_URS_2021_01/721273152" TargetMode="External"/><Relationship Id="rId50" Type="http://schemas.openxmlformats.org/officeDocument/2006/relationships/hyperlink" Target="https://podminky.urs.cz/item/CS_URS_2021_01/723230155" TargetMode="External"/><Relationship Id="rId55" Type="http://schemas.openxmlformats.org/officeDocument/2006/relationships/hyperlink" Target="https://podminky.urs.cz/item/CS_URS_2021_01/732331777" TargetMode="External"/><Relationship Id="rId76" Type="http://schemas.openxmlformats.org/officeDocument/2006/relationships/drawing" Target="../drawings/drawing5.xml"/><Relationship Id="rId7" Type="http://schemas.openxmlformats.org/officeDocument/2006/relationships/hyperlink" Target="https://podminky.urs.cz/item/CS_URS_2021_01/871355211" TargetMode="External"/><Relationship Id="rId71" Type="http://schemas.openxmlformats.org/officeDocument/2006/relationships/hyperlink" Target="https://podminky.urs.cz/item/CS_URS_2021_01/725822611"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podminky.urs.cz/item/CS_URS_2021_01/741110002" TargetMode="External"/><Relationship Id="rId18" Type="http://schemas.openxmlformats.org/officeDocument/2006/relationships/hyperlink" Target="https://podminky.urs.cz/item/CS_URS_2021_01/741210002" TargetMode="External"/><Relationship Id="rId26" Type="http://schemas.openxmlformats.org/officeDocument/2006/relationships/hyperlink" Target="https://podminky.urs.cz/item/CS_URS_2021_01/741310411" TargetMode="External"/><Relationship Id="rId39" Type="http://schemas.openxmlformats.org/officeDocument/2006/relationships/hyperlink" Target="https://podminky.urs.cz/item/CS_URS_2021_01/741410021" TargetMode="External"/><Relationship Id="rId21" Type="http://schemas.openxmlformats.org/officeDocument/2006/relationships/hyperlink" Target="https://podminky.urs.cz/item/CS_URS_2021_01/741310101" TargetMode="External"/><Relationship Id="rId34" Type="http://schemas.openxmlformats.org/officeDocument/2006/relationships/hyperlink" Target="https://podminky.urs.cz/item/CS_URS_2021_01/741371141" TargetMode="External"/><Relationship Id="rId42" Type="http://schemas.openxmlformats.org/officeDocument/2006/relationships/hyperlink" Target="https://podminky.urs.cz/item/CS_URS_2021_01/741420021" TargetMode="External"/><Relationship Id="rId47" Type="http://schemas.openxmlformats.org/officeDocument/2006/relationships/drawing" Target="../drawings/drawing6.xml"/><Relationship Id="rId7" Type="http://schemas.openxmlformats.org/officeDocument/2006/relationships/hyperlink" Target="https://podminky.urs.cz/item/CS_URS_2021_01/210813011" TargetMode="External"/><Relationship Id="rId2" Type="http://schemas.openxmlformats.org/officeDocument/2006/relationships/hyperlink" Target="https://podminky.urs.cz/item/CS_URS_2021_01/210812001" TargetMode="External"/><Relationship Id="rId16" Type="http://schemas.openxmlformats.org/officeDocument/2006/relationships/hyperlink" Target="https://podminky.urs.cz/item/CS_URS_2021_01/741132425" TargetMode="External"/><Relationship Id="rId29" Type="http://schemas.openxmlformats.org/officeDocument/2006/relationships/hyperlink" Target="https://podminky.urs.cz/item/CS_URS_2021_01/741313042" TargetMode="External"/><Relationship Id="rId1" Type="http://schemas.openxmlformats.org/officeDocument/2006/relationships/hyperlink" Target="https://podminky.urs.cz/item/CS_URS_2021_01/210800411" TargetMode="External"/><Relationship Id="rId6" Type="http://schemas.openxmlformats.org/officeDocument/2006/relationships/hyperlink" Target="https://podminky.urs.cz/item/CS_URS_2021_01/210812065" TargetMode="External"/><Relationship Id="rId11" Type="http://schemas.openxmlformats.org/officeDocument/2006/relationships/hyperlink" Target="https://podminky.urs.cz/item/CS_URS_2021_01/210813065" TargetMode="External"/><Relationship Id="rId24" Type="http://schemas.openxmlformats.org/officeDocument/2006/relationships/hyperlink" Target="https://podminky.urs.cz/item/CS_URS_2021_01/741310125" TargetMode="External"/><Relationship Id="rId32" Type="http://schemas.openxmlformats.org/officeDocument/2006/relationships/hyperlink" Target="https://podminky.urs.cz/item/CS_URS_2021_01/741371032" TargetMode="External"/><Relationship Id="rId37" Type="http://schemas.openxmlformats.org/officeDocument/2006/relationships/hyperlink" Target="https://podminky.urs.cz/item/CS_URS_2021_01/742220232" TargetMode="External"/><Relationship Id="rId40" Type="http://schemas.openxmlformats.org/officeDocument/2006/relationships/hyperlink" Target="https://podminky.urs.cz/item/CS_URS_2021_01/741410041" TargetMode="External"/><Relationship Id="rId45" Type="http://schemas.openxmlformats.org/officeDocument/2006/relationships/hyperlink" Target="https://podminky.urs.cz/item/CS_URS_2021_01/741420083" TargetMode="External"/><Relationship Id="rId5" Type="http://schemas.openxmlformats.org/officeDocument/2006/relationships/hyperlink" Target="https://podminky.urs.cz/item/CS_URS_2021_01/210812063" TargetMode="External"/><Relationship Id="rId15" Type="http://schemas.openxmlformats.org/officeDocument/2006/relationships/hyperlink" Target="https://podminky.urs.cz/item/CS_URS_2021_01/741112112" TargetMode="External"/><Relationship Id="rId23" Type="http://schemas.openxmlformats.org/officeDocument/2006/relationships/hyperlink" Target="https://podminky.urs.cz/item/CS_URS_2021_01/741310124" TargetMode="External"/><Relationship Id="rId28" Type="http://schemas.openxmlformats.org/officeDocument/2006/relationships/hyperlink" Target="https://podminky.urs.cz/item/CS_URS_2021_01/741311004" TargetMode="External"/><Relationship Id="rId36" Type="http://schemas.openxmlformats.org/officeDocument/2006/relationships/hyperlink" Target="https://podminky.urs.cz/item/CS_URS_2021_01/742121001" TargetMode="External"/><Relationship Id="rId10" Type="http://schemas.openxmlformats.org/officeDocument/2006/relationships/hyperlink" Target="https://podminky.urs.cz/item/CS_URS_2021_01/210813063" TargetMode="External"/><Relationship Id="rId19" Type="http://schemas.openxmlformats.org/officeDocument/2006/relationships/hyperlink" Target="https://podminky.urs.cz/item/CS_URS_2021_01/741210201" TargetMode="External"/><Relationship Id="rId31" Type="http://schemas.openxmlformats.org/officeDocument/2006/relationships/hyperlink" Target="https://podminky.urs.cz/item/CS_URS_2021_01/741371021" TargetMode="External"/><Relationship Id="rId44" Type="http://schemas.openxmlformats.org/officeDocument/2006/relationships/hyperlink" Target="https://podminky.urs.cz/item/CS_URS_2021_01/741420051" TargetMode="External"/><Relationship Id="rId4" Type="http://schemas.openxmlformats.org/officeDocument/2006/relationships/hyperlink" Target="https://podminky.urs.cz/item/CS_URS_2021_01/210812061" TargetMode="External"/><Relationship Id="rId9" Type="http://schemas.openxmlformats.org/officeDocument/2006/relationships/hyperlink" Target="https://podminky.urs.cz/item/CS_URS_2021_01/210813061" TargetMode="External"/><Relationship Id="rId14" Type="http://schemas.openxmlformats.org/officeDocument/2006/relationships/hyperlink" Target="https://podminky.urs.cz/item/CS_URS_2021_01/741112001" TargetMode="External"/><Relationship Id="rId22" Type="http://schemas.openxmlformats.org/officeDocument/2006/relationships/hyperlink" Target="https://podminky.urs.cz/item/CS_URS_2021_01/741310122" TargetMode="External"/><Relationship Id="rId27" Type="http://schemas.openxmlformats.org/officeDocument/2006/relationships/hyperlink" Target="https://podminky.urs.cz/item/CS_URS_2021_01/741310452" TargetMode="External"/><Relationship Id="rId30" Type="http://schemas.openxmlformats.org/officeDocument/2006/relationships/hyperlink" Target="https://podminky.urs.cz/item/CS_URS_2021_01/741313052" TargetMode="External"/><Relationship Id="rId35" Type="http://schemas.openxmlformats.org/officeDocument/2006/relationships/hyperlink" Target="https://podminky.urs.cz/item/CS_URS_2021_01/741420031" TargetMode="External"/><Relationship Id="rId43" Type="http://schemas.openxmlformats.org/officeDocument/2006/relationships/hyperlink" Target="https://podminky.urs.cz/item/CS_URS_2021_01/741420022" TargetMode="External"/><Relationship Id="rId8" Type="http://schemas.openxmlformats.org/officeDocument/2006/relationships/hyperlink" Target="https://podminky.urs.cz/item/CS_URS_2021_01/210813041" TargetMode="External"/><Relationship Id="rId3" Type="http://schemas.openxmlformats.org/officeDocument/2006/relationships/hyperlink" Target="https://podminky.urs.cz/item/CS_URS_2021_01/210812031" TargetMode="External"/><Relationship Id="rId12" Type="http://schemas.openxmlformats.org/officeDocument/2006/relationships/hyperlink" Target="https://podminky.urs.cz/item/CS_URS_2021_01/741110001" TargetMode="External"/><Relationship Id="rId17" Type="http://schemas.openxmlformats.org/officeDocument/2006/relationships/hyperlink" Target="https://podminky.urs.cz/item/CS_URS_2021_01/741132435" TargetMode="External"/><Relationship Id="rId25" Type="http://schemas.openxmlformats.org/officeDocument/2006/relationships/hyperlink" Target="https://podminky.urs.cz/item/CS_URS_2021_01/741310126" TargetMode="External"/><Relationship Id="rId33" Type="http://schemas.openxmlformats.org/officeDocument/2006/relationships/hyperlink" Target="https://podminky.urs.cz/item/CS_URS_2021_01/741371034" TargetMode="External"/><Relationship Id="rId38" Type="http://schemas.openxmlformats.org/officeDocument/2006/relationships/hyperlink" Target="https://podminky.urs.cz/item/CS_URS_2021_01/742330042" TargetMode="External"/><Relationship Id="rId46" Type="http://schemas.openxmlformats.org/officeDocument/2006/relationships/hyperlink" Target="https://podminky.urs.cz/item/CS_URS_2021_01/741430005" TargetMode="External"/><Relationship Id="rId20" Type="http://schemas.openxmlformats.org/officeDocument/2006/relationships/hyperlink" Target="https://podminky.urs.cz/item/CS_URS_2021_01/741310031" TargetMode="External"/><Relationship Id="rId41" Type="http://schemas.openxmlformats.org/officeDocument/2006/relationships/hyperlink" Target="https://podminky.urs.cz/item/CS_URS_2021_01/74142000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podminky.urs.cz/item/CS_URS_2021_01/460671112" TargetMode="External"/><Relationship Id="rId13" Type="http://schemas.openxmlformats.org/officeDocument/2006/relationships/hyperlink" Target="https://podminky.urs.cz/item/CS_URS_2021_01/741313082" TargetMode="External"/><Relationship Id="rId18" Type="http://schemas.openxmlformats.org/officeDocument/2006/relationships/hyperlink" Target="https://podminky.urs.cz/item/CS_URS_2021_01/742310002" TargetMode="External"/><Relationship Id="rId3" Type="http://schemas.openxmlformats.org/officeDocument/2006/relationships/hyperlink" Target="https://podminky.urs.cz/item/CS_URS_2021_01/210812061" TargetMode="External"/><Relationship Id="rId21" Type="http://schemas.openxmlformats.org/officeDocument/2006/relationships/drawing" Target="../drawings/drawing7.xml"/><Relationship Id="rId7" Type="http://schemas.openxmlformats.org/officeDocument/2006/relationships/hyperlink" Target="https://podminky.urs.cz/item/CS_URS_2021_01/460661111" TargetMode="External"/><Relationship Id="rId12" Type="http://schemas.openxmlformats.org/officeDocument/2006/relationships/hyperlink" Target="https://podminky.urs.cz/item/CS_URS_2021_01/741311004" TargetMode="External"/><Relationship Id="rId17" Type="http://schemas.openxmlformats.org/officeDocument/2006/relationships/hyperlink" Target="https://podminky.urs.cz/item/CS_URS_2021_01/742310001" TargetMode="External"/><Relationship Id="rId2" Type="http://schemas.openxmlformats.org/officeDocument/2006/relationships/hyperlink" Target="https://podminky.urs.cz/item/CS_URS_2021_01/210812011" TargetMode="External"/><Relationship Id="rId16" Type="http://schemas.openxmlformats.org/officeDocument/2006/relationships/hyperlink" Target="https://podminky.urs.cz/item/CS_URS_2021_01/742121001" TargetMode="External"/><Relationship Id="rId20" Type="http://schemas.openxmlformats.org/officeDocument/2006/relationships/hyperlink" Target="https://podminky.urs.cz/item/CS_URS_2021_01/742320001" TargetMode="External"/><Relationship Id="rId1" Type="http://schemas.openxmlformats.org/officeDocument/2006/relationships/hyperlink" Target="https://podminky.urs.cz/item/CS_URS_2021_01/210202016" TargetMode="External"/><Relationship Id="rId6" Type="http://schemas.openxmlformats.org/officeDocument/2006/relationships/hyperlink" Target="https://podminky.urs.cz/item/CS_URS_2021_01/460431172" TargetMode="External"/><Relationship Id="rId11" Type="http://schemas.openxmlformats.org/officeDocument/2006/relationships/hyperlink" Target="https://podminky.urs.cz/item/CS_URS_2021_01/741310031" TargetMode="External"/><Relationship Id="rId5" Type="http://schemas.openxmlformats.org/officeDocument/2006/relationships/hyperlink" Target="https://podminky.urs.cz/item/CS_URS_2021_01/460161162" TargetMode="External"/><Relationship Id="rId15" Type="http://schemas.openxmlformats.org/officeDocument/2006/relationships/hyperlink" Target="https://podminky.urs.cz/item/CS_URS_2021_01/741371012" TargetMode="External"/><Relationship Id="rId10" Type="http://schemas.openxmlformats.org/officeDocument/2006/relationships/hyperlink" Target="https://podminky.urs.cz/item/CS_URS_2021_01/741112001" TargetMode="External"/><Relationship Id="rId19" Type="http://schemas.openxmlformats.org/officeDocument/2006/relationships/hyperlink" Target="https://podminky.urs.cz/item/CS_URS_2021_01/742310006" TargetMode="External"/><Relationship Id="rId4" Type="http://schemas.openxmlformats.org/officeDocument/2006/relationships/hyperlink" Target="https://podminky.urs.cz/item/CS_URS_2021_01/460141115" TargetMode="External"/><Relationship Id="rId9" Type="http://schemas.openxmlformats.org/officeDocument/2006/relationships/hyperlink" Target="https://podminky.urs.cz/item/CS_URS_2021_01/741110302" TargetMode="External"/><Relationship Id="rId14" Type="http://schemas.openxmlformats.org/officeDocument/2006/relationships/hyperlink" Target="https://podminky.urs.cz/item/CS_URS_2021_01/741370023"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hyperlink" Target="https://podminky.urs.cz/item/CS_URS_2021_02/722220851" TargetMode="External"/><Relationship Id="rId3" Type="http://schemas.openxmlformats.org/officeDocument/2006/relationships/hyperlink" Target="https://podminky.urs.cz/item/CS_URS_2021_02/722174002" TargetMode="External"/><Relationship Id="rId7" Type="http://schemas.openxmlformats.org/officeDocument/2006/relationships/hyperlink" Target="https://podminky.urs.cz/item/CS_URS_2021_02/722220111" TargetMode="External"/><Relationship Id="rId2" Type="http://schemas.openxmlformats.org/officeDocument/2006/relationships/hyperlink" Target="https://podminky.urs.cz/item/CS_URS_2021_02/722170801" TargetMode="External"/><Relationship Id="rId1" Type="http://schemas.openxmlformats.org/officeDocument/2006/relationships/hyperlink" Target="https://podminky.urs.cz/item/CS_URS_2021_02/722131931" TargetMode="External"/><Relationship Id="rId6" Type="http://schemas.openxmlformats.org/officeDocument/2006/relationships/hyperlink" Target="https://podminky.urs.cz/item/CS_URS_2021_02/722190901" TargetMode="External"/><Relationship Id="rId11" Type="http://schemas.openxmlformats.org/officeDocument/2006/relationships/drawing" Target="../drawings/drawing9.xml"/><Relationship Id="rId5" Type="http://schemas.openxmlformats.org/officeDocument/2006/relationships/hyperlink" Target="https://podminky.urs.cz/item/CS_URS_2021_02/722190401" TargetMode="External"/><Relationship Id="rId10" Type="http://schemas.openxmlformats.org/officeDocument/2006/relationships/hyperlink" Target="https://podminky.urs.cz/item/CS_URS_2021_02/722290821" TargetMode="External"/><Relationship Id="rId4" Type="http://schemas.openxmlformats.org/officeDocument/2006/relationships/hyperlink" Target="https://podminky.urs.cz/item/CS_URS_2021_02/722181812" TargetMode="External"/><Relationship Id="rId9" Type="http://schemas.openxmlformats.org/officeDocument/2006/relationships/hyperlink" Target="https://podminky.urs.cz/item/CS_URS_2021_02/722229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70"/>
  <sheetViews>
    <sheetView showGridLines="0" workbookViewId="0"/>
  </sheetViews>
  <sheetFormatPr defaultRowHeight="14.4"/>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ht="10.199999999999999">
      <c r="A1" s="18" t="s">
        <v>0</v>
      </c>
      <c r="AZ1" s="18" t="s">
        <v>1</v>
      </c>
      <c r="BA1" s="18" t="s">
        <v>2</v>
      </c>
      <c r="BB1" s="18" t="s">
        <v>3</v>
      </c>
      <c r="BT1" s="18" t="s">
        <v>4</v>
      </c>
      <c r="BU1" s="18" t="s">
        <v>4</v>
      </c>
      <c r="BV1" s="18" t="s">
        <v>5</v>
      </c>
    </row>
    <row r="2" spans="1:74" s="1" customFormat="1" ht="36.9" customHeight="1">
      <c r="AR2" s="373"/>
      <c r="AS2" s="373"/>
      <c r="AT2" s="373"/>
      <c r="AU2" s="373"/>
      <c r="AV2" s="373"/>
      <c r="AW2" s="373"/>
      <c r="AX2" s="373"/>
      <c r="AY2" s="373"/>
      <c r="AZ2" s="373"/>
      <c r="BA2" s="373"/>
      <c r="BB2" s="373"/>
      <c r="BC2" s="373"/>
      <c r="BD2" s="373"/>
      <c r="BE2" s="373"/>
      <c r="BS2" s="19" t="s">
        <v>6</v>
      </c>
      <c r="BT2" s="19" t="s">
        <v>7</v>
      </c>
    </row>
    <row r="3" spans="1:74" s="1" customFormat="1" ht="6.9"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57" t="s">
        <v>14</v>
      </c>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24"/>
      <c r="AQ5" s="24"/>
      <c r="AR5" s="22"/>
      <c r="BE5" s="354" t="s">
        <v>15</v>
      </c>
      <c r="BS5" s="19" t="s">
        <v>6</v>
      </c>
    </row>
    <row r="6" spans="1:74" s="1" customFormat="1" ht="36.9" customHeight="1">
      <c r="B6" s="23"/>
      <c r="C6" s="24"/>
      <c r="D6" s="30" t="s">
        <v>16</v>
      </c>
      <c r="E6" s="24"/>
      <c r="F6" s="24"/>
      <c r="G6" s="24"/>
      <c r="H6" s="24"/>
      <c r="I6" s="24"/>
      <c r="J6" s="24"/>
      <c r="K6" s="359" t="s">
        <v>17</v>
      </c>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24"/>
      <c r="AQ6" s="24"/>
      <c r="AR6" s="22"/>
      <c r="BE6" s="355"/>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19</v>
      </c>
      <c r="AO7" s="24"/>
      <c r="AP7" s="24"/>
      <c r="AQ7" s="24"/>
      <c r="AR7" s="22"/>
      <c r="BE7" s="355"/>
      <c r="BS7" s="19" t="s">
        <v>6</v>
      </c>
    </row>
    <row r="8" spans="1:74" s="1" customFormat="1" ht="12" customHeight="1">
      <c r="B8" s="23"/>
      <c r="C8" s="24"/>
      <c r="D8" s="31"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23</v>
      </c>
      <c r="AL8" s="24"/>
      <c r="AM8" s="24"/>
      <c r="AN8" s="32" t="s">
        <v>24</v>
      </c>
      <c r="AO8" s="24"/>
      <c r="AP8" s="24"/>
      <c r="AQ8" s="24"/>
      <c r="AR8" s="22"/>
      <c r="BE8" s="355"/>
      <c r="BS8" s="19" t="s">
        <v>6</v>
      </c>
    </row>
    <row r="9" spans="1:74"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55"/>
      <c r="BS9" s="19" t="s">
        <v>6</v>
      </c>
    </row>
    <row r="10" spans="1:74" s="1" customFormat="1" ht="12" customHeight="1">
      <c r="B10" s="23"/>
      <c r="C10" s="24"/>
      <c r="D10" s="31"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26</v>
      </c>
      <c r="AL10" s="24"/>
      <c r="AM10" s="24"/>
      <c r="AN10" s="29" t="s">
        <v>19</v>
      </c>
      <c r="AO10" s="24"/>
      <c r="AP10" s="24"/>
      <c r="AQ10" s="24"/>
      <c r="AR10" s="22"/>
      <c r="BE10" s="355"/>
      <c r="BS10" s="19" t="s">
        <v>6</v>
      </c>
    </row>
    <row r="11" spans="1:74" s="1" customFormat="1" ht="18.45"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27</v>
      </c>
      <c r="AL11" s="24"/>
      <c r="AM11" s="24"/>
      <c r="AN11" s="29" t="s">
        <v>19</v>
      </c>
      <c r="AO11" s="24"/>
      <c r="AP11" s="24"/>
      <c r="AQ11" s="24"/>
      <c r="AR11" s="22"/>
      <c r="BE11" s="355"/>
      <c r="BS11" s="19" t="s">
        <v>6</v>
      </c>
    </row>
    <row r="12" spans="1:74" s="1" customFormat="1" ht="6.9"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55"/>
      <c r="BS12" s="19" t="s">
        <v>6</v>
      </c>
    </row>
    <row r="13" spans="1:74" s="1" customFormat="1" ht="12" customHeight="1">
      <c r="B13" s="23"/>
      <c r="C13" s="24"/>
      <c r="D13" s="31"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26</v>
      </c>
      <c r="AL13" s="24"/>
      <c r="AM13" s="24"/>
      <c r="AN13" s="33" t="s">
        <v>29</v>
      </c>
      <c r="AO13" s="24"/>
      <c r="AP13" s="24"/>
      <c r="AQ13" s="24"/>
      <c r="AR13" s="22"/>
      <c r="BE13" s="355"/>
      <c r="BS13" s="19" t="s">
        <v>6</v>
      </c>
    </row>
    <row r="14" spans="1:74" ht="13.2">
      <c r="B14" s="23"/>
      <c r="C14" s="24"/>
      <c r="D14" s="24"/>
      <c r="E14" s="360" t="s">
        <v>29</v>
      </c>
      <c r="F14" s="361"/>
      <c r="G14" s="361"/>
      <c r="H14" s="361"/>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1" t="s">
        <v>27</v>
      </c>
      <c r="AL14" s="24"/>
      <c r="AM14" s="24"/>
      <c r="AN14" s="33" t="s">
        <v>29</v>
      </c>
      <c r="AO14" s="24"/>
      <c r="AP14" s="24"/>
      <c r="AQ14" s="24"/>
      <c r="AR14" s="22"/>
      <c r="BE14" s="355"/>
      <c r="BS14" s="19" t="s">
        <v>6</v>
      </c>
    </row>
    <row r="15" spans="1:74" s="1" customFormat="1" ht="6.9"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55"/>
      <c r="BS15" s="19" t="s">
        <v>4</v>
      </c>
    </row>
    <row r="16" spans="1:74" s="1" customFormat="1" ht="12" customHeight="1">
      <c r="B16" s="23"/>
      <c r="C16" s="24"/>
      <c r="D16" s="31"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26</v>
      </c>
      <c r="AL16" s="24"/>
      <c r="AM16" s="24"/>
      <c r="AN16" s="29" t="s">
        <v>19</v>
      </c>
      <c r="AO16" s="24"/>
      <c r="AP16" s="24"/>
      <c r="AQ16" s="24"/>
      <c r="AR16" s="22"/>
      <c r="BE16" s="355"/>
      <c r="BS16" s="19" t="s">
        <v>4</v>
      </c>
    </row>
    <row r="17" spans="1:71" s="1" customFormat="1" ht="18.45"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27</v>
      </c>
      <c r="AL17" s="24"/>
      <c r="AM17" s="24"/>
      <c r="AN17" s="29" t="s">
        <v>19</v>
      </c>
      <c r="AO17" s="24"/>
      <c r="AP17" s="24"/>
      <c r="AQ17" s="24"/>
      <c r="AR17" s="22"/>
      <c r="BE17" s="355"/>
      <c r="BS17" s="19" t="s">
        <v>31</v>
      </c>
    </row>
    <row r="18" spans="1:71" s="1" customFormat="1" ht="6.9"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55"/>
      <c r="BS18" s="19" t="s">
        <v>6</v>
      </c>
    </row>
    <row r="19" spans="1:71" s="1" customFormat="1" ht="12" customHeight="1">
      <c r="B19" s="23"/>
      <c r="C19" s="24"/>
      <c r="D19" s="31"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26</v>
      </c>
      <c r="AL19" s="24"/>
      <c r="AM19" s="24"/>
      <c r="AN19" s="29" t="s">
        <v>19</v>
      </c>
      <c r="AO19" s="24"/>
      <c r="AP19" s="24"/>
      <c r="AQ19" s="24"/>
      <c r="AR19" s="22"/>
      <c r="BE19" s="355"/>
      <c r="BS19" s="19" t="s">
        <v>6</v>
      </c>
    </row>
    <row r="20" spans="1:71" s="1" customFormat="1" ht="18.45" customHeight="1">
      <c r="B20" s="23"/>
      <c r="C20" s="24"/>
      <c r="D20" s="24"/>
      <c r="E20" s="29" t="s">
        <v>22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27</v>
      </c>
      <c r="AL20" s="24"/>
      <c r="AM20" s="24"/>
      <c r="AN20" s="29" t="s">
        <v>19</v>
      </c>
      <c r="AO20" s="24"/>
      <c r="AP20" s="24"/>
      <c r="AQ20" s="24"/>
      <c r="AR20" s="22"/>
      <c r="BE20" s="355"/>
      <c r="BS20" s="19" t="s">
        <v>4</v>
      </c>
    </row>
    <row r="21" spans="1:71" s="1" customFormat="1" ht="6.9"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55"/>
    </row>
    <row r="22" spans="1:71" s="1" customFormat="1" ht="12" customHeight="1">
      <c r="B22" s="23"/>
      <c r="C22" s="24"/>
      <c r="D22" s="31"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55"/>
    </row>
    <row r="23" spans="1:71" s="1" customFormat="1" ht="47.25" customHeight="1">
      <c r="B23" s="23"/>
      <c r="C23" s="24"/>
      <c r="D23" s="24"/>
      <c r="E23" s="362" t="s">
        <v>34</v>
      </c>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24"/>
      <c r="AP23" s="24"/>
      <c r="AQ23" s="24"/>
      <c r="AR23" s="22"/>
      <c r="BE23" s="355"/>
    </row>
    <row r="24" spans="1:71" s="1" customFormat="1" ht="6.9"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55"/>
    </row>
    <row r="25" spans="1:71" s="1" customFormat="1" ht="6.9"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55"/>
    </row>
    <row r="26" spans="1:71" s="2" customFormat="1" ht="25.95" customHeight="1">
      <c r="A26" s="36"/>
      <c r="B26" s="37"/>
      <c r="C26" s="38"/>
      <c r="D26" s="39" t="s">
        <v>35</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63">
        <f>ROUND(AG54,2)</f>
        <v>0</v>
      </c>
      <c r="AL26" s="364"/>
      <c r="AM26" s="364"/>
      <c r="AN26" s="364"/>
      <c r="AO26" s="364"/>
      <c r="AP26" s="38"/>
      <c r="AQ26" s="38"/>
      <c r="AR26" s="41"/>
      <c r="BE26" s="355"/>
    </row>
    <row r="27" spans="1:71" s="2" customFormat="1" ht="6.9"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55"/>
    </row>
    <row r="28" spans="1:71" s="2" customFormat="1" ht="13.2">
      <c r="A28" s="36"/>
      <c r="B28" s="37"/>
      <c r="C28" s="38"/>
      <c r="D28" s="38"/>
      <c r="E28" s="38"/>
      <c r="F28" s="38"/>
      <c r="G28" s="38"/>
      <c r="H28" s="38"/>
      <c r="I28" s="38"/>
      <c r="J28" s="38"/>
      <c r="K28" s="38"/>
      <c r="L28" s="365" t="s">
        <v>36</v>
      </c>
      <c r="M28" s="365"/>
      <c r="N28" s="365"/>
      <c r="O28" s="365"/>
      <c r="P28" s="365"/>
      <c r="Q28" s="38"/>
      <c r="R28" s="38"/>
      <c r="S28" s="38"/>
      <c r="T28" s="38"/>
      <c r="U28" s="38"/>
      <c r="V28" s="38"/>
      <c r="W28" s="365" t="s">
        <v>37</v>
      </c>
      <c r="X28" s="365"/>
      <c r="Y28" s="365"/>
      <c r="Z28" s="365"/>
      <c r="AA28" s="365"/>
      <c r="AB28" s="365"/>
      <c r="AC28" s="365"/>
      <c r="AD28" s="365"/>
      <c r="AE28" s="365"/>
      <c r="AF28" s="38"/>
      <c r="AG28" s="38"/>
      <c r="AH28" s="38"/>
      <c r="AI28" s="38"/>
      <c r="AJ28" s="38"/>
      <c r="AK28" s="365" t="s">
        <v>38</v>
      </c>
      <c r="AL28" s="365"/>
      <c r="AM28" s="365"/>
      <c r="AN28" s="365"/>
      <c r="AO28" s="365"/>
      <c r="AP28" s="38"/>
      <c r="AQ28" s="38"/>
      <c r="AR28" s="41"/>
      <c r="BE28" s="355"/>
    </row>
    <row r="29" spans="1:71" s="3" customFormat="1" ht="14.4" customHeight="1">
      <c r="B29" s="42"/>
      <c r="C29" s="43"/>
      <c r="D29" s="31" t="s">
        <v>39</v>
      </c>
      <c r="E29" s="43"/>
      <c r="F29" s="31" t="s">
        <v>40</v>
      </c>
      <c r="G29" s="43"/>
      <c r="H29" s="43"/>
      <c r="I29" s="43"/>
      <c r="J29" s="43"/>
      <c r="K29" s="43"/>
      <c r="L29" s="368">
        <v>0.21</v>
      </c>
      <c r="M29" s="367"/>
      <c r="N29" s="367"/>
      <c r="O29" s="367"/>
      <c r="P29" s="367"/>
      <c r="Q29" s="43"/>
      <c r="R29" s="43"/>
      <c r="S29" s="43"/>
      <c r="T29" s="43"/>
      <c r="U29" s="43"/>
      <c r="V29" s="43"/>
      <c r="W29" s="366">
        <f>ROUND(AZ54, 2)</f>
        <v>0</v>
      </c>
      <c r="X29" s="367"/>
      <c r="Y29" s="367"/>
      <c r="Z29" s="367"/>
      <c r="AA29" s="367"/>
      <c r="AB29" s="367"/>
      <c r="AC29" s="367"/>
      <c r="AD29" s="367"/>
      <c r="AE29" s="367"/>
      <c r="AF29" s="43"/>
      <c r="AG29" s="43"/>
      <c r="AH29" s="43"/>
      <c r="AI29" s="43"/>
      <c r="AJ29" s="43"/>
      <c r="AK29" s="366">
        <f>ROUND(AV54, 2)</f>
        <v>0</v>
      </c>
      <c r="AL29" s="367"/>
      <c r="AM29" s="367"/>
      <c r="AN29" s="367"/>
      <c r="AO29" s="367"/>
      <c r="AP29" s="43"/>
      <c r="AQ29" s="43"/>
      <c r="AR29" s="44"/>
      <c r="BE29" s="356"/>
    </row>
    <row r="30" spans="1:71" s="3" customFormat="1" ht="14.4" customHeight="1">
      <c r="B30" s="42"/>
      <c r="C30" s="43"/>
      <c r="D30" s="43"/>
      <c r="E30" s="43"/>
      <c r="F30" s="31" t="s">
        <v>41</v>
      </c>
      <c r="G30" s="43"/>
      <c r="H30" s="43"/>
      <c r="I30" s="43"/>
      <c r="J30" s="43"/>
      <c r="K30" s="43"/>
      <c r="L30" s="368">
        <v>0.15</v>
      </c>
      <c r="M30" s="367"/>
      <c r="N30" s="367"/>
      <c r="O30" s="367"/>
      <c r="P30" s="367"/>
      <c r="Q30" s="43"/>
      <c r="R30" s="43"/>
      <c r="S30" s="43"/>
      <c r="T30" s="43"/>
      <c r="U30" s="43"/>
      <c r="V30" s="43"/>
      <c r="W30" s="366">
        <f>ROUND(BA54, 2)</f>
        <v>0</v>
      </c>
      <c r="X30" s="367"/>
      <c r="Y30" s="367"/>
      <c r="Z30" s="367"/>
      <c r="AA30" s="367"/>
      <c r="AB30" s="367"/>
      <c r="AC30" s="367"/>
      <c r="AD30" s="367"/>
      <c r="AE30" s="367"/>
      <c r="AF30" s="43"/>
      <c r="AG30" s="43"/>
      <c r="AH30" s="43"/>
      <c r="AI30" s="43"/>
      <c r="AJ30" s="43"/>
      <c r="AK30" s="366">
        <f>ROUND(AW54, 2)</f>
        <v>0</v>
      </c>
      <c r="AL30" s="367"/>
      <c r="AM30" s="367"/>
      <c r="AN30" s="367"/>
      <c r="AO30" s="367"/>
      <c r="AP30" s="43"/>
      <c r="AQ30" s="43"/>
      <c r="AR30" s="44"/>
      <c r="BE30" s="356"/>
    </row>
    <row r="31" spans="1:71" s="3" customFormat="1" ht="14.4" hidden="1" customHeight="1">
      <c r="B31" s="42"/>
      <c r="C31" s="43"/>
      <c r="D31" s="43"/>
      <c r="E31" s="43"/>
      <c r="F31" s="31" t="s">
        <v>42</v>
      </c>
      <c r="G31" s="43"/>
      <c r="H31" s="43"/>
      <c r="I31" s="43"/>
      <c r="J31" s="43"/>
      <c r="K31" s="43"/>
      <c r="L31" s="368">
        <v>0.21</v>
      </c>
      <c r="M31" s="367"/>
      <c r="N31" s="367"/>
      <c r="O31" s="367"/>
      <c r="P31" s="367"/>
      <c r="Q31" s="43"/>
      <c r="R31" s="43"/>
      <c r="S31" s="43"/>
      <c r="T31" s="43"/>
      <c r="U31" s="43"/>
      <c r="V31" s="43"/>
      <c r="W31" s="366">
        <f>ROUND(BB54, 2)</f>
        <v>0</v>
      </c>
      <c r="X31" s="367"/>
      <c r="Y31" s="367"/>
      <c r="Z31" s="367"/>
      <c r="AA31" s="367"/>
      <c r="AB31" s="367"/>
      <c r="AC31" s="367"/>
      <c r="AD31" s="367"/>
      <c r="AE31" s="367"/>
      <c r="AF31" s="43"/>
      <c r="AG31" s="43"/>
      <c r="AH31" s="43"/>
      <c r="AI31" s="43"/>
      <c r="AJ31" s="43"/>
      <c r="AK31" s="366">
        <v>0</v>
      </c>
      <c r="AL31" s="367"/>
      <c r="AM31" s="367"/>
      <c r="AN31" s="367"/>
      <c r="AO31" s="367"/>
      <c r="AP31" s="43"/>
      <c r="AQ31" s="43"/>
      <c r="AR31" s="44"/>
      <c r="BE31" s="356"/>
    </row>
    <row r="32" spans="1:71" s="3" customFormat="1" ht="14.4" hidden="1" customHeight="1">
      <c r="B32" s="42"/>
      <c r="C32" s="43"/>
      <c r="D32" s="43"/>
      <c r="E32" s="43"/>
      <c r="F32" s="31" t="s">
        <v>43</v>
      </c>
      <c r="G32" s="43"/>
      <c r="H32" s="43"/>
      <c r="I32" s="43"/>
      <c r="J32" s="43"/>
      <c r="K32" s="43"/>
      <c r="L32" s="368">
        <v>0.15</v>
      </c>
      <c r="M32" s="367"/>
      <c r="N32" s="367"/>
      <c r="O32" s="367"/>
      <c r="P32" s="367"/>
      <c r="Q32" s="43"/>
      <c r="R32" s="43"/>
      <c r="S32" s="43"/>
      <c r="T32" s="43"/>
      <c r="U32" s="43"/>
      <c r="V32" s="43"/>
      <c r="W32" s="366">
        <f>ROUND(BC54, 2)</f>
        <v>0</v>
      </c>
      <c r="X32" s="367"/>
      <c r="Y32" s="367"/>
      <c r="Z32" s="367"/>
      <c r="AA32" s="367"/>
      <c r="AB32" s="367"/>
      <c r="AC32" s="367"/>
      <c r="AD32" s="367"/>
      <c r="AE32" s="367"/>
      <c r="AF32" s="43"/>
      <c r="AG32" s="43"/>
      <c r="AH32" s="43"/>
      <c r="AI32" s="43"/>
      <c r="AJ32" s="43"/>
      <c r="AK32" s="366">
        <v>0</v>
      </c>
      <c r="AL32" s="367"/>
      <c r="AM32" s="367"/>
      <c r="AN32" s="367"/>
      <c r="AO32" s="367"/>
      <c r="AP32" s="43"/>
      <c r="AQ32" s="43"/>
      <c r="AR32" s="44"/>
      <c r="BE32" s="356"/>
    </row>
    <row r="33" spans="1:57" s="3" customFormat="1" ht="14.4" hidden="1" customHeight="1">
      <c r="B33" s="42"/>
      <c r="C33" s="43"/>
      <c r="D33" s="43"/>
      <c r="E33" s="43"/>
      <c r="F33" s="31" t="s">
        <v>44</v>
      </c>
      <c r="G33" s="43"/>
      <c r="H33" s="43"/>
      <c r="I33" s="43"/>
      <c r="J33" s="43"/>
      <c r="K33" s="43"/>
      <c r="L33" s="368">
        <v>0</v>
      </c>
      <c r="M33" s="367"/>
      <c r="N33" s="367"/>
      <c r="O33" s="367"/>
      <c r="P33" s="367"/>
      <c r="Q33" s="43"/>
      <c r="R33" s="43"/>
      <c r="S33" s="43"/>
      <c r="T33" s="43"/>
      <c r="U33" s="43"/>
      <c r="V33" s="43"/>
      <c r="W33" s="366">
        <f>ROUND(BD54, 2)</f>
        <v>0</v>
      </c>
      <c r="X33" s="367"/>
      <c r="Y33" s="367"/>
      <c r="Z33" s="367"/>
      <c r="AA33" s="367"/>
      <c r="AB33" s="367"/>
      <c r="AC33" s="367"/>
      <c r="AD33" s="367"/>
      <c r="AE33" s="367"/>
      <c r="AF33" s="43"/>
      <c r="AG33" s="43"/>
      <c r="AH33" s="43"/>
      <c r="AI33" s="43"/>
      <c r="AJ33" s="43"/>
      <c r="AK33" s="366">
        <v>0</v>
      </c>
      <c r="AL33" s="367"/>
      <c r="AM33" s="367"/>
      <c r="AN33" s="367"/>
      <c r="AO33" s="367"/>
      <c r="AP33" s="43"/>
      <c r="AQ33" s="43"/>
      <c r="AR33" s="44"/>
    </row>
    <row r="34" spans="1:57" s="2" customFormat="1" ht="6.9"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5" customHeight="1">
      <c r="A35" s="36"/>
      <c r="B35" s="37"/>
      <c r="C35" s="45"/>
      <c r="D35" s="46" t="s">
        <v>45</v>
      </c>
      <c r="E35" s="47"/>
      <c r="F35" s="47"/>
      <c r="G35" s="47"/>
      <c r="H35" s="47"/>
      <c r="I35" s="47"/>
      <c r="J35" s="47"/>
      <c r="K35" s="47"/>
      <c r="L35" s="47"/>
      <c r="M35" s="47"/>
      <c r="N35" s="47"/>
      <c r="O35" s="47"/>
      <c r="P35" s="47"/>
      <c r="Q35" s="47"/>
      <c r="R35" s="47"/>
      <c r="S35" s="47"/>
      <c r="T35" s="48" t="s">
        <v>46</v>
      </c>
      <c r="U35" s="47"/>
      <c r="V35" s="47"/>
      <c r="W35" s="47"/>
      <c r="X35" s="372" t="s">
        <v>47</v>
      </c>
      <c r="Y35" s="370"/>
      <c r="Z35" s="370"/>
      <c r="AA35" s="370"/>
      <c r="AB35" s="370"/>
      <c r="AC35" s="47"/>
      <c r="AD35" s="47"/>
      <c r="AE35" s="47"/>
      <c r="AF35" s="47"/>
      <c r="AG35" s="47"/>
      <c r="AH35" s="47"/>
      <c r="AI35" s="47"/>
      <c r="AJ35" s="47"/>
      <c r="AK35" s="369">
        <f>SUM(AK26:AK33)</f>
        <v>0</v>
      </c>
      <c r="AL35" s="370"/>
      <c r="AM35" s="370"/>
      <c r="AN35" s="370"/>
      <c r="AO35" s="371"/>
      <c r="AP35" s="45"/>
      <c r="AQ35" s="45"/>
      <c r="AR35" s="41"/>
      <c r="BE35" s="36"/>
    </row>
    <row r="36" spans="1:57" s="2" customFormat="1" ht="6.9"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 customHeight="1">
      <c r="A42" s="36"/>
      <c r="B42" s="37"/>
      <c r="C42" s="25" t="s">
        <v>48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1" t="s">
        <v>13</v>
      </c>
      <c r="D44" s="54"/>
      <c r="E44" s="54"/>
      <c r="F44" s="54"/>
      <c r="G44" s="54"/>
      <c r="H44" s="54"/>
      <c r="I44" s="54"/>
      <c r="J44" s="54"/>
      <c r="K44" s="54"/>
      <c r="L44" s="54" t="str">
        <f>K5</f>
        <v>21BAU501B</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 customHeight="1">
      <c r="B45" s="56"/>
      <c r="C45" s="57" t="s">
        <v>16</v>
      </c>
      <c r="D45" s="58"/>
      <c r="E45" s="58"/>
      <c r="F45" s="58"/>
      <c r="G45" s="58"/>
      <c r="H45" s="58"/>
      <c r="I45" s="58"/>
      <c r="J45" s="58"/>
      <c r="K45" s="58"/>
      <c r="L45" s="351" t="str">
        <f>K6</f>
        <v>Vědomice - přístavba a stavební úpravy mateřské školy - rev 0821</v>
      </c>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58"/>
      <c r="AQ45" s="58"/>
      <c r="AR45" s="59"/>
    </row>
    <row r="46" spans="1:57" s="2" customFormat="1" ht="6.9"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1" t="s">
        <v>21</v>
      </c>
      <c r="D47" s="38"/>
      <c r="E47" s="38"/>
      <c r="F47" s="38"/>
      <c r="G47" s="38"/>
      <c r="H47" s="38"/>
      <c r="I47" s="38"/>
      <c r="J47" s="38"/>
      <c r="K47" s="38"/>
      <c r="L47" s="60" t="str">
        <f>IF(K8="","",K8)</f>
        <v xml:space="preserve"> </v>
      </c>
      <c r="M47" s="38"/>
      <c r="N47" s="38"/>
      <c r="O47" s="38"/>
      <c r="P47" s="38"/>
      <c r="Q47" s="38"/>
      <c r="R47" s="38"/>
      <c r="S47" s="38"/>
      <c r="T47" s="38"/>
      <c r="U47" s="38"/>
      <c r="V47" s="38"/>
      <c r="W47" s="38"/>
      <c r="X47" s="38"/>
      <c r="Y47" s="38"/>
      <c r="Z47" s="38"/>
      <c r="AA47" s="38"/>
      <c r="AB47" s="38"/>
      <c r="AC47" s="38"/>
      <c r="AD47" s="38"/>
      <c r="AE47" s="38"/>
      <c r="AF47" s="38"/>
      <c r="AG47" s="38"/>
      <c r="AH47" s="38"/>
      <c r="AI47" s="31" t="s">
        <v>23</v>
      </c>
      <c r="AJ47" s="38"/>
      <c r="AK47" s="38"/>
      <c r="AL47" s="38"/>
      <c r="AM47" s="382" t="str">
        <f>IF(AN8= "","",AN8)</f>
        <v>31. 8. 2021</v>
      </c>
      <c r="AN47" s="382"/>
      <c r="AO47" s="38"/>
      <c r="AP47" s="38"/>
      <c r="AQ47" s="38"/>
      <c r="AR47" s="41"/>
      <c r="BE47" s="36"/>
    </row>
    <row r="48" spans="1:57" s="2" customFormat="1" ht="6.9"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15" customHeight="1">
      <c r="A49" s="36"/>
      <c r="B49" s="37"/>
      <c r="C49" s="31" t="s">
        <v>25</v>
      </c>
      <c r="D49" s="38"/>
      <c r="E49" s="38"/>
      <c r="F49" s="38"/>
      <c r="G49" s="38"/>
      <c r="H49" s="38"/>
      <c r="I49" s="38"/>
      <c r="J49" s="38"/>
      <c r="K49" s="38"/>
      <c r="L49" s="54" t="str">
        <f>IF(E11= "","",E11)</f>
        <v xml:space="preserve"> </v>
      </c>
      <c r="M49" s="38"/>
      <c r="N49" s="38"/>
      <c r="O49" s="38"/>
      <c r="P49" s="38"/>
      <c r="Q49" s="38"/>
      <c r="R49" s="38"/>
      <c r="S49" s="38"/>
      <c r="T49" s="38"/>
      <c r="U49" s="38"/>
      <c r="V49" s="38"/>
      <c r="W49" s="38"/>
      <c r="X49" s="38"/>
      <c r="Y49" s="38"/>
      <c r="Z49" s="38"/>
      <c r="AA49" s="38"/>
      <c r="AB49" s="38"/>
      <c r="AC49" s="38"/>
      <c r="AD49" s="38"/>
      <c r="AE49" s="38"/>
      <c r="AF49" s="38"/>
      <c r="AG49" s="38"/>
      <c r="AH49" s="38"/>
      <c r="AI49" s="31" t="s">
        <v>30</v>
      </c>
      <c r="AJ49" s="38"/>
      <c r="AK49" s="38"/>
      <c r="AL49" s="38"/>
      <c r="AM49" s="380" t="str">
        <f>IF(E17="","",E17)</f>
        <v xml:space="preserve"> </v>
      </c>
      <c r="AN49" s="381"/>
      <c r="AO49" s="381"/>
      <c r="AP49" s="381"/>
      <c r="AQ49" s="38"/>
      <c r="AR49" s="41"/>
      <c r="AS49" s="383" t="s">
        <v>49</v>
      </c>
      <c r="AT49" s="384"/>
      <c r="AU49" s="62"/>
      <c r="AV49" s="62"/>
      <c r="AW49" s="62"/>
      <c r="AX49" s="62"/>
      <c r="AY49" s="62"/>
      <c r="AZ49" s="62"/>
      <c r="BA49" s="62"/>
      <c r="BB49" s="62"/>
      <c r="BC49" s="62"/>
      <c r="BD49" s="63"/>
      <c r="BE49" s="36"/>
    </row>
    <row r="50" spans="1:91" s="2" customFormat="1" ht="15.15" customHeight="1">
      <c r="A50" s="36"/>
      <c r="B50" s="37"/>
      <c r="C50" s="31" t="s">
        <v>28</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1" t="s">
        <v>32</v>
      </c>
      <c r="AJ50" s="38"/>
      <c r="AK50" s="38"/>
      <c r="AL50" s="38"/>
      <c r="AM50" s="380" t="str">
        <f>IF(E20="","",E20)</f>
        <v xml:space="preserve"> </v>
      </c>
      <c r="AN50" s="381"/>
      <c r="AO50" s="381"/>
      <c r="AP50" s="381"/>
      <c r="AQ50" s="38"/>
      <c r="AR50" s="41"/>
      <c r="AS50" s="385"/>
      <c r="AT50" s="386"/>
      <c r="AU50" s="64"/>
      <c r="AV50" s="64"/>
      <c r="AW50" s="64"/>
      <c r="AX50" s="64"/>
      <c r="AY50" s="64"/>
      <c r="AZ50" s="64"/>
      <c r="BA50" s="64"/>
      <c r="BB50" s="64"/>
      <c r="BC50" s="64"/>
      <c r="BD50" s="65"/>
      <c r="BE50" s="36"/>
    </row>
    <row r="51" spans="1:91" s="2" customFormat="1" ht="10.8"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87"/>
      <c r="AT51" s="388"/>
      <c r="AU51" s="66"/>
      <c r="AV51" s="66"/>
      <c r="AW51" s="66"/>
      <c r="AX51" s="66"/>
      <c r="AY51" s="66"/>
      <c r="AZ51" s="66"/>
      <c r="BA51" s="66"/>
      <c r="BB51" s="66"/>
      <c r="BC51" s="66"/>
      <c r="BD51" s="67"/>
      <c r="BE51" s="36"/>
    </row>
    <row r="52" spans="1:91" s="2" customFormat="1" ht="29.25" customHeight="1">
      <c r="A52" s="36"/>
      <c r="B52" s="37"/>
      <c r="C52" s="346" t="s">
        <v>50</v>
      </c>
      <c r="D52" s="347"/>
      <c r="E52" s="347"/>
      <c r="F52" s="347"/>
      <c r="G52" s="347"/>
      <c r="H52" s="68"/>
      <c r="I52" s="350" t="s">
        <v>51</v>
      </c>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78" t="s">
        <v>52</v>
      </c>
      <c r="AH52" s="347"/>
      <c r="AI52" s="347"/>
      <c r="AJ52" s="347"/>
      <c r="AK52" s="347"/>
      <c r="AL52" s="347"/>
      <c r="AM52" s="347"/>
      <c r="AN52" s="350" t="s">
        <v>53</v>
      </c>
      <c r="AO52" s="347"/>
      <c r="AP52" s="347"/>
      <c r="AQ52" s="69" t="s">
        <v>54</v>
      </c>
      <c r="AR52" s="41"/>
      <c r="AS52" s="70" t="s">
        <v>55</v>
      </c>
      <c r="AT52" s="71" t="s">
        <v>56</v>
      </c>
      <c r="AU52" s="71" t="s">
        <v>57</v>
      </c>
      <c r="AV52" s="71" t="s">
        <v>58</v>
      </c>
      <c r="AW52" s="71" t="s">
        <v>59</v>
      </c>
      <c r="AX52" s="71" t="s">
        <v>60</v>
      </c>
      <c r="AY52" s="71" t="s">
        <v>61</v>
      </c>
      <c r="AZ52" s="71" t="s">
        <v>62</v>
      </c>
      <c r="BA52" s="71" t="s">
        <v>63</v>
      </c>
      <c r="BB52" s="71" t="s">
        <v>64</v>
      </c>
      <c r="BC52" s="71" t="s">
        <v>65</v>
      </c>
      <c r="BD52" s="72" t="s">
        <v>66</v>
      </c>
      <c r="BE52" s="36"/>
    </row>
    <row r="53" spans="1:91" s="2" customFormat="1" ht="10.8"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 customHeight="1">
      <c r="B54" s="76"/>
      <c r="C54" s="77" t="s">
        <v>67</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3">
        <f>ROUND(AG55+AG56+SUM(AG64:AG68),2)</f>
        <v>0</v>
      </c>
      <c r="AH54" s="353"/>
      <c r="AI54" s="353"/>
      <c r="AJ54" s="353"/>
      <c r="AK54" s="353"/>
      <c r="AL54" s="353"/>
      <c r="AM54" s="353"/>
      <c r="AN54" s="389">
        <f t="shared" ref="AN54:AN68" si="0">SUM(AG54,AT54)</f>
        <v>0</v>
      </c>
      <c r="AO54" s="389"/>
      <c r="AP54" s="389"/>
      <c r="AQ54" s="80" t="s">
        <v>19</v>
      </c>
      <c r="AR54" s="81"/>
      <c r="AS54" s="82">
        <f>ROUND(AS55+AS56+SUM(AS64:AS68),2)</f>
        <v>0</v>
      </c>
      <c r="AT54" s="83">
        <f t="shared" ref="AT54:AT68" si="1">ROUND(SUM(AV54:AW54),2)</f>
        <v>0</v>
      </c>
      <c r="AU54" s="84">
        <f>ROUND(AU55+AU56+SUM(AU64:AU68),5)</f>
        <v>0</v>
      </c>
      <c r="AV54" s="83">
        <f>ROUND(AZ54*L29,2)</f>
        <v>0</v>
      </c>
      <c r="AW54" s="83">
        <f>ROUND(BA54*L30,2)</f>
        <v>0</v>
      </c>
      <c r="AX54" s="83">
        <f>ROUND(BB54*L29,2)</f>
        <v>0</v>
      </c>
      <c r="AY54" s="83">
        <f>ROUND(BC54*L30,2)</f>
        <v>0</v>
      </c>
      <c r="AZ54" s="83">
        <f>ROUND(AZ55+AZ56+SUM(AZ64:AZ68),2)</f>
        <v>0</v>
      </c>
      <c r="BA54" s="83">
        <f>ROUND(BA55+BA56+SUM(BA64:BA68),2)</f>
        <v>0</v>
      </c>
      <c r="BB54" s="83">
        <f>ROUND(BB55+BB56+SUM(BB64:BB68),2)</f>
        <v>0</v>
      </c>
      <c r="BC54" s="83">
        <f>ROUND(BC55+BC56+SUM(BC64:BC68),2)</f>
        <v>0</v>
      </c>
      <c r="BD54" s="85">
        <f>ROUND(BD55+BD56+SUM(BD64:BD68),2)</f>
        <v>0</v>
      </c>
      <c r="BS54" s="86" t="s">
        <v>68</v>
      </c>
      <c r="BT54" s="86" t="s">
        <v>69</v>
      </c>
      <c r="BU54" s="87" t="s">
        <v>70</v>
      </c>
      <c r="BV54" s="86" t="s">
        <v>71</v>
      </c>
      <c r="BW54" s="86" t="s">
        <v>5</v>
      </c>
      <c r="BX54" s="86" t="s">
        <v>72</v>
      </c>
      <c r="CL54" s="86" t="s">
        <v>19</v>
      </c>
    </row>
    <row r="55" spans="1:91" s="7" customFormat="1" ht="16.5" customHeight="1">
      <c r="A55" s="88" t="s">
        <v>73</v>
      </c>
      <c r="B55" s="89"/>
      <c r="C55" s="90"/>
      <c r="D55" s="348" t="s">
        <v>74</v>
      </c>
      <c r="E55" s="348"/>
      <c r="F55" s="348"/>
      <c r="G55" s="348"/>
      <c r="H55" s="348"/>
      <c r="I55" s="91"/>
      <c r="J55" s="348" t="s">
        <v>75</v>
      </c>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76">
        <f>'1 - SO 01 - demolice'!J30</f>
        <v>0</v>
      </c>
      <c r="AH55" s="377"/>
      <c r="AI55" s="377"/>
      <c r="AJ55" s="377"/>
      <c r="AK55" s="377"/>
      <c r="AL55" s="377"/>
      <c r="AM55" s="377"/>
      <c r="AN55" s="376">
        <f t="shared" si="0"/>
        <v>0</v>
      </c>
      <c r="AO55" s="377"/>
      <c r="AP55" s="377"/>
      <c r="AQ55" s="92" t="s">
        <v>76</v>
      </c>
      <c r="AR55" s="93"/>
      <c r="AS55" s="94">
        <v>0</v>
      </c>
      <c r="AT55" s="95">
        <f t="shared" si="1"/>
        <v>0</v>
      </c>
      <c r="AU55" s="96">
        <f>'1 - SO 01 - demolice'!P83</f>
        <v>0</v>
      </c>
      <c r="AV55" s="95">
        <f>'1 - SO 01 - demolice'!J33</f>
        <v>0</v>
      </c>
      <c r="AW55" s="95">
        <f>'1 - SO 01 - demolice'!J34</f>
        <v>0</v>
      </c>
      <c r="AX55" s="95">
        <f>'1 - SO 01 - demolice'!J35</f>
        <v>0</v>
      </c>
      <c r="AY55" s="95">
        <f>'1 - SO 01 - demolice'!J36</f>
        <v>0</v>
      </c>
      <c r="AZ55" s="95">
        <f>'1 - SO 01 - demolice'!F33</f>
        <v>0</v>
      </c>
      <c r="BA55" s="95">
        <f>'1 - SO 01 - demolice'!F34</f>
        <v>0</v>
      </c>
      <c r="BB55" s="95">
        <f>'1 - SO 01 - demolice'!F35</f>
        <v>0</v>
      </c>
      <c r="BC55" s="95">
        <f>'1 - SO 01 - demolice'!F36</f>
        <v>0</v>
      </c>
      <c r="BD55" s="97">
        <f>'1 - SO 01 - demolice'!F37</f>
        <v>0</v>
      </c>
      <c r="BT55" s="98" t="s">
        <v>74</v>
      </c>
      <c r="BV55" s="98" t="s">
        <v>71</v>
      </c>
      <c r="BW55" s="98" t="s">
        <v>77</v>
      </c>
      <c r="BX55" s="98" t="s">
        <v>5</v>
      </c>
      <c r="CL55" s="98" t="s">
        <v>19</v>
      </c>
      <c r="CM55" s="98" t="s">
        <v>78</v>
      </c>
    </row>
    <row r="56" spans="1:91" s="7" customFormat="1" ht="16.5" customHeight="1">
      <c r="B56" s="89"/>
      <c r="C56" s="90"/>
      <c r="D56" s="348" t="s">
        <v>78</v>
      </c>
      <c r="E56" s="348"/>
      <c r="F56" s="348"/>
      <c r="G56" s="348"/>
      <c r="H56" s="348"/>
      <c r="I56" s="91"/>
      <c r="J56" s="348" t="s">
        <v>79</v>
      </c>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79">
        <f>ROUND(SUM(AG57:AG63),2)</f>
        <v>0</v>
      </c>
      <c r="AH56" s="377"/>
      <c r="AI56" s="377"/>
      <c r="AJ56" s="377"/>
      <c r="AK56" s="377"/>
      <c r="AL56" s="377"/>
      <c r="AM56" s="377"/>
      <c r="AN56" s="376">
        <f t="shared" si="0"/>
        <v>0</v>
      </c>
      <c r="AO56" s="377"/>
      <c r="AP56" s="377"/>
      <c r="AQ56" s="92" t="s">
        <v>76</v>
      </c>
      <c r="AR56" s="93"/>
      <c r="AS56" s="94">
        <f>ROUND(SUM(AS57:AS63),2)</f>
        <v>0</v>
      </c>
      <c r="AT56" s="95">
        <f t="shared" si="1"/>
        <v>0</v>
      </c>
      <c r="AU56" s="96">
        <f>ROUND(SUM(AU57:AU63),5)</f>
        <v>0</v>
      </c>
      <c r="AV56" s="95">
        <f>ROUND(AZ56*L29,2)</f>
        <v>0</v>
      </c>
      <c r="AW56" s="95">
        <f>ROUND(BA56*L30,2)</f>
        <v>0</v>
      </c>
      <c r="AX56" s="95">
        <f>ROUND(BB56*L29,2)</f>
        <v>0</v>
      </c>
      <c r="AY56" s="95">
        <f>ROUND(BC56*L30,2)</f>
        <v>0</v>
      </c>
      <c r="AZ56" s="95">
        <f>ROUND(SUM(AZ57:AZ63),2)</f>
        <v>0</v>
      </c>
      <c r="BA56" s="95">
        <f>ROUND(SUM(BA57:BA63),2)</f>
        <v>0</v>
      </c>
      <c r="BB56" s="95">
        <f>ROUND(SUM(BB57:BB63),2)</f>
        <v>0</v>
      </c>
      <c r="BC56" s="95">
        <f>ROUND(SUM(BC57:BC63),2)</f>
        <v>0</v>
      </c>
      <c r="BD56" s="97">
        <f>ROUND(SUM(BD57:BD63),2)</f>
        <v>0</v>
      </c>
      <c r="BS56" s="98" t="s">
        <v>68</v>
      </c>
      <c r="BT56" s="98" t="s">
        <v>74</v>
      </c>
      <c r="BU56" s="98" t="s">
        <v>70</v>
      </c>
      <c r="BV56" s="98" t="s">
        <v>71</v>
      </c>
      <c r="BW56" s="98" t="s">
        <v>80</v>
      </c>
      <c r="BX56" s="98" t="s">
        <v>5</v>
      </c>
      <c r="CL56" s="98" t="s">
        <v>19</v>
      </c>
      <c r="CM56" s="98" t="s">
        <v>78</v>
      </c>
    </row>
    <row r="57" spans="1:91" s="4" customFormat="1" ht="16.5" customHeight="1">
      <c r="A57" s="88" t="s">
        <v>73</v>
      </c>
      <c r="B57" s="53"/>
      <c r="C57" s="99"/>
      <c r="D57" s="99"/>
      <c r="E57" s="349" t="s">
        <v>81</v>
      </c>
      <c r="F57" s="349"/>
      <c r="G57" s="349"/>
      <c r="H57" s="349"/>
      <c r="I57" s="349"/>
      <c r="J57" s="99"/>
      <c r="K57" s="349" t="s">
        <v>82</v>
      </c>
      <c r="L57" s="349"/>
      <c r="M57" s="349"/>
      <c r="N57" s="349"/>
      <c r="O57" s="349"/>
      <c r="P57" s="349"/>
      <c r="Q57" s="349"/>
      <c r="R57" s="349"/>
      <c r="S57" s="349"/>
      <c r="T57" s="349"/>
      <c r="U57" s="349"/>
      <c r="V57" s="349"/>
      <c r="W57" s="349"/>
      <c r="X57" s="349"/>
      <c r="Y57" s="349"/>
      <c r="Z57" s="349"/>
      <c r="AA57" s="349"/>
      <c r="AB57" s="349"/>
      <c r="AC57" s="349"/>
      <c r="AD57" s="349"/>
      <c r="AE57" s="349"/>
      <c r="AF57" s="349"/>
      <c r="AG57" s="374">
        <f>'2 - 01 - stavební část'!J32</f>
        <v>0</v>
      </c>
      <c r="AH57" s="375"/>
      <c r="AI57" s="375"/>
      <c r="AJ57" s="375"/>
      <c r="AK57" s="375"/>
      <c r="AL57" s="375"/>
      <c r="AM57" s="375"/>
      <c r="AN57" s="374">
        <f t="shared" si="0"/>
        <v>0</v>
      </c>
      <c r="AO57" s="375"/>
      <c r="AP57" s="375"/>
      <c r="AQ57" s="100" t="s">
        <v>83</v>
      </c>
      <c r="AR57" s="55"/>
      <c r="AS57" s="101">
        <v>0</v>
      </c>
      <c r="AT57" s="102">
        <f t="shared" si="1"/>
        <v>0</v>
      </c>
      <c r="AU57" s="103">
        <f>'2 - 01 - stavební část'!P115</f>
        <v>0</v>
      </c>
      <c r="AV57" s="102">
        <f>'2 - 01 - stavební část'!J35</f>
        <v>0</v>
      </c>
      <c r="AW57" s="102">
        <f>'2 - 01 - stavební část'!J36</f>
        <v>0</v>
      </c>
      <c r="AX57" s="102">
        <f>'2 - 01 - stavební část'!J37</f>
        <v>0</v>
      </c>
      <c r="AY57" s="102">
        <f>'2 - 01 - stavební část'!J38</f>
        <v>0</v>
      </c>
      <c r="AZ57" s="102">
        <f>'2 - 01 - stavební část'!F35</f>
        <v>0</v>
      </c>
      <c r="BA57" s="102">
        <f>'2 - 01 - stavební část'!F36</f>
        <v>0</v>
      </c>
      <c r="BB57" s="102">
        <f>'2 - 01 - stavební část'!F37</f>
        <v>0</v>
      </c>
      <c r="BC57" s="102">
        <f>'2 - 01 - stavební část'!F38</f>
        <v>0</v>
      </c>
      <c r="BD57" s="104">
        <f>'2 - 01 - stavební část'!F39</f>
        <v>0</v>
      </c>
      <c r="BT57" s="105" t="s">
        <v>78</v>
      </c>
      <c r="BV57" s="105" t="s">
        <v>71</v>
      </c>
      <c r="BW57" s="105" t="s">
        <v>84</v>
      </c>
      <c r="BX57" s="105" t="s">
        <v>80</v>
      </c>
      <c r="CL57" s="105" t="s">
        <v>19</v>
      </c>
    </row>
    <row r="58" spans="1:91" s="4" customFormat="1" ht="16.5" customHeight="1">
      <c r="A58" s="88" t="s">
        <v>73</v>
      </c>
      <c r="B58" s="53"/>
      <c r="C58" s="99"/>
      <c r="D58" s="99"/>
      <c r="E58" s="349" t="s">
        <v>85</v>
      </c>
      <c r="F58" s="349"/>
      <c r="G58" s="349"/>
      <c r="H58" s="349"/>
      <c r="I58" s="349"/>
      <c r="J58" s="99"/>
      <c r="K58" s="349" t="s">
        <v>86</v>
      </c>
      <c r="L58" s="349"/>
      <c r="M58" s="349"/>
      <c r="N58" s="349"/>
      <c r="O58" s="349"/>
      <c r="P58" s="349"/>
      <c r="Q58" s="349"/>
      <c r="R58" s="349"/>
      <c r="S58" s="349"/>
      <c r="T58" s="349"/>
      <c r="U58" s="349"/>
      <c r="V58" s="349"/>
      <c r="W58" s="349"/>
      <c r="X58" s="349"/>
      <c r="Y58" s="349"/>
      <c r="Z58" s="349"/>
      <c r="AA58" s="349"/>
      <c r="AB58" s="349"/>
      <c r="AC58" s="349"/>
      <c r="AD58" s="349"/>
      <c r="AE58" s="349"/>
      <c r="AF58" s="349"/>
      <c r="AG58" s="374">
        <f>'2 - 02 - vytápění'!J32</f>
        <v>0</v>
      </c>
      <c r="AH58" s="375"/>
      <c r="AI58" s="375"/>
      <c r="AJ58" s="375"/>
      <c r="AK58" s="375"/>
      <c r="AL58" s="375"/>
      <c r="AM58" s="375"/>
      <c r="AN58" s="374">
        <f t="shared" si="0"/>
        <v>0</v>
      </c>
      <c r="AO58" s="375"/>
      <c r="AP58" s="375"/>
      <c r="AQ58" s="100" t="s">
        <v>83</v>
      </c>
      <c r="AR58" s="55"/>
      <c r="AS58" s="101">
        <v>0</v>
      </c>
      <c r="AT58" s="102">
        <f t="shared" si="1"/>
        <v>0</v>
      </c>
      <c r="AU58" s="103">
        <f>'2 - 02 - vytápění'!P92</f>
        <v>0</v>
      </c>
      <c r="AV58" s="102">
        <f>'2 - 02 - vytápění'!J35</f>
        <v>0</v>
      </c>
      <c r="AW58" s="102">
        <f>'2 - 02 - vytápění'!J36</f>
        <v>0</v>
      </c>
      <c r="AX58" s="102">
        <f>'2 - 02 - vytápění'!J37</f>
        <v>0</v>
      </c>
      <c r="AY58" s="102">
        <f>'2 - 02 - vytápění'!J38</f>
        <v>0</v>
      </c>
      <c r="AZ58" s="102">
        <f>'2 - 02 - vytápění'!F35</f>
        <v>0</v>
      </c>
      <c r="BA58" s="102">
        <f>'2 - 02 - vytápění'!F36</f>
        <v>0</v>
      </c>
      <c r="BB58" s="102">
        <f>'2 - 02 - vytápění'!F37</f>
        <v>0</v>
      </c>
      <c r="BC58" s="102">
        <f>'2 - 02 - vytápění'!F38</f>
        <v>0</v>
      </c>
      <c r="BD58" s="104">
        <f>'2 - 02 - vytápění'!F39</f>
        <v>0</v>
      </c>
      <c r="BT58" s="105" t="s">
        <v>78</v>
      </c>
      <c r="BV58" s="105" t="s">
        <v>71</v>
      </c>
      <c r="BW58" s="105" t="s">
        <v>87</v>
      </c>
      <c r="BX58" s="105" t="s">
        <v>80</v>
      </c>
      <c r="CL58" s="105" t="s">
        <v>19</v>
      </c>
    </row>
    <row r="59" spans="1:91" s="4" customFormat="1" ht="16.5" customHeight="1">
      <c r="A59" s="88" t="s">
        <v>73</v>
      </c>
      <c r="B59" s="53"/>
      <c r="C59" s="99"/>
      <c r="D59" s="99"/>
      <c r="E59" s="349" t="s">
        <v>88</v>
      </c>
      <c r="F59" s="349"/>
      <c r="G59" s="349"/>
      <c r="H59" s="349"/>
      <c r="I59" s="349"/>
      <c r="J59" s="99"/>
      <c r="K59" s="349" t="s">
        <v>89</v>
      </c>
      <c r="L59" s="349"/>
      <c r="M59" s="349"/>
      <c r="N59" s="349"/>
      <c r="O59" s="349"/>
      <c r="P59" s="349"/>
      <c r="Q59" s="349"/>
      <c r="R59" s="349"/>
      <c r="S59" s="349"/>
      <c r="T59" s="349"/>
      <c r="U59" s="349"/>
      <c r="V59" s="349"/>
      <c r="W59" s="349"/>
      <c r="X59" s="349"/>
      <c r="Y59" s="349"/>
      <c r="Z59" s="349"/>
      <c r="AA59" s="349"/>
      <c r="AB59" s="349"/>
      <c r="AC59" s="349"/>
      <c r="AD59" s="349"/>
      <c r="AE59" s="349"/>
      <c r="AF59" s="349"/>
      <c r="AG59" s="374">
        <f>'2 - 03 - zdravotní instalace'!J32</f>
        <v>0</v>
      </c>
      <c r="AH59" s="375"/>
      <c r="AI59" s="375"/>
      <c r="AJ59" s="375"/>
      <c r="AK59" s="375"/>
      <c r="AL59" s="375"/>
      <c r="AM59" s="375"/>
      <c r="AN59" s="374">
        <f t="shared" si="0"/>
        <v>0</v>
      </c>
      <c r="AO59" s="375"/>
      <c r="AP59" s="375"/>
      <c r="AQ59" s="100" t="s">
        <v>83</v>
      </c>
      <c r="AR59" s="55"/>
      <c r="AS59" s="101">
        <v>0</v>
      </c>
      <c r="AT59" s="102">
        <f t="shared" si="1"/>
        <v>0</v>
      </c>
      <c r="AU59" s="103">
        <f>'2 - 03 - zdravotní instalace'!P102</f>
        <v>0</v>
      </c>
      <c r="AV59" s="102">
        <f>'2 - 03 - zdravotní instalace'!J35</f>
        <v>0</v>
      </c>
      <c r="AW59" s="102">
        <f>'2 - 03 - zdravotní instalace'!J36</f>
        <v>0</v>
      </c>
      <c r="AX59" s="102">
        <f>'2 - 03 - zdravotní instalace'!J37</f>
        <v>0</v>
      </c>
      <c r="AY59" s="102">
        <f>'2 - 03 - zdravotní instalace'!J38</f>
        <v>0</v>
      </c>
      <c r="AZ59" s="102">
        <f>'2 - 03 - zdravotní instalace'!F35</f>
        <v>0</v>
      </c>
      <c r="BA59" s="102">
        <f>'2 - 03 - zdravotní instalace'!F36</f>
        <v>0</v>
      </c>
      <c r="BB59" s="102">
        <f>'2 - 03 - zdravotní instalace'!F37</f>
        <v>0</v>
      </c>
      <c r="BC59" s="102">
        <f>'2 - 03 - zdravotní instalace'!F38</f>
        <v>0</v>
      </c>
      <c r="BD59" s="104">
        <f>'2 - 03 - zdravotní instalace'!F39</f>
        <v>0</v>
      </c>
      <c r="BT59" s="105" t="s">
        <v>78</v>
      </c>
      <c r="BV59" s="105" t="s">
        <v>71</v>
      </c>
      <c r="BW59" s="105" t="s">
        <v>90</v>
      </c>
      <c r="BX59" s="105" t="s">
        <v>80</v>
      </c>
      <c r="CL59" s="105" t="s">
        <v>19</v>
      </c>
    </row>
    <row r="60" spans="1:91" s="4" customFormat="1" ht="23.25" customHeight="1">
      <c r="A60" s="88" t="s">
        <v>73</v>
      </c>
      <c r="B60" s="53"/>
      <c r="C60" s="99"/>
      <c r="D60" s="99"/>
      <c r="E60" s="349" t="s">
        <v>91</v>
      </c>
      <c r="F60" s="349"/>
      <c r="G60" s="349"/>
      <c r="H60" s="349"/>
      <c r="I60" s="349"/>
      <c r="J60" s="99"/>
      <c r="K60" s="349" t="s">
        <v>92</v>
      </c>
      <c r="L60" s="349"/>
      <c r="M60" s="349"/>
      <c r="N60" s="349"/>
      <c r="O60" s="349"/>
      <c r="P60" s="349"/>
      <c r="Q60" s="349"/>
      <c r="R60" s="349"/>
      <c r="S60" s="349"/>
      <c r="T60" s="349"/>
      <c r="U60" s="349"/>
      <c r="V60" s="349"/>
      <c r="W60" s="349"/>
      <c r="X60" s="349"/>
      <c r="Y60" s="349"/>
      <c r="Z60" s="349"/>
      <c r="AA60" s="349"/>
      <c r="AB60" s="349"/>
      <c r="AC60" s="349"/>
      <c r="AD60" s="349"/>
      <c r="AE60" s="349"/>
      <c r="AF60" s="349"/>
      <c r="AG60" s="374">
        <f>'2 - 04 - elektroinstaklac...'!J32</f>
        <v>0</v>
      </c>
      <c r="AH60" s="375"/>
      <c r="AI60" s="375"/>
      <c r="AJ60" s="375"/>
      <c r="AK60" s="375"/>
      <c r="AL60" s="375"/>
      <c r="AM60" s="375"/>
      <c r="AN60" s="374">
        <f t="shared" si="0"/>
        <v>0</v>
      </c>
      <c r="AO60" s="375"/>
      <c r="AP60" s="375"/>
      <c r="AQ60" s="100" t="s">
        <v>83</v>
      </c>
      <c r="AR60" s="55"/>
      <c r="AS60" s="101">
        <v>0</v>
      </c>
      <c r="AT60" s="102">
        <f t="shared" si="1"/>
        <v>0</v>
      </c>
      <c r="AU60" s="103">
        <f>'2 - 04 - elektroinstaklac...'!P95</f>
        <v>0</v>
      </c>
      <c r="AV60" s="102">
        <f>'2 - 04 - elektroinstaklac...'!J35</f>
        <v>0</v>
      </c>
      <c r="AW60" s="102">
        <f>'2 - 04 - elektroinstaklac...'!J36</f>
        <v>0</v>
      </c>
      <c r="AX60" s="102">
        <f>'2 - 04 - elektroinstaklac...'!J37</f>
        <v>0</v>
      </c>
      <c r="AY60" s="102">
        <f>'2 - 04 - elektroinstaklac...'!J38</f>
        <v>0</v>
      </c>
      <c r="AZ60" s="102">
        <f>'2 - 04 - elektroinstaklac...'!F35</f>
        <v>0</v>
      </c>
      <c r="BA60" s="102">
        <f>'2 - 04 - elektroinstaklac...'!F36</f>
        <v>0</v>
      </c>
      <c r="BB60" s="102">
        <f>'2 - 04 - elektroinstaklac...'!F37</f>
        <v>0</v>
      </c>
      <c r="BC60" s="102">
        <f>'2 - 04 - elektroinstaklac...'!F38</f>
        <v>0</v>
      </c>
      <c r="BD60" s="104">
        <f>'2 - 04 - elektroinstaklac...'!F39</f>
        <v>0</v>
      </c>
      <c r="BT60" s="105" t="s">
        <v>78</v>
      </c>
      <c r="BV60" s="105" t="s">
        <v>71</v>
      </c>
      <c r="BW60" s="105" t="s">
        <v>93</v>
      </c>
      <c r="BX60" s="105" t="s">
        <v>80</v>
      </c>
      <c r="CL60" s="105" t="s">
        <v>19</v>
      </c>
    </row>
    <row r="61" spans="1:91" s="4" customFormat="1" ht="16.5" customHeight="1">
      <c r="A61" s="88" t="s">
        <v>73</v>
      </c>
      <c r="B61" s="53"/>
      <c r="C61" s="99"/>
      <c r="D61" s="99"/>
      <c r="E61" s="349" t="s">
        <v>94</v>
      </c>
      <c r="F61" s="349"/>
      <c r="G61" s="349"/>
      <c r="H61" s="349"/>
      <c r="I61" s="349"/>
      <c r="J61" s="99"/>
      <c r="K61" s="349" t="s">
        <v>95</v>
      </c>
      <c r="L61" s="349"/>
      <c r="M61" s="349"/>
      <c r="N61" s="349"/>
      <c r="O61" s="349"/>
      <c r="P61" s="349"/>
      <c r="Q61" s="349"/>
      <c r="R61" s="349"/>
      <c r="S61" s="349"/>
      <c r="T61" s="349"/>
      <c r="U61" s="349"/>
      <c r="V61" s="349"/>
      <c r="W61" s="349"/>
      <c r="X61" s="349"/>
      <c r="Y61" s="349"/>
      <c r="Z61" s="349"/>
      <c r="AA61" s="349"/>
      <c r="AB61" s="349"/>
      <c r="AC61" s="349"/>
      <c r="AD61" s="349"/>
      <c r="AE61" s="349"/>
      <c r="AF61" s="349"/>
      <c r="AG61" s="374">
        <f>'2 - 05 - elektoinstalace ...'!J32</f>
        <v>0</v>
      </c>
      <c r="AH61" s="375"/>
      <c r="AI61" s="375"/>
      <c r="AJ61" s="375"/>
      <c r="AK61" s="375"/>
      <c r="AL61" s="375"/>
      <c r="AM61" s="375"/>
      <c r="AN61" s="374">
        <f t="shared" si="0"/>
        <v>0</v>
      </c>
      <c r="AO61" s="375"/>
      <c r="AP61" s="375"/>
      <c r="AQ61" s="100" t="s">
        <v>83</v>
      </c>
      <c r="AR61" s="55"/>
      <c r="AS61" s="101">
        <v>0</v>
      </c>
      <c r="AT61" s="102">
        <f t="shared" si="1"/>
        <v>0</v>
      </c>
      <c r="AU61" s="103">
        <f>'2 - 05 - elektoinstalace ...'!P89</f>
        <v>0</v>
      </c>
      <c r="AV61" s="102">
        <f>'2 - 05 - elektoinstalace ...'!J35</f>
        <v>0</v>
      </c>
      <c r="AW61" s="102">
        <f>'2 - 05 - elektoinstalace ...'!J36</f>
        <v>0</v>
      </c>
      <c r="AX61" s="102">
        <f>'2 - 05 - elektoinstalace ...'!J37</f>
        <v>0</v>
      </c>
      <c r="AY61" s="102">
        <f>'2 - 05 - elektoinstalace ...'!J38</f>
        <v>0</v>
      </c>
      <c r="AZ61" s="102">
        <f>'2 - 05 - elektoinstalace ...'!F35</f>
        <v>0</v>
      </c>
      <c r="BA61" s="102">
        <f>'2 - 05 - elektoinstalace ...'!F36</f>
        <v>0</v>
      </c>
      <c r="BB61" s="102">
        <f>'2 - 05 - elektoinstalace ...'!F37</f>
        <v>0</v>
      </c>
      <c r="BC61" s="102">
        <f>'2 - 05 - elektoinstalace ...'!F38</f>
        <v>0</v>
      </c>
      <c r="BD61" s="104">
        <f>'2 - 05 - elektoinstalace ...'!F39</f>
        <v>0</v>
      </c>
      <c r="BT61" s="105" t="s">
        <v>78</v>
      </c>
      <c r="BV61" s="105" t="s">
        <v>71</v>
      </c>
      <c r="BW61" s="105" t="s">
        <v>96</v>
      </c>
      <c r="BX61" s="105" t="s">
        <v>80</v>
      </c>
      <c r="CL61" s="105" t="s">
        <v>19</v>
      </c>
    </row>
    <row r="62" spans="1:91" s="4" customFormat="1" ht="16.5" customHeight="1">
      <c r="A62" s="88" t="s">
        <v>73</v>
      </c>
      <c r="B62" s="53"/>
      <c r="C62" s="99"/>
      <c r="D62" s="99"/>
      <c r="E62" s="349" t="s">
        <v>97</v>
      </c>
      <c r="F62" s="349"/>
      <c r="G62" s="349"/>
      <c r="H62" s="349"/>
      <c r="I62" s="349"/>
      <c r="J62" s="99"/>
      <c r="K62" s="349" t="s">
        <v>98</v>
      </c>
      <c r="L62" s="349"/>
      <c r="M62" s="349"/>
      <c r="N62" s="349"/>
      <c r="O62" s="349"/>
      <c r="P62" s="349"/>
      <c r="Q62" s="349"/>
      <c r="R62" s="349"/>
      <c r="S62" s="349"/>
      <c r="T62" s="349"/>
      <c r="U62" s="349"/>
      <c r="V62" s="349"/>
      <c r="W62" s="349"/>
      <c r="X62" s="349"/>
      <c r="Y62" s="349"/>
      <c r="Z62" s="349"/>
      <c r="AA62" s="349"/>
      <c r="AB62" s="349"/>
      <c r="AC62" s="349"/>
      <c r="AD62" s="349"/>
      <c r="AE62" s="349"/>
      <c r="AF62" s="349"/>
      <c r="AG62" s="374">
        <f>'2 - 06 - vzduchotechnika'!J32</f>
        <v>0</v>
      </c>
      <c r="AH62" s="375"/>
      <c r="AI62" s="375"/>
      <c r="AJ62" s="375"/>
      <c r="AK62" s="375"/>
      <c r="AL62" s="375"/>
      <c r="AM62" s="375"/>
      <c r="AN62" s="374">
        <f t="shared" si="0"/>
        <v>0</v>
      </c>
      <c r="AO62" s="375"/>
      <c r="AP62" s="375"/>
      <c r="AQ62" s="100" t="s">
        <v>83</v>
      </c>
      <c r="AR62" s="55"/>
      <c r="AS62" s="101">
        <v>0</v>
      </c>
      <c r="AT62" s="102">
        <f t="shared" si="1"/>
        <v>0</v>
      </c>
      <c r="AU62" s="103">
        <f>'2 - 06 - vzduchotechnika'!P90</f>
        <v>0</v>
      </c>
      <c r="AV62" s="102">
        <f>'2 - 06 - vzduchotechnika'!J35</f>
        <v>0</v>
      </c>
      <c r="AW62" s="102">
        <f>'2 - 06 - vzduchotechnika'!J36</f>
        <v>0</v>
      </c>
      <c r="AX62" s="102">
        <f>'2 - 06 - vzduchotechnika'!J37</f>
        <v>0</v>
      </c>
      <c r="AY62" s="102">
        <f>'2 - 06 - vzduchotechnika'!J38</f>
        <v>0</v>
      </c>
      <c r="AZ62" s="102">
        <f>'2 - 06 - vzduchotechnika'!F35</f>
        <v>0</v>
      </c>
      <c r="BA62" s="102">
        <f>'2 - 06 - vzduchotechnika'!F36</f>
        <v>0</v>
      </c>
      <c r="BB62" s="102">
        <f>'2 - 06 - vzduchotechnika'!F37</f>
        <v>0</v>
      </c>
      <c r="BC62" s="102">
        <f>'2 - 06 - vzduchotechnika'!F38</f>
        <v>0</v>
      </c>
      <c r="BD62" s="104">
        <f>'2 - 06 - vzduchotechnika'!F39</f>
        <v>0</v>
      </c>
      <c r="BT62" s="105" t="s">
        <v>78</v>
      </c>
      <c r="BV62" s="105" t="s">
        <v>71</v>
      </c>
      <c r="BW62" s="105" t="s">
        <v>99</v>
      </c>
      <c r="BX62" s="105" t="s">
        <v>80</v>
      </c>
      <c r="CL62" s="105" t="s">
        <v>19</v>
      </c>
    </row>
    <row r="63" spans="1:91" s="4" customFormat="1" ht="16.5" customHeight="1">
      <c r="A63" s="88" t="s">
        <v>73</v>
      </c>
      <c r="B63" s="53"/>
      <c r="C63" s="99"/>
      <c r="D63" s="99"/>
      <c r="E63" s="349" t="s">
        <v>100</v>
      </c>
      <c r="F63" s="349"/>
      <c r="G63" s="349"/>
      <c r="H63" s="349"/>
      <c r="I63" s="349"/>
      <c r="J63" s="99"/>
      <c r="K63" s="349" t="s">
        <v>101</v>
      </c>
      <c r="L63" s="349"/>
      <c r="M63" s="349"/>
      <c r="N63" s="349"/>
      <c r="O63" s="349"/>
      <c r="P63" s="349"/>
      <c r="Q63" s="349"/>
      <c r="R63" s="349"/>
      <c r="S63" s="349"/>
      <c r="T63" s="349"/>
      <c r="U63" s="349"/>
      <c r="V63" s="349"/>
      <c r="W63" s="349"/>
      <c r="X63" s="349"/>
      <c r="Y63" s="349"/>
      <c r="Z63" s="349"/>
      <c r="AA63" s="349"/>
      <c r="AB63" s="349"/>
      <c r="AC63" s="349"/>
      <c r="AD63" s="349"/>
      <c r="AE63" s="349"/>
      <c r="AF63" s="349"/>
      <c r="AG63" s="374">
        <f>'2 - 07 - přeložka zahradn...'!J32</f>
        <v>0</v>
      </c>
      <c r="AH63" s="375"/>
      <c r="AI63" s="375"/>
      <c r="AJ63" s="375"/>
      <c r="AK63" s="375"/>
      <c r="AL63" s="375"/>
      <c r="AM63" s="375"/>
      <c r="AN63" s="374">
        <f t="shared" si="0"/>
        <v>0</v>
      </c>
      <c r="AO63" s="375"/>
      <c r="AP63" s="375"/>
      <c r="AQ63" s="100" t="s">
        <v>83</v>
      </c>
      <c r="AR63" s="55"/>
      <c r="AS63" s="101">
        <v>0</v>
      </c>
      <c r="AT63" s="102">
        <f t="shared" si="1"/>
        <v>0</v>
      </c>
      <c r="AU63" s="103">
        <f>'2 - 07 - přeložka zahradn...'!P87</f>
        <v>0</v>
      </c>
      <c r="AV63" s="102">
        <f>'2 - 07 - přeložka zahradn...'!J35</f>
        <v>0</v>
      </c>
      <c r="AW63" s="102">
        <f>'2 - 07 - přeložka zahradn...'!J36</f>
        <v>0</v>
      </c>
      <c r="AX63" s="102">
        <f>'2 - 07 - přeložka zahradn...'!J37</f>
        <v>0</v>
      </c>
      <c r="AY63" s="102">
        <f>'2 - 07 - přeložka zahradn...'!J38</f>
        <v>0</v>
      </c>
      <c r="AZ63" s="102">
        <f>'2 - 07 - přeložka zahradn...'!F35</f>
        <v>0</v>
      </c>
      <c r="BA63" s="102">
        <f>'2 - 07 - přeložka zahradn...'!F36</f>
        <v>0</v>
      </c>
      <c r="BB63" s="102">
        <f>'2 - 07 - přeložka zahradn...'!F37</f>
        <v>0</v>
      </c>
      <c r="BC63" s="102">
        <f>'2 - 07 - přeložka zahradn...'!F38</f>
        <v>0</v>
      </c>
      <c r="BD63" s="104">
        <f>'2 - 07 - přeložka zahradn...'!F39</f>
        <v>0</v>
      </c>
      <c r="BT63" s="105" t="s">
        <v>78</v>
      </c>
      <c r="BV63" s="105" t="s">
        <v>71</v>
      </c>
      <c r="BW63" s="105" t="s">
        <v>102</v>
      </c>
      <c r="BX63" s="105" t="s">
        <v>80</v>
      </c>
      <c r="CL63" s="105" t="s">
        <v>19</v>
      </c>
    </row>
    <row r="64" spans="1:91" s="7" customFormat="1" ht="16.5" customHeight="1">
      <c r="A64" s="88" t="s">
        <v>73</v>
      </c>
      <c r="B64" s="89"/>
      <c r="C64" s="90"/>
      <c r="D64" s="348" t="s">
        <v>103</v>
      </c>
      <c r="E64" s="348"/>
      <c r="F64" s="348"/>
      <c r="G64" s="348"/>
      <c r="H64" s="348"/>
      <c r="I64" s="91"/>
      <c r="J64" s="348" t="s">
        <v>104</v>
      </c>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76">
        <f>'3 - SO 03 -  terasy '!J30</f>
        <v>0</v>
      </c>
      <c r="AH64" s="377"/>
      <c r="AI64" s="377"/>
      <c r="AJ64" s="377"/>
      <c r="AK64" s="377"/>
      <c r="AL64" s="377"/>
      <c r="AM64" s="377"/>
      <c r="AN64" s="376">
        <f t="shared" si="0"/>
        <v>0</v>
      </c>
      <c r="AO64" s="377"/>
      <c r="AP64" s="377"/>
      <c r="AQ64" s="92" t="s">
        <v>76</v>
      </c>
      <c r="AR64" s="93"/>
      <c r="AS64" s="94">
        <v>0</v>
      </c>
      <c r="AT64" s="95">
        <f t="shared" si="1"/>
        <v>0</v>
      </c>
      <c r="AU64" s="96">
        <f>'3 - SO 03 -  terasy '!P92</f>
        <v>0</v>
      </c>
      <c r="AV64" s="95">
        <f>'3 - SO 03 -  terasy '!J33</f>
        <v>0</v>
      </c>
      <c r="AW64" s="95">
        <f>'3 - SO 03 -  terasy '!J34</f>
        <v>0</v>
      </c>
      <c r="AX64" s="95">
        <f>'3 - SO 03 -  terasy '!J35</f>
        <v>0</v>
      </c>
      <c r="AY64" s="95">
        <f>'3 - SO 03 -  terasy '!J36</f>
        <v>0</v>
      </c>
      <c r="AZ64" s="95">
        <f>'3 - SO 03 -  terasy '!F33</f>
        <v>0</v>
      </c>
      <c r="BA64" s="95">
        <f>'3 - SO 03 -  terasy '!F34</f>
        <v>0</v>
      </c>
      <c r="BB64" s="95">
        <f>'3 - SO 03 -  terasy '!F35</f>
        <v>0</v>
      </c>
      <c r="BC64" s="95">
        <f>'3 - SO 03 -  terasy '!F36</f>
        <v>0</v>
      </c>
      <c r="BD64" s="97">
        <f>'3 - SO 03 -  terasy '!F37</f>
        <v>0</v>
      </c>
      <c r="BT64" s="98" t="s">
        <v>74</v>
      </c>
      <c r="BV64" s="98" t="s">
        <v>71</v>
      </c>
      <c r="BW64" s="98" t="s">
        <v>105</v>
      </c>
      <c r="BX64" s="98" t="s">
        <v>5</v>
      </c>
      <c r="CL64" s="98" t="s">
        <v>19</v>
      </c>
      <c r="CM64" s="98" t="s">
        <v>78</v>
      </c>
    </row>
    <row r="65" spans="1:91" s="7" customFormat="1" ht="16.5" customHeight="1">
      <c r="A65" s="88" t="s">
        <v>73</v>
      </c>
      <c r="B65" s="89"/>
      <c r="C65" s="90"/>
      <c r="D65" s="348" t="s">
        <v>106</v>
      </c>
      <c r="E65" s="348"/>
      <c r="F65" s="348"/>
      <c r="G65" s="348"/>
      <c r="H65" s="348"/>
      <c r="I65" s="91"/>
      <c r="J65" s="348" t="s">
        <v>107</v>
      </c>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76">
        <f>'4 - SO 04 - zpevněné ploc...'!J30</f>
        <v>0</v>
      </c>
      <c r="AH65" s="377"/>
      <c r="AI65" s="377"/>
      <c r="AJ65" s="377"/>
      <c r="AK65" s="377"/>
      <c r="AL65" s="377"/>
      <c r="AM65" s="377"/>
      <c r="AN65" s="376">
        <f t="shared" si="0"/>
        <v>0</v>
      </c>
      <c r="AO65" s="377"/>
      <c r="AP65" s="377"/>
      <c r="AQ65" s="92" t="s">
        <v>76</v>
      </c>
      <c r="AR65" s="93"/>
      <c r="AS65" s="94">
        <v>0</v>
      </c>
      <c r="AT65" s="95">
        <f t="shared" si="1"/>
        <v>0</v>
      </c>
      <c r="AU65" s="96">
        <f>'4 - SO 04 - zpevněné ploc...'!P86</f>
        <v>0</v>
      </c>
      <c r="AV65" s="95">
        <f>'4 - SO 04 - zpevněné ploc...'!J33</f>
        <v>0</v>
      </c>
      <c r="AW65" s="95">
        <f>'4 - SO 04 - zpevněné ploc...'!J34</f>
        <v>0</v>
      </c>
      <c r="AX65" s="95">
        <f>'4 - SO 04 - zpevněné ploc...'!J35</f>
        <v>0</v>
      </c>
      <c r="AY65" s="95">
        <f>'4 - SO 04 - zpevněné ploc...'!J36</f>
        <v>0</v>
      </c>
      <c r="AZ65" s="95">
        <f>'4 - SO 04 - zpevněné ploc...'!F33</f>
        <v>0</v>
      </c>
      <c r="BA65" s="95">
        <f>'4 - SO 04 - zpevněné ploc...'!F34</f>
        <v>0</v>
      </c>
      <c r="BB65" s="95">
        <f>'4 - SO 04 - zpevněné ploc...'!F35</f>
        <v>0</v>
      </c>
      <c r="BC65" s="95">
        <f>'4 - SO 04 - zpevněné ploc...'!F36</f>
        <v>0</v>
      </c>
      <c r="BD65" s="97">
        <f>'4 - SO 04 - zpevněné ploc...'!F37</f>
        <v>0</v>
      </c>
      <c r="BT65" s="98" t="s">
        <v>74</v>
      </c>
      <c r="BV65" s="98" t="s">
        <v>71</v>
      </c>
      <c r="BW65" s="98" t="s">
        <v>108</v>
      </c>
      <c r="BX65" s="98" t="s">
        <v>5</v>
      </c>
      <c r="CL65" s="98" t="s">
        <v>19</v>
      </c>
      <c r="CM65" s="98" t="s">
        <v>78</v>
      </c>
    </row>
    <row r="66" spans="1:91" s="7" customFormat="1" ht="16.5" customHeight="1">
      <c r="A66" s="88" t="s">
        <v>73</v>
      </c>
      <c r="B66" s="89"/>
      <c r="C66" s="90"/>
      <c r="D66" s="348" t="s">
        <v>109</v>
      </c>
      <c r="E66" s="348"/>
      <c r="F66" s="348"/>
      <c r="G66" s="348"/>
      <c r="H66" s="348"/>
      <c r="I66" s="91"/>
      <c r="J66" s="348" t="s">
        <v>110</v>
      </c>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76">
        <f>'6 - SO 06 - parkovací stání'!J30</f>
        <v>0</v>
      </c>
      <c r="AH66" s="377"/>
      <c r="AI66" s="377"/>
      <c r="AJ66" s="377"/>
      <c r="AK66" s="377"/>
      <c r="AL66" s="377"/>
      <c r="AM66" s="377"/>
      <c r="AN66" s="376">
        <f t="shared" si="0"/>
        <v>0</v>
      </c>
      <c r="AO66" s="377"/>
      <c r="AP66" s="377"/>
      <c r="AQ66" s="92" t="s">
        <v>76</v>
      </c>
      <c r="AR66" s="93"/>
      <c r="AS66" s="94">
        <v>0</v>
      </c>
      <c r="AT66" s="95">
        <f t="shared" si="1"/>
        <v>0</v>
      </c>
      <c r="AU66" s="96">
        <f>'6 - SO 06 - parkovací stání'!P85</f>
        <v>0</v>
      </c>
      <c r="AV66" s="95">
        <f>'6 - SO 06 - parkovací stání'!J33</f>
        <v>0</v>
      </c>
      <c r="AW66" s="95">
        <f>'6 - SO 06 - parkovací stání'!J34</f>
        <v>0</v>
      </c>
      <c r="AX66" s="95">
        <f>'6 - SO 06 - parkovací stání'!J35</f>
        <v>0</v>
      </c>
      <c r="AY66" s="95">
        <f>'6 - SO 06 - parkovací stání'!J36</f>
        <v>0</v>
      </c>
      <c r="AZ66" s="95">
        <f>'6 - SO 06 - parkovací stání'!F33</f>
        <v>0</v>
      </c>
      <c r="BA66" s="95">
        <f>'6 - SO 06 - parkovací stání'!F34</f>
        <v>0</v>
      </c>
      <c r="BB66" s="95">
        <f>'6 - SO 06 - parkovací stání'!F35</f>
        <v>0</v>
      </c>
      <c r="BC66" s="95">
        <f>'6 - SO 06 - parkovací stání'!F36</f>
        <v>0</v>
      </c>
      <c r="BD66" s="97">
        <f>'6 - SO 06 - parkovací stání'!F37</f>
        <v>0</v>
      </c>
      <c r="BT66" s="98" t="s">
        <v>74</v>
      </c>
      <c r="BV66" s="98" t="s">
        <v>71</v>
      </c>
      <c r="BW66" s="98" t="s">
        <v>111</v>
      </c>
      <c r="BX66" s="98" t="s">
        <v>5</v>
      </c>
      <c r="CL66" s="98" t="s">
        <v>19</v>
      </c>
      <c r="CM66" s="98" t="s">
        <v>78</v>
      </c>
    </row>
    <row r="67" spans="1:91" s="7" customFormat="1" ht="16.5" customHeight="1">
      <c r="A67" s="88" t="s">
        <v>73</v>
      </c>
      <c r="B67" s="89"/>
      <c r="C67" s="90"/>
      <c r="D67" s="348" t="s">
        <v>112</v>
      </c>
      <c r="E67" s="348"/>
      <c r="F67" s="348"/>
      <c r="G67" s="348"/>
      <c r="H67" s="348"/>
      <c r="I67" s="91"/>
      <c r="J67" s="348" t="s">
        <v>113</v>
      </c>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76">
        <f>'9 - gastro'!J30</f>
        <v>0</v>
      </c>
      <c r="AH67" s="377"/>
      <c r="AI67" s="377"/>
      <c r="AJ67" s="377"/>
      <c r="AK67" s="377"/>
      <c r="AL67" s="377"/>
      <c r="AM67" s="377"/>
      <c r="AN67" s="376">
        <f t="shared" si="0"/>
        <v>0</v>
      </c>
      <c r="AO67" s="377"/>
      <c r="AP67" s="377"/>
      <c r="AQ67" s="92" t="s">
        <v>76</v>
      </c>
      <c r="AR67" s="93"/>
      <c r="AS67" s="94">
        <v>0</v>
      </c>
      <c r="AT67" s="95">
        <f t="shared" si="1"/>
        <v>0</v>
      </c>
      <c r="AU67" s="96">
        <f>'9 - gastro'!P86</f>
        <v>0</v>
      </c>
      <c r="AV67" s="95">
        <f>'9 - gastro'!J33</f>
        <v>0</v>
      </c>
      <c r="AW67" s="95">
        <f>'9 - gastro'!J34</f>
        <v>0</v>
      </c>
      <c r="AX67" s="95">
        <f>'9 - gastro'!J35</f>
        <v>0</v>
      </c>
      <c r="AY67" s="95">
        <f>'9 - gastro'!J36</f>
        <v>0</v>
      </c>
      <c r="AZ67" s="95">
        <f>'9 - gastro'!F33</f>
        <v>0</v>
      </c>
      <c r="BA67" s="95">
        <f>'9 - gastro'!F34</f>
        <v>0</v>
      </c>
      <c r="BB67" s="95">
        <f>'9 - gastro'!F35</f>
        <v>0</v>
      </c>
      <c r="BC67" s="95">
        <f>'9 - gastro'!F36</f>
        <v>0</v>
      </c>
      <c r="BD67" s="97">
        <f>'9 - gastro'!F37</f>
        <v>0</v>
      </c>
      <c r="BT67" s="98" t="s">
        <v>74</v>
      </c>
      <c r="BV67" s="98" t="s">
        <v>71</v>
      </c>
      <c r="BW67" s="98" t="s">
        <v>114</v>
      </c>
      <c r="BX67" s="98" t="s">
        <v>5</v>
      </c>
      <c r="CL67" s="98" t="s">
        <v>19</v>
      </c>
      <c r="CM67" s="98" t="s">
        <v>78</v>
      </c>
    </row>
    <row r="68" spans="1:91" s="7" customFormat="1" ht="16.5" customHeight="1">
      <c r="A68" s="88" t="s">
        <v>73</v>
      </c>
      <c r="B68" s="89"/>
      <c r="C68" s="90"/>
      <c r="D68" s="348" t="s">
        <v>115</v>
      </c>
      <c r="E68" s="348"/>
      <c r="F68" s="348"/>
      <c r="G68" s="348"/>
      <c r="H68" s="348"/>
      <c r="I68" s="91"/>
      <c r="J68" s="348" t="s">
        <v>116</v>
      </c>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76">
        <f>'99 - vedlejší a ostatní n...'!J30</f>
        <v>0</v>
      </c>
      <c r="AH68" s="377"/>
      <c r="AI68" s="377"/>
      <c r="AJ68" s="377"/>
      <c r="AK68" s="377"/>
      <c r="AL68" s="377"/>
      <c r="AM68" s="377"/>
      <c r="AN68" s="376">
        <f t="shared" si="0"/>
        <v>0</v>
      </c>
      <c r="AO68" s="377"/>
      <c r="AP68" s="377"/>
      <c r="AQ68" s="92" t="s">
        <v>76</v>
      </c>
      <c r="AR68" s="93"/>
      <c r="AS68" s="106">
        <v>0</v>
      </c>
      <c r="AT68" s="107">
        <f t="shared" si="1"/>
        <v>0</v>
      </c>
      <c r="AU68" s="108">
        <f>'99 - vedlejší a ostatní n...'!P84</f>
        <v>0</v>
      </c>
      <c r="AV68" s="107">
        <f>'99 - vedlejší a ostatní n...'!J33</f>
        <v>0</v>
      </c>
      <c r="AW68" s="107">
        <f>'99 - vedlejší a ostatní n...'!J34</f>
        <v>0</v>
      </c>
      <c r="AX68" s="107">
        <f>'99 - vedlejší a ostatní n...'!J35</f>
        <v>0</v>
      </c>
      <c r="AY68" s="107">
        <f>'99 - vedlejší a ostatní n...'!J36</f>
        <v>0</v>
      </c>
      <c r="AZ68" s="107">
        <f>'99 - vedlejší a ostatní n...'!F33</f>
        <v>0</v>
      </c>
      <c r="BA68" s="107">
        <f>'99 - vedlejší a ostatní n...'!F34</f>
        <v>0</v>
      </c>
      <c r="BB68" s="107">
        <f>'99 - vedlejší a ostatní n...'!F35</f>
        <v>0</v>
      </c>
      <c r="BC68" s="107">
        <f>'99 - vedlejší a ostatní n...'!F36</f>
        <v>0</v>
      </c>
      <c r="BD68" s="109">
        <f>'99 - vedlejší a ostatní n...'!F37</f>
        <v>0</v>
      </c>
      <c r="BT68" s="98" t="s">
        <v>74</v>
      </c>
      <c r="BV68" s="98" t="s">
        <v>71</v>
      </c>
      <c r="BW68" s="98" t="s">
        <v>117</v>
      </c>
      <c r="BX68" s="98" t="s">
        <v>5</v>
      </c>
      <c r="CL68" s="98" t="s">
        <v>19</v>
      </c>
      <c r="CM68" s="98" t="s">
        <v>78</v>
      </c>
    </row>
    <row r="69" spans="1:91" s="2" customFormat="1" ht="30" customHeight="1">
      <c r="A69" s="36"/>
      <c r="B69" s="37"/>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41"/>
      <c r="AS69" s="36"/>
      <c r="AT69" s="36"/>
      <c r="AU69" s="36"/>
      <c r="AV69" s="36"/>
      <c r="AW69" s="36"/>
      <c r="AX69" s="36"/>
      <c r="AY69" s="36"/>
      <c r="AZ69" s="36"/>
      <c r="BA69" s="36"/>
      <c r="BB69" s="36"/>
      <c r="BC69" s="36"/>
      <c r="BD69" s="36"/>
      <c r="BE69" s="36"/>
    </row>
    <row r="70" spans="1:91" s="2" customFormat="1" ht="6.9" customHeight="1">
      <c r="A70" s="36"/>
      <c r="B70" s="49"/>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41"/>
      <c r="AS70" s="36"/>
      <c r="AT70" s="36"/>
      <c r="AU70" s="36"/>
      <c r="AV70" s="36"/>
      <c r="AW70" s="36"/>
      <c r="AX70" s="36"/>
      <c r="AY70" s="36"/>
      <c r="AZ70" s="36"/>
      <c r="BA70" s="36"/>
      <c r="BB70" s="36"/>
      <c r="BC70" s="36"/>
      <c r="BD70" s="36"/>
      <c r="BE70" s="36"/>
    </row>
  </sheetData>
  <sheetProtection algorithmName="SHA-512" hashValue="7ITbjedgB5GTo0MU5IOosR9f2ykOZeuWCglOwG6a3ZYKVI2foJMVHmR42mQUKP3uHL86tVuwND+U1jH3RobHQg==" saltValue="NBOzdiSuEw533iwyhuDctZc3l14mg/pSoJWTmp7qvIVY+nuIgqsH/2l3lESGkSHyH05G+sswuqiqp4GWkiTujA==" spinCount="100000" sheet="1" objects="1" scenarios="1" formatColumns="0" formatRows="0"/>
  <mergeCells count="94">
    <mergeCell ref="AN67:AP67"/>
    <mergeCell ref="AG67:AM67"/>
    <mergeCell ref="AN68:AP68"/>
    <mergeCell ref="AG68:AM68"/>
    <mergeCell ref="AN54:AP54"/>
    <mergeCell ref="AS49:AT51"/>
    <mergeCell ref="AN65:AP65"/>
    <mergeCell ref="AG65:AM65"/>
    <mergeCell ref="AN66:AP66"/>
    <mergeCell ref="AG66:AM66"/>
    <mergeCell ref="AR2:BE2"/>
    <mergeCell ref="AG61:AM61"/>
    <mergeCell ref="AG60:AM60"/>
    <mergeCell ref="AG64:AM64"/>
    <mergeCell ref="AG57:AM57"/>
    <mergeCell ref="AG52:AM52"/>
    <mergeCell ref="AG59:AM59"/>
    <mergeCell ref="AG58:AM58"/>
    <mergeCell ref="AG63:AM63"/>
    <mergeCell ref="AG56:AM56"/>
    <mergeCell ref="AG55:AM55"/>
    <mergeCell ref="AG62:AM62"/>
    <mergeCell ref="AM50:AP50"/>
    <mergeCell ref="AM49:AP49"/>
    <mergeCell ref="AM47:AN47"/>
    <mergeCell ref="AN63:AP63"/>
    <mergeCell ref="L33:P33"/>
    <mergeCell ref="W33:AE33"/>
    <mergeCell ref="AK33:AO33"/>
    <mergeCell ref="AK35:AO35"/>
    <mergeCell ref="X35:AB35"/>
    <mergeCell ref="L31:P31"/>
    <mergeCell ref="AK31:AO31"/>
    <mergeCell ref="L32:P32"/>
    <mergeCell ref="W32:AE32"/>
    <mergeCell ref="AK32:AO32"/>
    <mergeCell ref="BE5:BE32"/>
    <mergeCell ref="K5:AO5"/>
    <mergeCell ref="K6:AO6"/>
    <mergeCell ref="E14:AJ14"/>
    <mergeCell ref="E23:AN23"/>
    <mergeCell ref="AK26:AO26"/>
    <mergeCell ref="L28:P28"/>
    <mergeCell ref="W28:AE28"/>
    <mergeCell ref="AK28:AO28"/>
    <mergeCell ref="AK29:AO29"/>
    <mergeCell ref="W29:AE29"/>
    <mergeCell ref="L29:P29"/>
    <mergeCell ref="W30:AE30"/>
    <mergeCell ref="AK30:AO30"/>
    <mergeCell ref="L30:P30"/>
    <mergeCell ref="W31:AE31"/>
    <mergeCell ref="D67:H67"/>
    <mergeCell ref="J67:AF67"/>
    <mergeCell ref="D68:H68"/>
    <mergeCell ref="J68:AF68"/>
    <mergeCell ref="AG54:AM54"/>
    <mergeCell ref="L45:AO45"/>
    <mergeCell ref="D65:H65"/>
    <mergeCell ref="J65:AF65"/>
    <mergeCell ref="D66:H66"/>
    <mergeCell ref="J66:AF66"/>
    <mergeCell ref="AN58:AP58"/>
    <mergeCell ref="AN61:AP61"/>
    <mergeCell ref="AN60:AP60"/>
    <mergeCell ref="AN59:AP59"/>
    <mergeCell ref="AN57:AP57"/>
    <mergeCell ref="AN56:AP56"/>
    <mergeCell ref="AN55:AP55"/>
    <mergeCell ref="AN52:AP52"/>
    <mergeCell ref="AN62:AP62"/>
    <mergeCell ref="AN64:AP64"/>
    <mergeCell ref="K57:AF57"/>
    <mergeCell ref="K59:AF59"/>
    <mergeCell ref="K60:AF60"/>
    <mergeCell ref="K62:AF62"/>
    <mergeCell ref="K63:AF63"/>
    <mergeCell ref="K61:AF61"/>
    <mergeCell ref="C52:G52"/>
    <mergeCell ref="D56:H56"/>
    <mergeCell ref="D55:H55"/>
    <mergeCell ref="D64:H64"/>
    <mergeCell ref="E63:I63"/>
    <mergeCell ref="E61:I61"/>
    <mergeCell ref="E62:I62"/>
    <mergeCell ref="E60:I60"/>
    <mergeCell ref="E57:I57"/>
    <mergeCell ref="E59:I59"/>
    <mergeCell ref="E58:I58"/>
    <mergeCell ref="I52:AF52"/>
    <mergeCell ref="J64:AF64"/>
    <mergeCell ref="J56:AF56"/>
    <mergeCell ref="J55:AF55"/>
    <mergeCell ref="K58:AF58"/>
  </mergeCells>
  <hyperlinks>
    <hyperlink ref="A55" location="'1 - SO 01 - demolice'!C2" display="/" xr:uid="{00000000-0004-0000-0000-000000000000}"/>
    <hyperlink ref="A57" location="'2 - 01 - stavební část'!C2" display="/" xr:uid="{00000000-0004-0000-0000-000001000000}"/>
    <hyperlink ref="A58" location="'2 - 02 - vytápění'!C2" display="/" xr:uid="{00000000-0004-0000-0000-000002000000}"/>
    <hyperlink ref="A59" location="'2 - 03 - zdravotní instalace'!C2" display="/" xr:uid="{00000000-0004-0000-0000-000003000000}"/>
    <hyperlink ref="A60" location="'2 - 04 - elektroinstaklac...'!C2" display="/" xr:uid="{00000000-0004-0000-0000-000004000000}"/>
    <hyperlink ref="A61" location="'2 - 05 - elektoinstalace ...'!C2" display="/" xr:uid="{00000000-0004-0000-0000-000005000000}"/>
    <hyperlink ref="A62" location="'2 - 06 - vzduchotechnika'!C2" display="/" xr:uid="{00000000-0004-0000-0000-000006000000}"/>
    <hyperlink ref="A63" location="'2 - 07 - přeložka zahradn...'!C2" display="/" xr:uid="{00000000-0004-0000-0000-000007000000}"/>
    <hyperlink ref="A64" location="'3 - SO 03 -  terasy '!C2" display="/" xr:uid="{00000000-0004-0000-0000-000008000000}"/>
    <hyperlink ref="A65" location="'4 - SO 04 - zpevněné ploc...'!C2" display="/" xr:uid="{00000000-0004-0000-0000-000009000000}"/>
    <hyperlink ref="A66" location="'6 - SO 06 - parkovací stání'!C2" display="/" xr:uid="{00000000-0004-0000-0000-00000A000000}"/>
    <hyperlink ref="A67" location="'9 - gastro'!C2" display="/" xr:uid="{00000000-0004-0000-0000-00000B000000}"/>
    <hyperlink ref="A68" location="'99 - vedlejší a ostatní n...'!C2" display="/" xr:uid="{00000000-0004-0000-0000-00000C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BM40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105</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5134</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47.25" customHeight="1">
      <c r="A27" s="117"/>
      <c r="B27" s="118"/>
      <c r="C27" s="117"/>
      <c r="D27" s="117"/>
      <c r="E27" s="396" t="s">
        <v>34</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ROUND(J92,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ROUND((SUM(BE92:BE401)),  2)</f>
        <v>0</v>
      </c>
      <c r="G33" s="36"/>
      <c r="H33" s="36"/>
      <c r="I33" s="126">
        <v>0.21</v>
      </c>
      <c r="J33" s="125">
        <f>ROUND(((SUM(BE92:BE401))*I33),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ROUND((SUM(BF92:BF401)),  2)</f>
        <v>0</v>
      </c>
      <c r="G34" s="36"/>
      <c r="H34" s="36"/>
      <c r="I34" s="126">
        <v>0.15</v>
      </c>
      <c r="J34" s="125">
        <f>ROUND(((SUM(BF92:BF401))*I34),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ROUND((SUM(BG92:BG401)),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ROUND((SUM(BH92:BH401)),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ROUND((SUM(BI92:BI401)),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 xml:space="preserve">3 - SO 03 -  terasy </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J92</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J93</f>
        <v>0</v>
      </c>
      <c r="K60" s="143"/>
      <c r="L60" s="147"/>
    </row>
    <row r="61" spans="1:47" s="10" customFormat="1" ht="19.95" customHeight="1">
      <c r="B61" s="148"/>
      <c r="C61" s="99"/>
      <c r="D61" s="149" t="s">
        <v>126</v>
      </c>
      <c r="E61" s="150"/>
      <c r="F61" s="150"/>
      <c r="G61" s="150"/>
      <c r="H61" s="150"/>
      <c r="I61" s="150"/>
      <c r="J61" s="151">
        <f>J94</f>
        <v>0</v>
      </c>
      <c r="K61" s="99"/>
      <c r="L61" s="152"/>
    </row>
    <row r="62" spans="1:47" s="10" customFormat="1" ht="19.95" customHeight="1">
      <c r="B62" s="148"/>
      <c r="C62" s="99"/>
      <c r="D62" s="149" t="s">
        <v>204</v>
      </c>
      <c r="E62" s="150"/>
      <c r="F62" s="150"/>
      <c r="G62" s="150"/>
      <c r="H62" s="150"/>
      <c r="I62" s="150"/>
      <c r="J62" s="151">
        <f>J174</f>
        <v>0</v>
      </c>
      <c r="K62" s="99"/>
      <c r="L62" s="152"/>
    </row>
    <row r="63" spans="1:47" s="10" customFormat="1" ht="19.95" customHeight="1">
      <c r="B63" s="148"/>
      <c r="C63" s="99"/>
      <c r="D63" s="149" t="s">
        <v>207</v>
      </c>
      <c r="E63" s="150"/>
      <c r="F63" s="150"/>
      <c r="G63" s="150"/>
      <c r="H63" s="150"/>
      <c r="I63" s="150"/>
      <c r="J63" s="151">
        <f>J201</f>
        <v>0</v>
      </c>
      <c r="K63" s="99"/>
      <c r="L63" s="152"/>
    </row>
    <row r="64" spans="1:47" s="10" customFormat="1" ht="19.95" customHeight="1">
      <c r="B64" s="148"/>
      <c r="C64" s="99"/>
      <c r="D64" s="149" t="s">
        <v>208</v>
      </c>
      <c r="E64" s="150"/>
      <c r="F64" s="150"/>
      <c r="G64" s="150"/>
      <c r="H64" s="150"/>
      <c r="I64" s="150"/>
      <c r="J64" s="151">
        <f>J210</f>
        <v>0</v>
      </c>
      <c r="K64" s="99"/>
      <c r="L64" s="152"/>
    </row>
    <row r="65" spans="1:31" s="10" customFormat="1" ht="19.95" customHeight="1">
      <c r="B65" s="148"/>
      <c r="C65" s="99"/>
      <c r="D65" s="149" t="s">
        <v>127</v>
      </c>
      <c r="E65" s="150"/>
      <c r="F65" s="150"/>
      <c r="G65" s="150"/>
      <c r="H65" s="150"/>
      <c r="I65" s="150"/>
      <c r="J65" s="151">
        <f>J225</f>
        <v>0</v>
      </c>
      <c r="K65" s="99"/>
      <c r="L65" s="152"/>
    </row>
    <row r="66" spans="1:31" s="10" customFormat="1" ht="19.95" customHeight="1">
      <c r="B66" s="148"/>
      <c r="C66" s="99"/>
      <c r="D66" s="149" t="s">
        <v>128</v>
      </c>
      <c r="E66" s="150"/>
      <c r="F66" s="150"/>
      <c r="G66" s="150"/>
      <c r="H66" s="150"/>
      <c r="I66" s="150"/>
      <c r="J66" s="151">
        <f>J241</f>
        <v>0</v>
      </c>
      <c r="K66" s="99"/>
      <c r="L66" s="152"/>
    </row>
    <row r="67" spans="1:31" s="10" customFormat="1" ht="19.95" customHeight="1">
      <c r="B67" s="148"/>
      <c r="C67" s="99"/>
      <c r="D67" s="149" t="s">
        <v>209</v>
      </c>
      <c r="E67" s="150"/>
      <c r="F67" s="150"/>
      <c r="G67" s="150"/>
      <c r="H67" s="150"/>
      <c r="I67" s="150"/>
      <c r="J67" s="151">
        <f>J251</f>
        <v>0</v>
      </c>
      <c r="K67" s="99"/>
      <c r="L67" s="152"/>
    </row>
    <row r="68" spans="1:31" s="9" customFormat="1" ht="24.9" customHeight="1">
      <c r="B68" s="142"/>
      <c r="C68" s="143"/>
      <c r="D68" s="144" t="s">
        <v>210</v>
      </c>
      <c r="E68" s="145"/>
      <c r="F68" s="145"/>
      <c r="G68" s="145"/>
      <c r="H68" s="145"/>
      <c r="I68" s="145"/>
      <c r="J68" s="146">
        <f>J254</f>
        <v>0</v>
      </c>
      <c r="K68" s="143"/>
      <c r="L68" s="147"/>
    </row>
    <row r="69" spans="1:31" s="10" customFormat="1" ht="19.95" customHeight="1">
      <c r="B69" s="148"/>
      <c r="C69" s="99"/>
      <c r="D69" s="149" t="s">
        <v>217</v>
      </c>
      <c r="E69" s="150"/>
      <c r="F69" s="150"/>
      <c r="G69" s="150"/>
      <c r="H69" s="150"/>
      <c r="I69" s="150"/>
      <c r="J69" s="151">
        <f>J255</f>
        <v>0</v>
      </c>
      <c r="K69" s="99"/>
      <c r="L69" s="152"/>
    </row>
    <row r="70" spans="1:31" s="10" customFormat="1" ht="19.95" customHeight="1">
      <c r="B70" s="148"/>
      <c r="C70" s="99"/>
      <c r="D70" s="149" t="s">
        <v>220</v>
      </c>
      <c r="E70" s="150"/>
      <c r="F70" s="150"/>
      <c r="G70" s="150"/>
      <c r="H70" s="150"/>
      <c r="I70" s="150"/>
      <c r="J70" s="151">
        <f>J374</f>
        <v>0</v>
      </c>
      <c r="K70" s="99"/>
      <c r="L70" s="152"/>
    </row>
    <row r="71" spans="1:31" s="10" customFormat="1" ht="19.95" customHeight="1">
      <c r="B71" s="148"/>
      <c r="C71" s="99"/>
      <c r="D71" s="149" t="s">
        <v>222</v>
      </c>
      <c r="E71" s="150"/>
      <c r="F71" s="150"/>
      <c r="G71" s="150"/>
      <c r="H71" s="150"/>
      <c r="I71" s="150"/>
      <c r="J71" s="151">
        <f>J383</f>
        <v>0</v>
      </c>
      <c r="K71" s="99"/>
      <c r="L71" s="152"/>
    </row>
    <row r="72" spans="1:31" s="10" customFormat="1" ht="19.95" customHeight="1">
      <c r="B72" s="148"/>
      <c r="C72" s="99"/>
      <c r="D72" s="149" t="s">
        <v>227</v>
      </c>
      <c r="E72" s="150"/>
      <c r="F72" s="150"/>
      <c r="G72" s="150"/>
      <c r="H72" s="150"/>
      <c r="I72" s="150"/>
      <c r="J72" s="151">
        <f>J393</f>
        <v>0</v>
      </c>
      <c r="K72" s="99"/>
      <c r="L72" s="152"/>
    </row>
    <row r="73" spans="1:31" s="2" customFormat="1" ht="21.75"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49"/>
      <c r="C74" s="50"/>
      <c r="D74" s="50"/>
      <c r="E74" s="50"/>
      <c r="F74" s="50"/>
      <c r="G74" s="50"/>
      <c r="H74" s="50"/>
      <c r="I74" s="50"/>
      <c r="J74" s="50"/>
      <c r="K74" s="50"/>
      <c r="L74" s="115"/>
      <c r="S74" s="36"/>
      <c r="T74" s="36"/>
      <c r="U74" s="36"/>
      <c r="V74" s="36"/>
      <c r="W74" s="36"/>
      <c r="X74" s="36"/>
      <c r="Y74" s="36"/>
      <c r="Z74" s="36"/>
      <c r="AA74" s="36"/>
      <c r="AB74" s="36"/>
      <c r="AC74" s="36"/>
      <c r="AD74" s="36"/>
      <c r="AE74" s="36"/>
    </row>
    <row r="78" spans="1:31" s="2" customFormat="1" ht="6.9" customHeight="1">
      <c r="A78" s="36"/>
      <c r="B78" s="51"/>
      <c r="C78" s="52"/>
      <c r="D78" s="52"/>
      <c r="E78" s="52"/>
      <c r="F78" s="52"/>
      <c r="G78" s="52"/>
      <c r="H78" s="52"/>
      <c r="I78" s="52"/>
      <c r="J78" s="52"/>
      <c r="K78" s="52"/>
      <c r="L78" s="115"/>
      <c r="S78" s="36"/>
      <c r="T78" s="36"/>
      <c r="U78" s="36"/>
      <c r="V78" s="36"/>
      <c r="W78" s="36"/>
      <c r="X78" s="36"/>
      <c r="Y78" s="36"/>
      <c r="Z78" s="36"/>
      <c r="AA78" s="36"/>
      <c r="AB78" s="36"/>
      <c r="AC78" s="36"/>
      <c r="AD78" s="36"/>
      <c r="AE78" s="36"/>
    </row>
    <row r="79" spans="1:31" s="2" customFormat="1" ht="24.9" customHeight="1">
      <c r="A79" s="36"/>
      <c r="B79" s="37"/>
      <c r="C79" s="25" t="s">
        <v>129</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16</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97" t="str">
        <f>E7</f>
        <v>Vědomice - přístavba a stavební úpravy mateřské školy - rev 0821</v>
      </c>
      <c r="F82" s="398"/>
      <c r="G82" s="398"/>
      <c r="H82" s="39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119</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1" t="str">
        <f>E9</f>
        <v xml:space="preserve">3 - SO 03 -  terasy </v>
      </c>
      <c r="F84" s="399"/>
      <c r="G84" s="399"/>
      <c r="H84" s="399"/>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F12</f>
        <v xml:space="preserve"> </v>
      </c>
      <c r="G86" s="38"/>
      <c r="H86" s="38"/>
      <c r="I86" s="31" t="s">
        <v>23</v>
      </c>
      <c r="J86" s="61" t="str">
        <f>IF(J12="","",J12)</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E15</f>
        <v xml:space="preserve"> </v>
      </c>
      <c r="G88" s="38"/>
      <c r="H88" s="38"/>
      <c r="I88" s="31" t="s">
        <v>30</v>
      </c>
      <c r="J88" s="34" t="str">
        <f>E21</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IF(E18="","",E18)</f>
        <v>Vyplň údaj</v>
      </c>
      <c r="G89" s="38"/>
      <c r="H89" s="38"/>
      <c r="I89" s="31" t="s">
        <v>32</v>
      </c>
      <c r="J89" s="34" t="str">
        <f>E24</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P93+P254</f>
        <v>0</v>
      </c>
      <c r="Q92" s="74"/>
      <c r="R92" s="161">
        <f>R93+R254</f>
        <v>73.683427949999995</v>
      </c>
      <c r="S92" s="74"/>
      <c r="T92" s="162">
        <f>T93+T254</f>
        <v>14.388000000000002</v>
      </c>
      <c r="U92" s="36"/>
      <c r="V92" s="36"/>
      <c r="W92" s="36"/>
      <c r="X92" s="36"/>
      <c r="Y92" s="36"/>
      <c r="Z92" s="36"/>
      <c r="AA92" s="36"/>
      <c r="AB92" s="36"/>
      <c r="AC92" s="36"/>
      <c r="AD92" s="36"/>
      <c r="AE92" s="36"/>
      <c r="AT92" s="19" t="s">
        <v>68</v>
      </c>
      <c r="AU92" s="19" t="s">
        <v>124</v>
      </c>
      <c r="BK92" s="163">
        <f>BK93+BK254</f>
        <v>0</v>
      </c>
    </row>
    <row r="93" spans="1:65" s="12" customFormat="1" ht="25.95" customHeight="1">
      <c r="B93" s="164"/>
      <c r="C93" s="165"/>
      <c r="D93" s="166" t="s">
        <v>68</v>
      </c>
      <c r="E93" s="167" t="s">
        <v>142</v>
      </c>
      <c r="F93" s="167" t="s">
        <v>143</v>
      </c>
      <c r="G93" s="165"/>
      <c r="H93" s="165"/>
      <c r="I93" s="168"/>
      <c r="J93" s="169">
        <f>BK93</f>
        <v>0</v>
      </c>
      <c r="K93" s="165"/>
      <c r="L93" s="170"/>
      <c r="M93" s="171"/>
      <c r="N93" s="172"/>
      <c r="O93" s="172"/>
      <c r="P93" s="173">
        <f>P94+P174+P201+P210+P225+P241+P251</f>
        <v>0</v>
      </c>
      <c r="Q93" s="172"/>
      <c r="R93" s="173">
        <f>R94+R174+R201+R210+R225+R241+R251</f>
        <v>68.711425329999997</v>
      </c>
      <c r="S93" s="172"/>
      <c r="T93" s="174">
        <f>T94+T174+T201+T210+T225+T241+T251</f>
        <v>14.388000000000002</v>
      </c>
      <c r="AR93" s="175" t="s">
        <v>74</v>
      </c>
      <c r="AT93" s="176" t="s">
        <v>68</v>
      </c>
      <c r="AU93" s="176" t="s">
        <v>69</v>
      </c>
      <c r="AY93" s="175" t="s">
        <v>144</v>
      </c>
      <c r="BK93" s="177">
        <f>BK94+BK174+BK201+BK210+BK225+BK241+BK251</f>
        <v>0</v>
      </c>
    </row>
    <row r="94" spans="1:65" s="12" customFormat="1" ht="22.8" customHeight="1">
      <c r="B94" s="164"/>
      <c r="C94" s="165"/>
      <c r="D94" s="166" t="s">
        <v>68</v>
      </c>
      <c r="E94" s="178" t="s">
        <v>74</v>
      </c>
      <c r="F94" s="178" t="s">
        <v>145</v>
      </c>
      <c r="G94" s="165"/>
      <c r="H94" s="165"/>
      <c r="I94" s="168"/>
      <c r="J94" s="179">
        <f>BK94</f>
        <v>0</v>
      </c>
      <c r="K94" s="165"/>
      <c r="L94" s="170"/>
      <c r="M94" s="171"/>
      <c r="N94" s="172"/>
      <c r="O94" s="172"/>
      <c r="P94" s="173">
        <f>SUM(P95:P173)</f>
        <v>0</v>
      </c>
      <c r="Q94" s="172"/>
      <c r="R94" s="173">
        <f>SUM(R95:R173)</f>
        <v>0.111</v>
      </c>
      <c r="S94" s="172"/>
      <c r="T94" s="174">
        <f>SUM(T95:T173)</f>
        <v>0</v>
      </c>
      <c r="AR94" s="175" t="s">
        <v>74</v>
      </c>
      <c r="AT94" s="176" t="s">
        <v>68</v>
      </c>
      <c r="AU94" s="176" t="s">
        <v>74</v>
      </c>
      <c r="AY94" s="175" t="s">
        <v>144</v>
      </c>
      <c r="BK94" s="177">
        <f>SUM(BK95:BK173)</f>
        <v>0</v>
      </c>
    </row>
    <row r="95" spans="1:65" s="2" customFormat="1" ht="16.5" customHeight="1">
      <c r="A95" s="36"/>
      <c r="B95" s="37"/>
      <c r="C95" s="180" t="s">
        <v>658</v>
      </c>
      <c r="D95" s="180" t="s">
        <v>146</v>
      </c>
      <c r="E95" s="181" t="s">
        <v>5135</v>
      </c>
      <c r="F95" s="182" t="s">
        <v>5136</v>
      </c>
      <c r="G95" s="183" t="s">
        <v>232</v>
      </c>
      <c r="H95" s="184">
        <v>135</v>
      </c>
      <c r="I95" s="185"/>
      <c r="J95" s="186">
        <f>ROUND(I95*H95,2)</f>
        <v>0</v>
      </c>
      <c r="K95" s="182" t="s">
        <v>150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5137</v>
      </c>
    </row>
    <row r="96" spans="1:65" s="2" customFormat="1" ht="10.199999999999999">
      <c r="A96" s="36"/>
      <c r="B96" s="37"/>
      <c r="C96" s="38"/>
      <c r="D96" s="193" t="s">
        <v>152</v>
      </c>
      <c r="E96" s="38"/>
      <c r="F96" s="194" t="s">
        <v>5138</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152</v>
      </c>
      <c r="AU96" s="19" t="s">
        <v>78</v>
      </c>
    </row>
    <row r="97" spans="1:65" s="13" customFormat="1" ht="10.199999999999999">
      <c r="B97" s="198"/>
      <c r="C97" s="199"/>
      <c r="D97" s="200" t="s">
        <v>154</v>
      </c>
      <c r="E97" s="201" t="s">
        <v>19</v>
      </c>
      <c r="F97" s="202" t="s">
        <v>5139</v>
      </c>
      <c r="G97" s="199"/>
      <c r="H97" s="201" t="s">
        <v>19</v>
      </c>
      <c r="I97" s="203"/>
      <c r="J97" s="199"/>
      <c r="K97" s="199"/>
      <c r="L97" s="204"/>
      <c r="M97" s="205"/>
      <c r="N97" s="206"/>
      <c r="O97" s="206"/>
      <c r="P97" s="206"/>
      <c r="Q97" s="206"/>
      <c r="R97" s="206"/>
      <c r="S97" s="206"/>
      <c r="T97" s="207"/>
      <c r="AT97" s="208" t="s">
        <v>154</v>
      </c>
      <c r="AU97" s="208" t="s">
        <v>78</v>
      </c>
      <c r="AV97" s="13" t="s">
        <v>74</v>
      </c>
      <c r="AW97" s="13" t="s">
        <v>31</v>
      </c>
      <c r="AX97" s="13" t="s">
        <v>69</v>
      </c>
      <c r="AY97" s="208" t="s">
        <v>144</v>
      </c>
    </row>
    <row r="98" spans="1:65" s="13" customFormat="1" ht="10.199999999999999">
      <c r="B98" s="198"/>
      <c r="C98" s="199"/>
      <c r="D98" s="200" t="s">
        <v>154</v>
      </c>
      <c r="E98" s="201" t="s">
        <v>19</v>
      </c>
      <c r="F98" s="202" t="s">
        <v>5140</v>
      </c>
      <c r="G98" s="199"/>
      <c r="H98" s="201" t="s">
        <v>19</v>
      </c>
      <c r="I98" s="203"/>
      <c r="J98" s="199"/>
      <c r="K98" s="199"/>
      <c r="L98" s="204"/>
      <c r="M98" s="205"/>
      <c r="N98" s="206"/>
      <c r="O98" s="206"/>
      <c r="P98" s="206"/>
      <c r="Q98" s="206"/>
      <c r="R98" s="206"/>
      <c r="S98" s="206"/>
      <c r="T98" s="207"/>
      <c r="AT98" s="208" t="s">
        <v>154</v>
      </c>
      <c r="AU98" s="208" t="s">
        <v>78</v>
      </c>
      <c r="AV98" s="13" t="s">
        <v>74</v>
      </c>
      <c r="AW98" s="13" t="s">
        <v>31</v>
      </c>
      <c r="AX98" s="13" t="s">
        <v>69</v>
      </c>
      <c r="AY98" s="208" t="s">
        <v>144</v>
      </c>
    </row>
    <row r="99" spans="1:65" s="14" customFormat="1" ht="10.199999999999999">
      <c r="B99" s="209"/>
      <c r="C99" s="210"/>
      <c r="D99" s="200" t="s">
        <v>154</v>
      </c>
      <c r="E99" s="211" t="s">
        <v>19</v>
      </c>
      <c r="F99" s="212" t="s">
        <v>5141</v>
      </c>
      <c r="G99" s="210"/>
      <c r="H99" s="213">
        <v>30</v>
      </c>
      <c r="I99" s="214"/>
      <c r="J99" s="210"/>
      <c r="K99" s="210"/>
      <c r="L99" s="215"/>
      <c r="M99" s="216"/>
      <c r="N99" s="217"/>
      <c r="O99" s="217"/>
      <c r="P99" s="217"/>
      <c r="Q99" s="217"/>
      <c r="R99" s="217"/>
      <c r="S99" s="217"/>
      <c r="T99" s="218"/>
      <c r="AT99" s="219" t="s">
        <v>154</v>
      </c>
      <c r="AU99" s="219" t="s">
        <v>78</v>
      </c>
      <c r="AV99" s="14" t="s">
        <v>78</v>
      </c>
      <c r="AW99" s="14" t="s">
        <v>31</v>
      </c>
      <c r="AX99" s="14" t="s">
        <v>69</v>
      </c>
      <c r="AY99" s="219" t="s">
        <v>144</v>
      </c>
    </row>
    <row r="100" spans="1:65" s="13" customFormat="1" ht="10.199999999999999">
      <c r="B100" s="198"/>
      <c r="C100" s="199"/>
      <c r="D100" s="200" t="s">
        <v>154</v>
      </c>
      <c r="E100" s="201" t="s">
        <v>19</v>
      </c>
      <c r="F100" s="202" t="s">
        <v>5142</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5143</v>
      </c>
      <c r="G101" s="210"/>
      <c r="H101" s="213">
        <v>105</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ht="10.199999999999999">
      <c r="B102" s="220"/>
      <c r="C102" s="221"/>
      <c r="D102" s="200" t="s">
        <v>154</v>
      </c>
      <c r="E102" s="222" t="s">
        <v>19</v>
      </c>
      <c r="F102" s="223" t="s">
        <v>158</v>
      </c>
      <c r="G102" s="221"/>
      <c r="H102" s="224">
        <v>135</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709</v>
      </c>
      <c r="D103" s="180" t="s">
        <v>146</v>
      </c>
      <c r="E103" s="181" t="s">
        <v>5144</v>
      </c>
      <c r="F103" s="182" t="s">
        <v>5145</v>
      </c>
      <c r="G103" s="183" t="s">
        <v>149</v>
      </c>
      <c r="H103" s="184">
        <v>37.067</v>
      </c>
      <c r="I103" s="185"/>
      <c r="J103" s="186">
        <f>ROUND(I103*H103,2)</f>
        <v>0</v>
      </c>
      <c r="K103" s="182" t="s">
        <v>150</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5146</v>
      </c>
    </row>
    <row r="104" spans="1:65" s="2" customFormat="1" ht="10.199999999999999">
      <c r="A104" s="36"/>
      <c r="B104" s="37"/>
      <c r="C104" s="38"/>
      <c r="D104" s="193" t="s">
        <v>152</v>
      </c>
      <c r="E104" s="38"/>
      <c r="F104" s="194" t="s">
        <v>5147</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ht="10.199999999999999">
      <c r="B105" s="198"/>
      <c r="C105" s="199"/>
      <c r="D105" s="200" t="s">
        <v>154</v>
      </c>
      <c r="E105" s="201" t="s">
        <v>19</v>
      </c>
      <c r="F105" s="202" t="s">
        <v>5148</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5149</v>
      </c>
      <c r="G106" s="210"/>
      <c r="H106" s="213">
        <v>3.3</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3" customFormat="1" ht="10.199999999999999">
      <c r="B107" s="198"/>
      <c r="C107" s="199"/>
      <c r="D107" s="200" t="s">
        <v>154</v>
      </c>
      <c r="E107" s="201" t="s">
        <v>19</v>
      </c>
      <c r="F107" s="202" t="s">
        <v>5150</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5151</v>
      </c>
      <c r="G108" s="210"/>
      <c r="H108" s="213">
        <v>16.187000000000001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ht="10.199999999999999">
      <c r="B109" s="198"/>
      <c r="C109" s="199"/>
      <c r="D109" s="200" t="s">
        <v>154</v>
      </c>
      <c r="E109" s="201" t="s">
        <v>19</v>
      </c>
      <c r="F109" s="202" t="s">
        <v>5152</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ht="10.199999999999999">
      <c r="B110" s="209"/>
      <c r="C110" s="210"/>
      <c r="D110" s="200" t="s">
        <v>154</v>
      </c>
      <c r="E110" s="211" t="s">
        <v>19</v>
      </c>
      <c r="F110" s="212" t="s">
        <v>5153</v>
      </c>
      <c r="G110" s="210"/>
      <c r="H110" s="213">
        <v>17.579999999999998</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5" customFormat="1" ht="10.199999999999999">
      <c r="B111" s="220"/>
      <c r="C111" s="221"/>
      <c r="D111" s="200" t="s">
        <v>154</v>
      </c>
      <c r="E111" s="222" t="s">
        <v>19</v>
      </c>
      <c r="F111" s="223" t="s">
        <v>158</v>
      </c>
      <c r="G111" s="221"/>
      <c r="H111" s="224">
        <v>37.067</v>
      </c>
      <c r="I111" s="225"/>
      <c r="J111" s="221"/>
      <c r="K111" s="221"/>
      <c r="L111" s="226"/>
      <c r="M111" s="227"/>
      <c r="N111" s="228"/>
      <c r="O111" s="228"/>
      <c r="P111" s="228"/>
      <c r="Q111" s="228"/>
      <c r="R111" s="228"/>
      <c r="S111" s="228"/>
      <c r="T111" s="229"/>
      <c r="AT111" s="230" t="s">
        <v>154</v>
      </c>
      <c r="AU111" s="230" t="s">
        <v>78</v>
      </c>
      <c r="AV111" s="15" t="s">
        <v>106</v>
      </c>
      <c r="AW111" s="15" t="s">
        <v>31</v>
      </c>
      <c r="AX111" s="15" t="s">
        <v>74</v>
      </c>
      <c r="AY111" s="230" t="s">
        <v>144</v>
      </c>
    </row>
    <row r="112" spans="1:65" s="2" customFormat="1" ht="24.15" customHeight="1">
      <c r="A112" s="36"/>
      <c r="B112" s="37"/>
      <c r="C112" s="180" t="s">
        <v>828</v>
      </c>
      <c r="D112" s="180" t="s">
        <v>146</v>
      </c>
      <c r="E112" s="181" t="s">
        <v>3795</v>
      </c>
      <c r="F112" s="182" t="s">
        <v>3796</v>
      </c>
      <c r="G112" s="183" t="s">
        <v>149</v>
      </c>
      <c r="H112" s="184">
        <v>1.728</v>
      </c>
      <c r="I112" s="185"/>
      <c r="J112" s="186">
        <f>ROUND(I112*H112,2)</f>
        <v>0</v>
      </c>
      <c r="K112" s="182" t="s">
        <v>150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78</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5154</v>
      </c>
    </row>
    <row r="113" spans="1:65" s="2" customFormat="1" ht="10.199999999999999">
      <c r="A113" s="36"/>
      <c r="B113" s="37"/>
      <c r="C113" s="38"/>
      <c r="D113" s="193" t="s">
        <v>152</v>
      </c>
      <c r="E113" s="38"/>
      <c r="F113" s="194" t="s">
        <v>3798</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152</v>
      </c>
      <c r="AU113" s="19" t="s">
        <v>78</v>
      </c>
    </row>
    <row r="114" spans="1:65" s="13" customFormat="1" ht="10.199999999999999">
      <c r="B114" s="198"/>
      <c r="C114" s="199"/>
      <c r="D114" s="200" t="s">
        <v>154</v>
      </c>
      <c r="E114" s="201" t="s">
        <v>19</v>
      </c>
      <c r="F114" s="202" t="s">
        <v>5155</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4" customFormat="1" ht="10.199999999999999">
      <c r="B115" s="209"/>
      <c r="C115" s="210"/>
      <c r="D115" s="200" t="s">
        <v>154</v>
      </c>
      <c r="E115" s="211" t="s">
        <v>19</v>
      </c>
      <c r="F115" s="212" t="s">
        <v>5156</v>
      </c>
      <c r="G115" s="210"/>
      <c r="H115" s="213">
        <v>1.728</v>
      </c>
      <c r="I115" s="214"/>
      <c r="J115" s="210"/>
      <c r="K115" s="210"/>
      <c r="L115" s="215"/>
      <c r="M115" s="216"/>
      <c r="N115" s="217"/>
      <c r="O115" s="217"/>
      <c r="P115" s="217"/>
      <c r="Q115" s="217"/>
      <c r="R115" s="217"/>
      <c r="S115" s="217"/>
      <c r="T115" s="218"/>
      <c r="AT115" s="219" t="s">
        <v>154</v>
      </c>
      <c r="AU115" s="219" t="s">
        <v>78</v>
      </c>
      <c r="AV115" s="14" t="s">
        <v>78</v>
      </c>
      <c r="AW115" s="14" t="s">
        <v>31</v>
      </c>
      <c r="AX115" s="14" t="s">
        <v>69</v>
      </c>
      <c r="AY115" s="219" t="s">
        <v>144</v>
      </c>
    </row>
    <row r="116" spans="1:65" s="15" customFormat="1" ht="10.199999999999999">
      <c r="B116" s="220"/>
      <c r="C116" s="221"/>
      <c r="D116" s="200" t="s">
        <v>154</v>
      </c>
      <c r="E116" s="222" t="s">
        <v>19</v>
      </c>
      <c r="F116" s="223" t="s">
        <v>158</v>
      </c>
      <c r="G116" s="221"/>
      <c r="H116" s="224">
        <v>1.728</v>
      </c>
      <c r="I116" s="225"/>
      <c r="J116" s="221"/>
      <c r="K116" s="221"/>
      <c r="L116" s="226"/>
      <c r="M116" s="227"/>
      <c r="N116" s="228"/>
      <c r="O116" s="228"/>
      <c r="P116" s="228"/>
      <c r="Q116" s="228"/>
      <c r="R116" s="228"/>
      <c r="S116" s="228"/>
      <c r="T116" s="229"/>
      <c r="AT116" s="230" t="s">
        <v>154</v>
      </c>
      <c r="AU116" s="230" t="s">
        <v>78</v>
      </c>
      <c r="AV116" s="15" t="s">
        <v>106</v>
      </c>
      <c r="AW116" s="15" t="s">
        <v>31</v>
      </c>
      <c r="AX116" s="15" t="s">
        <v>74</v>
      </c>
      <c r="AY116" s="230" t="s">
        <v>144</v>
      </c>
    </row>
    <row r="117" spans="1:65" s="2" customFormat="1" ht="24.15" customHeight="1">
      <c r="A117" s="36"/>
      <c r="B117" s="37"/>
      <c r="C117" s="180" t="s">
        <v>664</v>
      </c>
      <c r="D117" s="180" t="s">
        <v>146</v>
      </c>
      <c r="E117" s="181" t="s">
        <v>5157</v>
      </c>
      <c r="F117" s="182" t="s">
        <v>5158</v>
      </c>
      <c r="G117" s="183" t="s">
        <v>149</v>
      </c>
      <c r="H117" s="184">
        <v>4.2249999999999996</v>
      </c>
      <c r="I117" s="185"/>
      <c r="J117" s="186">
        <f>ROUND(I117*H117,2)</f>
        <v>0</v>
      </c>
      <c r="K117" s="182" t="s">
        <v>150</v>
      </c>
      <c r="L117" s="41"/>
      <c r="M117" s="187" t="s">
        <v>19</v>
      </c>
      <c r="N117" s="188" t="s">
        <v>40</v>
      </c>
      <c r="O117" s="66"/>
      <c r="P117" s="189">
        <f>O117*H117</f>
        <v>0</v>
      </c>
      <c r="Q117" s="189">
        <v>0</v>
      </c>
      <c r="R117" s="189">
        <f>Q117*H117</f>
        <v>0</v>
      </c>
      <c r="S117" s="189">
        <v>0</v>
      </c>
      <c r="T117" s="190">
        <f>S117*H117</f>
        <v>0</v>
      </c>
      <c r="U117" s="36"/>
      <c r="V117" s="36"/>
      <c r="W117" s="36"/>
      <c r="X117" s="36"/>
      <c r="Y117" s="36"/>
      <c r="Z117" s="36"/>
      <c r="AA117" s="36"/>
      <c r="AB117" s="36"/>
      <c r="AC117" s="36"/>
      <c r="AD117" s="36"/>
      <c r="AE117" s="36"/>
      <c r="AR117" s="191" t="s">
        <v>106</v>
      </c>
      <c r="AT117" s="191" t="s">
        <v>146</v>
      </c>
      <c r="AU117" s="191" t="s">
        <v>78</v>
      </c>
      <c r="AY117" s="19" t="s">
        <v>144</v>
      </c>
      <c r="BE117" s="192">
        <f>IF(N117="základní",J117,0)</f>
        <v>0</v>
      </c>
      <c r="BF117" s="192">
        <f>IF(N117="snížená",J117,0)</f>
        <v>0</v>
      </c>
      <c r="BG117" s="192">
        <f>IF(N117="zákl. přenesená",J117,0)</f>
        <v>0</v>
      </c>
      <c r="BH117" s="192">
        <f>IF(N117="sníž. přenesená",J117,0)</f>
        <v>0</v>
      </c>
      <c r="BI117" s="192">
        <f>IF(N117="nulová",J117,0)</f>
        <v>0</v>
      </c>
      <c r="BJ117" s="19" t="s">
        <v>74</v>
      </c>
      <c r="BK117" s="192">
        <f>ROUND(I117*H117,2)</f>
        <v>0</v>
      </c>
      <c r="BL117" s="19" t="s">
        <v>106</v>
      </c>
      <c r="BM117" s="191" t="s">
        <v>5159</v>
      </c>
    </row>
    <row r="118" spans="1:65" s="2" customFormat="1" ht="10.199999999999999">
      <c r="A118" s="36"/>
      <c r="B118" s="37"/>
      <c r="C118" s="38"/>
      <c r="D118" s="193" t="s">
        <v>152</v>
      </c>
      <c r="E118" s="38"/>
      <c r="F118" s="194" t="s">
        <v>5160</v>
      </c>
      <c r="G118" s="38"/>
      <c r="H118" s="38"/>
      <c r="I118" s="195"/>
      <c r="J118" s="38"/>
      <c r="K118" s="38"/>
      <c r="L118" s="41"/>
      <c r="M118" s="196"/>
      <c r="N118" s="197"/>
      <c r="O118" s="66"/>
      <c r="P118" s="66"/>
      <c r="Q118" s="66"/>
      <c r="R118" s="66"/>
      <c r="S118" s="66"/>
      <c r="T118" s="67"/>
      <c r="U118" s="36"/>
      <c r="V118" s="36"/>
      <c r="W118" s="36"/>
      <c r="X118" s="36"/>
      <c r="Y118" s="36"/>
      <c r="Z118" s="36"/>
      <c r="AA118" s="36"/>
      <c r="AB118" s="36"/>
      <c r="AC118" s="36"/>
      <c r="AD118" s="36"/>
      <c r="AE118" s="36"/>
      <c r="AT118" s="19" t="s">
        <v>152</v>
      </c>
      <c r="AU118" s="19" t="s">
        <v>78</v>
      </c>
    </row>
    <row r="119" spans="1:65" s="13" customFormat="1" ht="10.199999999999999">
      <c r="B119" s="198"/>
      <c r="C119" s="199"/>
      <c r="D119" s="200" t="s">
        <v>154</v>
      </c>
      <c r="E119" s="201" t="s">
        <v>19</v>
      </c>
      <c r="F119" s="202" t="s">
        <v>5161</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3" customFormat="1" ht="10.199999999999999">
      <c r="B120" s="198"/>
      <c r="C120" s="199"/>
      <c r="D120" s="200" t="s">
        <v>154</v>
      </c>
      <c r="E120" s="201" t="s">
        <v>19</v>
      </c>
      <c r="F120" s="202" t="s">
        <v>5140</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5162</v>
      </c>
      <c r="G121" s="210"/>
      <c r="H121" s="213">
        <v>4.2249999999999996</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4.2249999999999996</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24.15" customHeight="1">
      <c r="A123" s="36"/>
      <c r="B123" s="37"/>
      <c r="C123" s="180" t="s">
        <v>716</v>
      </c>
      <c r="D123" s="180" t="s">
        <v>146</v>
      </c>
      <c r="E123" s="181" t="s">
        <v>318</v>
      </c>
      <c r="F123" s="182" t="s">
        <v>319</v>
      </c>
      <c r="G123" s="183" t="s">
        <v>149</v>
      </c>
      <c r="H123" s="184">
        <v>5.94</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5163</v>
      </c>
    </row>
    <row r="124" spans="1:65" s="2" customFormat="1" ht="10.199999999999999">
      <c r="A124" s="36"/>
      <c r="B124" s="37"/>
      <c r="C124" s="38"/>
      <c r="D124" s="193" t="s">
        <v>152</v>
      </c>
      <c r="E124" s="38"/>
      <c r="F124" s="194" t="s">
        <v>321</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3" customFormat="1" ht="10.199999999999999">
      <c r="B125" s="198"/>
      <c r="C125" s="199"/>
      <c r="D125" s="200" t="s">
        <v>154</v>
      </c>
      <c r="E125" s="201" t="s">
        <v>19</v>
      </c>
      <c r="F125" s="202" t="s">
        <v>5142</v>
      </c>
      <c r="G125" s="199"/>
      <c r="H125" s="201" t="s">
        <v>19</v>
      </c>
      <c r="I125" s="203"/>
      <c r="J125" s="199"/>
      <c r="K125" s="199"/>
      <c r="L125" s="204"/>
      <c r="M125" s="205"/>
      <c r="N125" s="206"/>
      <c r="O125" s="206"/>
      <c r="P125" s="206"/>
      <c r="Q125" s="206"/>
      <c r="R125" s="206"/>
      <c r="S125" s="206"/>
      <c r="T125" s="207"/>
      <c r="AT125" s="208" t="s">
        <v>154</v>
      </c>
      <c r="AU125" s="208" t="s">
        <v>78</v>
      </c>
      <c r="AV125" s="13" t="s">
        <v>74</v>
      </c>
      <c r="AW125" s="13" t="s">
        <v>31</v>
      </c>
      <c r="AX125" s="13" t="s">
        <v>69</v>
      </c>
      <c r="AY125" s="208" t="s">
        <v>144</v>
      </c>
    </row>
    <row r="126" spans="1:65" s="14" customFormat="1" ht="10.199999999999999">
      <c r="B126" s="209"/>
      <c r="C126" s="210"/>
      <c r="D126" s="200" t="s">
        <v>154</v>
      </c>
      <c r="E126" s="211" t="s">
        <v>19</v>
      </c>
      <c r="F126" s="212" t="s">
        <v>5164</v>
      </c>
      <c r="G126" s="210"/>
      <c r="H126" s="213">
        <v>5.94</v>
      </c>
      <c r="I126" s="214"/>
      <c r="J126" s="210"/>
      <c r="K126" s="210"/>
      <c r="L126" s="215"/>
      <c r="M126" s="216"/>
      <c r="N126" s="217"/>
      <c r="O126" s="217"/>
      <c r="P126" s="217"/>
      <c r="Q126" s="217"/>
      <c r="R126" s="217"/>
      <c r="S126" s="217"/>
      <c r="T126" s="218"/>
      <c r="AT126" s="219" t="s">
        <v>154</v>
      </c>
      <c r="AU126" s="219" t="s">
        <v>78</v>
      </c>
      <c r="AV126" s="14" t="s">
        <v>78</v>
      </c>
      <c r="AW126" s="14" t="s">
        <v>31</v>
      </c>
      <c r="AX126" s="14" t="s">
        <v>69</v>
      </c>
      <c r="AY126" s="219" t="s">
        <v>144</v>
      </c>
    </row>
    <row r="127" spans="1:65" s="15" customFormat="1" ht="10.199999999999999">
      <c r="B127" s="220"/>
      <c r="C127" s="221"/>
      <c r="D127" s="200" t="s">
        <v>154</v>
      </c>
      <c r="E127" s="222" t="s">
        <v>19</v>
      </c>
      <c r="F127" s="223" t="s">
        <v>158</v>
      </c>
      <c r="G127" s="221"/>
      <c r="H127" s="224">
        <v>5.94</v>
      </c>
      <c r="I127" s="225"/>
      <c r="J127" s="221"/>
      <c r="K127" s="221"/>
      <c r="L127" s="226"/>
      <c r="M127" s="227"/>
      <c r="N127" s="228"/>
      <c r="O127" s="228"/>
      <c r="P127" s="228"/>
      <c r="Q127" s="228"/>
      <c r="R127" s="228"/>
      <c r="S127" s="228"/>
      <c r="T127" s="229"/>
      <c r="AT127" s="230" t="s">
        <v>154</v>
      </c>
      <c r="AU127" s="230" t="s">
        <v>78</v>
      </c>
      <c r="AV127" s="15" t="s">
        <v>106</v>
      </c>
      <c r="AW127" s="15" t="s">
        <v>31</v>
      </c>
      <c r="AX127" s="15" t="s">
        <v>74</v>
      </c>
      <c r="AY127" s="230" t="s">
        <v>144</v>
      </c>
    </row>
    <row r="128" spans="1:65" s="2" customFormat="1" ht="37.799999999999997" customHeight="1">
      <c r="A128" s="36"/>
      <c r="B128" s="37"/>
      <c r="C128" s="180" t="s">
        <v>836</v>
      </c>
      <c r="D128" s="180" t="s">
        <v>146</v>
      </c>
      <c r="E128" s="181" t="s">
        <v>331</v>
      </c>
      <c r="F128" s="182" t="s">
        <v>332</v>
      </c>
      <c r="G128" s="183" t="s">
        <v>149</v>
      </c>
      <c r="H128" s="184">
        <v>33.75</v>
      </c>
      <c r="I128" s="185"/>
      <c r="J128" s="186">
        <f>ROUND(I128*H128,2)</f>
        <v>0</v>
      </c>
      <c r="K128" s="182" t="s">
        <v>150</v>
      </c>
      <c r="L128" s="41"/>
      <c r="M128" s="187" t="s">
        <v>19</v>
      </c>
      <c r="N128" s="188" t="s">
        <v>40</v>
      </c>
      <c r="O128" s="66"/>
      <c r="P128" s="189">
        <f>O128*H128</f>
        <v>0</v>
      </c>
      <c r="Q128" s="189">
        <v>0</v>
      </c>
      <c r="R128" s="189">
        <f>Q128*H128</f>
        <v>0</v>
      </c>
      <c r="S128" s="189">
        <v>0</v>
      </c>
      <c r="T128" s="190">
        <f>S128*H128</f>
        <v>0</v>
      </c>
      <c r="U128" s="36"/>
      <c r="V128" s="36"/>
      <c r="W128" s="36"/>
      <c r="X128" s="36"/>
      <c r="Y128" s="36"/>
      <c r="Z128" s="36"/>
      <c r="AA128" s="36"/>
      <c r="AB128" s="36"/>
      <c r="AC128" s="36"/>
      <c r="AD128" s="36"/>
      <c r="AE128" s="36"/>
      <c r="AR128" s="191" t="s">
        <v>106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5165</v>
      </c>
    </row>
    <row r="129" spans="1:65" s="2" customFormat="1" ht="10.199999999999999">
      <c r="A129" s="36"/>
      <c r="B129" s="37"/>
      <c r="C129" s="38"/>
      <c r="D129" s="193" t="s">
        <v>152</v>
      </c>
      <c r="E129" s="38"/>
      <c r="F129" s="194" t="s">
        <v>334</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13" customFormat="1" ht="10.199999999999999">
      <c r="B130" s="198"/>
      <c r="C130" s="199"/>
      <c r="D130" s="200" t="s">
        <v>154</v>
      </c>
      <c r="E130" s="201" t="s">
        <v>19</v>
      </c>
      <c r="F130" s="202" t="s">
        <v>335</v>
      </c>
      <c r="G130" s="199"/>
      <c r="H130" s="201" t="s">
        <v>19</v>
      </c>
      <c r="I130" s="203"/>
      <c r="J130" s="199"/>
      <c r="K130" s="199"/>
      <c r="L130" s="204"/>
      <c r="M130" s="205"/>
      <c r="N130" s="206"/>
      <c r="O130" s="206"/>
      <c r="P130" s="206"/>
      <c r="Q130" s="206"/>
      <c r="R130" s="206"/>
      <c r="S130" s="206"/>
      <c r="T130" s="207"/>
      <c r="AT130" s="208" t="s">
        <v>154</v>
      </c>
      <c r="AU130" s="208" t="s">
        <v>78</v>
      </c>
      <c r="AV130" s="13" t="s">
        <v>74</v>
      </c>
      <c r="AW130" s="13" t="s">
        <v>31</v>
      </c>
      <c r="AX130" s="13" t="s">
        <v>69</v>
      </c>
      <c r="AY130" s="208" t="s">
        <v>144</v>
      </c>
    </row>
    <row r="131" spans="1:65" s="14" customFormat="1" ht="10.199999999999999">
      <c r="B131" s="209"/>
      <c r="C131" s="210"/>
      <c r="D131" s="200" t="s">
        <v>154</v>
      </c>
      <c r="E131" s="211" t="s">
        <v>19</v>
      </c>
      <c r="F131" s="212" t="s">
        <v>5166</v>
      </c>
      <c r="G131" s="210"/>
      <c r="H131" s="213">
        <v>33.75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5" customFormat="1" ht="10.199999999999999">
      <c r="B132" s="220"/>
      <c r="C132" s="221"/>
      <c r="D132" s="200" t="s">
        <v>154</v>
      </c>
      <c r="E132" s="222" t="s">
        <v>19</v>
      </c>
      <c r="F132" s="223" t="s">
        <v>158</v>
      </c>
      <c r="G132" s="221"/>
      <c r="H132" s="224">
        <v>33.75</v>
      </c>
      <c r="I132" s="225"/>
      <c r="J132" s="221"/>
      <c r="K132" s="221"/>
      <c r="L132" s="226"/>
      <c r="M132" s="227"/>
      <c r="N132" s="228"/>
      <c r="O132" s="228"/>
      <c r="P132" s="228"/>
      <c r="Q132" s="228"/>
      <c r="R132" s="228"/>
      <c r="S132" s="228"/>
      <c r="T132" s="229"/>
      <c r="AT132" s="230" t="s">
        <v>154</v>
      </c>
      <c r="AU132" s="230" t="s">
        <v>78</v>
      </c>
      <c r="AV132" s="15" t="s">
        <v>106</v>
      </c>
      <c r="AW132" s="15" t="s">
        <v>31</v>
      </c>
      <c r="AX132" s="15" t="s">
        <v>74</v>
      </c>
      <c r="AY132" s="230" t="s">
        <v>144</v>
      </c>
    </row>
    <row r="133" spans="1:65" s="2" customFormat="1" ht="37.799999999999997" customHeight="1">
      <c r="A133" s="36"/>
      <c r="B133" s="37"/>
      <c r="C133" s="180" t="s">
        <v>843</v>
      </c>
      <c r="D133" s="180" t="s">
        <v>146</v>
      </c>
      <c r="E133" s="181" t="s">
        <v>342</v>
      </c>
      <c r="F133" s="182" t="s">
        <v>343</v>
      </c>
      <c r="G133" s="183" t="s">
        <v>149</v>
      </c>
      <c r="H133" s="184">
        <v>48.96</v>
      </c>
      <c r="I133" s="185"/>
      <c r="J133" s="186">
        <f>ROUND(I133*H133,2)</f>
        <v>0</v>
      </c>
      <c r="K133" s="182" t="s">
        <v>150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5167</v>
      </c>
    </row>
    <row r="134" spans="1:65" s="2" customFormat="1" ht="10.199999999999999">
      <c r="A134" s="36"/>
      <c r="B134" s="37"/>
      <c r="C134" s="38"/>
      <c r="D134" s="193" t="s">
        <v>152</v>
      </c>
      <c r="E134" s="38"/>
      <c r="F134" s="194" t="s">
        <v>345</v>
      </c>
      <c r="G134" s="38"/>
      <c r="H134" s="38"/>
      <c r="I134" s="195"/>
      <c r="J134" s="38"/>
      <c r="K134" s="38"/>
      <c r="L134" s="41"/>
      <c r="M134" s="196"/>
      <c r="N134" s="197"/>
      <c r="O134" s="66"/>
      <c r="P134" s="66"/>
      <c r="Q134" s="66"/>
      <c r="R134" s="66"/>
      <c r="S134" s="66"/>
      <c r="T134" s="67"/>
      <c r="U134" s="36"/>
      <c r="V134" s="36"/>
      <c r="W134" s="36"/>
      <c r="X134" s="36"/>
      <c r="Y134" s="36"/>
      <c r="Z134" s="36"/>
      <c r="AA134" s="36"/>
      <c r="AB134" s="36"/>
      <c r="AC134" s="36"/>
      <c r="AD134" s="36"/>
      <c r="AE134" s="36"/>
      <c r="AT134" s="19" t="s">
        <v>152</v>
      </c>
      <c r="AU134" s="19" t="s">
        <v>78</v>
      </c>
    </row>
    <row r="135" spans="1:65" s="13" customFormat="1" ht="10.199999999999999">
      <c r="B135" s="198"/>
      <c r="C135" s="199"/>
      <c r="D135" s="200" t="s">
        <v>154</v>
      </c>
      <c r="E135" s="201" t="s">
        <v>19</v>
      </c>
      <c r="F135" s="202" t="s">
        <v>370</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ht="10.199999999999999">
      <c r="B136" s="209"/>
      <c r="C136" s="210"/>
      <c r="D136" s="200" t="s">
        <v>154</v>
      </c>
      <c r="E136" s="211" t="s">
        <v>19</v>
      </c>
      <c r="F136" s="212" t="s">
        <v>5168</v>
      </c>
      <c r="G136" s="210"/>
      <c r="H136" s="213">
        <v>48.96</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5" customFormat="1" ht="10.199999999999999">
      <c r="B137" s="220"/>
      <c r="C137" s="221"/>
      <c r="D137" s="200" t="s">
        <v>154</v>
      </c>
      <c r="E137" s="222" t="s">
        <v>19</v>
      </c>
      <c r="F137" s="223" t="s">
        <v>158</v>
      </c>
      <c r="G137" s="221"/>
      <c r="H137" s="224">
        <v>48.96</v>
      </c>
      <c r="I137" s="225"/>
      <c r="J137" s="221"/>
      <c r="K137" s="221"/>
      <c r="L137" s="226"/>
      <c r="M137" s="227"/>
      <c r="N137" s="228"/>
      <c r="O137" s="228"/>
      <c r="P137" s="228"/>
      <c r="Q137" s="228"/>
      <c r="R137" s="228"/>
      <c r="S137" s="228"/>
      <c r="T137" s="229"/>
      <c r="AT137" s="230" t="s">
        <v>154</v>
      </c>
      <c r="AU137" s="230" t="s">
        <v>78</v>
      </c>
      <c r="AV137" s="15" t="s">
        <v>106</v>
      </c>
      <c r="AW137" s="15" t="s">
        <v>31</v>
      </c>
      <c r="AX137" s="15" t="s">
        <v>74</v>
      </c>
      <c r="AY137" s="230" t="s">
        <v>144</v>
      </c>
    </row>
    <row r="138" spans="1:65" s="2" customFormat="1" ht="24.15" customHeight="1">
      <c r="A138" s="36"/>
      <c r="B138" s="37"/>
      <c r="C138" s="180" t="s">
        <v>873</v>
      </c>
      <c r="D138" s="180" t="s">
        <v>146</v>
      </c>
      <c r="E138" s="181" t="s">
        <v>359</v>
      </c>
      <c r="F138" s="182" t="s">
        <v>360</v>
      </c>
      <c r="G138" s="183" t="s">
        <v>184</v>
      </c>
      <c r="H138" s="184">
        <v>88.128</v>
      </c>
      <c r="I138" s="185"/>
      <c r="J138" s="186">
        <f>ROUND(I138*H138,2)</f>
        <v>0</v>
      </c>
      <c r="K138" s="182" t="s">
        <v>150</v>
      </c>
      <c r="L138" s="41"/>
      <c r="M138" s="187" t="s">
        <v>19</v>
      </c>
      <c r="N138" s="188" t="s">
        <v>40</v>
      </c>
      <c r="O138" s="66"/>
      <c r="P138" s="189">
        <f>O138*H138</f>
        <v>0</v>
      </c>
      <c r="Q138" s="189">
        <v>0</v>
      </c>
      <c r="R138" s="189">
        <f>Q138*H138</f>
        <v>0</v>
      </c>
      <c r="S138" s="189">
        <v>0</v>
      </c>
      <c r="T138" s="190">
        <f>S138*H138</f>
        <v>0</v>
      </c>
      <c r="U138" s="36"/>
      <c r="V138" s="36"/>
      <c r="W138" s="36"/>
      <c r="X138" s="36"/>
      <c r="Y138" s="36"/>
      <c r="Z138" s="36"/>
      <c r="AA138" s="36"/>
      <c r="AB138" s="36"/>
      <c r="AC138" s="36"/>
      <c r="AD138" s="36"/>
      <c r="AE138" s="36"/>
      <c r="AR138" s="191" t="s">
        <v>106</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5169</v>
      </c>
    </row>
    <row r="139" spans="1:65" s="2" customFormat="1" ht="10.199999999999999">
      <c r="A139" s="36"/>
      <c r="B139" s="37"/>
      <c r="C139" s="38"/>
      <c r="D139" s="193" t="s">
        <v>152</v>
      </c>
      <c r="E139" s="38"/>
      <c r="F139" s="194" t="s">
        <v>362</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13" customFormat="1" ht="10.199999999999999">
      <c r="B140" s="198"/>
      <c r="C140" s="199"/>
      <c r="D140" s="200" t="s">
        <v>154</v>
      </c>
      <c r="E140" s="201" t="s">
        <v>19</v>
      </c>
      <c r="F140" s="202" t="s">
        <v>370</v>
      </c>
      <c r="G140" s="199"/>
      <c r="H140" s="201" t="s">
        <v>19</v>
      </c>
      <c r="I140" s="203"/>
      <c r="J140" s="199"/>
      <c r="K140" s="199"/>
      <c r="L140" s="204"/>
      <c r="M140" s="205"/>
      <c r="N140" s="206"/>
      <c r="O140" s="206"/>
      <c r="P140" s="206"/>
      <c r="Q140" s="206"/>
      <c r="R140" s="206"/>
      <c r="S140" s="206"/>
      <c r="T140" s="207"/>
      <c r="AT140" s="208" t="s">
        <v>154</v>
      </c>
      <c r="AU140" s="208" t="s">
        <v>78</v>
      </c>
      <c r="AV140" s="13" t="s">
        <v>74</v>
      </c>
      <c r="AW140" s="13" t="s">
        <v>31</v>
      </c>
      <c r="AX140" s="13" t="s">
        <v>69</v>
      </c>
      <c r="AY140" s="208" t="s">
        <v>144</v>
      </c>
    </row>
    <row r="141" spans="1:65" s="14" customFormat="1" ht="10.199999999999999">
      <c r="B141" s="209"/>
      <c r="C141" s="210"/>
      <c r="D141" s="200" t="s">
        <v>154</v>
      </c>
      <c r="E141" s="211" t="s">
        <v>19</v>
      </c>
      <c r="F141" s="212" t="s">
        <v>5170</v>
      </c>
      <c r="G141" s="210"/>
      <c r="H141" s="213">
        <v>88.128</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ht="10.199999999999999">
      <c r="B142" s="220"/>
      <c r="C142" s="221"/>
      <c r="D142" s="200" t="s">
        <v>154</v>
      </c>
      <c r="E142" s="222" t="s">
        <v>19</v>
      </c>
      <c r="F142" s="223" t="s">
        <v>158</v>
      </c>
      <c r="G142" s="221"/>
      <c r="H142" s="224">
        <v>88.128</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852</v>
      </c>
      <c r="D143" s="180" t="s">
        <v>146</v>
      </c>
      <c r="E143" s="181" t="s">
        <v>365</v>
      </c>
      <c r="F143" s="182" t="s">
        <v>366</v>
      </c>
      <c r="G143" s="183" t="s">
        <v>149</v>
      </c>
      <c r="H143" s="184">
        <v>82.71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5171</v>
      </c>
    </row>
    <row r="144" spans="1:65" s="2" customFormat="1" ht="10.199999999999999">
      <c r="A144" s="36"/>
      <c r="B144" s="37"/>
      <c r="C144" s="38"/>
      <c r="D144" s="193" t="s">
        <v>152</v>
      </c>
      <c r="E144" s="38"/>
      <c r="F144" s="194" t="s">
        <v>368</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3" customFormat="1" ht="10.199999999999999">
      <c r="B145" s="198"/>
      <c r="C145" s="199"/>
      <c r="D145" s="200" t="s">
        <v>154</v>
      </c>
      <c r="E145" s="201" t="s">
        <v>19</v>
      </c>
      <c r="F145" s="202" t="s">
        <v>370</v>
      </c>
      <c r="G145" s="199"/>
      <c r="H145" s="201" t="s">
        <v>19</v>
      </c>
      <c r="I145" s="203"/>
      <c r="J145" s="199"/>
      <c r="K145" s="199"/>
      <c r="L145" s="204"/>
      <c r="M145" s="205"/>
      <c r="N145" s="206"/>
      <c r="O145" s="206"/>
      <c r="P145" s="206"/>
      <c r="Q145" s="206"/>
      <c r="R145" s="206"/>
      <c r="S145" s="206"/>
      <c r="T145" s="207"/>
      <c r="AT145" s="208" t="s">
        <v>154</v>
      </c>
      <c r="AU145" s="208" t="s">
        <v>78</v>
      </c>
      <c r="AV145" s="13" t="s">
        <v>74</v>
      </c>
      <c r="AW145" s="13" t="s">
        <v>31</v>
      </c>
      <c r="AX145" s="13" t="s">
        <v>69</v>
      </c>
      <c r="AY145" s="208" t="s">
        <v>144</v>
      </c>
    </row>
    <row r="146" spans="1:65" s="14" customFormat="1" ht="10.199999999999999">
      <c r="B146" s="209"/>
      <c r="C146" s="210"/>
      <c r="D146" s="200" t="s">
        <v>154</v>
      </c>
      <c r="E146" s="211" t="s">
        <v>19</v>
      </c>
      <c r="F146" s="212" t="s">
        <v>5172</v>
      </c>
      <c r="G146" s="210"/>
      <c r="H146" s="213">
        <v>48.96</v>
      </c>
      <c r="I146" s="214"/>
      <c r="J146" s="210"/>
      <c r="K146" s="210"/>
      <c r="L146" s="215"/>
      <c r="M146" s="216"/>
      <c r="N146" s="217"/>
      <c r="O146" s="217"/>
      <c r="P146" s="217"/>
      <c r="Q146" s="217"/>
      <c r="R146" s="217"/>
      <c r="S146" s="217"/>
      <c r="T146" s="218"/>
      <c r="AT146" s="219" t="s">
        <v>154</v>
      </c>
      <c r="AU146" s="219" t="s">
        <v>78</v>
      </c>
      <c r="AV146" s="14" t="s">
        <v>78</v>
      </c>
      <c r="AW146" s="14" t="s">
        <v>31</v>
      </c>
      <c r="AX146" s="14" t="s">
        <v>69</v>
      </c>
      <c r="AY146" s="219" t="s">
        <v>144</v>
      </c>
    </row>
    <row r="147" spans="1:65" s="13" customFormat="1" ht="10.199999999999999">
      <c r="B147" s="198"/>
      <c r="C147" s="199"/>
      <c r="D147" s="200" t="s">
        <v>154</v>
      </c>
      <c r="E147" s="201" t="s">
        <v>19</v>
      </c>
      <c r="F147" s="202" t="s">
        <v>335</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ht="10.199999999999999">
      <c r="B148" s="209"/>
      <c r="C148" s="210"/>
      <c r="D148" s="200" t="s">
        <v>154</v>
      </c>
      <c r="E148" s="211" t="s">
        <v>19</v>
      </c>
      <c r="F148" s="212" t="s">
        <v>5173</v>
      </c>
      <c r="G148" s="210"/>
      <c r="H148" s="213">
        <v>33.75</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5" customFormat="1" ht="10.199999999999999">
      <c r="B149" s="220"/>
      <c r="C149" s="221"/>
      <c r="D149" s="200" t="s">
        <v>154</v>
      </c>
      <c r="E149" s="222" t="s">
        <v>19</v>
      </c>
      <c r="F149" s="223" t="s">
        <v>158</v>
      </c>
      <c r="G149" s="221"/>
      <c r="H149" s="224">
        <v>82.710000000000008</v>
      </c>
      <c r="I149" s="225"/>
      <c r="J149" s="221"/>
      <c r="K149" s="221"/>
      <c r="L149" s="226"/>
      <c r="M149" s="227"/>
      <c r="N149" s="228"/>
      <c r="O149" s="228"/>
      <c r="P149" s="228"/>
      <c r="Q149" s="228"/>
      <c r="R149" s="228"/>
      <c r="S149" s="228"/>
      <c r="T149" s="229"/>
      <c r="AT149" s="230" t="s">
        <v>154</v>
      </c>
      <c r="AU149" s="230" t="s">
        <v>78</v>
      </c>
      <c r="AV149" s="15" t="s">
        <v>106</v>
      </c>
      <c r="AW149" s="15" t="s">
        <v>31</v>
      </c>
      <c r="AX149" s="15" t="s">
        <v>74</v>
      </c>
      <c r="AY149" s="230" t="s">
        <v>144</v>
      </c>
    </row>
    <row r="150" spans="1:65" s="2" customFormat="1" ht="21.75" customHeight="1">
      <c r="A150" s="36"/>
      <c r="B150" s="37"/>
      <c r="C150" s="180" t="s">
        <v>730</v>
      </c>
      <c r="D150" s="180" t="s">
        <v>146</v>
      </c>
      <c r="E150" s="181" t="s">
        <v>5174</v>
      </c>
      <c r="F150" s="182" t="s">
        <v>5175</v>
      </c>
      <c r="G150" s="183" t="s">
        <v>232</v>
      </c>
      <c r="H150" s="184">
        <v>43.95</v>
      </c>
      <c r="I150" s="185"/>
      <c r="J150" s="186">
        <f>ROUND(I150*H150,2)</f>
        <v>0</v>
      </c>
      <c r="K150" s="182" t="s">
        <v>150</v>
      </c>
      <c r="L150" s="41"/>
      <c r="M150" s="187" t="s">
        <v>19</v>
      </c>
      <c r="N150" s="188" t="s">
        <v>40</v>
      </c>
      <c r="O150" s="66"/>
      <c r="P150" s="189">
        <f>O150*H150</f>
        <v>0</v>
      </c>
      <c r="Q150" s="189">
        <v>0</v>
      </c>
      <c r="R150" s="189">
        <f>Q150*H150</f>
        <v>0</v>
      </c>
      <c r="S150" s="189">
        <v>0</v>
      </c>
      <c r="T150" s="190">
        <f>S150*H150</f>
        <v>0</v>
      </c>
      <c r="U150" s="36"/>
      <c r="V150" s="36"/>
      <c r="W150" s="36"/>
      <c r="X150" s="36"/>
      <c r="Y150" s="36"/>
      <c r="Z150" s="36"/>
      <c r="AA150" s="36"/>
      <c r="AB150" s="36"/>
      <c r="AC150" s="36"/>
      <c r="AD150" s="36"/>
      <c r="AE150" s="36"/>
      <c r="AR150" s="191" t="s">
        <v>106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5176</v>
      </c>
    </row>
    <row r="151" spans="1:65" s="2" customFormat="1" ht="10.199999999999999">
      <c r="A151" s="36"/>
      <c r="B151" s="37"/>
      <c r="C151" s="38"/>
      <c r="D151" s="193" t="s">
        <v>152</v>
      </c>
      <c r="E151" s="38"/>
      <c r="F151" s="194" t="s">
        <v>5177</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3" customFormat="1" ht="10.199999999999999">
      <c r="B152" s="198"/>
      <c r="C152" s="199"/>
      <c r="D152" s="200" t="s">
        <v>154</v>
      </c>
      <c r="E152" s="201" t="s">
        <v>19</v>
      </c>
      <c r="F152" s="202" t="s">
        <v>5152</v>
      </c>
      <c r="G152" s="199"/>
      <c r="H152" s="201" t="s">
        <v>19</v>
      </c>
      <c r="I152" s="203"/>
      <c r="J152" s="199"/>
      <c r="K152" s="199"/>
      <c r="L152" s="204"/>
      <c r="M152" s="205"/>
      <c r="N152" s="206"/>
      <c r="O152" s="206"/>
      <c r="P152" s="206"/>
      <c r="Q152" s="206"/>
      <c r="R152" s="206"/>
      <c r="S152" s="206"/>
      <c r="T152" s="207"/>
      <c r="AT152" s="208" t="s">
        <v>154</v>
      </c>
      <c r="AU152" s="208" t="s">
        <v>78</v>
      </c>
      <c r="AV152" s="13" t="s">
        <v>74</v>
      </c>
      <c r="AW152" s="13" t="s">
        <v>31</v>
      </c>
      <c r="AX152" s="13" t="s">
        <v>69</v>
      </c>
      <c r="AY152" s="208" t="s">
        <v>144</v>
      </c>
    </row>
    <row r="153" spans="1:65" s="14" customFormat="1" ht="10.199999999999999">
      <c r="B153" s="209"/>
      <c r="C153" s="210"/>
      <c r="D153" s="200" t="s">
        <v>154</v>
      </c>
      <c r="E153" s="211" t="s">
        <v>19</v>
      </c>
      <c r="F153" s="212" t="s">
        <v>5178</v>
      </c>
      <c r="G153" s="210"/>
      <c r="H153" s="213">
        <v>43.95</v>
      </c>
      <c r="I153" s="214"/>
      <c r="J153" s="210"/>
      <c r="K153" s="210"/>
      <c r="L153" s="215"/>
      <c r="M153" s="216"/>
      <c r="N153" s="217"/>
      <c r="O153" s="217"/>
      <c r="P153" s="217"/>
      <c r="Q153" s="217"/>
      <c r="R153" s="217"/>
      <c r="S153" s="217"/>
      <c r="T153" s="218"/>
      <c r="AT153" s="219" t="s">
        <v>154</v>
      </c>
      <c r="AU153" s="219" t="s">
        <v>78</v>
      </c>
      <c r="AV153" s="14" t="s">
        <v>78</v>
      </c>
      <c r="AW153" s="14" t="s">
        <v>31</v>
      </c>
      <c r="AX153" s="14" t="s">
        <v>69</v>
      </c>
      <c r="AY153" s="219" t="s">
        <v>144</v>
      </c>
    </row>
    <row r="154" spans="1:65" s="15" customFormat="1" ht="10.199999999999999">
      <c r="B154" s="220"/>
      <c r="C154" s="221"/>
      <c r="D154" s="200" t="s">
        <v>154</v>
      </c>
      <c r="E154" s="222" t="s">
        <v>19</v>
      </c>
      <c r="F154" s="223" t="s">
        <v>158</v>
      </c>
      <c r="G154" s="221"/>
      <c r="H154" s="224">
        <v>43.95</v>
      </c>
      <c r="I154" s="225"/>
      <c r="J154" s="221"/>
      <c r="K154" s="221"/>
      <c r="L154" s="226"/>
      <c r="M154" s="227"/>
      <c r="N154" s="228"/>
      <c r="O154" s="228"/>
      <c r="P154" s="228"/>
      <c r="Q154" s="228"/>
      <c r="R154" s="228"/>
      <c r="S154" s="228"/>
      <c r="T154" s="229"/>
      <c r="AT154" s="230" t="s">
        <v>154</v>
      </c>
      <c r="AU154" s="230" t="s">
        <v>78</v>
      </c>
      <c r="AV154" s="15" t="s">
        <v>106</v>
      </c>
      <c r="AW154" s="15" t="s">
        <v>31</v>
      </c>
      <c r="AX154" s="15" t="s">
        <v>74</v>
      </c>
      <c r="AY154" s="230" t="s">
        <v>144</v>
      </c>
    </row>
    <row r="155" spans="1:65" s="2" customFormat="1" ht="24.15" customHeight="1">
      <c r="A155" s="36"/>
      <c r="B155" s="37"/>
      <c r="C155" s="180" t="s">
        <v>684</v>
      </c>
      <c r="D155" s="180" t="s">
        <v>146</v>
      </c>
      <c r="E155" s="181" t="s">
        <v>5179</v>
      </c>
      <c r="F155" s="182" t="s">
        <v>5180</v>
      </c>
      <c r="G155" s="183" t="s">
        <v>653</v>
      </c>
      <c r="H155" s="184">
        <v>3</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78</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5181</v>
      </c>
    </row>
    <row r="156" spans="1:65" s="2" customFormat="1" ht="10.199999999999999">
      <c r="A156" s="36"/>
      <c r="B156" s="37"/>
      <c r="C156" s="38"/>
      <c r="D156" s="193" t="s">
        <v>152</v>
      </c>
      <c r="E156" s="38"/>
      <c r="F156" s="194" t="s">
        <v>5182</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78</v>
      </c>
    </row>
    <row r="157" spans="1:65" s="13" customFormat="1" ht="10.199999999999999">
      <c r="B157" s="198"/>
      <c r="C157" s="199"/>
      <c r="D157" s="200" t="s">
        <v>154</v>
      </c>
      <c r="E157" s="201" t="s">
        <v>19</v>
      </c>
      <c r="F157" s="202" t="s">
        <v>5140</v>
      </c>
      <c r="G157" s="199"/>
      <c r="H157" s="201" t="s">
        <v>19</v>
      </c>
      <c r="I157" s="203"/>
      <c r="J157" s="199"/>
      <c r="K157" s="199"/>
      <c r="L157" s="204"/>
      <c r="M157" s="205"/>
      <c r="N157" s="206"/>
      <c r="O157" s="206"/>
      <c r="P157" s="206"/>
      <c r="Q157" s="206"/>
      <c r="R157" s="206"/>
      <c r="S157" s="206"/>
      <c r="T157" s="207"/>
      <c r="AT157" s="208" t="s">
        <v>154</v>
      </c>
      <c r="AU157" s="208" t="s">
        <v>78</v>
      </c>
      <c r="AV157" s="13" t="s">
        <v>74</v>
      </c>
      <c r="AW157" s="13" t="s">
        <v>31</v>
      </c>
      <c r="AX157" s="13" t="s">
        <v>69</v>
      </c>
      <c r="AY157" s="208" t="s">
        <v>144</v>
      </c>
    </row>
    <row r="158" spans="1:65" s="14" customFormat="1" ht="10.199999999999999">
      <c r="B158" s="209"/>
      <c r="C158" s="210"/>
      <c r="D158" s="200" t="s">
        <v>154</v>
      </c>
      <c r="E158" s="211" t="s">
        <v>19</v>
      </c>
      <c r="F158" s="212" t="s">
        <v>78</v>
      </c>
      <c r="G158" s="210"/>
      <c r="H158" s="213">
        <v>2</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3" customFormat="1" ht="10.199999999999999">
      <c r="B159" s="198"/>
      <c r="C159" s="199"/>
      <c r="D159" s="200" t="s">
        <v>154</v>
      </c>
      <c r="E159" s="201" t="s">
        <v>19</v>
      </c>
      <c r="F159" s="202" t="s">
        <v>5142</v>
      </c>
      <c r="G159" s="199"/>
      <c r="H159" s="201" t="s">
        <v>19</v>
      </c>
      <c r="I159" s="203"/>
      <c r="J159" s="199"/>
      <c r="K159" s="199"/>
      <c r="L159" s="204"/>
      <c r="M159" s="205"/>
      <c r="N159" s="206"/>
      <c r="O159" s="206"/>
      <c r="P159" s="206"/>
      <c r="Q159" s="206"/>
      <c r="R159" s="206"/>
      <c r="S159" s="206"/>
      <c r="T159" s="207"/>
      <c r="AT159" s="208" t="s">
        <v>154</v>
      </c>
      <c r="AU159" s="208" t="s">
        <v>78</v>
      </c>
      <c r="AV159" s="13" t="s">
        <v>74</v>
      </c>
      <c r="AW159" s="13" t="s">
        <v>31</v>
      </c>
      <c r="AX159" s="13" t="s">
        <v>69</v>
      </c>
      <c r="AY159" s="208" t="s">
        <v>144</v>
      </c>
    </row>
    <row r="160" spans="1:65" s="14" customFormat="1" ht="10.199999999999999">
      <c r="B160" s="209"/>
      <c r="C160" s="210"/>
      <c r="D160" s="200" t="s">
        <v>154</v>
      </c>
      <c r="E160" s="211" t="s">
        <v>19</v>
      </c>
      <c r="F160" s="212" t="s">
        <v>74</v>
      </c>
      <c r="G160" s="210"/>
      <c r="H160" s="213">
        <v>1</v>
      </c>
      <c r="I160" s="214"/>
      <c r="J160" s="210"/>
      <c r="K160" s="210"/>
      <c r="L160" s="215"/>
      <c r="M160" s="216"/>
      <c r="N160" s="217"/>
      <c r="O160" s="217"/>
      <c r="P160" s="217"/>
      <c r="Q160" s="217"/>
      <c r="R160" s="217"/>
      <c r="S160" s="217"/>
      <c r="T160" s="218"/>
      <c r="AT160" s="219" t="s">
        <v>154</v>
      </c>
      <c r="AU160" s="219" t="s">
        <v>78</v>
      </c>
      <c r="AV160" s="14" t="s">
        <v>78</v>
      </c>
      <c r="AW160" s="14" t="s">
        <v>31</v>
      </c>
      <c r="AX160" s="14" t="s">
        <v>69</v>
      </c>
      <c r="AY160" s="219" t="s">
        <v>144</v>
      </c>
    </row>
    <row r="161" spans="1:65" s="15" customFormat="1" ht="10.199999999999999">
      <c r="B161" s="220"/>
      <c r="C161" s="221"/>
      <c r="D161" s="200" t="s">
        <v>154</v>
      </c>
      <c r="E161" s="222" t="s">
        <v>19</v>
      </c>
      <c r="F161" s="223" t="s">
        <v>158</v>
      </c>
      <c r="G161" s="221"/>
      <c r="H161" s="224">
        <v>3</v>
      </c>
      <c r="I161" s="225"/>
      <c r="J161" s="221"/>
      <c r="K161" s="221"/>
      <c r="L161" s="226"/>
      <c r="M161" s="227"/>
      <c r="N161" s="228"/>
      <c r="O161" s="228"/>
      <c r="P161" s="228"/>
      <c r="Q161" s="228"/>
      <c r="R161" s="228"/>
      <c r="S161" s="228"/>
      <c r="T161" s="229"/>
      <c r="AT161" s="230" t="s">
        <v>154</v>
      </c>
      <c r="AU161" s="230" t="s">
        <v>78</v>
      </c>
      <c r="AV161" s="15" t="s">
        <v>106</v>
      </c>
      <c r="AW161" s="15" t="s">
        <v>31</v>
      </c>
      <c r="AX161" s="15" t="s">
        <v>74</v>
      </c>
      <c r="AY161" s="230" t="s">
        <v>144</v>
      </c>
    </row>
    <row r="162" spans="1:65" s="2" customFormat="1" ht="16.5" customHeight="1">
      <c r="A162" s="36"/>
      <c r="B162" s="37"/>
      <c r="C162" s="231" t="s">
        <v>689</v>
      </c>
      <c r="D162" s="231" t="s">
        <v>195</v>
      </c>
      <c r="E162" s="232" t="s">
        <v>5183</v>
      </c>
      <c r="F162" s="233" t="s">
        <v>5184</v>
      </c>
      <c r="G162" s="234" t="s">
        <v>149</v>
      </c>
      <c r="H162" s="235">
        <v>0.4</v>
      </c>
      <c r="I162" s="236"/>
      <c r="J162" s="237">
        <f>ROUND(I162*H162,2)</f>
        <v>0</v>
      </c>
      <c r="K162" s="233" t="s">
        <v>150</v>
      </c>
      <c r="L162" s="238"/>
      <c r="M162" s="239" t="s">
        <v>19</v>
      </c>
      <c r="N162" s="240" t="s">
        <v>40</v>
      </c>
      <c r="O162" s="66"/>
      <c r="P162" s="189">
        <f>O162*H162</f>
        <v>0</v>
      </c>
      <c r="Q162" s="189">
        <v>0.21</v>
      </c>
      <c r="R162" s="189">
        <f>Q162*H162</f>
        <v>8.4000000000000005E-2</v>
      </c>
      <c r="S162" s="189">
        <v>0</v>
      </c>
      <c r="T162" s="190">
        <f>S162*H162</f>
        <v>0</v>
      </c>
      <c r="U162" s="36"/>
      <c r="V162" s="36"/>
      <c r="W162" s="36"/>
      <c r="X162" s="36"/>
      <c r="Y162" s="36"/>
      <c r="Z162" s="36"/>
      <c r="AA162" s="36"/>
      <c r="AB162" s="36"/>
      <c r="AC162" s="36"/>
      <c r="AD162" s="36"/>
      <c r="AE162" s="36"/>
      <c r="AR162" s="191" t="s">
        <v>198</v>
      </c>
      <c r="AT162" s="191" t="s">
        <v>195</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5185</v>
      </c>
    </row>
    <row r="163" spans="1:65" s="2" customFormat="1" ht="10.199999999999999">
      <c r="A163" s="36"/>
      <c r="B163" s="37"/>
      <c r="C163" s="38"/>
      <c r="D163" s="193" t="s">
        <v>152</v>
      </c>
      <c r="E163" s="38"/>
      <c r="F163" s="194" t="s">
        <v>5186</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14" customFormat="1" ht="10.199999999999999">
      <c r="B164" s="209"/>
      <c r="C164" s="210"/>
      <c r="D164" s="200" t="s">
        <v>154</v>
      </c>
      <c r="E164" s="210"/>
      <c r="F164" s="212" t="s">
        <v>5187</v>
      </c>
      <c r="G164" s="210"/>
      <c r="H164" s="213">
        <v>0.4</v>
      </c>
      <c r="I164" s="214"/>
      <c r="J164" s="210"/>
      <c r="K164" s="210"/>
      <c r="L164" s="215"/>
      <c r="M164" s="216"/>
      <c r="N164" s="217"/>
      <c r="O164" s="217"/>
      <c r="P164" s="217"/>
      <c r="Q164" s="217"/>
      <c r="R164" s="217"/>
      <c r="S164" s="217"/>
      <c r="T164" s="218"/>
      <c r="AT164" s="219" t="s">
        <v>154</v>
      </c>
      <c r="AU164" s="219" t="s">
        <v>78</v>
      </c>
      <c r="AV164" s="14" t="s">
        <v>78</v>
      </c>
      <c r="AW164" s="14" t="s">
        <v>4</v>
      </c>
      <c r="AX164" s="14" t="s">
        <v>74</v>
      </c>
      <c r="AY164" s="219" t="s">
        <v>144</v>
      </c>
    </row>
    <row r="165" spans="1:65" s="2" customFormat="1" ht="24.15" customHeight="1">
      <c r="A165" s="36"/>
      <c r="B165" s="37"/>
      <c r="C165" s="180" t="s">
        <v>694</v>
      </c>
      <c r="D165" s="180" t="s">
        <v>146</v>
      </c>
      <c r="E165" s="181" t="s">
        <v>5188</v>
      </c>
      <c r="F165" s="182" t="s">
        <v>5189</v>
      </c>
      <c r="G165" s="183" t="s">
        <v>653</v>
      </c>
      <c r="H165" s="184">
        <v>3</v>
      </c>
      <c r="I165" s="185"/>
      <c r="J165" s="186">
        <f>ROUND(I165*H165,2)</f>
        <v>0</v>
      </c>
      <c r="K165" s="182" t="s">
        <v>150</v>
      </c>
      <c r="L165" s="41"/>
      <c r="M165" s="187" t="s">
        <v>19</v>
      </c>
      <c r="N165" s="188" t="s">
        <v>40</v>
      </c>
      <c r="O165" s="66"/>
      <c r="P165" s="189">
        <f>O165*H165</f>
        <v>0</v>
      </c>
      <c r="Q165" s="189">
        <v>0</v>
      </c>
      <c r="R165" s="189">
        <f>Q165*H165</f>
        <v>0</v>
      </c>
      <c r="S165" s="189">
        <v>0</v>
      </c>
      <c r="T165" s="190">
        <f>S165*H165</f>
        <v>0</v>
      </c>
      <c r="U165" s="36"/>
      <c r="V165" s="36"/>
      <c r="W165" s="36"/>
      <c r="X165" s="36"/>
      <c r="Y165" s="36"/>
      <c r="Z165" s="36"/>
      <c r="AA165" s="36"/>
      <c r="AB165" s="36"/>
      <c r="AC165" s="36"/>
      <c r="AD165" s="36"/>
      <c r="AE165" s="36"/>
      <c r="AR165" s="191" t="s">
        <v>106</v>
      </c>
      <c r="AT165" s="191" t="s">
        <v>146</v>
      </c>
      <c r="AU165" s="191" t="s">
        <v>78</v>
      </c>
      <c r="AY165" s="19" t="s">
        <v>144</v>
      </c>
      <c r="BE165" s="192">
        <f>IF(N165="základní",J165,0)</f>
        <v>0</v>
      </c>
      <c r="BF165" s="192">
        <f>IF(N165="snížená",J165,0)</f>
        <v>0</v>
      </c>
      <c r="BG165" s="192">
        <f>IF(N165="zákl. přenesená",J165,0)</f>
        <v>0</v>
      </c>
      <c r="BH165" s="192">
        <f>IF(N165="sníž. přenesená",J165,0)</f>
        <v>0</v>
      </c>
      <c r="BI165" s="192">
        <f>IF(N165="nulová",J165,0)</f>
        <v>0</v>
      </c>
      <c r="BJ165" s="19" t="s">
        <v>74</v>
      </c>
      <c r="BK165" s="192">
        <f>ROUND(I165*H165,2)</f>
        <v>0</v>
      </c>
      <c r="BL165" s="19" t="s">
        <v>106</v>
      </c>
      <c r="BM165" s="191" t="s">
        <v>5190</v>
      </c>
    </row>
    <row r="166" spans="1:65" s="2" customFormat="1" ht="10.199999999999999">
      <c r="A166" s="36"/>
      <c r="B166" s="37"/>
      <c r="C166" s="38"/>
      <c r="D166" s="193" t="s">
        <v>152</v>
      </c>
      <c r="E166" s="38"/>
      <c r="F166" s="194" t="s">
        <v>5191</v>
      </c>
      <c r="G166" s="38"/>
      <c r="H166" s="38"/>
      <c r="I166" s="195"/>
      <c r="J166" s="38"/>
      <c r="K166" s="38"/>
      <c r="L166" s="41"/>
      <c r="M166" s="196"/>
      <c r="N166" s="197"/>
      <c r="O166" s="66"/>
      <c r="P166" s="66"/>
      <c r="Q166" s="66"/>
      <c r="R166" s="66"/>
      <c r="S166" s="66"/>
      <c r="T166" s="67"/>
      <c r="U166" s="36"/>
      <c r="V166" s="36"/>
      <c r="W166" s="36"/>
      <c r="X166" s="36"/>
      <c r="Y166" s="36"/>
      <c r="Z166" s="36"/>
      <c r="AA166" s="36"/>
      <c r="AB166" s="36"/>
      <c r="AC166" s="36"/>
      <c r="AD166" s="36"/>
      <c r="AE166" s="36"/>
      <c r="AT166" s="19" t="s">
        <v>152</v>
      </c>
      <c r="AU166" s="19" t="s">
        <v>78</v>
      </c>
    </row>
    <row r="167" spans="1:65" s="13" customFormat="1" ht="10.199999999999999">
      <c r="B167" s="198"/>
      <c r="C167" s="199"/>
      <c r="D167" s="200" t="s">
        <v>154</v>
      </c>
      <c r="E167" s="201" t="s">
        <v>19</v>
      </c>
      <c r="F167" s="202" t="s">
        <v>5140</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78</v>
      </c>
      <c r="G168" s="210"/>
      <c r="H168" s="213">
        <v>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3" customFormat="1" ht="10.199999999999999">
      <c r="B169" s="198"/>
      <c r="C169" s="199"/>
      <c r="D169" s="200" t="s">
        <v>154</v>
      </c>
      <c r="E169" s="201" t="s">
        <v>19</v>
      </c>
      <c r="F169" s="202" t="s">
        <v>5142</v>
      </c>
      <c r="G169" s="199"/>
      <c r="H169" s="201" t="s">
        <v>19</v>
      </c>
      <c r="I169" s="203"/>
      <c r="J169" s="199"/>
      <c r="K169" s="199"/>
      <c r="L169" s="204"/>
      <c r="M169" s="205"/>
      <c r="N169" s="206"/>
      <c r="O169" s="206"/>
      <c r="P169" s="206"/>
      <c r="Q169" s="206"/>
      <c r="R169" s="206"/>
      <c r="S169" s="206"/>
      <c r="T169" s="207"/>
      <c r="AT169" s="208" t="s">
        <v>154</v>
      </c>
      <c r="AU169" s="208" t="s">
        <v>78</v>
      </c>
      <c r="AV169" s="13" t="s">
        <v>74</v>
      </c>
      <c r="AW169" s="13" t="s">
        <v>31</v>
      </c>
      <c r="AX169" s="13" t="s">
        <v>69</v>
      </c>
      <c r="AY169" s="208" t="s">
        <v>144</v>
      </c>
    </row>
    <row r="170" spans="1:65" s="14" customFormat="1" ht="10.199999999999999">
      <c r="B170" s="209"/>
      <c r="C170" s="210"/>
      <c r="D170" s="200" t="s">
        <v>154</v>
      </c>
      <c r="E170" s="211" t="s">
        <v>19</v>
      </c>
      <c r="F170" s="212" t="s">
        <v>74</v>
      </c>
      <c r="G170" s="210"/>
      <c r="H170" s="213">
        <v>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ht="10.199999999999999">
      <c r="B171" s="220"/>
      <c r="C171" s="221"/>
      <c r="D171" s="200" t="s">
        <v>154</v>
      </c>
      <c r="E171" s="222" t="s">
        <v>19</v>
      </c>
      <c r="F171" s="223" t="s">
        <v>158</v>
      </c>
      <c r="G171" s="221"/>
      <c r="H171" s="224">
        <v>3</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2" customFormat="1" ht="16.5" customHeight="1">
      <c r="A172" s="36"/>
      <c r="B172" s="37"/>
      <c r="C172" s="231" t="s">
        <v>699</v>
      </c>
      <c r="D172" s="231" t="s">
        <v>195</v>
      </c>
      <c r="E172" s="232" t="s">
        <v>5192</v>
      </c>
      <c r="F172" s="233" t="s">
        <v>5193</v>
      </c>
      <c r="G172" s="234" t="s">
        <v>653</v>
      </c>
      <c r="H172" s="235">
        <v>3</v>
      </c>
      <c r="I172" s="236"/>
      <c r="J172" s="237">
        <f>ROUND(I172*H172,2)</f>
        <v>0</v>
      </c>
      <c r="K172" s="233" t="s">
        <v>150</v>
      </c>
      <c r="L172" s="238"/>
      <c r="M172" s="239" t="s">
        <v>19</v>
      </c>
      <c r="N172" s="240" t="s">
        <v>40</v>
      </c>
      <c r="O172" s="66"/>
      <c r="P172" s="189">
        <f>O172*H172</f>
        <v>0</v>
      </c>
      <c r="Q172" s="189">
        <v>8.9999999999999993E-3</v>
      </c>
      <c r="R172" s="189">
        <f>Q172*H172</f>
        <v>2.6999999999999996E-2</v>
      </c>
      <c r="S172" s="189">
        <v>0</v>
      </c>
      <c r="T172" s="190">
        <f>S172*H172</f>
        <v>0</v>
      </c>
      <c r="U172" s="36"/>
      <c r="V172" s="36"/>
      <c r="W172" s="36"/>
      <c r="X172" s="36"/>
      <c r="Y172" s="36"/>
      <c r="Z172" s="36"/>
      <c r="AA172" s="36"/>
      <c r="AB172" s="36"/>
      <c r="AC172" s="36"/>
      <c r="AD172" s="36"/>
      <c r="AE172" s="36"/>
      <c r="AR172" s="191" t="s">
        <v>198</v>
      </c>
      <c r="AT172" s="191" t="s">
        <v>195</v>
      </c>
      <c r="AU172" s="191" t="s">
        <v>78</v>
      </c>
      <c r="AY172" s="19" t="s">
        <v>144</v>
      </c>
      <c r="BE172" s="192">
        <f>IF(N172="základní",J172,0)</f>
        <v>0</v>
      </c>
      <c r="BF172" s="192">
        <f>IF(N172="snížená",J172,0)</f>
        <v>0</v>
      </c>
      <c r="BG172" s="192">
        <f>IF(N172="zákl. přenesená",J172,0)</f>
        <v>0</v>
      </c>
      <c r="BH172" s="192">
        <f>IF(N172="sníž. přenesená",J172,0)</f>
        <v>0</v>
      </c>
      <c r="BI172" s="192">
        <f>IF(N172="nulová",J172,0)</f>
        <v>0</v>
      </c>
      <c r="BJ172" s="19" t="s">
        <v>74</v>
      </c>
      <c r="BK172" s="192">
        <f>ROUND(I172*H172,2)</f>
        <v>0</v>
      </c>
      <c r="BL172" s="19" t="s">
        <v>106</v>
      </c>
      <c r="BM172" s="191" t="s">
        <v>5194</v>
      </c>
    </row>
    <row r="173" spans="1:65" s="2" customFormat="1" ht="10.199999999999999">
      <c r="A173" s="36"/>
      <c r="B173" s="37"/>
      <c r="C173" s="38"/>
      <c r="D173" s="193" t="s">
        <v>152</v>
      </c>
      <c r="E173" s="38"/>
      <c r="F173" s="194" t="s">
        <v>5195</v>
      </c>
      <c r="G173" s="38"/>
      <c r="H173" s="38"/>
      <c r="I173" s="195"/>
      <c r="J173" s="38"/>
      <c r="K173" s="38"/>
      <c r="L173" s="41"/>
      <c r="M173" s="196"/>
      <c r="N173" s="197"/>
      <c r="O173" s="66"/>
      <c r="P173" s="66"/>
      <c r="Q173" s="66"/>
      <c r="R173" s="66"/>
      <c r="S173" s="66"/>
      <c r="T173" s="67"/>
      <c r="U173" s="36"/>
      <c r="V173" s="36"/>
      <c r="W173" s="36"/>
      <c r="X173" s="36"/>
      <c r="Y173" s="36"/>
      <c r="Z173" s="36"/>
      <c r="AA173" s="36"/>
      <c r="AB173" s="36"/>
      <c r="AC173" s="36"/>
      <c r="AD173" s="36"/>
      <c r="AE173" s="36"/>
      <c r="AT173" s="19" t="s">
        <v>152</v>
      </c>
      <c r="AU173" s="19" t="s">
        <v>78</v>
      </c>
    </row>
    <row r="174" spans="1:65" s="12" customFormat="1" ht="22.8" customHeight="1">
      <c r="B174" s="164"/>
      <c r="C174" s="165"/>
      <c r="D174" s="166" t="s">
        <v>68</v>
      </c>
      <c r="E174" s="178" t="s">
        <v>78</v>
      </c>
      <c r="F174" s="178" t="s">
        <v>422</v>
      </c>
      <c r="G174" s="165"/>
      <c r="H174" s="165"/>
      <c r="I174" s="168"/>
      <c r="J174" s="179">
        <f>BK174</f>
        <v>0</v>
      </c>
      <c r="K174" s="165"/>
      <c r="L174" s="170"/>
      <c r="M174" s="171"/>
      <c r="N174" s="172"/>
      <c r="O174" s="172"/>
      <c r="P174" s="173">
        <f>SUM(P175:P200)</f>
        <v>0</v>
      </c>
      <c r="Q174" s="172"/>
      <c r="R174" s="173">
        <f>SUM(R175:R200)</f>
        <v>29.461268829999998</v>
      </c>
      <c r="S174" s="172"/>
      <c r="T174" s="174">
        <f>SUM(T175:T200)</f>
        <v>0</v>
      </c>
      <c r="AR174" s="175" t="s">
        <v>74</v>
      </c>
      <c r="AT174" s="176" t="s">
        <v>68</v>
      </c>
      <c r="AU174" s="176" t="s">
        <v>74</v>
      </c>
      <c r="AY174" s="175" t="s">
        <v>144</v>
      </c>
      <c r="BK174" s="177">
        <f>SUM(BK175:BK200)</f>
        <v>0</v>
      </c>
    </row>
    <row r="175" spans="1:65" s="2" customFormat="1" ht="16.5" customHeight="1">
      <c r="A175" s="36"/>
      <c r="B175" s="37"/>
      <c r="C175" s="180" t="s">
        <v>669</v>
      </c>
      <c r="D175" s="180" t="s">
        <v>146</v>
      </c>
      <c r="E175" s="181" t="s">
        <v>482</v>
      </c>
      <c r="F175" s="182" t="s">
        <v>483</v>
      </c>
      <c r="G175" s="183" t="s">
        <v>149</v>
      </c>
      <c r="H175" s="184">
        <v>3.2250000000000001</v>
      </c>
      <c r="I175" s="185"/>
      <c r="J175" s="186">
        <f>ROUND(I175*H175,2)</f>
        <v>0</v>
      </c>
      <c r="K175" s="182" t="s">
        <v>150</v>
      </c>
      <c r="L175" s="41"/>
      <c r="M175" s="187" t="s">
        <v>19</v>
      </c>
      <c r="N175" s="188" t="s">
        <v>40</v>
      </c>
      <c r="O175" s="66"/>
      <c r="P175" s="189">
        <f>O175*H175</f>
        <v>0</v>
      </c>
      <c r="Q175" s="189">
        <v>2.2563399999999998</v>
      </c>
      <c r="R175" s="189">
        <f>Q175*H175</f>
        <v>7.2766964999999999</v>
      </c>
      <c r="S175" s="189">
        <v>0</v>
      </c>
      <c r="T175" s="190">
        <f>S175*H175</f>
        <v>0</v>
      </c>
      <c r="U175" s="36"/>
      <c r="V175" s="36"/>
      <c r="W175" s="36"/>
      <c r="X175" s="36"/>
      <c r="Y175" s="36"/>
      <c r="Z175" s="36"/>
      <c r="AA175" s="36"/>
      <c r="AB175" s="36"/>
      <c r="AC175" s="36"/>
      <c r="AD175" s="36"/>
      <c r="AE175" s="36"/>
      <c r="AR175" s="191" t="s">
        <v>106</v>
      </c>
      <c r="AT175" s="191" t="s">
        <v>146</v>
      </c>
      <c r="AU175" s="191" t="s">
        <v>78</v>
      </c>
      <c r="AY175" s="19" t="s">
        <v>144</v>
      </c>
      <c r="BE175" s="192">
        <f>IF(N175="základní",J175,0)</f>
        <v>0</v>
      </c>
      <c r="BF175" s="192">
        <f>IF(N175="snížená",J175,0)</f>
        <v>0</v>
      </c>
      <c r="BG175" s="192">
        <f>IF(N175="zákl. přenesená",J175,0)</f>
        <v>0</v>
      </c>
      <c r="BH175" s="192">
        <f>IF(N175="sníž. přenesená",J175,0)</f>
        <v>0</v>
      </c>
      <c r="BI175" s="192">
        <f>IF(N175="nulová",J175,0)</f>
        <v>0</v>
      </c>
      <c r="BJ175" s="19" t="s">
        <v>74</v>
      </c>
      <c r="BK175" s="192">
        <f>ROUND(I175*H175,2)</f>
        <v>0</v>
      </c>
      <c r="BL175" s="19" t="s">
        <v>106</v>
      </c>
      <c r="BM175" s="191" t="s">
        <v>5196</v>
      </c>
    </row>
    <row r="176" spans="1:65" s="2" customFormat="1" ht="10.199999999999999">
      <c r="A176" s="36"/>
      <c r="B176" s="37"/>
      <c r="C176" s="38"/>
      <c r="D176" s="193" t="s">
        <v>152</v>
      </c>
      <c r="E176" s="38"/>
      <c r="F176" s="194" t="s">
        <v>485</v>
      </c>
      <c r="G176" s="38"/>
      <c r="H176" s="38"/>
      <c r="I176" s="195"/>
      <c r="J176" s="38"/>
      <c r="K176" s="38"/>
      <c r="L176" s="41"/>
      <c r="M176" s="196"/>
      <c r="N176" s="197"/>
      <c r="O176" s="66"/>
      <c r="P176" s="66"/>
      <c r="Q176" s="66"/>
      <c r="R176" s="66"/>
      <c r="S176" s="66"/>
      <c r="T176" s="67"/>
      <c r="U176" s="36"/>
      <c r="V176" s="36"/>
      <c r="W176" s="36"/>
      <c r="X176" s="36"/>
      <c r="Y176" s="36"/>
      <c r="Z176" s="36"/>
      <c r="AA176" s="36"/>
      <c r="AB176" s="36"/>
      <c r="AC176" s="36"/>
      <c r="AD176" s="36"/>
      <c r="AE176" s="36"/>
      <c r="AT176" s="19" t="s">
        <v>152</v>
      </c>
      <c r="AU176" s="19" t="s">
        <v>78</v>
      </c>
    </row>
    <row r="177" spans="1:65" s="13" customFormat="1" ht="10.199999999999999">
      <c r="B177" s="198"/>
      <c r="C177" s="199"/>
      <c r="D177" s="200" t="s">
        <v>154</v>
      </c>
      <c r="E177" s="201" t="s">
        <v>19</v>
      </c>
      <c r="F177" s="202" t="s">
        <v>5161</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3" customFormat="1" ht="10.199999999999999">
      <c r="B178" s="198"/>
      <c r="C178" s="199"/>
      <c r="D178" s="200" t="s">
        <v>154</v>
      </c>
      <c r="E178" s="201" t="s">
        <v>19</v>
      </c>
      <c r="F178" s="202" t="s">
        <v>5140</v>
      </c>
      <c r="G178" s="199"/>
      <c r="H178" s="201" t="s">
        <v>19</v>
      </c>
      <c r="I178" s="203"/>
      <c r="J178" s="199"/>
      <c r="K178" s="199"/>
      <c r="L178" s="204"/>
      <c r="M178" s="205"/>
      <c r="N178" s="206"/>
      <c r="O178" s="206"/>
      <c r="P178" s="206"/>
      <c r="Q178" s="206"/>
      <c r="R178" s="206"/>
      <c r="S178" s="206"/>
      <c r="T178" s="207"/>
      <c r="AT178" s="208" t="s">
        <v>154</v>
      </c>
      <c r="AU178" s="208" t="s">
        <v>78</v>
      </c>
      <c r="AV178" s="13" t="s">
        <v>74</v>
      </c>
      <c r="AW178" s="13" t="s">
        <v>31</v>
      </c>
      <c r="AX178" s="13" t="s">
        <v>69</v>
      </c>
      <c r="AY178" s="208" t="s">
        <v>144</v>
      </c>
    </row>
    <row r="179" spans="1:65" s="14" customFormat="1" ht="10.199999999999999">
      <c r="B179" s="209"/>
      <c r="C179" s="210"/>
      <c r="D179" s="200" t="s">
        <v>154</v>
      </c>
      <c r="E179" s="211" t="s">
        <v>19</v>
      </c>
      <c r="F179" s="212" t="s">
        <v>5197</v>
      </c>
      <c r="G179" s="210"/>
      <c r="H179" s="213">
        <v>2.8039999999999998</v>
      </c>
      <c r="I179" s="214"/>
      <c r="J179" s="210"/>
      <c r="K179" s="210"/>
      <c r="L179" s="215"/>
      <c r="M179" s="216"/>
      <c r="N179" s="217"/>
      <c r="O179" s="217"/>
      <c r="P179" s="217"/>
      <c r="Q179" s="217"/>
      <c r="R179" s="217"/>
      <c r="S179" s="217"/>
      <c r="T179" s="218"/>
      <c r="AT179" s="219" t="s">
        <v>154</v>
      </c>
      <c r="AU179" s="219" t="s">
        <v>78</v>
      </c>
      <c r="AV179" s="14" t="s">
        <v>78</v>
      </c>
      <c r="AW179" s="14" t="s">
        <v>31</v>
      </c>
      <c r="AX179" s="14" t="s">
        <v>69</v>
      </c>
      <c r="AY179" s="219" t="s">
        <v>144</v>
      </c>
    </row>
    <row r="180" spans="1:65" s="13" customFormat="1" ht="10.199999999999999">
      <c r="B180" s="198"/>
      <c r="C180" s="199"/>
      <c r="D180" s="200" t="s">
        <v>154</v>
      </c>
      <c r="E180" s="201" t="s">
        <v>19</v>
      </c>
      <c r="F180" s="202" t="s">
        <v>497</v>
      </c>
      <c r="G180" s="199"/>
      <c r="H180" s="201" t="s">
        <v>19</v>
      </c>
      <c r="I180" s="203"/>
      <c r="J180" s="199"/>
      <c r="K180" s="199"/>
      <c r="L180" s="204"/>
      <c r="M180" s="205"/>
      <c r="N180" s="206"/>
      <c r="O180" s="206"/>
      <c r="P180" s="206"/>
      <c r="Q180" s="206"/>
      <c r="R180" s="206"/>
      <c r="S180" s="206"/>
      <c r="T180" s="207"/>
      <c r="AT180" s="208" t="s">
        <v>154</v>
      </c>
      <c r="AU180" s="208" t="s">
        <v>78</v>
      </c>
      <c r="AV180" s="13" t="s">
        <v>74</v>
      </c>
      <c r="AW180" s="13" t="s">
        <v>31</v>
      </c>
      <c r="AX180" s="13" t="s">
        <v>69</v>
      </c>
      <c r="AY180" s="208" t="s">
        <v>144</v>
      </c>
    </row>
    <row r="181" spans="1:65" s="14" customFormat="1" ht="10.199999999999999">
      <c r="B181" s="209"/>
      <c r="C181" s="210"/>
      <c r="D181" s="200" t="s">
        <v>154</v>
      </c>
      <c r="E181" s="211" t="s">
        <v>19</v>
      </c>
      <c r="F181" s="212" t="s">
        <v>5198</v>
      </c>
      <c r="G181" s="210"/>
      <c r="H181" s="213">
        <v>0.42099999999999999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3.2249999999999996</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16.5" customHeight="1">
      <c r="A183" s="36"/>
      <c r="B183" s="37"/>
      <c r="C183" s="180" t="s">
        <v>674</v>
      </c>
      <c r="D183" s="180" t="s">
        <v>146</v>
      </c>
      <c r="E183" s="181" t="s">
        <v>502</v>
      </c>
      <c r="F183" s="182" t="s">
        <v>503</v>
      </c>
      <c r="G183" s="183" t="s">
        <v>232</v>
      </c>
      <c r="H183" s="184">
        <v>5.1210000000000004</v>
      </c>
      <c r="I183" s="185"/>
      <c r="J183" s="186">
        <f>ROUND(I183*H183,2)</f>
        <v>0</v>
      </c>
      <c r="K183" s="182" t="s">
        <v>150</v>
      </c>
      <c r="L183" s="41"/>
      <c r="M183" s="187" t="s">
        <v>19</v>
      </c>
      <c r="N183" s="188" t="s">
        <v>40</v>
      </c>
      <c r="O183" s="66"/>
      <c r="P183" s="189">
        <f>O183*H183</f>
        <v>0</v>
      </c>
      <c r="Q183" s="189">
        <v>2.6900000000000001E-3</v>
      </c>
      <c r="R183" s="189">
        <f>Q183*H183</f>
        <v>1.3775490000000001E-2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5199</v>
      </c>
    </row>
    <row r="184" spans="1:65" s="2" customFormat="1" ht="10.199999999999999">
      <c r="A184" s="36"/>
      <c r="B184" s="37"/>
      <c r="C184" s="38"/>
      <c r="D184" s="193" t="s">
        <v>152</v>
      </c>
      <c r="E184" s="38"/>
      <c r="F184" s="194" t="s">
        <v>505</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3" customFormat="1" ht="10.199999999999999">
      <c r="B185" s="198"/>
      <c r="C185" s="199"/>
      <c r="D185" s="200" t="s">
        <v>154</v>
      </c>
      <c r="E185" s="201" t="s">
        <v>19</v>
      </c>
      <c r="F185" s="202" t="s">
        <v>5200</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ht="10.199999999999999">
      <c r="B186" s="209"/>
      <c r="C186" s="210"/>
      <c r="D186" s="200" t="s">
        <v>154</v>
      </c>
      <c r="E186" s="211" t="s">
        <v>19</v>
      </c>
      <c r="F186" s="212" t="s">
        <v>5201</v>
      </c>
      <c r="G186" s="210"/>
      <c r="H186" s="213">
        <v>5.1210000000000004</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5.1210000000000004</v>
      </c>
      <c r="I187" s="225"/>
      <c r="J187" s="221"/>
      <c r="K187" s="221"/>
      <c r="L187" s="226"/>
      <c r="M187" s="227"/>
      <c r="N187" s="228"/>
      <c r="O187" s="228"/>
      <c r="P187" s="228"/>
      <c r="Q187" s="228"/>
      <c r="R187" s="228"/>
      <c r="S187" s="228"/>
      <c r="T187" s="229"/>
      <c r="AT187" s="230" t="s">
        <v>154</v>
      </c>
      <c r="AU187" s="230" t="s">
        <v>78</v>
      </c>
      <c r="AV187" s="15" t="s">
        <v>106</v>
      </c>
      <c r="AW187" s="15" t="s">
        <v>31</v>
      </c>
      <c r="AX187" s="15" t="s">
        <v>74</v>
      </c>
      <c r="AY187" s="230" t="s">
        <v>144</v>
      </c>
    </row>
    <row r="188" spans="1:65" s="2" customFormat="1" ht="16.5" customHeight="1">
      <c r="A188" s="36"/>
      <c r="B188" s="37"/>
      <c r="C188" s="180" t="s">
        <v>679</v>
      </c>
      <c r="D188" s="180" t="s">
        <v>146</v>
      </c>
      <c r="E188" s="181" t="s">
        <v>508</v>
      </c>
      <c r="F188" s="182" t="s">
        <v>509</v>
      </c>
      <c r="G188" s="183" t="s">
        <v>232</v>
      </c>
      <c r="H188" s="184">
        <v>5.1210000000000004</v>
      </c>
      <c r="I188" s="185"/>
      <c r="J188" s="186">
        <f>ROUND(I188*H188,2)</f>
        <v>0</v>
      </c>
      <c r="K188" s="182" t="s">
        <v>150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5202</v>
      </c>
    </row>
    <row r="189" spans="1:65" s="2" customFormat="1" ht="10.199999999999999">
      <c r="A189" s="36"/>
      <c r="B189" s="37"/>
      <c r="C189" s="38"/>
      <c r="D189" s="193" t="s">
        <v>152</v>
      </c>
      <c r="E189" s="38"/>
      <c r="F189" s="194" t="s">
        <v>511</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16.5" customHeight="1">
      <c r="A190" s="36"/>
      <c r="B190" s="37"/>
      <c r="C190" s="180" t="s">
        <v>723</v>
      </c>
      <c r="D190" s="180" t="s">
        <v>146</v>
      </c>
      <c r="E190" s="181" t="s">
        <v>514</v>
      </c>
      <c r="F190" s="182" t="s">
        <v>515</v>
      </c>
      <c r="G190" s="183" t="s">
        <v>149</v>
      </c>
      <c r="H190" s="184">
        <v>9.8260000000000005</v>
      </c>
      <c r="I190" s="185"/>
      <c r="J190" s="186">
        <f>ROUND(I190*H190,2)</f>
        <v>0</v>
      </c>
      <c r="K190" s="182" t="s">
        <v>150</v>
      </c>
      <c r="L190" s="41"/>
      <c r="M190" s="187" t="s">
        <v>19</v>
      </c>
      <c r="N190" s="188" t="s">
        <v>40</v>
      </c>
      <c r="O190" s="66"/>
      <c r="P190" s="189">
        <f>O190*H190</f>
        <v>0</v>
      </c>
      <c r="Q190" s="189">
        <v>2.2563399999999998</v>
      </c>
      <c r="R190" s="189">
        <f>Q190*H190</f>
        <v>22.170796839999998</v>
      </c>
      <c r="S190" s="189">
        <v>0</v>
      </c>
      <c r="T190" s="190">
        <f>S190*H190</f>
        <v>0</v>
      </c>
      <c r="U190" s="36"/>
      <c r="V190" s="36"/>
      <c r="W190" s="36"/>
      <c r="X190" s="36"/>
      <c r="Y190" s="36"/>
      <c r="Z190" s="36"/>
      <c r="AA190" s="36"/>
      <c r="AB190" s="36"/>
      <c r="AC190" s="36"/>
      <c r="AD190" s="36"/>
      <c r="AE190" s="36"/>
      <c r="AR190" s="191" t="s">
        <v>106</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106</v>
      </c>
      <c r="BM190" s="191" t="s">
        <v>5203</v>
      </c>
    </row>
    <row r="191" spans="1:65" s="2" customFormat="1" ht="10.199999999999999">
      <c r="A191" s="36"/>
      <c r="B191" s="37"/>
      <c r="C191" s="38"/>
      <c r="D191" s="193" t="s">
        <v>152</v>
      </c>
      <c r="E191" s="38"/>
      <c r="F191" s="194" t="s">
        <v>517</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13" customFormat="1" ht="10.199999999999999">
      <c r="B192" s="198"/>
      <c r="C192" s="199"/>
      <c r="D192" s="200" t="s">
        <v>154</v>
      </c>
      <c r="E192" s="201" t="s">
        <v>19</v>
      </c>
      <c r="F192" s="202" t="s">
        <v>5142</v>
      </c>
      <c r="G192" s="199"/>
      <c r="H192" s="201" t="s">
        <v>19</v>
      </c>
      <c r="I192" s="203"/>
      <c r="J192" s="199"/>
      <c r="K192" s="199"/>
      <c r="L192" s="204"/>
      <c r="M192" s="205"/>
      <c r="N192" s="206"/>
      <c r="O192" s="206"/>
      <c r="P192" s="206"/>
      <c r="Q192" s="206"/>
      <c r="R192" s="206"/>
      <c r="S192" s="206"/>
      <c r="T192" s="207"/>
      <c r="AT192" s="208" t="s">
        <v>154</v>
      </c>
      <c r="AU192" s="208" t="s">
        <v>78</v>
      </c>
      <c r="AV192" s="13" t="s">
        <v>74</v>
      </c>
      <c r="AW192" s="13" t="s">
        <v>31</v>
      </c>
      <c r="AX192" s="13" t="s">
        <v>69</v>
      </c>
      <c r="AY192" s="208" t="s">
        <v>144</v>
      </c>
    </row>
    <row r="193" spans="1:65" s="14" customFormat="1" ht="10.199999999999999">
      <c r="B193" s="209"/>
      <c r="C193" s="210"/>
      <c r="D193" s="200" t="s">
        <v>154</v>
      </c>
      <c r="E193" s="211" t="s">
        <v>19</v>
      </c>
      <c r="F193" s="212" t="s">
        <v>5164</v>
      </c>
      <c r="G193" s="210"/>
      <c r="H193" s="213">
        <v>5.94</v>
      </c>
      <c r="I193" s="214"/>
      <c r="J193" s="210"/>
      <c r="K193" s="210"/>
      <c r="L193" s="215"/>
      <c r="M193" s="216"/>
      <c r="N193" s="217"/>
      <c r="O193" s="217"/>
      <c r="P193" s="217"/>
      <c r="Q193" s="217"/>
      <c r="R193" s="217"/>
      <c r="S193" s="217"/>
      <c r="T193" s="218"/>
      <c r="AT193" s="219" t="s">
        <v>154</v>
      </c>
      <c r="AU193" s="219" t="s">
        <v>78</v>
      </c>
      <c r="AV193" s="14" t="s">
        <v>78</v>
      </c>
      <c r="AW193" s="14" t="s">
        <v>31</v>
      </c>
      <c r="AX193" s="14" t="s">
        <v>69</v>
      </c>
      <c r="AY193" s="219" t="s">
        <v>144</v>
      </c>
    </row>
    <row r="194" spans="1:65" s="13" customFormat="1" ht="10.199999999999999">
      <c r="B194" s="198"/>
      <c r="C194" s="199"/>
      <c r="D194" s="200" t="s">
        <v>154</v>
      </c>
      <c r="E194" s="201" t="s">
        <v>19</v>
      </c>
      <c r="F194" s="202" t="s">
        <v>497</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5204</v>
      </c>
      <c r="G195" s="210"/>
      <c r="H195" s="213">
        <v>0.89100000000000001</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3" customFormat="1" ht="10.199999999999999">
      <c r="B196" s="198"/>
      <c r="C196" s="199"/>
      <c r="D196" s="200" t="s">
        <v>154</v>
      </c>
      <c r="E196" s="201" t="s">
        <v>19</v>
      </c>
      <c r="F196" s="202" t="s">
        <v>5155</v>
      </c>
      <c r="G196" s="199"/>
      <c r="H196" s="201" t="s">
        <v>19</v>
      </c>
      <c r="I196" s="203"/>
      <c r="J196" s="199"/>
      <c r="K196" s="199"/>
      <c r="L196" s="204"/>
      <c r="M196" s="205"/>
      <c r="N196" s="206"/>
      <c r="O196" s="206"/>
      <c r="P196" s="206"/>
      <c r="Q196" s="206"/>
      <c r="R196" s="206"/>
      <c r="S196" s="206"/>
      <c r="T196" s="207"/>
      <c r="AT196" s="208" t="s">
        <v>154</v>
      </c>
      <c r="AU196" s="208" t="s">
        <v>78</v>
      </c>
      <c r="AV196" s="13" t="s">
        <v>74</v>
      </c>
      <c r="AW196" s="13" t="s">
        <v>31</v>
      </c>
      <c r="AX196" s="13" t="s">
        <v>69</v>
      </c>
      <c r="AY196" s="208" t="s">
        <v>144</v>
      </c>
    </row>
    <row r="197" spans="1:65" s="14" customFormat="1" ht="10.199999999999999">
      <c r="B197" s="209"/>
      <c r="C197" s="210"/>
      <c r="D197" s="200" t="s">
        <v>154</v>
      </c>
      <c r="E197" s="211" t="s">
        <v>19</v>
      </c>
      <c r="F197" s="212" t="s">
        <v>5156</v>
      </c>
      <c r="G197" s="210"/>
      <c r="H197" s="213">
        <v>1.728</v>
      </c>
      <c r="I197" s="214"/>
      <c r="J197" s="210"/>
      <c r="K197" s="210"/>
      <c r="L197" s="215"/>
      <c r="M197" s="216"/>
      <c r="N197" s="217"/>
      <c r="O197" s="217"/>
      <c r="P197" s="217"/>
      <c r="Q197" s="217"/>
      <c r="R197" s="217"/>
      <c r="S197" s="217"/>
      <c r="T197" s="218"/>
      <c r="AT197" s="219" t="s">
        <v>154</v>
      </c>
      <c r="AU197" s="219" t="s">
        <v>78</v>
      </c>
      <c r="AV197" s="14" t="s">
        <v>78</v>
      </c>
      <c r="AW197" s="14" t="s">
        <v>31</v>
      </c>
      <c r="AX197" s="14" t="s">
        <v>69</v>
      </c>
      <c r="AY197" s="219" t="s">
        <v>144</v>
      </c>
    </row>
    <row r="198" spans="1:65" s="13" customFormat="1" ht="10.199999999999999">
      <c r="B198" s="198"/>
      <c r="C198" s="199"/>
      <c r="D198" s="200" t="s">
        <v>154</v>
      </c>
      <c r="E198" s="201" t="s">
        <v>19</v>
      </c>
      <c r="F198" s="202" t="s">
        <v>497</v>
      </c>
      <c r="G198" s="199"/>
      <c r="H198" s="201" t="s">
        <v>19</v>
      </c>
      <c r="I198" s="203"/>
      <c r="J198" s="199"/>
      <c r="K198" s="199"/>
      <c r="L198" s="204"/>
      <c r="M198" s="205"/>
      <c r="N198" s="206"/>
      <c r="O198" s="206"/>
      <c r="P198" s="206"/>
      <c r="Q198" s="206"/>
      <c r="R198" s="206"/>
      <c r="S198" s="206"/>
      <c r="T198" s="207"/>
      <c r="AT198" s="208" t="s">
        <v>154</v>
      </c>
      <c r="AU198" s="208" t="s">
        <v>78</v>
      </c>
      <c r="AV198" s="13" t="s">
        <v>74</v>
      </c>
      <c r="AW198" s="13" t="s">
        <v>31</v>
      </c>
      <c r="AX198" s="13" t="s">
        <v>69</v>
      </c>
      <c r="AY198" s="208" t="s">
        <v>144</v>
      </c>
    </row>
    <row r="199" spans="1:65" s="14" customFormat="1" ht="10.199999999999999">
      <c r="B199" s="209"/>
      <c r="C199" s="210"/>
      <c r="D199" s="200" t="s">
        <v>154</v>
      </c>
      <c r="E199" s="211" t="s">
        <v>19</v>
      </c>
      <c r="F199" s="212" t="s">
        <v>5205</v>
      </c>
      <c r="G199" s="210"/>
      <c r="H199" s="213">
        <v>1.2669999999999999</v>
      </c>
      <c r="I199" s="214"/>
      <c r="J199" s="210"/>
      <c r="K199" s="210"/>
      <c r="L199" s="215"/>
      <c r="M199" s="216"/>
      <c r="N199" s="217"/>
      <c r="O199" s="217"/>
      <c r="P199" s="217"/>
      <c r="Q199" s="217"/>
      <c r="R199" s="217"/>
      <c r="S199" s="217"/>
      <c r="T199" s="218"/>
      <c r="AT199" s="219" t="s">
        <v>154</v>
      </c>
      <c r="AU199" s="219" t="s">
        <v>78</v>
      </c>
      <c r="AV199" s="14" t="s">
        <v>78</v>
      </c>
      <c r="AW199" s="14" t="s">
        <v>31</v>
      </c>
      <c r="AX199" s="14" t="s">
        <v>69</v>
      </c>
      <c r="AY199" s="219" t="s">
        <v>144</v>
      </c>
    </row>
    <row r="200" spans="1:65" s="15" customFormat="1" ht="10.199999999999999">
      <c r="B200" s="220"/>
      <c r="C200" s="221"/>
      <c r="D200" s="200" t="s">
        <v>154</v>
      </c>
      <c r="E200" s="222" t="s">
        <v>19</v>
      </c>
      <c r="F200" s="223" t="s">
        <v>158</v>
      </c>
      <c r="G200" s="221"/>
      <c r="H200" s="224">
        <v>9.8260000000000005</v>
      </c>
      <c r="I200" s="225"/>
      <c r="J200" s="221"/>
      <c r="K200" s="221"/>
      <c r="L200" s="226"/>
      <c r="M200" s="227"/>
      <c r="N200" s="228"/>
      <c r="O200" s="228"/>
      <c r="P200" s="228"/>
      <c r="Q200" s="228"/>
      <c r="R200" s="228"/>
      <c r="S200" s="228"/>
      <c r="T200" s="229"/>
      <c r="AT200" s="230" t="s">
        <v>154</v>
      </c>
      <c r="AU200" s="230" t="s">
        <v>78</v>
      </c>
      <c r="AV200" s="15" t="s">
        <v>106</v>
      </c>
      <c r="AW200" s="15" t="s">
        <v>31</v>
      </c>
      <c r="AX200" s="15" t="s">
        <v>74</v>
      </c>
      <c r="AY200" s="230" t="s">
        <v>144</v>
      </c>
    </row>
    <row r="201" spans="1:65" s="12" customFormat="1" ht="22.8" customHeight="1">
      <c r="B201" s="164"/>
      <c r="C201" s="165"/>
      <c r="D201" s="166" t="s">
        <v>68</v>
      </c>
      <c r="E201" s="178" t="s">
        <v>181</v>
      </c>
      <c r="F201" s="178" t="s">
        <v>1098</v>
      </c>
      <c r="G201" s="165"/>
      <c r="H201" s="165"/>
      <c r="I201" s="168"/>
      <c r="J201" s="179">
        <f>BK201</f>
        <v>0</v>
      </c>
      <c r="K201" s="165"/>
      <c r="L201" s="170"/>
      <c r="M201" s="171"/>
      <c r="N201" s="172"/>
      <c r="O201" s="172"/>
      <c r="P201" s="173">
        <f>SUM(P202:P209)</f>
        <v>0</v>
      </c>
      <c r="Q201" s="172"/>
      <c r="R201" s="173">
        <f>SUM(R202:R209)</f>
        <v>1.7199</v>
      </c>
      <c r="S201" s="172"/>
      <c r="T201" s="174">
        <f>SUM(T202:T209)</f>
        <v>0</v>
      </c>
      <c r="AR201" s="175" t="s">
        <v>74</v>
      </c>
      <c r="AT201" s="176" t="s">
        <v>68</v>
      </c>
      <c r="AU201" s="176" t="s">
        <v>74</v>
      </c>
      <c r="AY201" s="175" t="s">
        <v>144</v>
      </c>
      <c r="BK201" s="177">
        <f>SUM(BK202:BK209)</f>
        <v>0</v>
      </c>
    </row>
    <row r="202" spans="1:65" s="2" customFormat="1" ht="37.799999999999997" customHeight="1">
      <c r="A202" s="36"/>
      <c r="B202" s="37"/>
      <c r="C202" s="180" t="s">
        <v>816</v>
      </c>
      <c r="D202" s="180" t="s">
        <v>146</v>
      </c>
      <c r="E202" s="181" t="s">
        <v>5206</v>
      </c>
      <c r="F202" s="182" t="s">
        <v>5207</v>
      </c>
      <c r="G202" s="183" t="s">
        <v>232</v>
      </c>
      <c r="H202" s="184">
        <v>7.56</v>
      </c>
      <c r="I202" s="185"/>
      <c r="J202" s="186">
        <f>ROUND(I202*H202,2)</f>
        <v>0</v>
      </c>
      <c r="K202" s="182" t="s">
        <v>150</v>
      </c>
      <c r="L202" s="41"/>
      <c r="M202" s="187" t="s">
        <v>19</v>
      </c>
      <c r="N202" s="188" t="s">
        <v>40</v>
      </c>
      <c r="O202" s="66"/>
      <c r="P202" s="189">
        <f>O202*H202</f>
        <v>0</v>
      </c>
      <c r="Q202" s="189">
        <v>0.10100000000000001</v>
      </c>
      <c r="R202" s="189">
        <f>Q202*H202</f>
        <v>0.76356000000000002</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5208</v>
      </c>
    </row>
    <row r="203" spans="1:65" s="2" customFormat="1" ht="10.199999999999999">
      <c r="A203" s="36"/>
      <c r="B203" s="37"/>
      <c r="C203" s="38"/>
      <c r="D203" s="193" t="s">
        <v>152</v>
      </c>
      <c r="E203" s="38"/>
      <c r="F203" s="194" t="s">
        <v>5209</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ht="10.199999999999999">
      <c r="B204" s="198"/>
      <c r="C204" s="199"/>
      <c r="D204" s="200" t="s">
        <v>154</v>
      </c>
      <c r="E204" s="201" t="s">
        <v>19</v>
      </c>
      <c r="F204" s="202" t="s">
        <v>5210</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5211</v>
      </c>
      <c r="G205" s="210"/>
      <c r="H205" s="213">
        <v>7.56</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7.56</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16.5" customHeight="1">
      <c r="A207" s="36"/>
      <c r="B207" s="37"/>
      <c r="C207" s="231" t="s">
        <v>822</v>
      </c>
      <c r="D207" s="231" t="s">
        <v>195</v>
      </c>
      <c r="E207" s="232" t="s">
        <v>5212</v>
      </c>
      <c r="F207" s="233" t="s">
        <v>5213</v>
      </c>
      <c r="G207" s="234" t="s">
        <v>232</v>
      </c>
      <c r="H207" s="235">
        <v>8.3160000000000007</v>
      </c>
      <c r="I207" s="236"/>
      <c r="J207" s="237">
        <f>ROUND(I207*H207,2)</f>
        <v>0</v>
      </c>
      <c r="K207" s="233" t="s">
        <v>150</v>
      </c>
      <c r="L207" s="238"/>
      <c r="M207" s="239" t="s">
        <v>19</v>
      </c>
      <c r="N207" s="240" t="s">
        <v>40</v>
      </c>
      <c r="O207" s="66"/>
      <c r="P207" s="189">
        <f>O207*H207</f>
        <v>0</v>
      </c>
      <c r="Q207" s="189">
        <v>0.115</v>
      </c>
      <c r="R207" s="189">
        <f>Q207*H207</f>
        <v>0.95634000000000008</v>
      </c>
      <c r="S207" s="189">
        <v>0</v>
      </c>
      <c r="T207" s="190">
        <f>S207*H207</f>
        <v>0</v>
      </c>
      <c r="U207" s="36"/>
      <c r="V207" s="36"/>
      <c r="W207" s="36"/>
      <c r="X207" s="36"/>
      <c r="Y207" s="36"/>
      <c r="Z207" s="36"/>
      <c r="AA207" s="36"/>
      <c r="AB207" s="36"/>
      <c r="AC207" s="36"/>
      <c r="AD207" s="36"/>
      <c r="AE207" s="36"/>
      <c r="AR207" s="191" t="s">
        <v>198</v>
      </c>
      <c r="AT207" s="191" t="s">
        <v>195</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5214</v>
      </c>
    </row>
    <row r="208" spans="1:65" s="2" customFormat="1" ht="10.199999999999999">
      <c r="A208" s="36"/>
      <c r="B208" s="37"/>
      <c r="C208" s="38"/>
      <c r="D208" s="193" t="s">
        <v>152</v>
      </c>
      <c r="E208" s="38"/>
      <c r="F208" s="194" t="s">
        <v>5215</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4" customFormat="1" ht="10.199999999999999">
      <c r="B209" s="209"/>
      <c r="C209" s="210"/>
      <c r="D209" s="200" t="s">
        <v>154</v>
      </c>
      <c r="E209" s="210"/>
      <c r="F209" s="212" t="s">
        <v>5216</v>
      </c>
      <c r="G209" s="210"/>
      <c r="H209" s="213">
        <v>8.3160000000000007</v>
      </c>
      <c r="I209" s="214"/>
      <c r="J209" s="210"/>
      <c r="K209" s="210"/>
      <c r="L209" s="215"/>
      <c r="M209" s="216"/>
      <c r="N209" s="217"/>
      <c r="O209" s="217"/>
      <c r="P209" s="217"/>
      <c r="Q209" s="217"/>
      <c r="R209" s="217"/>
      <c r="S209" s="217"/>
      <c r="T209" s="218"/>
      <c r="AT209" s="219" t="s">
        <v>154</v>
      </c>
      <c r="AU209" s="219" t="s">
        <v>78</v>
      </c>
      <c r="AV209" s="14" t="s">
        <v>78</v>
      </c>
      <c r="AW209" s="14" t="s">
        <v>4</v>
      </c>
      <c r="AX209" s="14" t="s">
        <v>74</v>
      </c>
      <c r="AY209" s="219" t="s">
        <v>144</v>
      </c>
    </row>
    <row r="210" spans="1:65" s="12" customFormat="1" ht="22.8" customHeight="1">
      <c r="B210" s="164"/>
      <c r="C210" s="165"/>
      <c r="D210" s="166" t="s">
        <v>68</v>
      </c>
      <c r="E210" s="178" t="s">
        <v>109</v>
      </c>
      <c r="F210" s="178" t="s">
        <v>1117</v>
      </c>
      <c r="G210" s="165"/>
      <c r="H210" s="165"/>
      <c r="I210" s="168"/>
      <c r="J210" s="179">
        <f>BK210</f>
        <v>0</v>
      </c>
      <c r="K210" s="165"/>
      <c r="L210" s="170"/>
      <c r="M210" s="171"/>
      <c r="N210" s="172"/>
      <c r="O210" s="172"/>
      <c r="P210" s="173">
        <f>SUM(P211:P224)</f>
        <v>0</v>
      </c>
      <c r="Q210" s="172"/>
      <c r="R210" s="173">
        <f>SUM(R211:R224)</f>
        <v>37.341000000000001</v>
      </c>
      <c r="S210" s="172"/>
      <c r="T210" s="174">
        <f>SUM(T211:T224)</f>
        <v>0</v>
      </c>
      <c r="AR210" s="175" t="s">
        <v>74</v>
      </c>
      <c r="AT210" s="176" t="s">
        <v>68</v>
      </c>
      <c r="AU210" s="176" t="s">
        <v>74</v>
      </c>
      <c r="AY210" s="175" t="s">
        <v>144</v>
      </c>
      <c r="BK210" s="177">
        <f>SUM(BK211:BK224)</f>
        <v>0</v>
      </c>
    </row>
    <row r="211" spans="1:65" s="2" customFormat="1" ht="16.5" customHeight="1">
      <c r="A211" s="36"/>
      <c r="B211" s="37"/>
      <c r="C211" s="180" t="s">
        <v>766</v>
      </c>
      <c r="D211" s="180" t="s">
        <v>146</v>
      </c>
      <c r="E211" s="181" t="s">
        <v>5217</v>
      </c>
      <c r="F211" s="182" t="s">
        <v>5218</v>
      </c>
      <c r="G211" s="183" t="s">
        <v>149</v>
      </c>
      <c r="H211" s="184">
        <v>8.7899999999999991</v>
      </c>
      <c r="I211" s="185"/>
      <c r="J211" s="186">
        <f>ROUND(I211*H211,2)</f>
        <v>0</v>
      </c>
      <c r="K211" s="182" t="s">
        <v>150</v>
      </c>
      <c r="L211" s="41"/>
      <c r="M211" s="187" t="s">
        <v>19</v>
      </c>
      <c r="N211" s="188" t="s">
        <v>40</v>
      </c>
      <c r="O211" s="66"/>
      <c r="P211" s="189">
        <f>O211*H211</f>
        <v>0</v>
      </c>
      <c r="Q211" s="189">
        <v>1.98</v>
      </c>
      <c r="R211" s="189">
        <f>Q211*H211</f>
        <v>17.404199999999999</v>
      </c>
      <c r="S211" s="189">
        <v>0</v>
      </c>
      <c r="T211" s="190">
        <f>S211*H211</f>
        <v>0</v>
      </c>
      <c r="U211" s="36"/>
      <c r="V211" s="36"/>
      <c r="W211" s="36"/>
      <c r="X211" s="36"/>
      <c r="Y211" s="36"/>
      <c r="Z211" s="36"/>
      <c r="AA211" s="36"/>
      <c r="AB211" s="36"/>
      <c r="AC211" s="36"/>
      <c r="AD211" s="36"/>
      <c r="AE211" s="36"/>
      <c r="AR211" s="191" t="s">
        <v>106</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106</v>
      </c>
      <c r="BM211" s="191" t="s">
        <v>5219</v>
      </c>
    </row>
    <row r="212" spans="1:65" s="2" customFormat="1" ht="10.199999999999999">
      <c r="A212" s="36"/>
      <c r="B212" s="37"/>
      <c r="C212" s="38"/>
      <c r="D212" s="193" t="s">
        <v>152</v>
      </c>
      <c r="E212" s="38"/>
      <c r="F212" s="194" t="s">
        <v>5220</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13" customFormat="1" ht="10.199999999999999">
      <c r="B213" s="198"/>
      <c r="C213" s="199"/>
      <c r="D213" s="200" t="s">
        <v>154</v>
      </c>
      <c r="E213" s="201" t="s">
        <v>19</v>
      </c>
      <c r="F213" s="202" t="s">
        <v>5152</v>
      </c>
      <c r="G213" s="199"/>
      <c r="H213" s="201" t="s">
        <v>19</v>
      </c>
      <c r="I213" s="203"/>
      <c r="J213" s="199"/>
      <c r="K213" s="199"/>
      <c r="L213" s="204"/>
      <c r="M213" s="205"/>
      <c r="N213" s="206"/>
      <c r="O213" s="206"/>
      <c r="P213" s="206"/>
      <c r="Q213" s="206"/>
      <c r="R213" s="206"/>
      <c r="S213" s="206"/>
      <c r="T213" s="207"/>
      <c r="AT213" s="208" t="s">
        <v>154</v>
      </c>
      <c r="AU213" s="208" t="s">
        <v>78</v>
      </c>
      <c r="AV213" s="13" t="s">
        <v>74</v>
      </c>
      <c r="AW213" s="13" t="s">
        <v>31</v>
      </c>
      <c r="AX213" s="13" t="s">
        <v>69</v>
      </c>
      <c r="AY213" s="208" t="s">
        <v>144</v>
      </c>
    </row>
    <row r="214" spans="1:65" s="14" customFormat="1" ht="10.199999999999999">
      <c r="B214" s="209"/>
      <c r="C214" s="210"/>
      <c r="D214" s="200" t="s">
        <v>154</v>
      </c>
      <c r="E214" s="211" t="s">
        <v>19</v>
      </c>
      <c r="F214" s="212" t="s">
        <v>5221</v>
      </c>
      <c r="G214" s="210"/>
      <c r="H214" s="213">
        <v>8.7899999999999991</v>
      </c>
      <c r="I214" s="214"/>
      <c r="J214" s="210"/>
      <c r="K214" s="210"/>
      <c r="L214" s="215"/>
      <c r="M214" s="216"/>
      <c r="N214" s="217"/>
      <c r="O214" s="217"/>
      <c r="P214" s="217"/>
      <c r="Q214" s="217"/>
      <c r="R214" s="217"/>
      <c r="S214" s="217"/>
      <c r="T214" s="218"/>
      <c r="AT214" s="219" t="s">
        <v>154</v>
      </c>
      <c r="AU214" s="219" t="s">
        <v>78</v>
      </c>
      <c r="AV214" s="14" t="s">
        <v>78</v>
      </c>
      <c r="AW214" s="14" t="s">
        <v>31</v>
      </c>
      <c r="AX214" s="14" t="s">
        <v>69</v>
      </c>
      <c r="AY214" s="219" t="s">
        <v>144</v>
      </c>
    </row>
    <row r="215" spans="1:65" s="15" customFormat="1" ht="10.199999999999999">
      <c r="B215" s="220"/>
      <c r="C215" s="221"/>
      <c r="D215" s="200" t="s">
        <v>154</v>
      </c>
      <c r="E215" s="222" t="s">
        <v>19</v>
      </c>
      <c r="F215" s="223" t="s">
        <v>158</v>
      </c>
      <c r="G215" s="221"/>
      <c r="H215" s="224">
        <v>8.7899999999999991</v>
      </c>
      <c r="I215" s="225"/>
      <c r="J215" s="221"/>
      <c r="K215" s="221"/>
      <c r="L215" s="226"/>
      <c r="M215" s="227"/>
      <c r="N215" s="228"/>
      <c r="O215" s="228"/>
      <c r="P215" s="228"/>
      <c r="Q215" s="228"/>
      <c r="R215" s="228"/>
      <c r="S215" s="228"/>
      <c r="T215" s="229"/>
      <c r="AT215" s="230" t="s">
        <v>154</v>
      </c>
      <c r="AU215" s="230" t="s">
        <v>78</v>
      </c>
      <c r="AV215" s="15" t="s">
        <v>106</v>
      </c>
      <c r="AW215" s="15" t="s">
        <v>31</v>
      </c>
      <c r="AX215" s="15" t="s">
        <v>74</v>
      </c>
      <c r="AY215" s="230" t="s">
        <v>144</v>
      </c>
    </row>
    <row r="216" spans="1:65" s="2" customFormat="1" ht="16.5" customHeight="1">
      <c r="A216" s="36"/>
      <c r="B216" s="37"/>
      <c r="C216" s="180" t="s">
        <v>775</v>
      </c>
      <c r="D216" s="180" t="s">
        <v>146</v>
      </c>
      <c r="E216" s="181" t="s">
        <v>5222</v>
      </c>
      <c r="F216" s="182" t="s">
        <v>5223</v>
      </c>
      <c r="G216" s="183" t="s">
        <v>149</v>
      </c>
      <c r="H216" s="184">
        <v>4.835</v>
      </c>
      <c r="I216" s="185"/>
      <c r="J216" s="186">
        <f>ROUND(I216*H216,2)</f>
        <v>0</v>
      </c>
      <c r="K216" s="182" t="s">
        <v>19</v>
      </c>
      <c r="L216" s="41"/>
      <c r="M216" s="187" t="s">
        <v>19</v>
      </c>
      <c r="N216" s="188" t="s">
        <v>40</v>
      </c>
      <c r="O216" s="66"/>
      <c r="P216" s="189">
        <f>O216*H216</f>
        <v>0</v>
      </c>
      <c r="Q216" s="189">
        <v>2.16</v>
      </c>
      <c r="R216" s="189">
        <f>Q216*H216</f>
        <v>10.4436</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5224</v>
      </c>
    </row>
    <row r="217" spans="1:65" s="13" customFormat="1" ht="10.199999999999999">
      <c r="B217" s="198"/>
      <c r="C217" s="199"/>
      <c r="D217" s="200" t="s">
        <v>154</v>
      </c>
      <c r="E217" s="201" t="s">
        <v>19</v>
      </c>
      <c r="F217" s="202" t="s">
        <v>5152</v>
      </c>
      <c r="G217" s="199"/>
      <c r="H217" s="201" t="s">
        <v>19</v>
      </c>
      <c r="I217" s="203"/>
      <c r="J217" s="199"/>
      <c r="K217" s="199"/>
      <c r="L217" s="204"/>
      <c r="M217" s="205"/>
      <c r="N217" s="206"/>
      <c r="O217" s="206"/>
      <c r="P217" s="206"/>
      <c r="Q217" s="206"/>
      <c r="R217" s="206"/>
      <c r="S217" s="206"/>
      <c r="T217" s="207"/>
      <c r="AT217" s="208" t="s">
        <v>154</v>
      </c>
      <c r="AU217" s="208" t="s">
        <v>78</v>
      </c>
      <c r="AV217" s="13" t="s">
        <v>74</v>
      </c>
      <c r="AW217" s="13" t="s">
        <v>31</v>
      </c>
      <c r="AX217" s="13" t="s">
        <v>69</v>
      </c>
      <c r="AY217" s="208" t="s">
        <v>144</v>
      </c>
    </row>
    <row r="218" spans="1:65" s="14" customFormat="1" ht="10.199999999999999">
      <c r="B218" s="209"/>
      <c r="C218" s="210"/>
      <c r="D218" s="200" t="s">
        <v>154</v>
      </c>
      <c r="E218" s="211" t="s">
        <v>19</v>
      </c>
      <c r="F218" s="212" t="s">
        <v>5225</v>
      </c>
      <c r="G218" s="210"/>
      <c r="H218" s="213">
        <v>4.835</v>
      </c>
      <c r="I218" s="214"/>
      <c r="J218" s="210"/>
      <c r="K218" s="210"/>
      <c r="L218" s="215"/>
      <c r="M218" s="216"/>
      <c r="N218" s="217"/>
      <c r="O218" s="217"/>
      <c r="P218" s="217"/>
      <c r="Q218" s="217"/>
      <c r="R218" s="217"/>
      <c r="S218" s="217"/>
      <c r="T218" s="218"/>
      <c r="AT218" s="219" t="s">
        <v>154</v>
      </c>
      <c r="AU218" s="219" t="s">
        <v>78</v>
      </c>
      <c r="AV218" s="14" t="s">
        <v>78</v>
      </c>
      <c r="AW218" s="14" t="s">
        <v>31</v>
      </c>
      <c r="AX218" s="14" t="s">
        <v>69</v>
      </c>
      <c r="AY218" s="219" t="s">
        <v>144</v>
      </c>
    </row>
    <row r="219" spans="1:65" s="15" customFormat="1" ht="10.199999999999999">
      <c r="B219" s="220"/>
      <c r="C219" s="221"/>
      <c r="D219" s="200" t="s">
        <v>154</v>
      </c>
      <c r="E219" s="222" t="s">
        <v>19</v>
      </c>
      <c r="F219" s="223" t="s">
        <v>158</v>
      </c>
      <c r="G219" s="221"/>
      <c r="H219" s="224">
        <v>4.835</v>
      </c>
      <c r="I219" s="225"/>
      <c r="J219" s="221"/>
      <c r="K219" s="221"/>
      <c r="L219" s="226"/>
      <c r="M219" s="227"/>
      <c r="N219" s="228"/>
      <c r="O219" s="228"/>
      <c r="P219" s="228"/>
      <c r="Q219" s="228"/>
      <c r="R219" s="228"/>
      <c r="S219" s="228"/>
      <c r="T219" s="229"/>
      <c r="AT219" s="230" t="s">
        <v>154</v>
      </c>
      <c r="AU219" s="230" t="s">
        <v>78</v>
      </c>
      <c r="AV219" s="15" t="s">
        <v>106</v>
      </c>
      <c r="AW219" s="15" t="s">
        <v>31</v>
      </c>
      <c r="AX219" s="15" t="s">
        <v>74</v>
      </c>
      <c r="AY219" s="230" t="s">
        <v>144</v>
      </c>
    </row>
    <row r="220" spans="1:65" s="2" customFormat="1" ht="21.75" customHeight="1">
      <c r="A220" s="36"/>
      <c r="B220" s="37"/>
      <c r="C220" s="180" t="s">
        <v>803</v>
      </c>
      <c r="D220" s="180" t="s">
        <v>146</v>
      </c>
      <c r="E220" s="181" t="s">
        <v>1460</v>
      </c>
      <c r="F220" s="182" t="s">
        <v>1461</v>
      </c>
      <c r="G220" s="183" t="s">
        <v>149</v>
      </c>
      <c r="H220" s="184">
        <v>4.3949999999999996</v>
      </c>
      <c r="I220" s="185"/>
      <c r="J220" s="186">
        <f>ROUND(I220*H220,2)</f>
        <v>0</v>
      </c>
      <c r="K220" s="182" t="s">
        <v>150</v>
      </c>
      <c r="L220" s="41"/>
      <c r="M220" s="187" t="s">
        <v>19</v>
      </c>
      <c r="N220" s="188" t="s">
        <v>40</v>
      </c>
      <c r="O220" s="66"/>
      <c r="P220" s="189">
        <f>O220*H220</f>
        <v>0</v>
      </c>
      <c r="Q220" s="189">
        <v>2.16</v>
      </c>
      <c r="R220" s="189">
        <f>Q220*H220</f>
        <v>9.4931999999999999</v>
      </c>
      <c r="S220" s="189">
        <v>0</v>
      </c>
      <c r="T220" s="190">
        <f>S220*H220</f>
        <v>0</v>
      </c>
      <c r="U220" s="36"/>
      <c r="V220" s="36"/>
      <c r="W220" s="36"/>
      <c r="X220" s="36"/>
      <c r="Y220" s="36"/>
      <c r="Z220" s="36"/>
      <c r="AA220" s="36"/>
      <c r="AB220" s="36"/>
      <c r="AC220" s="36"/>
      <c r="AD220" s="36"/>
      <c r="AE220" s="36"/>
      <c r="AR220" s="191" t="s">
        <v>106</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106</v>
      </c>
      <c r="BM220" s="191" t="s">
        <v>5226</v>
      </c>
    </row>
    <row r="221" spans="1:65" s="2" customFormat="1" ht="10.199999999999999">
      <c r="A221" s="36"/>
      <c r="B221" s="37"/>
      <c r="C221" s="38"/>
      <c r="D221" s="193" t="s">
        <v>152</v>
      </c>
      <c r="E221" s="38"/>
      <c r="F221" s="194" t="s">
        <v>1463</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13" customFormat="1" ht="10.199999999999999">
      <c r="B222" s="198"/>
      <c r="C222" s="199"/>
      <c r="D222" s="200" t="s">
        <v>154</v>
      </c>
      <c r="E222" s="201" t="s">
        <v>19</v>
      </c>
      <c r="F222" s="202" t="s">
        <v>5152</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ht="10.199999999999999">
      <c r="B223" s="209"/>
      <c r="C223" s="210"/>
      <c r="D223" s="200" t="s">
        <v>154</v>
      </c>
      <c r="E223" s="211" t="s">
        <v>19</v>
      </c>
      <c r="F223" s="212" t="s">
        <v>5227</v>
      </c>
      <c r="G223" s="210"/>
      <c r="H223" s="213">
        <v>4.3949999999999996</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4.3949999999999996</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12" customFormat="1" ht="22.8" customHeight="1">
      <c r="B225" s="164"/>
      <c r="C225" s="165"/>
      <c r="D225" s="166" t="s">
        <v>68</v>
      </c>
      <c r="E225" s="178" t="s">
        <v>112</v>
      </c>
      <c r="F225" s="178" t="s">
        <v>159</v>
      </c>
      <c r="G225" s="165"/>
      <c r="H225" s="165"/>
      <c r="I225" s="168"/>
      <c r="J225" s="179">
        <f>BK225</f>
        <v>0</v>
      </c>
      <c r="K225" s="165"/>
      <c r="L225" s="170"/>
      <c r="M225" s="171"/>
      <c r="N225" s="172"/>
      <c r="O225" s="172"/>
      <c r="P225" s="173">
        <f>SUM(P226:P240)</f>
        <v>0</v>
      </c>
      <c r="Q225" s="172"/>
      <c r="R225" s="173">
        <f>SUM(R226:R240)</f>
        <v>7.8256500000000007E-2</v>
      </c>
      <c r="S225" s="172"/>
      <c r="T225" s="174">
        <f>SUM(T226:T240)</f>
        <v>14.388000000000002</v>
      </c>
      <c r="AR225" s="175" t="s">
        <v>74</v>
      </c>
      <c r="AT225" s="176" t="s">
        <v>68</v>
      </c>
      <c r="AU225" s="176" t="s">
        <v>74</v>
      </c>
      <c r="AY225" s="175" t="s">
        <v>144</v>
      </c>
      <c r="BK225" s="177">
        <f>SUM(BK226:BK240)</f>
        <v>0</v>
      </c>
    </row>
    <row r="226" spans="1:65" s="2" customFormat="1" ht="16.5" customHeight="1">
      <c r="A226" s="36"/>
      <c r="B226" s="37"/>
      <c r="C226" s="180" t="s">
        <v>792</v>
      </c>
      <c r="D226" s="180" t="s">
        <v>146</v>
      </c>
      <c r="E226" s="181" t="s">
        <v>5228</v>
      </c>
      <c r="F226" s="182" t="s">
        <v>5229</v>
      </c>
      <c r="G226" s="183" t="s">
        <v>232</v>
      </c>
      <c r="H226" s="184">
        <v>43.95</v>
      </c>
      <c r="I226" s="185"/>
      <c r="J226" s="186">
        <f>ROUND(I226*H226,2)</f>
        <v>0</v>
      </c>
      <c r="K226" s="182" t="s">
        <v>150</v>
      </c>
      <c r="L226" s="41"/>
      <c r="M226" s="187" t="s">
        <v>19</v>
      </c>
      <c r="N226" s="188" t="s">
        <v>40</v>
      </c>
      <c r="O226" s="66"/>
      <c r="P226" s="189">
        <f>O226*H226</f>
        <v>0</v>
      </c>
      <c r="Q226" s="189">
        <v>4.6999999999999999E-4</v>
      </c>
      <c r="R226" s="189">
        <f>Q226*H226</f>
        <v>2.0656500000000001E-2</v>
      </c>
      <c r="S226" s="189">
        <v>0</v>
      </c>
      <c r="T226" s="190">
        <f>S226*H226</f>
        <v>0</v>
      </c>
      <c r="U226" s="36"/>
      <c r="V226" s="36"/>
      <c r="W226" s="36"/>
      <c r="X226" s="36"/>
      <c r="Y226" s="36"/>
      <c r="Z226" s="36"/>
      <c r="AA226" s="36"/>
      <c r="AB226" s="36"/>
      <c r="AC226" s="36"/>
      <c r="AD226" s="36"/>
      <c r="AE226" s="36"/>
      <c r="AR226" s="191" t="s">
        <v>106</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74</v>
      </c>
      <c r="BK226" s="192">
        <f>ROUND(I226*H226,2)</f>
        <v>0</v>
      </c>
      <c r="BL226" s="19" t="s">
        <v>106</v>
      </c>
      <c r="BM226" s="191" t="s">
        <v>5230</v>
      </c>
    </row>
    <row r="227" spans="1:65" s="2" customFormat="1" ht="10.199999999999999">
      <c r="A227" s="36"/>
      <c r="B227" s="37"/>
      <c r="C227" s="38"/>
      <c r="D227" s="193" t="s">
        <v>152</v>
      </c>
      <c r="E227" s="38"/>
      <c r="F227" s="194" t="s">
        <v>5231</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13" customFormat="1" ht="10.199999999999999">
      <c r="B228" s="198"/>
      <c r="C228" s="199"/>
      <c r="D228" s="200" t="s">
        <v>154</v>
      </c>
      <c r="E228" s="201" t="s">
        <v>19</v>
      </c>
      <c r="F228" s="202" t="s">
        <v>5152</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ht="10.199999999999999">
      <c r="B229" s="209"/>
      <c r="C229" s="210"/>
      <c r="D229" s="200" t="s">
        <v>154</v>
      </c>
      <c r="E229" s="211" t="s">
        <v>19</v>
      </c>
      <c r="F229" s="212" t="s">
        <v>5178</v>
      </c>
      <c r="G229" s="210"/>
      <c r="H229" s="213">
        <v>43.95</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5" customFormat="1" ht="10.199999999999999">
      <c r="B230" s="220"/>
      <c r="C230" s="221"/>
      <c r="D230" s="200" t="s">
        <v>154</v>
      </c>
      <c r="E230" s="222" t="s">
        <v>19</v>
      </c>
      <c r="F230" s="223" t="s">
        <v>158</v>
      </c>
      <c r="G230" s="221"/>
      <c r="H230" s="224">
        <v>43.95</v>
      </c>
      <c r="I230" s="225"/>
      <c r="J230" s="221"/>
      <c r="K230" s="221"/>
      <c r="L230" s="226"/>
      <c r="M230" s="227"/>
      <c r="N230" s="228"/>
      <c r="O230" s="228"/>
      <c r="P230" s="228"/>
      <c r="Q230" s="228"/>
      <c r="R230" s="228"/>
      <c r="S230" s="228"/>
      <c r="T230" s="229"/>
      <c r="AT230" s="230" t="s">
        <v>154</v>
      </c>
      <c r="AU230" s="230" t="s">
        <v>78</v>
      </c>
      <c r="AV230" s="15" t="s">
        <v>106</v>
      </c>
      <c r="AW230" s="15" t="s">
        <v>31</v>
      </c>
      <c r="AX230" s="15" t="s">
        <v>74</v>
      </c>
      <c r="AY230" s="230" t="s">
        <v>144</v>
      </c>
    </row>
    <row r="231" spans="1:65" s="2" customFormat="1" ht="16.5" customHeight="1">
      <c r="A231" s="36"/>
      <c r="B231" s="37"/>
      <c r="C231" s="180" t="s">
        <v>74</v>
      </c>
      <c r="D231" s="180" t="s">
        <v>146</v>
      </c>
      <c r="E231" s="181" t="s">
        <v>5232</v>
      </c>
      <c r="F231" s="182" t="s">
        <v>5233</v>
      </c>
      <c r="G231" s="183" t="s">
        <v>653</v>
      </c>
      <c r="H231" s="184">
        <v>1</v>
      </c>
      <c r="I231" s="185"/>
      <c r="J231" s="186">
        <f>ROUND(I231*H231,2)</f>
        <v>0</v>
      </c>
      <c r="K231" s="182" t="s">
        <v>150</v>
      </c>
      <c r="L231" s="41"/>
      <c r="M231" s="187" t="s">
        <v>19</v>
      </c>
      <c r="N231" s="188" t="s">
        <v>40</v>
      </c>
      <c r="O231" s="66"/>
      <c r="P231" s="189">
        <f>O231*H231</f>
        <v>0</v>
      </c>
      <c r="Q231" s="189">
        <v>1E-3</v>
      </c>
      <c r="R231" s="189">
        <f>Q231*H231</f>
        <v>1E-3</v>
      </c>
      <c r="S231" s="189">
        <v>0</v>
      </c>
      <c r="T231" s="190">
        <f>S231*H231</f>
        <v>0</v>
      </c>
      <c r="U231" s="36"/>
      <c r="V231" s="36"/>
      <c r="W231" s="36"/>
      <c r="X231" s="36"/>
      <c r="Y231" s="36"/>
      <c r="Z231" s="36"/>
      <c r="AA231" s="36"/>
      <c r="AB231" s="36"/>
      <c r="AC231" s="36"/>
      <c r="AD231" s="36"/>
      <c r="AE231" s="36"/>
      <c r="AR231" s="191" t="s">
        <v>106</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5234</v>
      </c>
    </row>
    <row r="232" spans="1:65" s="2" customFormat="1" ht="10.199999999999999">
      <c r="A232" s="36"/>
      <c r="B232" s="37"/>
      <c r="C232" s="38"/>
      <c r="D232" s="193" t="s">
        <v>152</v>
      </c>
      <c r="E232" s="38"/>
      <c r="F232" s="194" t="s">
        <v>5235</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78</v>
      </c>
      <c r="D233" s="231" t="s">
        <v>195</v>
      </c>
      <c r="E233" s="232" t="s">
        <v>5236</v>
      </c>
      <c r="F233" s="233" t="s">
        <v>5237</v>
      </c>
      <c r="G233" s="234" t="s">
        <v>653</v>
      </c>
      <c r="H233" s="235">
        <v>1</v>
      </c>
      <c r="I233" s="236"/>
      <c r="J233" s="237">
        <f>ROUND(I233*H233,2)</f>
        <v>0</v>
      </c>
      <c r="K233" s="233" t="s">
        <v>19</v>
      </c>
      <c r="L233" s="238"/>
      <c r="M233" s="239" t="s">
        <v>19</v>
      </c>
      <c r="N233" s="240" t="s">
        <v>40</v>
      </c>
      <c r="O233" s="66"/>
      <c r="P233" s="189">
        <f>O233*H233</f>
        <v>0</v>
      </c>
      <c r="Q233" s="189">
        <v>5.6599999999999998E-2</v>
      </c>
      <c r="R233" s="189">
        <f>Q233*H233</f>
        <v>5.6599999999999998E-2</v>
      </c>
      <c r="S233" s="189">
        <v>0</v>
      </c>
      <c r="T233" s="190">
        <f>S233*H233</f>
        <v>0</v>
      </c>
      <c r="U233" s="36"/>
      <c r="V233" s="36"/>
      <c r="W233" s="36"/>
      <c r="X233" s="36"/>
      <c r="Y233" s="36"/>
      <c r="Z233" s="36"/>
      <c r="AA233" s="36"/>
      <c r="AB233" s="36"/>
      <c r="AC233" s="36"/>
      <c r="AD233" s="36"/>
      <c r="AE233" s="36"/>
      <c r="AR233" s="191" t="s">
        <v>198</v>
      </c>
      <c r="AT233" s="191" t="s">
        <v>195</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5238</v>
      </c>
    </row>
    <row r="234" spans="1:65" s="14" customFormat="1" ht="10.199999999999999">
      <c r="B234" s="209"/>
      <c r="C234" s="210"/>
      <c r="D234" s="200" t="s">
        <v>154</v>
      </c>
      <c r="E234" s="211" t="s">
        <v>19</v>
      </c>
      <c r="F234" s="212" t="s">
        <v>74</v>
      </c>
      <c r="G234" s="210"/>
      <c r="H234" s="213">
        <v>1</v>
      </c>
      <c r="I234" s="214"/>
      <c r="J234" s="210"/>
      <c r="K234" s="210"/>
      <c r="L234" s="215"/>
      <c r="M234" s="216"/>
      <c r="N234" s="217"/>
      <c r="O234" s="217"/>
      <c r="P234" s="217"/>
      <c r="Q234" s="217"/>
      <c r="R234" s="217"/>
      <c r="S234" s="217"/>
      <c r="T234" s="218"/>
      <c r="AT234" s="219" t="s">
        <v>154</v>
      </c>
      <c r="AU234" s="219" t="s">
        <v>78</v>
      </c>
      <c r="AV234" s="14" t="s">
        <v>78</v>
      </c>
      <c r="AW234" s="14" t="s">
        <v>31</v>
      </c>
      <c r="AX234" s="14" t="s">
        <v>69</v>
      </c>
      <c r="AY234" s="219" t="s">
        <v>144</v>
      </c>
    </row>
    <row r="235" spans="1:65" s="15" customFormat="1" ht="10.199999999999999">
      <c r="B235" s="220"/>
      <c r="C235" s="221"/>
      <c r="D235" s="200" t="s">
        <v>154</v>
      </c>
      <c r="E235" s="222" t="s">
        <v>19</v>
      </c>
      <c r="F235" s="223" t="s">
        <v>158</v>
      </c>
      <c r="G235" s="221"/>
      <c r="H235" s="224">
        <v>1</v>
      </c>
      <c r="I235" s="225"/>
      <c r="J235" s="221"/>
      <c r="K235" s="221"/>
      <c r="L235" s="226"/>
      <c r="M235" s="227"/>
      <c r="N235" s="228"/>
      <c r="O235" s="228"/>
      <c r="P235" s="228"/>
      <c r="Q235" s="228"/>
      <c r="R235" s="228"/>
      <c r="S235" s="228"/>
      <c r="T235" s="229"/>
      <c r="AT235" s="230" t="s">
        <v>154</v>
      </c>
      <c r="AU235" s="230" t="s">
        <v>78</v>
      </c>
      <c r="AV235" s="15" t="s">
        <v>106</v>
      </c>
      <c r="AW235" s="15" t="s">
        <v>31</v>
      </c>
      <c r="AX235" s="15" t="s">
        <v>74</v>
      </c>
      <c r="AY235" s="230" t="s">
        <v>144</v>
      </c>
    </row>
    <row r="236" spans="1:65" s="2" customFormat="1" ht="16.5" customHeight="1">
      <c r="A236" s="36"/>
      <c r="B236" s="37"/>
      <c r="C236" s="180" t="s">
        <v>880</v>
      </c>
      <c r="D236" s="180" t="s">
        <v>146</v>
      </c>
      <c r="E236" s="181" t="s">
        <v>1641</v>
      </c>
      <c r="F236" s="182" t="s">
        <v>1642</v>
      </c>
      <c r="G236" s="183" t="s">
        <v>149</v>
      </c>
      <c r="H236" s="184">
        <v>6.54</v>
      </c>
      <c r="I236" s="185"/>
      <c r="J236" s="186">
        <f>ROUND(I236*H236,2)</f>
        <v>0</v>
      </c>
      <c r="K236" s="182" t="s">
        <v>150</v>
      </c>
      <c r="L236" s="41"/>
      <c r="M236" s="187" t="s">
        <v>19</v>
      </c>
      <c r="N236" s="188" t="s">
        <v>40</v>
      </c>
      <c r="O236" s="66"/>
      <c r="P236" s="189">
        <f>O236*H236</f>
        <v>0</v>
      </c>
      <c r="Q236" s="189">
        <v>0</v>
      </c>
      <c r="R236" s="189">
        <f>Q236*H236</f>
        <v>0</v>
      </c>
      <c r="S236" s="189">
        <v>2.2000000000000002</v>
      </c>
      <c r="T236" s="190">
        <f>S236*H236</f>
        <v>14.388000000000002</v>
      </c>
      <c r="U236" s="36"/>
      <c r="V236" s="36"/>
      <c r="W236" s="36"/>
      <c r="X236" s="36"/>
      <c r="Y236" s="36"/>
      <c r="Z236" s="36"/>
      <c r="AA236" s="36"/>
      <c r="AB236" s="36"/>
      <c r="AC236" s="36"/>
      <c r="AD236" s="36"/>
      <c r="AE236" s="36"/>
      <c r="AR236" s="191" t="s">
        <v>106</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74</v>
      </c>
      <c r="BK236" s="192">
        <f>ROUND(I236*H236,2)</f>
        <v>0</v>
      </c>
      <c r="BL236" s="19" t="s">
        <v>106</v>
      </c>
      <c r="BM236" s="191" t="s">
        <v>5239</v>
      </c>
    </row>
    <row r="237" spans="1:65" s="2" customFormat="1" ht="10.199999999999999">
      <c r="A237" s="36"/>
      <c r="B237" s="37"/>
      <c r="C237" s="38"/>
      <c r="D237" s="193" t="s">
        <v>152</v>
      </c>
      <c r="E237" s="38"/>
      <c r="F237" s="194" t="s">
        <v>1644</v>
      </c>
      <c r="G237" s="38"/>
      <c r="H237" s="38"/>
      <c r="I237" s="195"/>
      <c r="J237" s="38"/>
      <c r="K237" s="38"/>
      <c r="L237" s="41"/>
      <c r="M237" s="196"/>
      <c r="N237" s="197"/>
      <c r="O237" s="66"/>
      <c r="P237" s="66"/>
      <c r="Q237" s="66"/>
      <c r="R237" s="66"/>
      <c r="S237" s="66"/>
      <c r="T237" s="67"/>
      <c r="U237" s="36"/>
      <c r="V237" s="36"/>
      <c r="W237" s="36"/>
      <c r="X237" s="36"/>
      <c r="Y237" s="36"/>
      <c r="Z237" s="36"/>
      <c r="AA237" s="36"/>
      <c r="AB237" s="36"/>
      <c r="AC237" s="36"/>
      <c r="AD237" s="36"/>
      <c r="AE237" s="36"/>
      <c r="AT237" s="19" t="s">
        <v>152</v>
      </c>
      <c r="AU237" s="19" t="s">
        <v>78</v>
      </c>
    </row>
    <row r="238" spans="1:65" s="13" customFormat="1" ht="10.199999999999999">
      <c r="B238" s="198"/>
      <c r="C238" s="199"/>
      <c r="D238" s="200" t="s">
        <v>154</v>
      </c>
      <c r="E238" s="201" t="s">
        <v>19</v>
      </c>
      <c r="F238" s="202" t="s">
        <v>5240</v>
      </c>
      <c r="G238" s="199"/>
      <c r="H238" s="201" t="s">
        <v>19</v>
      </c>
      <c r="I238" s="203"/>
      <c r="J238" s="199"/>
      <c r="K238" s="199"/>
      <c r="L238" s="204"/>
      <c r="M238" s="205"/>
      <c r="N238" s="206"/>
      <c r="O238" s="206"/>
      <c r="P238" s="206"/>
      <c r="Q238" s="206"/>
      <c r="R238" s="206"/>
      <c r="S238" s="206"/>
      <c r="T238" s="207"/>
      <c r="AT238" s="208" t="s">
        <v>154</v>
      </c>
      <c r="AU238" s="208" t="s">
        <v>78</v>
      </c>
      <c r="AV238" s="13" t="s">
        <v>74</v>
      </c>
      <c r="AW238" s="13" t="s">
        <v>31</v>
      </c>
      <c r="AX238" s="13" t="s">
        <v>69</v>
      </c>
      <c r="AY238" s="208" t="s">
        <v>144</v>
      </c>
    </row>
    <row r="239" spans="1:65" s="14" customFormat="1" ht="10.199999999999999">
      <c r="B239" s="209"/>
      <c r="C239" s="210"/>
      <c r="D239" s="200" t="s">
        <v>154</v>
      </c>
      <c r="E239" s="211" t="s">
        <v>19</v>
      </c>
      <c r="F239" s="212" t="s">
        <v>5241</v>
      </c>
      <c r="G239" s="210"/>
      <c r="H239" s="213">
        <v>6.54</v>
      </c>
      <c r="I239" s="214"/>
      <c r="J239" s="210"/>
      <c r="K239" s="210"/>
      <c r="L239" s="215"/>
      <c r="M239" s="216"/>
      <c r="N239" s="217"/>
      <c r="O239" s="217"/>
      <c r="P239" s="217"/>
      <c r="Q239" s="217"/>
      <c r="R239" s="217"/>
      <c r="S239" s="217"/>
      <c r="T239" s="218"/>
      <c r="AT239" s="219" t="s">
        <v>154</v>
      </c>
      <c r="AU239" s="219" t="s">
        <v>78</v>
      </c>
      <c r="AV239" s="14" t="s">
        <v>78</v>
      </c>
      <c r="AW239" s="14" t="s">
        <v>31</v>
      </c>
      <c r="AX239" s="14" t="s">
        <v>69</v>
      </c>
      <c r="AY239" s="219" t="s">
        <v>144</v>
      </c>
    </row>
    <row r="240" spans="1:65" s="15" customFormat="1" ht="10.199999999999999">
      <c r="B240" s="220"/>
      <c r="C240" s="221"/>
      <c r="D240" s="200" t="s">
        <v>154</v>
      </c>
      <c r="E240" s="222" t="s">
        <v>19</v>
      </c>
      <c r="F240" s="223" t="s">
        <v>158</v>
      </c>
      <c r="G240" s="221"/>
      <c r="H240" s="224">
        <v>6.54</v>
      </c>
      <c r="I240" s="225"/>
      <c r="J240" s="221"/>
      <c r="K240" s="221"/>
      <c r="L240" s="226"/>
      <c r="M240" s="227"/>
      <c r="N240" s="228"/>
      <c r="O240" s="228"/>
      <c r="P240" s="228"/>
      <c r="Q240" s="228"/>
      <c r="R240" s="228"/>
      <c r="S240" s="228"/>
      <c r="T240" s="229"/>
      <c r="AT240" s="230" t="s">
        <v>154</v>
      </c>
      <c r="AU240" s="230" t="s">
        <v>78</v>
      </c>
      <c r="AV240" s="15" t="s">
        <v>106</v>
      </c>
      <c r="AW240" s="15" t="s">
        <v>31</v>
      </c>
      <c r="AX240" s="15" t="s">
        <v>74</v>
      </c>
      <c r="AY240" s="230" t="s">
        <v>144</v>
      </c>
    </row>
    <row r="241" spans="1:65" s="12" customFormat="1" ht="22.8" customHeight="1">
      <c r="B241" s="164"/>
      <c r="C241" s="165"/>
      <c r="D241" s="166" t="s">
        <v>68</v>
      </c>
      <c r="E241" s="178" t="s">
        <v>179</v>
      </c>
      <c r="F241" s="178" t="s">
        <v>180</v>
      </c>
      <c r="G241" s="165"/>
      <c r="H241" s="165"/>
      <c r="I241" s="168"/>
      <c r="J241" s="179">
        <f>BK241</f>
        <v>0</v>
      </c>
      <c r="K241" s="165"/>
      <c r="L241" s="170"/>
      <c r="M241" s="171"/>
      <c r="N241" s="172"/>
      <c r="O241" s="172"/>
      <c r="P241" s="173">
        <f>SUM(P242:P250)</f>
        <v>0</v>
      </c>
      <c r="Q241" s="172"/>
      <c r="R241" s="173">
        <f>SUM(R242:R250)</f>
        <v>0</v>
      </c>
      <c r="S241" s="172"/>
      <c r="T241" s="174">
        <f>SUM(T242:T250)</f>
        <v>0</v>
      </c>
      <c r="AR241" s="175" t="s">
        <v>74</v>
      </c>
      <c r="AT241" s="176" t="s">
        <v>68</v>
      </c>
      <c r="AU241" s="176" t="s">
        <v>74</v>
      </c>
      <c r="AY241" s="175" t="s">
        <v>144</v>
      </c>
      <c r="BK241" s="177">
        <f>SUM(BK242:BK250)</f>
        <v>0</v>
      </c>
    </row>
    <row r="242" spans="1:65" s="2" customFormat="1" ht="24.15" customHeight="1">
      <c r="A242" s="36"/>
      <c r="B242" s="37"/>
      <c r="C242" s="180" t="s">
        <v>886</v>
      </c>
      <c r="D242" s="180" t="s">
        <v>146</v>
      </c>
      <c r="E242" s="181" t="s">
        <v>5242</v>
      </c>
      <c r="F242" s="182" t="s">
        <v>5243</v>
      </c>
      <c r="G242" s="183" t="s">
        <v>184</v>
      </c>
      <c r="H242" s="184">
        <v>14.388</v>
      </c>
      <c r="I242" s="185"/>
      <c r="J242" s="186">
        <f>ROUND(I242*H242,2)</f>
        <v>0</v>
      </c>
      <c r="K242" s="182" t="s">
        <v>150</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5244</v>
      </c>
    </row>
    <row r="243" spans="1:65" s="2" customFormat="1" ht="10.199999999999999">
      <c r="A243" s="36"/>
      <c r="B243" s="37"/>
      <c r="C243" s="38"/>
      <c r="D243" s="193" t="s">
        <v>152</v>
      </c>
      <c r="E243" s="38"/>
      <c r="F243" s="194" t="s">
        <v>5245</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2" customFormat="1" ht="24.15" customHeight="1">
      <c r="A244" s="36"/>
      <c r="B244" s="37"/>
      <c r="C244" s="180" t="s">
        <v>907</v>
      </c>
      <c r="D244" s="180" t="s">
        <v>146</v>
      </c>
      <c r="E244" s="181" t="s">
        <v>1808</v>
      </c>
      <c r="F244" s="182" t="s">
        <v>1809</v>
      </c>
      <c r="G244" s="183" t="s">
        <v>184</v>
      </c>
      <c r="H244" s="184">
        <v>143.88</v>
      </c>
      <c r="I244" s="185"/>
      <c r="J244" s="186">
        <f>ROUND(I244*H244,2)</f>
        <v>0</v>
      </c>
      <c r="K244" s="182" t="s">
        <v>150</v>
      </c>
      <c r="L244" s="41"/>
      <c r="M244" s="187" t="s">
        <v>19</v>
      </c>
      <c r="N244" s="188" t="s">
        <v>40</v>
      </c>
      <c r="O244" s="66"/>
      <c r="P244" s="189">
        <f>O244*H244</f>
        <v>0</v>
      </c>
      <c r="Q244" s="189">
        <v>0</v>
      </c>
      <c r="R244" s="189">
        <f>Q244*H244</f>
        <v>0</v>
      </c>
      <c r="S244" s="189">
        <v>0</v>
      </c>
      <c r="T244" s="190">
        <f>S244*H244</f>
        <v>0</v>
      </c>
      <c r="U244" s="36"/>
      <c r="V244" s="36"/>
      <c r="W244" s="36"/>
      <c r="X244" s="36"/>
      <c r="Y244" s="36"/>
      <c r="Z244" s="36"/>
      <c r="AA244" s="36"/>
      <c r="AB244" s="36"/>
      <c r="AC244" s="36"/>
      <c r="AD244" s="36"/>
      <c r="AE244" s="36"/>
      <c r="AR244" s="191" t="s">
        <v>106</v>
      </c>
      <c r="AT244" s="191" t="s">
        <v>146</v>
      </c>
      <c r="AU244" s="191" t="s">
        <v>78</v>
      </c>
      <c r="AY244" s="19" t="s">
        <v>144</v>
      </c>
      <c r="BE244" s="192">
        <f>IF(N244="základní",J244,0)</f>
        <v>0</v>
      </c>
      <c r="BF244" s="192">
        <f>IF(N244="snížená",J244,0)</f>
        <v>0</v>
      </c>
      <c r="BG244" s="192">
        <f>IF(N244="zákl. přenesená",J244,0)</f>
        <v>0</v>
      </c>
      <c r="BH244" s="192">
        <f>IF(N244="sníž. přenesená",J244,0)</f>
        <v>0</v>
      </c>
      <c r="BI244" s="192">
        <f>IF(N244="nulová",J244,0)</f>
        <v>0</v>
      </c>
      <c r="BJ244" s="19" t="s">
        <v>74</v>
      </c>
      <c r="BK244" s="192">
        <f>ROUND(I244*H244,2)</f>
        <v>0</v>
      </c>
      <c r="BL244" s="19" t="s">
        <v>106</v>
      </c>
      <c r="BM244" s="191" t="s">
        <v>5246</v>
      </c>
    </row>
    <row r="245" spans="1:65" s="2" customFormat="1" ht="10.199999999999999">
      <c r="A245" s="36"/>
      <c r="B245" s="37"/>
      <c r="C245" s="38"/>
      <c r="D245" s="193" t="s">
        <v>152</v>
      </c>
      <c r="E245" s="38"/>
      <c r="F245" s="194" t="s">
        <v>1811</v>
      </c>
      <c r="G245" s="38"/>
      <c r="H245" s="38"/>
      <c r="I245" s="195"/>
      <c r="J245" s="38"/>
      <c r="K245" s="38"/>
      <c r="L245" s="41"/>
      <c r="M245" s="196"/>
      <c r="N245" s="197"/>
      <c r="O245" s="66"/>
      <c r="P245" s="66"/>
      <c r="Q245" s="66"/>
      <c r="R245" s="66"/>
      <c r="S245" s="66"/>
      <c r="T245" s="67"/>
      <c r="U245" s="36"/>
      <c r="V245" s="36"/>
      <c r="W245" s="36"/>
      <c r="X245" s="36"/>
      <c r="Y245" s="36"/>
      <c r="Z245" s="36"/>
      <c r="AA245" s="36"/>
      <c r="AB245" s="36"/>
      <c r="AC245" s="36"/>
      <c r="AD245" s="36"/>
      <c r="AE245" s="36"/>
      <c r="AT245" s="19" t="s">
        <v>152</v>
      </c>
      <c r="AU245" s="19" t="s">
        <v>78</v>
      </c>
    </row>
    <row r="246" spans="1:65" s="14" customFormat="1" ht="10.199999999999999">
      <c r="B246" s="209"/>
      <c r="C246" s="210"/>
      <c r="D246" s="200" t="s">
        <v>154</v>
      </c>
      <c r="E246" s="210"/>
      <c r="F246" s="212" t="s">
        <v>5247</v>
      </c>
      <c r="G246" s="210"/>
      <c r="H246" s="213">
        <v>143.88</v>
      </c>
      <c r="I246" s="214"/>
      <c r="J246" s="210"/>
      <c r="K246" s="210"/>
      <c r="L246" s="215"/>
      <c r="M246" s="216"/>
      <c r="N246" s="217"/>
      <c r="O246" s="217"/>
      <c r="P246" s="217"/>
      <c r="Q246" s="217"/>
      <c r="R246" s="217"/>
      <c r="S246" s="217"/>
      <c r="T246" s="218"/>
      <c r="AT246" s="219" t="s">
        <v>154</v>
      </c>
      <c r="AU246" s="219" t="s">
        <v>78</v>
      </c>
      <c r="AV246" s="14" t="s">
        <v>78</v>
      </c>
      <c r="AW246" s="14" t="s">
        <v>4</v>
      </c>
      <c r="AX246" s="14" t="s">
        <v>74</v>
      </c>
      <c r="AY246" s="219" t="s">
        <v>144</v>
      </c>
    </row>
    <row r="247" spans="1:65" s="2" customFormat="1" ht="21.75" customHeight="1">
      <c r="A247" s="36"/>
      <c r="B247" s="37"/>
      <c r="C247" s="180" t="s">
        <v>898</v>
      </c>
      <c r="D247" s="180" t="s">
        <v>146</v>
      </c>
      <c r="E247" s="181" t="s">
        <v>1814</v>
      </c>
      <c r="F247" s="182" t="s">
        <v>1815</v>
      </c>
      <c r="G247" s="183" t="s">
        <v>184</v>
      </c>
      <c r="H247" s="184">
        <v>14.388</v>
      </c>
      <c r="I247" s="185"/>
      <c r="J247" s="186">
        <f>ROUND(I247*H247,2)</f>
        <v>0</v>
      </c>
      <c r="K247" s="182" t="s">
        <v>150</v>
      </c>
      <c r="L247" s="41"/>
      <c r="M247" s="187" t="s">
        <v>19</v>
      </c>
      <c r="N247" s="188" t="s">
        <v>40</v>
      </c>
      <c r="O247" s="66"/>
      <c r="P247" s="189">
        <f>O247*H247</f>
        <v>0</v>
      </c>
      <c r="Q247" s="189">
        <v>0</v>
      </c>
      <c r="R247" s="189">
        <f>Q247*H247</f>
        <v>0</v>
      </c>
      <c r="S247" s="189">
        <v>0</v>
      </c>
      <c r="T247" s="190">
        <f>S247*H247</f>
        <v>0</v>
      </c>
      <c r="U247" s="36"/>
      <c r="V247" s="36"/>
      <c r="W247" s="36"/>
      <c r="X247" s="36"/>
      <c r="Y247" s="36"/>
      <c r="Z247" s="36"/>
      <c r="AA247" s="36"/>
      <c r="AB247" s="36"/>
      <c r="AC247" s="36"/>
      <c r="AD247" s="36"/>
      <c r="AE247" s="36"/>
      <c r="AR247" s="191" t="s">
        <v>106</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106</v>
      </c>
      <c r="BM247" s="191" t="s">
        <v>5248</v>
      </c>
    </row>
    <row r="248" spans="1:65" s="2" customFormat="1" ht="10.199999999999999">
      <c r="A248" s="36"/>
      <c r="B248" s="37"/>
      <c r="C248" s="38"/>
      <c r="D248" s="193" t="s">
        <v>152</v>
      </c>
      <c r="E248" s="38"/>
      <c r="F248" s="194" t="s">
        <v>1817</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24.15" customHeight="1">
      <c r="A249" s="36"/>
      <c r="B249" s="37"/>
      <c r="C249" s="180" t="s">
        <v>913</v>
      </c>
      <c r="D249" s="180" t="s">
        <v>146</v>
      </c>
      <c r="E249" s="181" t="s">
        <v>5249</v>
      </c>
      <c r="F249" s="182" t="s">
        <v>5250</v>
      </c>
      <c r="G249" s="183" t="s">
        <v>184</v>
      </c>
      <c r="H249" s="184">
        <v>14.388</v>
      </c>
      <c r="I249" s="185"/>
      <c r="J249" s="186">
        <f>ROUND(I249*H249,2)</f>
        <v>0</v>
      </c>
      <c r="K249" s="182" t="s">
        <v>150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5251</v>
      </c>
    </row>
    <row r="250" spans="1:65" s="2" customFormat="1" ht="10.199999999999999">
      <c r="A250" s="36"/>
      <c r="B250" s="37"/>
      <c r="C250" s="38"/>
      <c r="D250" s="193" t="s">
        <v>152</v>
      </c>
      <c r="E250" s="38"/>
      <c r="F250" s="194" t="s">
        <v>5252</v>
      </c>
      <c r="G250" s="38"/>
      <c r="H250" s="38"/>
      <c r="I250" s="195"/>
      <c r="J250" s="38"/>
      <c r="K250" s="38"/>
      <c r="L250" s="41"/>
      <c r="M250" s="196"/>
      <c r="N250" s="197"/>
      <c r="O250" s="66"/>
      <c r="P250" s="66"/>
      <c r="Q250" s="66"/>
      <c r="R250" s="66"/>
      <c r="S250" s="66"/>
      <c r="T250" s="67"/>
      <c r="U250" s="36"/>
      <c r="V250" s="36"/>
      <c r="W250" s="36"/>
      <c r="X250" s="36"/>
      <c r="Y250" s="36"/>
      <c r="Z250" s="36"/>
      <c r="AA250" s="36"/>
      <c r="AB250" s="36"/>
      <c r="AC250" s="36"/>
      <c r="AD250" s="36"/>
      <c r="AE250" s="36"/>
      <c r="AT250" s="19" t="s">
        <v>152</v>
      </c>
      <c r="AU250" s="19" t="s">
        <v>78</v>
      </c>
    </row>
    <row r="251" spans="1:65" s="12" customFormat="1" ht="22.8" customHeight="1">
      <c r="B251" s="164"/>
      <c r="C251" s="165"/>
      <c r="D251" s="166" t="s">
        <v>68</v>
      </c>
      <c r="E251" s="178" t="s">
        <v>1823</v>
      </c>
      <c r="F251" s="178" t="s">
        <v>1824</v>
      </c>
      <c r="G251" s="165"/>
      <c r="H251" s="165"/>
      <c r="I251" s="168"/>
      <c r="J251" s="179">
        <f>BK251</f>
        <v>0</v>
      </c>
      <c r="K251" s="165"/>
      <c r="L251" s="170"/>
      <c r="M251" s="171"/>
      <c r="N251" s="172"/>
      <c r="O251" s="172"/>
      <c r="P251" s="173">
        <f>SUM(P252:P253)</f>
        <v>0</v>
      </c>
      <c r="Q251" s="172"/>
      <c r="R251" s="173">
        <f>SUM(R252:R253)</f>
        <v>0</v>
      </c>
      <c r="S251" s="172"/>
      <c r="T251" s="174">
        <f>SUM(T252:T253)</f>
        <v>0</v>
      </c>
      <c r="AR251" s="175" t="s">
        <v>74</v>
      </c>
      <c r="AT251" s="176" t="s">
        <v>68</v>
      </c>
      <c r="AU251" s="176" t="s">
        <v>74</v>
      </c>
      <c r="AY251" s="175" t="s">
        <v>144</v>
      </c>
      <c r="BK251" s="177">
        <f>SUM(BK252:BK253)</f>
        <v>0</v>
      </c>
    </row>
    <row r="252" spans="1:65" s="2" customFormat="1" ht="33" customHeight="1">
      <c r="A252" s="36"/>
      <c r="B252" s="37"/>
      <c r="C252" s="180" t="s">
        <v>918</v>
      </c>
      <c r="D252" s="180" t="s">
        <v>146</v>
      </c>
      <c r="E252" s="181" t="s">
        <v>1826</v>
      </c>
      <c r="F252" s="182" t="s">
        <v>1827</v>
      </c>
      <c r="G252" s="183" t="s">
        <v>184</v>
      </c>
      <c r="H252" s="184">
        <v>68.710999999999999</v>
      </c>
      <c r="I252" s="185"/>
      <c r="J252" s="186">
        <f>ROUND(I252*H252,2)</f>
        <v>0</v>
      </c>
      <c r="K252" s="182" t="s">
        <v>150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78</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5253</v>
      </c>
    </row>
    <row r="253" spans="1:65" s="2" customFormat="1" ht="10.199999999999999">
      <c r="A253" s="36"/>
      <c r="B253" s="37"/>
      <c r="C253" s="38"/>
      <c r="D253" s="193" t="s">
        <v>152</v>
      </c>
      <c r="E253" s="38"/>
      <c r="F253" s="194" t="s">
        <v>1829</v>
      </c>
      <c r="G253" s="38"/>
      <c r="H253" s="38"/>
      <c r="I253" s="195"/>
      <c r="J253" s="38"/>
      <c r="K253" s="38"/>
      <c r="L253" s="41"/>
      <c r="M253" s="196"/>
      <c r="N253" s="197"/>
      <c r="O253" s="66"/>
      <c r="P253" s="66"/>
      <c r="Q253" s="66"/>
      <c r="R253" s="66"/>
      <c r="S253" s="66"/>
      <c r="T253" s="67"/>
      <c r="U253" s="36"/>
      <c r="V253" s="36"/>
      <c r="W253" s="36"/>
      <c r="X253" s="36"/>
      <c r="Y253" s="36"/>
      <c r="Z253" s="36"/>
      <c r="AA253" s="36"/>
      <c r="AB253" s="36"/>
      <c r="AC253" s="36"/>
      <c r="AD253" s="36"/>
      <c r="AE253" s="36"/>
      <c r="AT253" s="19" t="s">
        <v>152</v>
      </c>
      <c r="AU253" s="19" t="s">
        <v>78</v>
      </c>
    </row>
    <row r="254" spans="1:65" s="12" customFormat="1" ht="25.95" customHeight="1">
      <c r="B254" s="164"/>
      <c r="C254" s="165"/>
      <c r="D254" s="166" t="s">
        <v>68</v>
      </c>
      <c r="E254" s="167" t="s">
        <v>1830</v>
      </c>
      <c r="F254" s="167" t="s">
        <v>1831</v>
      </c>
      <c r="G254" s="165"/>
      <c r="H254" s="165"/>
      <c r="I254" s="168"/>
      <c r="J254" s="169">
        <f>BK254</f>
        <v>0</v>
      </c>
      <c r="K254" s="165"/>
      <c r="L254" s="170"/>
      <c r="M254" s="171"/>
      <c r="N254" s="172"/>
      <c r="O254" s="172"/>
      <c r="P254" s="173">
        <f>P255+P374+P383+P393</f>
        <v>0</v>
      </c>
      <c r="Q254" s="172"/>
      <c r="R254" s="173">
        <f>R255+R374+R383+R393</f>
        <v>4.9720026200000014</v>
      </c>
      <c r="S254" s="172"/>
      <c r="T254" s="174">
        <f>T255+T374+T383+T393</f>
        <v>0</v>
      </c>
      <c r="AR254" s="175" t="s">
        <v>78</v>
      </c>
      <c r="AT254" s="176" t="s">
        <v>68</v>
      </c>
      <c r="AU254" s="176" t="s">
        <v>69</v>
      </c>
      <c r="AY254" s="175" t="s">
        <v>144</v>
      </c>
      <c r="BK254" s="177">
        <f>BK255+BK374+BK383+BK393</f>
        <v>0</v>
      </c>
    </row>
    <row r="255" spans="1:65" s="12" customFormat="1" ht="22.8" customHeight="1">
      <c r="B255" s="164"/>
      <c r="C255" s="165"/>
      <c r="D255" s="166" t="s">
        <v>68</v>
      </c>
      <c r="E255" s="178" t="s">
        <v>2319</v>
      </c>
      <c r="F255" s="178" t="s">
        <v>2320</v>
      </c>
      <c r="G255" s="165"/>
      <c r="H255" s="165"/>
      <c r="I255" s="168"/>
      <c r="J255" s="179">
        <f>BK255</f>
        <v>0</v>
      </c>
      <c r="K255" s="165"/>
      <c r="L255" s="170"/>
      <c r="M255" s="171"/>
      <c r="N255" s="172"/>
      <c r="O255" s="172"/>
      <c r="P255" s="173">
        <f>SUM(P256:P373)</f>
        <v>0</v>
      </c>
      <c r="Q255" s="172"/>
      <c r="R255" s="173">
        <f>SUM(R256:R373)</f>
        <v>4.9553687200000009</v>
      </c>
      <c r="S255" s="172"/>
      <c r="T255" s="174">
        <f>SUM(T256:T373)</f>
        <v>0</v>
      </c>
      <c r="AR255" s="175" t="s">
        <v>78</v>
      </c>
      <c r="AT255" s="176" t="s">
        <v>68</v>
      </c>
      <c r="AU255" s="176" t="s">
        <v>74</v>
      </c>
      <c r="AY255" s="175" t="s">
        <v>144</v>
      </c>
      <c r="BK255" s="177">
        <f>SUM(BK256:BK373)</f>
        <v>0</v>
      </c>
    </row>
    <row r="256" spans="1:65" s="2" customFormat="1" ht="24.15" customHeight="1">
      <c r="A256" s="36"/>
      <c r="B256" s="37"/>
      <c r="C256" s="180" t="s">
        <v>103</v>
      </c>
      <c r="D256" s="180" t="s">
        <v>146</v>
      </c>
      <c r="E256" s="181" t="s">
        <v>5254</v>
      </c>
      <c r="F256" s="182" t="s">
        <v>5255</v>
      </c>
      <c r="G256" s="183" t="s">
        <v>418</v>
      </c>
      <c r="H256" s="184">
        <v>178.81200000000001</v>
      </c>
      <c r="I256" s="185"/>
      <c r="J256" s="186">
        <f>ROUND(I256*H256,2)</f>
        <v>0</v>
      </c>
      <c r="K256" s="182" t="s">
        <v>150</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542</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542</v>
      </c>
      <c r="BM256" s="191" t="s">
        <v>5256</v>
      </c>
    </row>
    <row r="257" spans="1:65" s="2" customFormat="1" ht="10.199999999999999">
      <c r="A257" s="36"/>
      <c r="B257" s="37"/>
      <c r="C257" s="38"/>
      <c r="D257" s="193" t="s">
        <v>152</v>
      </c>
      <c r="E257" s="38"/>
      <c r="F257" s="194" t="s">
        <v>5257</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ht="10.199999999999999">
      <c r="B258" s="198"/>
      <c r="C258" s="199"/>
      <c r="D258" s="200" t="s">
        <v>154</v>
      </c>
      <c r="E258" s="201" t="s">
        <v>19</v>
      </c>
      <c r="F258" s="202" t="s">
        <v>5258</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5259</v>
      </c>
      <c r="G259" s="210"/>
      <c r="H259" s="213">
        <v>77</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3" customFormat="1" ht="10.199999999999999">
      <c r="B260" s="198"/>
      <c r="C260" s="199"/>
      <c r="D260" s="200" t="s">
        <v>154</v>
      </c>
      <c r="E260" s="201" t="s">
        <v>19</v>
      </c>
      <c r="F260" s="202" t="s">
        <v>5260</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4" customFormat="1" ht="10.199999999999999">
      <c r="B261" s="209"/>
      <c r="C261" s="210"/>
      <c r="D261" s="200" t="s">
        <v>154</v>
      </c>
      <c r="E261" s="211" t="s">
        <v>19</v>
      </c>
      <c r="F261" s="212" t="s">
        <v>5261</v>
      </c>
      <c r="G261" s="210"/>
      <c r="H261" s="213">
        <v>7.3120000000000003</v>
      </c>
      <c r="I261" s="214"/>
      <c r="J261" s="210"/>
      <c r="K261" s="210"/>
      <c r="L261" s="215"/>
      <c r="M261" s="216"/>
      <c r="N261" s="217"/>
      <c r="O261" s="217"/>
      <c r="P261" s="217"/>
      <c r="Q261" s="217"/>
      <c r="R261" s="217"/>
      <c r="S261" s="217"/>
      <c r="T261" s="218"/>
      <c r="AT261" s="219" t="s">
        <v>154</v>
      </c>
      <c r="AU261" s="219" t="s">
        <v>78</v>
      </c>
      <c r="AV261" s="14" t="s">
        <v>78</v>
      </c>
      <c r="AW261" s="14" t="s">
        <v>31</v>
      </c>
      <c r="AX261" s="14" t="s">
        <v>69</v>
      </c>
      <c r="AY261" s="219" t="s">
        <v>144</v>
      </c>
    </row>
    <row r="262" spans="1:65" s="13" customFormat="1" ht="10.199999999999999">
      <c r="B262" s="198"/>
      <c r="C262" s="199"/>
      <c r="D262" s="200" t="s">
        <v>154</v>
      </c>
      <c r="E262" s="201" t="s">
        <v>19</v>
      </c>
      <c r="F262" s="202" t="s">
        <v>5262</v>
      </c>
      <c r="G262" s="199"/>
      <c r="H262" s="201" t="s">
        <v>19</v>
      </c>
      <c r="I262" s="203"/>
      <c r="J262" s="199"/>
      <c r="K262" s="199"/>
      <c r="L262" s="204"/>
      <c r="M262" s="205"/>
      <c r="N262" s="206"/>
      <c r="O262" s="206"/>
      <c r="P262" s="206"/>
      <c r="Q262" s="206"/>
      <c r="R262" s="206"/>
      <c r="S262" s="206"/>
      <c r="T262" s="207"/>
      <c r="AT262" s="208" t="s">
        <v>154</v>
      </c>
      <c r="AU262" s="208" t="s">
        <v>78</v>
      </c>
      <c r="AV262" s="13" t="s">
        <v>74</v>
      </c>
      <c r="AW262" s="13" t="s">
        <v>31</v>
      </c>
      <c r="AX262" s="13" t="s">
        <v>69</v>
      </c>
      <c r="AY262" s="208" t="s">
        <v>144</v>
      </c>
    </row>
    <row r="263" spans="1:65" s="14" customFormat="1" ht="10.199999999999999">
      <c r="B263" s="209"/>
      <c r="C263" s="210"/>
      <c r="D263" s="200" t="s">
        <v>154</v>
      </c>
      <c r="E263" s="211" t="s">
        <v>19</v>
      </c>
      <c r="F263" s="212" t="s">
        <v>5263</v>
      </c>
      <c r="G263" s="210"/>
      <c r="H263" s="213">
        <v>94.5</v>
      </c>
      <c r="I263" s="214"/>
      <c r="J263" s="210"/>
      <c r="K263" s="210"/>
      <c r="L263" s="215"/>
      <c r="M263" s="216"/>
      <c r="N263" s="217"/>
      <c r="O263" s="217"/>
      <c r="P263" s="217"/>
      <c r="Q263" s="217"/>
      <c r="R263" s="217"/>
      <c r="S263" s="217"/>
      <c r="T263" s="218"/>
      <c r="AT263" s="219" t="s">
        <v>154</v>
      </c>
      <c r="AU263" s="219" t="s">
        <v>78</v>
      </c>
      <c r="AV263" s="14" t="s">
        <v>78</v>
      </c>
      <c r="AW263" s="14" t="s">
        <v>31</v>
      </c>
      <c r="AX263" s="14" t="s">
        <v>69</v>
      </c>
      <c r="AY263" s="219" t="s">
        <v>144</v>
      </c>
    </row>
    <row r="264" spans="1:65" s="15" customFormat="1" ht="10.199999999999999">
      <c r="B264" s="220"/>
      <c r="C264" s="221"/>
      <c r="D264" s="200" t="s">
        <v>154</v>
      </c>
      <c r="E264" s="222" t="s">
        <v>19</v>
      </c>
      <c r="F264" s="223" t="s">
        <v>158</v>
      </c>
      <c r="G264" s="221"/>
      <c r="H264" s="224">
        <v>178.81200000000001</v>
      </c>
      <c r="I264" s="225"/>
      <c r="J264" s="221"/>
      <c r="K264" s="221"/>
      <c r="L264" s="226"/>
      <c r="M264" s="227"/>
      <c r="N264" s="228"/>
      <c r="O264" s="228"/>
      <c r="P264" s="228"/>
      <c r="Q264" s="228"/>
      <c r="R264" s="228"/>
      <c r="S264" s="228"/>
      <c r="T264" s="229"/>
      <c r="AT264" s="230" t="s">
        <v>154</v>
      </c>
      <c r="AU264" s="230" t="s">
        <v>78</v>
      </c>
      <c r="AV264" s="15" t="s">
        <v>106</v>
      </c>
      <c r="AW264" s="15" t="s">
        <v>31</v>
      </c>
      <c r="AX264" s="15" t="s">
        <v>74</v>
      </c>
      <c r="AY264" s="230" t="s">
        <v>144</v>
      </c>
    </row>
    <row r="265" spans="1:65" s="2" customFormat="1" ht="16.5" customHeight="1">
      <c r="A265" s="36"/>
      <c r="B265" s="37"/>
      <c r="C265" s="231" t="s">
        <v>106</v>
      </c>
      <c r="D265" s="231" t="s">
        <v>195</v>
      </c>
      <c r="E265" s="232" t="s">
        <v>5264</v>
      </c>
      <c r="F265" s="233" t="s">
        <v>5265</v>
      </c>
      <c r="G265" s="234" t="s">
        <v>653</v>
      </c>
      <c r="H265" s="235">
        <v>49</v>
      </c>
      <c r="I265" s="236"/>
      <c r="J265" s="237">
        <f>ROUND(I265*H265,2)</f>
        <v>0</v>
      </c>
      <c r="K265" s="233" t="s">
        <v>150</v>
      </c>
      <c r="L265" s="238"/>
      <c r="M265" s="239" t="s">
        <v>19</v>
      </c>
      <c r="N265" s="240" t="s">
        <v>40</v>
      </c>
      <c r="O265" s="66"/>
      <c r="P265" s="189">
        <f>O265*H265</f>
        <v>0</v>
      </c>
      <c r="Q265" s="189">
        <v>1.8500000000000001E-3</v>
      </c>
      <c r="R265" s="189">
        <f>Q265*H265</f>
        <v>9.0650000000000008E-2</v>
      </c>
      <c r="S265" s="189">
        <v>0</v>
      </c>
      <c r="T265" s="190">
        <f>S265*H265</f>
        <v>0</v>
      </c>
      <c r="U265" s="36"/>
      <c r="V265" s="36"/>
      <c r="W265" s="36"/>
      <c r="X265" s="36"/>
      <c r="Y265" s="36"/>
      <c r="Z265" s="36"/>
      <c r="AA265" s="36"/>
      <c r="AB265" s="36"/>
      <c r="AC265" s="36"/>
      <c r="AD265" s="36"/>
      <c r="AE265" s="36"/>
      <c r="AR265" s="191" t="s">
        <v>684</v>
      </c>
      <c r="AT265" s="191" t="s">
        <v>195</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542</v>
      </c>
      <c r="BM265" s="191" t="s">
        <v>5266</v>
      </c>
    </row>
    <row r="266" spans="1:65" s="2" customFormat="1" ht="10.199999999999999">
      <c r="A266" s="36"/>
      <c r="B266" s="37"/>
      <c r="C266" s="38"/>
      <c r="D266" s="193" t="s">
        <v>152</v>
      </c>
      <c r="E266" s="38"/>
      <c r="F266" s="194" t="s">
        <v>5267</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13" customFormat="1" ht="10.199999999999999">
      <c r="B267" s="198"/>
      <c r="C267" s="199"/>
      <c r="D267" s="200" t="s">
        <v>154</v>
      </c>
      <c r="E267" s="201" t="s">
        <v>19</v>
      </c>
      <c r="F267" s="202" t="s">
        <v>1271</v>
      </c>
      <c r="G267" s="199"/>
      <c r="H267" s="201" t="s">
        <v>19</v>
      </c>
      <c r="I267" s="203"/>
      <c r="J267" s="199"/>
      <c r="K267" s="199"/>
      <c r="L267" s="204"/>
      <c r="M267" s="205"/>
      <c r="N267" s="206"/>
      <c r="O267" s="206"/>
      <c r="P267" s="206"/>
      <c r="Q267" s="206"/>
      <c r="R267" s="206"/>
      <c r="S267" s="206"/>
      <c r="T267" s="207"/>
      <c r="AT267" s="208" t="s">
        <v>154</v>
      </c>
      <c r="AU267" s="208" t="s">
        <v>78</v>
      </c>
      <c r="AV267" s="13" t="s">
        <v>74</v>
      </c>
      <c r="AW267" s="13" t="s">
        <v>31</v>
      </c>
      <c r="AX267" s="13" t="s">
        <v>69</v>
      </c>
      <c r="AY267" s="208" t="s">
        <v>144</v>
      </c>
    </row>
    <row r="268" spans="1:65" s="13" customFormat="1" ht="10.199999999999999">
      <c r="B268" s="198"/>
      <c r="C268" s="199"/>
      <c r="D268" s="200" t="s">
        <v>154</v>
      </c>
      <c r="E268" s="201" t="s">
        <v>19</v>
      </c>
      <c r="F268" s="202" t="s">
        <v>5258</v>
      </c>
      <c r="G268" s="199"/>
      <c r="H268" s="201" t="s">
        <v>19</v>
      </c>
      <c r="I268" s="203"/>
      <c r="J268" s="199"/>
      <c r="K268" s="199"/>
      <c r="L268" s="204"/>
      <c r="M268" s="205"/>
      <c r="N268" s="206"/>
      <c r="O268" s="206"/>
      <c r="P268" s="206"/>
      <c r="Q268" s="206"/>
      <c r="R268" s="206"/>
      <c r="S268" s="206"/>
      <c r="T268" s="207"/>
      <c r="AT268" s="208" t="s">
        <v>154</v>
      </c>
      <c r="AU268" s="208" t="s">
        <v>78</v>
      </c>
      <c r="AV268" s="13" t="s">
        <v>74</v>
      </c>
      <c r="AW268" s="13" t="s">
        <v>31</v>
      </c>
      <c r="AX268" s="13" t="s">
        <v>69</v>
      </c>
      <c r="AY268" s="208" t="s">
        <v>144</v>
      </c>
    </row>
    <row r="269" spans="1:65" s="14" customFormat="1" ht="10.199999999999999">
      <c r="B269" s="209"/>
      <c r="C269" s="210"/>
      <c r="D269" s="200" t="s">
        <v>154</v>
      </c>
      <c r="E269" s="211" t="s">
        <v>19</v>
      </c>
      <c r="F269" s="212" t="s">
        <v>613</v>
      </c>
      <c r="G269" s="210"/>
      <c r="H269" s="213">
        <v>22</v>
      </c>
      <c r="I269" s="214"/>
      <c r="J269" s="210"/>
      <c r="K269" s="210"/>
      <c r="L269" s="215"/>
      <c r="M269" s="216"/>
      <c r="N269" s="217"/>
      <c r="O269" s="217"/>
      <c r="P269" s="217"/>
      <c r="Q269" s="217"/>
      <c r="R269" s="217"/>
      <c r="S269" s="217"/>
      <c r="T269" s="218"/>
      <c r="AT269" s="219" t="s">
        <v>154</v>
      </c>
      <c r="AU269" s="219" t="s">
        <v>78</v>
      </c>
      <c r="AV269" s="14" t="s">
        <v>78</v>
      </c>
      <c r="AW269" s="14" t="s">
        <v>31</v>
      </c>
      <c r="AX269" s="14" t="s">
        <v>69</v>
      </c>
      <c r="AY269" s="219" t="s">
        <v>144</v>
      </c>
    </row>
    <row r="270" spans="1:65" s="13" customFormat="1" ht="10.199999999999999">
      <c r="B270" s="198"/>
      <c r="C270" s="199"/>
      <c r="D270" s="200" t="s">
        <v>154</v>
      </c>
      <c r="E270" s="201" t="s">
        <v>19</v>
      </c>
      <c r="F270" s="202" t="s">
        <v>5262</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ht="10.199999999999999">
      <c r="B271" s="209"/>
      <c r="C271" s="210"/>
      <c r="D271" s="200" t="s">
        <v>154</v>
      </c>
      <c r="E271" s="211" t="s">
        <v>19</v>
      </c>
      <c r="F271" s="212" t="s">
        <v>658</v>
      </c>
      <c r="G271" s="210"/>
      <c r="H271" s="213">
        <v>27</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49</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16.5" customHeight="1">
      <c r="A273" s="36"/>
      <c r="B273" s="37"/>
      <c r="C273" s="231" t="s">
        <v>181</v>
      </c>
      <c r="D273" s="231" t="s">
        <v>195</v>
      </c>
      <c r="E273" s="232" t="s">
        <v>5268</v>
      </c>
      <c r="F273" s="233" t="s">
        <v>5269</v>
      </c>
      <c r="G273" s="234" t="s">
        <v>184</v>
      </c>
      <c r="H273" s="235">
        <v>8.0000000000000002E-3</v>
      </c>
      <c r="I273" s="236"/>
      <c r="J273" s="237">
        <f>ROUND(I273*H273,2)</f>
        <v>0</v>
      </c>
      <c r="K273" s="233" t="s">
        <v>150</v>
      </c>
      <c r="L273" s="238"/>
      <c r="M273" s="239" t="s">
        <v>19</v>
      </c>
      <c r="N273" s="240" t="s">
        <v>40</v>
      </c>
      <c r="O273" s="66"/>
      <c r="P273" s="189">
        <f>O273*H273</f>
        <v>0</v>
      </c>
      <c r="Q273" s="189">
        <v>1</v>
      </c>
      <c r="R273" s="189">
        <f>Q273*H273</f>
        <v>8.0000000000000002E-3</v>
      </c>
      <c r="S273" s="189">
        <v>0</v>
      </c>
      <c r="T273" s="190">
        <f>S273*H273</f>
        <v>0</v>
      </c>
      <c r="U273" s="36"/>
      <c r="V273" s="36"/>
      <c r="W273" s="36"/>
      <c r="X273" s="36"/>
      <c r="Y273" s="36"/>
      <c r="Z273" s="36"/>
      <c r="AA273" s="36"/>
      <c r="AB273" s="36"/>
      <c r="AC273" s="36"/>
      <c r="AD273" s="36"/>
      <c r="AE273" s="36"/>
      <c r="AR273" s="191" t="s">
        <v>684</v>
      </c>
      <c r="AT273" s="191" t="s">
        <v>195</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542</v>
      </c>
      <c r="BM273" s="191" t="s">
        <v>5270</v>
      </c>
    </row>
    <row r="274" spans="1:65" s="2" customFormat="1" ht="10.199999999999999">
      <c r="A274" s="36"/>
      <c r="B274" s="37"/>
      <c r="C274" s="38"/>
      <c r="D274" s="193" t="s">
        <v>152</v>
      </c>
      <c r="E274" s="38"/>
      <c r="F274" s="194" t="s">
        <v>5271</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3" customFormat="1" ht="10.199999999999999">
      <c r="B275" s="198"/>
      <c r="C275" s="199"/>
      <c r="D275" s="200" t="s">
        <v>154</v>
      </c>
      <c r="E275" s="201" t="s">
        <v>19</v>
      </c>
      <c r="F275" s="202" t="s">
        <v>5272</v>
      </c>
      <c r="G275" s="199"/>
      <c r="H275" s="201" t="s">
        <v>19</v>
      </c>
      <c r="I275" s="203"/>
      <c r="J275" s="199"/>
      <c r="K275" s="199"/>
      <c r="L275" s="204"/>
      <c r="M275" s="205"/>
      <c r="N275" s="206"/>
      <c r="O275" s="206"/>
      <c r="P275" s="206"/>
      <c r="Q275" s="206"/>
      <c r="R275" s="206"/>
      <c r="S275" s="206"/>
      <c r="T275" s="207"/>
      <c r="AT275" s="208" t="s">
        <v>154</v>
      </c>
      <c r="AU275" s="208" t="s">
        <v>78</v>
      </c>
      <c r="AV275" s="13" t="s">
        <v>74</v>
      </c>
      <c r="AW275" s="13" t="s">
        <v>31</v>
      </c>
      <c r="AX275" s="13" t="s">
        <v>69</v>
      </c>
      <c r="AY275" s="208" t="s">
        <v>144</v>
      </c>
    </row>
    <row r="276" spans="1:65" s="14" customFormat="1" ht="10.199999999999999">
      <c r="B276" s="209"/>
      <c r="C276" s="210"/>
      <c r="D276" s="200" t="s">
        <v>154</v>
      </c>
      <c r="E276" s="211" t="s">
        <v>19</v>
      </c>
      <c r="F276" s="212" t="s">
        <v>5273</v>
      </c>
      <c r="G276" s="210"/>
      <c r="H276" s="213">
        <v>8.0000000000000002E-3</v>
      </c>
      <c r="I276" s="214"/>
      <c r="J276" s="210"/>
      <c r="K276" s="210"/>
      <c r="L276" s="215"/>
      <c r="M276" s="216"/>
      <c r="N276" s="217"/>
      <c r="O276" s="217"/>
      <c r="P276" s="217"/>
      <c r="Q276" s="217"/>
      <c r="R276" s="217"/>
      <c r="S276" s="217"/>
      <c r="T276" s="218"/>
      <c r="AT276" s="219" t="s">
        <v>154</v>
      </c>
      <c r="AU276" s="219" t="s">
        <v>78</v>
      </c>
      <c r="AV276" s="14" t="s">
        <v>78</v>
      </c>
      <c r="AW276" s="14" t="s">
        <v>31</v>
      </c>
      <c r="AX276" s="14" t="s">
        <v>69</v>
      </c>
      <c r="AY276" s="219" t="s">
        <v>144</v>
      </c>
    </row>
    <row r="277" spans="1:65" s="15" customFormat="1" ht="10.199999999999999">
      <c r="B277" s="220"/>
      <c r="C277" s="221"/>
      <c r="D277" s="200" t="s">
        <v>154</v>
      </c>
      <c r="E277" s="222" t="s">
        <v>19</v>
      </c>
      <c r="F277" s="223" t="s">
        <v>158</v>
      </c>
      <c r="G277" s="221"/>
      <c r="H277" s="224">
        <v>8.0000000000000002E-3</v>
      </c>
      <c r="I277" s="225"/>
      <c r="J277" s="221"/>
      <c r="K277" s="221"/>
      <c r="L277" s="226"/>
      <c r="M277" s="227"/>
      <c r="N277" s="228"/>
      <c r="O277" s="228"/>
      <c r="P277" s="228"/>
      <c r="Q277" s="228"/>
      <c r="R277" s="228"/>
      <c r="S277" s="228"/>
      <c r="T277" s="229"/>
      <c r="AT277" s="230" t="s">
        <v>154</v>
      </c>
      <c r="AU277" s="230" t="s">
        <v>78</v>
      </c>
      <c r="AV277" s="15" t="s">
        <v>106</v>
      </c>
      <c r="AW277" s="15" t="s">
        <v>31</v>
      </c>
      <c r="AX277" s="15" t="s">
        <v>74</v>
      </c>
      <c r="AY277" s="230" t="s">
        <v>144</v>
      </c>
    </row>
    <row r="278" spans="1:65" s="2" customFormat="1" ht="33" customHeight="1">
      <c r="A278" s="36"/>
      <c r="B278" s="37"/>
      <c r="C278" s="180" t="s">
        <v>109</v>
      </c>
      <c r="D278" s="180" t="s">
        <v>146</v>
      </c>
      <c r="E278" s="181" t="s">
        <v>5274</v>
      </c>
      <c r="F278" s="182" t="s">
        <v>5275</v>
      </c>
      <c r="G278" s="183" t="s">
        <v>250</v>
      </c>
      <c r="H278" s="184">
        <v>70.760000000000005</v>
      </c>
      <c r="I278" s="185"/>
      <c r="J278" s="186">
        <f>ROUND(I278*H278,2)</f>
        <v>0</v>
      </c>
      <c r="K278" s="182" t="s">
        <v>150</v>
      </c>
      <c r="L278" s="41"/>
      <c r="M278" s="187" t="s">
        <v>19</v>
      </c>
      <c r="N278" s="188" t="s">
        <v>40</v>
      </c>
      <c r="O278" s="66"/>
      <c r="P278" s="189">
        <f>O278*H278</f>
        <v>0</v>
      </c>
      <c r="Q278" s="189">
        <v>0</v>
      </c>
      <c r="R278" s="189">
        <f>Q278*H278</f>
        <v>0</v>
      </c>
      <c r="S278" s="189">
        <v>0</v>
      </c>
      <c r="T278" s="190">
        <f>S278*H278</f>
        <v>0</v>
      </c>
      <c r="U278" s="36"/>
      <c r="V278" s="36"/>
      <c r="W278" s="36"/>
      <c r="X278" s="36"/>
      <c r="Y278" s="36"/>
      <c r="Z278" s="36"/>
      <c r="AA278" s="36"/>
      <c r="AB278" s="36"/>
      <c r="AC278" s="36"/>
      <c r="AD278" s="36"/>
      <c r="AE278" s="36"/>
      <c r="AR278" s="191" t="s">
        <v>542</v>
      </c>
      <c r="AT278" s="191" t="s">
        <v>146</v>
      </c>
      <c r="AU278" s="191" t="s">
        <v>78</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542</v>
      </c>
      <c r="BM278" s="191" t="s">
        <v>5276</v>
      </c>
    </row>
    <row r="279" spans="1:65" s="2" customFormat="1" ht="10.199999999999999">
      <c r="A279" s="36"/>
      <c r="B279" s="37"/>
      <c r="C279" s="38"/>
      <c r="D279" s="193" t="s">
        <v>152</v>
      </c>
      <c r="E279" s="38"/>
      <c r="F279" s="194" t="s">
        <v>5277</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78</v>
      </c>
    </row>
    <row r="280" spans="1:65" s="13" customFormat="1" ht="10.199999999999999">
      <c r="B280" s="198"/>
      <c r="C280" s="199"/>
      <c r="D280" s="200" t="s">
        <v>154</v>
      </c>
      <c r="E280" s="201" t="s">
        <v>19</v>
      </c>
      <c r="F280" s="202" t="s">
        <v>5278</v>
      </c>
      <c r="G280" s="199"/>
      <c r="H280" s="201" t="s">
        <v>19</v>
      </c>
      <c r="I280" s="203"/>
      <c r="J280" s="199"/>
      <c r="K280" s="199"/>
      <c r="L280" s="204"/>
      <c r="M280" s="205"/>
      <c r="N280" s="206"/>
      <c r="O280" s="206"/>
      <c r="P280" s="206"/>
      <c r="Q280" s="206"/>
      <c r="R280" s="206"/>
      <c r="S280" s="206"/>
      <c r="T280" s="207"/>
      <c r="AT280" s="208" t="s">
        <v>154</v>
      </c>
      <c r="AU280" s="208" t="s">
        <v>78</v>
      </c>
      <c r="AV280" s="13" t="s">
        <v>74</v>
      </c>
      <c r="AW280" s="13" t="s">
        <v>31</v>
      </c>
      <c r="AX280" s="13" t="s">
        <v>69</v>
      </c>
      <c r="AY280" s="208" t="s">
        <v>144</v>
      </c>
    </row>
    <row r="281" spans="1:65" s="13" customFormat="1" ht="10.199999999999999">
      <c r="B281" s="198"/>
      <c r="C281" s="199"/>
      <c r="D281" s="200" t="s">
        <v>154</v>
      </c>
      <c r="E281" s="201" t="s">
        <v>19</v>
      </c>
      <c r="F281" s="202" t="s">
        <v>5279</v>
      </c>
      <c r="G281" s="199"/>
      <c r="H281" s="201" t="s">
        <v>19</v>
      </c>
      <c r="I281" s="203"/>
      <c r="J281" s="199"/>
      <c r="K281" s="199"/>
      <c r="L281" s="204"/>
      <c r="M281" s="205"/>
      <c r="N281" s="206"/>
      <c r="O281" s="206"/>
      <c r="P281" s="206"/>
      <c r="Q281" s="206"/>
      <c r="R281" s="206"/>
      <c r="S281" s="206"/>
      <c r="T281" s="207"/>
      <c r="AT281" s="208" t="s">
        <v>154</v>
      </c>
      <c r="AU281" s="208" t="s">
        <v>78</v>
      </c>
      <c r="AV281" s="13" t="s">
        <v>74</v>
      </c>
      <c r="AW281" s="13" t="s">
        <v>31</v>
      </c>
      <c r="AX281" s="13" t="s">
        <v>69</v>
      </c>
      <c r="AY281" s="208" t="s">
        <v>144</v>
      </c>
    </row>
    <row r="282" spans="1:65" s="14" customFormat="1" ht="10.199999999999999">
      <c r="B282" s="209"/>
      <c r="C282" s="210"/>
      <c r="D282" s="200" t="s">
        <v>154</v>
      </c>
      <c r="E282" s="211" t="s">
        <v>19</v>
      </c>
      <c r="F282" s="212" t="s">
        <v>5280</v>
      </c>
      <c r="G282" s="210"/>
      <c r="H282" s="213">
        <v>21.2</v>
      </c>
      <c r="I282" s="214"/>
      <c r="J282" s="210"/>
      <c r="K282" s="210"/>
      <c r="L282" s="215"/>
      <c r="M282" s="216"/>
      <c r="N282" s="217"/>
      <c r="O282" s="217"/>
      <c r="P282" s="217"/>
      <c r="Q282" s="217"/>
      <c r="R282" s="217"/>
      <c r="S282" s="217"/>
      <c r="T282" s="218"/>
      <c r="AT282" s="219" t="s">
        <v>154</v>
      </c>
      <c r="AU282" s="219" t="s">
        <v>78</v>
      </c>
      <c r="AV282" s="14" t="s">
        <v>78</v>
      </c>
      <c r="AW282" s="14" t="s">
        <v>31</v>
      </c>
      <c r="AX282" s="14" t="s">
        <v>69</v>
      </c>
      <c r="AY282" s="219" t="s">
        <v>144</v>
      </c>
    </row>
    <row r="283" spans="1:65" s="14" customFormat="1" ht="10.199999999999999">
      <c r="B283" s="209"/>
      <c r="C283" s="210"/>
      <c r="D283" s="200" t="s">
        <v>154</v>
      </c>
      <c r="E283" s="211" t="s">
        <v>19</v>
      </c>
      <c r="F283" s="212" t="s">
        <v>5281</v>
      </c>
      <c r="G283" s="210"/>
      <c r="H283" s="213">
        <v>27.16</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4" customFormat="1" ht="10.199999999999999">
      <c r="B284" s="209"/>
      <c r="C284" s="210"/>
      <c r="D284" s="200" t="s">
        <v>154</v>
      </c>
      <c r="E284" s="211" t="s">
        <v>19</v>
      </c>
      <c r="F284" s="212" t="s">
        <v>5282</v>
      </c>
      <c r="G284" s="210"/>
      <c r="H284" s="213">
        <v>22.4</v>
      </c>
      <c r="I284" s="214"/>
      <c r="J284" s="210"/>
      <c r="K284" s="210"/>
      <c r="L284" s="215"/>
      <c r="M284" s="216"/>
      <c r="N284" s="217"/>
      <c r="O284" s="217"/>
      <c r="P284" s="217"/>
      <c r="Q284" s="217"/>
      <c r="R284" s="217"/>
      <c r="S284" s="217"/>
      <c r="T284" s="218"/>
      <c r="AT284" s="219" t="s">
        <v>154</v>
      </c>
      <c r="AU284" s="219" t="s">
        <v>78</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70.759999999999991</v>
      </c>
      <c r="I285" s="225"/>
      <c r="J285" s="221"/>
      <c r="K285" s="221"/>
      <c r="L285" s="226"/>
      <c r="M285" s="227"/>
      <c r="N285" s="228"/>
      <c r="O285" s="228"/>
      <c r="P285" s="228"/>
      <c r="Q285" s="228"/>
      <c r="R285" s="228"/>
      <c r="S285" s="228"/>
      <c r="T285" s="229"/>
      <c r="AT285" s="230" t="s">
        <v>154</v>
      </c>
      <c r="AU285" s="230" t="s">
        <v>78</v>
      </c>
      <c r="AV285" s="15" t="s">
        <v>106</v>
      </c>
      <c r="AW285" s="15" t="s">
        <v>31</v>
      </c>
      <c r="AX285" s="15" t="s">
        <v>74</v>
      </c>
      <c r="AY285" s="230" t="s">
        <v>144</v>
      </c>
    </row>
    <row r="286" spans="1:65" s="2" customFormat="1" ht="16.5" customHeight="1">
      <c r="A286" s="36"/>
      <c r="B286" s="37"/>
      <c r="C286" s="231" t="s">
        <v>194</v>
      </c>
      <c r="D286" s="231" t="s">
        <v>195</v>
      </c>
      <c r="E286" s="232" t="s">
        <v>5283</v>
      </c>
      <c r="F286" s="233" t="s">
        <v>5284</v>
      </c>
      <c r="G286" s="234" t="s">
        <v>149</v>
      </c>
      <c r="H286" s="235">
        <v>1.526</v>
      </c>
      <c r="I286" s="236"/>
      <c r="J286" s="237">
        <f>ROUND(I286*H286,2)</f>
        <v>0</v>
      </c>
      <c r="K286" s="233" t="s">
        <v>150</v>
      </c>
      <c r="L286" s="238"/>
      <c r="M286" s="239" t="s">
        <v>19</v>
      </c>
      <c r="N286" s="240" t="s">
        <v>40</v>
      </c>
      <c r="O286" s="66"/>
      <c r="P286" s="189">
        <f>O286*H286</f>
        <v>0</v>
      </c>
      <c r="Q286" s="189">
        <v>0.44</v>
      </c>
      <c r="R286" s="189">
        <f>Q286*H286</f>
        <v>0.67144000000000004</v>
      </c>
      <c r="S286" s="189">
        <v>0</v>
      </c>
      <c r="T286" s="190">
        <f>S286*H286</f>
        <v>0</v>
      </c>
      <c r="U286" s="36"/>
      <c r="V286" s="36"/>
      <c r="W286" s="36"/>
      <c r="X286" s="36"/>
      <c r="Y286" s="36"/>
      <c r="Z286" s="36"/>
      <c r="AA286" s="36"/>
      <c r="AB286" s="36"/>
      <c r="AC286" s="36"/>
      <c r="AD286" s="36"/>
      <c r="AE286" s="36"/>
      <c r="AR286" s="191" t="s">
        <v>684</v>
      </c>
      <c r="AT286" s="191" t="s">
        <v>195</v>
      </c>
      <c r="AU286" s="191" t="s">
        <v>78</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542</v>
      </c>
      <c r="BM286" s="191" t="s">
        <v>5285</v>
      </c>
    </row>
    <row r="287" spans="1:65" s="2" customFormat="1" ht="10.199999999999999">
      <c r="A287" s="36"/>
      <c r="B287" s="37"/>
      <c r="C287" s="38"/>
      <c r="D287" s="193" t="s">
        <v>152</v>
      </c>
      <c r="E287" s="38"/>
      <c r="F287" s="194" t="s">
        <v>5286</v>
      </c>
      <c r="G287" s="38"/>
      <c r="H287" s="38"/>
      <c r="I287" s="195"/>
      <c r="J287" s="38"/>
      <c r="K287" s="38"/>
      <c r="L287" s="41"/>
      <c r="M287" s="196"/>
      <c r="N287" s="197"/>
      <c r="O287" s="66"/>
      <c r="P287" s="66"/>
      <c r="Q287" s="66"/>
      <c r="R287" s="66"/>
      <c r="S287" s="66"/>
      <c r="T287" s="67"/>
      <c r="U287" s="36"/>
      <c r="V287" s="36"/>
      <c r="W287" s="36"/>
      <c r="X287" s="36"/>
      <c r="Y287" s="36"/>
      <c r="Z287" s="36"/>
      <c r="AA287" s="36"/>
      <c r="AB287" s="36"/>
      <c r="AC287" s="36"/>
      <c r="AD287" s="36"/>
      <c r="AE287" s="36"/>
      <c r="AT287" s="19" t="s">
        <v>152</v>
      </c>
      <c r="AU287" s="19" t="s">
        <v>78</v>
      </c>
    </row>
    <row r="288" spans="1:65" s="13" customFormat="1" ht="10.199999999999999">
      <c r="B288" s="198"/>
      <c r="C288" s="199"/>
      <c r="D288" s="200" t="s">
        <v>154</v>
      </c>
      <c r="E288" s="201" t="s">
        <v>19</v>
      </c>
      <c r="F288" s="202" t="s">
        <v>1271</v>
      </c>
      <c r="G288" s="199"/>
      <c r="H288" s="201" t="s">
        <v>19</v>
      </c>
      <c r="I288" s="203"/>
      <c r="J288" s="199"/>
      <c r="K288" s="199"/>
      <c r="L288" s="204"/>
      <c r="M288" s="205"/>
      <c r="N288" s="206"/>
      <c r="O288" s="206"/>
      <c r="P288" s="206"/>
      <c r="Q288" s="206"/>
      <c r="R288" s="206"/>
      <c r="S288" s="206"/>
      <c r="T288" s="207"/>
      <c r="AT288" s="208" t="s">
        <v>154</v>
      </c>
      <c r="AU288" s="208" t="s">
        <v>78</v>
      </c>
      <c r="AV288" s="13" t="s">
        <v>74</v>
      </c>
      <c r="AW288" s="13" t="s">
        <v>31</v>
      </c>
      <c r="AX288" s="13" t="s">
        <v>69</v>
      </c>
      <c r="AY288" s="208" t="s">
        <v>144</v>
      </c>
    </row>
    <row r="289" spans="1:65" s="13" customFormat="1" ht="10.199999999999999">
      <c r="B289" s="198"/>
      <c r="C289" s="199"/>
      <c r="D289" s="200" t="s">
        <v>154</v>
      </c>
      <c r="E289" s="201" t="s">
        <v>19</v>
      </c>
      <c r="F289" s="202" t="s">
        <v>5278</v>
      </c>
      <c r="G289" s="199"/>
      <c r="H289" s="201" t="s">
        <v>19</v>
      </c>
      <c r="I289" s="203"/>
      <c r="J289" s="199"/>
      <c r="K289" s="199"/>
      <c r="L289" s="204"/>
      <c r="M289" s="205"/>
      <c r="N289" s="206"/>
      <c r="O289" s="206"/>
      <c r="P289" s="206"/>
      <c r="Q289" s="206"/>
      <c r="R289" s="206"/>
      <c r="S289" s="206"/>
      <c r="T289" s="207"/>
      <c r="AT289" s="208" t="s">
        <v>154</v>
      </c>
      <c r="AU289" s="208" t="s">
        <v>78</v>
      </c>
      <c r="AV289" s="13" t="s">
        <v>74</v>
      </c>
      <c r="AW289" s="13" t="s">
        <v>31</v>
      </c>
      <c r="AX289" s="13" t="s">
        <v>69</v>
      </c>
      <c r="AY289" s="208" t="s">
        <v>144</v>
      </c>
    </row>
    <row r="290" spans="1:65" s="13" customFormat="1" ht="10.199999999999999">
      <c r="B290" s="198"/>
      <c r="C290" s="199"/>
      <c r="D290" s="200" t="s">
        <v>154</v>
      </c>
      <c r="E290" s="201" t="s">
        <v>19</v>
      </c>
      <c r="F290" s="202" t="s">
        <v>5279</v>
      </c>
      <c r="G290" s="199"/>
      <c r="H290" s="201" t="s">
        <v>19</v>
      </c>
      <c r="I290" s="203"/>
      <c r="J290" s="199"/>
      <c r="K290" s="199"/>
      <c r="L290" s="204"/>
      <c r="M290" s="205"/>
      <c r="N290" s="206"/>
      <c r="O290" s="206"/>
      <c r="P290" s="206"/>
      <c r="Q290" s="206"/>
      <c r="R290" s="206"/>
      <c r="S290" s="206"/>
      <c r="T290" s="207"/>
      <c r="AT290" s="208" t="s">
        <v>154</v>
      </c>
      <c r="AU290" s="208" t="s">
        <v>78</v>
      </c>
      <c r="AV290" s="13" t="s">
        <v>74</v>
      </c>
      <c r="AW290" s="13" t="s">
        <v>31</v>
      </c>
      <c r="AX290" s="13" t="s">
        <v>69</v>
      </c>
      <c r="AY290" s="208" t="s">
        <v>144</v>
      </c>
    </row>
    <row r="291" spans="1:65" s="14" customFormat="1" ht="10.199999999999999">
      <c r="B291" s="209"/>
      <c r="C291" s="210"/>
      <c r="D291" s="200" t="s">
        <v>154</v>
      </c>
      <c r="E291" s="211" t="s">
        <v>19</v>
      </c>
      <c r="F291" s="212" t="s">
        <v>5287</v>
      </c>
      <c r="G291" s="210"/>
      <c r="H291" s="213">
        <v>0.45700000000000002</v>
      </c>
      <c r="I291" s="214"/>
      <c r="J291" s="210"/>
      <c r="K291" s="210"/>
      <c r="L291" s="215"/>
      <c r="M291" s="216"/>
      <c r="N291" s="217"/>
      <c r="O291" s="217"/>
      <c r="P291" s="217"/>
      <c r="Q291" s="217"/>
      <c r="R291" s="217"/>
      <c r="S291" s="217"/>
      <c r="T291" s="218"/>
      <c r="AT291" s="219" t="s">
        <v>154</v>
      </c>
      <c r="AU291" s="219" t="s">
        <v>78</v>
      </c>
      <c r="AV291" s="14" t="s">
        <v>78</v>
      </c>
      <c r="AW291" s="14" t="s">
        <v>31</v>
      </c>
      <c r="AX291" s="14" t="s">
        <v>69</v>
      </c>
      <c r="AY291" s="219" t="s">
        <v>144</v>
      </c>
    </row>
    <row r="292" spans="1:65" s="14" customFormat="1" ht="10.199999999999999">
      <c r="B292" s="209"/>
      <c r="C292" s="210"/>
      <c r="D292" s="200" t="s">
        <v>154</v>
      </c>
      <c r="E292" s="211" t="s">
        <v>19</v>
      </c>
      <c r="F292" s="212" t="s">
        <v>5288</v>
      </c>
      <c r="G292" s="210"/>
      <c r="H292" s="213">
        <v>0.58599999999999997</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4" customFormat="1" ht="10.199999999999999">
      <c r="B293" s="209"/>
      <c r="C293" s="210"/>
      <c r="D293" s="200" t="s">
        <v>154</v>
      </c>
      <c r="E293" s="211" t="s">
        <v>19</v>
      </c>
      <c r="F293" s="212" t="s">
        <v>5289</v>
      </c>
      <c r="G293" s="210"/>
      <c r="H293" s="213">
        <v>0.48299999999999998</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ht="10.199999999999999">
      <c r="B294" s="220"/>
      <c r="C294" s="221"/>
      <c r="D294" s="200" t="s">
        <v>154</v>
      </c>
      <c r="E294" s="222" t="s">
        <v>19</v>
      </c>
      <c r="F294" s="223" t="s">
        <v>158</v>
      </c>
      <c r="G294" s="221"/>
      <c r="H294" s="224">
        <v>1.5259999999999998</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16.5" customHeight="1">
      <c r="A295" s="36"/>
      <c r="B295" s="37"/>
      <c r="C295" s="180" t="s">
        <v>198</v>
      </c>
      <c r="D295" s="180" t="s">
        <v>146</v>
      </c>
      <c r="E295" s="181" t="s">
        <v>2420</v>
      </c>
      <c r="F295" s="182" t="s">
        <v>2421</v>
      </c>
      <c r="G295" s="183" t="s">
        <v>149</v>
      </c>
      <c r="H295" s="184">
        <v>1.526</v>
      </c>
      <c r="I295" s="185"/>
      <c r="J295" s="186">
        <f>ROUND(I295*H295,2)</f>
        <v>0</v>
      </c>
      <c r="K295" s="182" t="s">
        <v>150</v>
      </c>
      <c r="L295" s="41"/>
      <c r="M295" s="187" t="s">
        <v>19</v>
      </c>
      <c r="N295" s="188" t="s">
        <v>40</v>
      </c>
      <c r="O295" s="66"/>
      <c r="P295" s="189">
        <f>O295*H295</f>
        <v>0</v>
      </c>
      <c r="Q295" s="189">
        <v>2.4469999999999999E-2</v>
      </c>
      <c r="R295" s="189">
        <f>Q295*H295</f>
        <v>3.7341220000000001E-2</v>
      </c>
      <c r="S295" s="189">
        <v>0</v>
      </c>
      <c r="T295" s="190">
        <f>S295*H295</f>
        <v>0</v>
      </c>
      <c r="U295" s="36"/>
      <c r="V295" s="36"/>
      <c r="W295" s="36"/>
      <c r="X295" s="36"/>
      <c r="Y295" s="36"/>
      <c r="Z295" s="36"/>
      <c r="AA295" s="36"/>
      <c r="AB295" s="36"/>
      <c r="AC295" s="36"/>
      <c r="AD295" s="36"/>
      <c r="AE295" s="36"/>
      <c r="AR295" s="191" t="s">
        <v>542</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542</v>
      </c>
      <c r="BM295" s="191" t="s">
        <v>5290</v>
      </c>
    </row>
    <row r="296" spans="1:65" s="2" customFormat="1" ht="10.199999999999999">
      <c r="A296" s="36"/>
      <c r="B296" s="37"/>
      <c r="C296" s="38"/>
      <c r="D296" s="193" t="s">
        <v>152</v>
      </c>
      <c r="E296" s="38"/>
      <c r="F296" s="194" t="s">
        <v>2423</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78</v>
      </c>
    </row>
    <row r="297" spans="1:65" s="2" customFormat="1" ht="16.5" customHeight="1">
      <c r="A297" s="36"/>
      <c r="B297" s="37"/>
      <c r="C297" s="180" t="s">
        <v>112</v>
      </c>
      <c r="D297" s="180" t="s">
        <v>146</v>
      </c>
      <c r="E297" s="181" t="s">
        <v>5291</v>
      </c>
      <c r="F297" s="182" t="s">
        <v>5292</v>
      </c>
      <c r="G297" s="183" t="s">
        <v>232</v>
      </c>
      <c r="H297" s="184">
        <v>43.95</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542</v>
      </c>
      <c r="AT297" s="191" t="s">
        <v>146</v>
      </c>
      <c r="AU297" s="191" t="s">
        <v>78</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542</v>
      </c>
      <c r="BM297" s="191" t="s">
        <v>5293</v>
      </c>
    </row>
    <row r="298" spans="1:65" s="2" customFormat="1" ht="10.199999999999999">
      <c r="A298" s="36"/>
      <c r="B298" s="37"/>
      <c r="C298" s="38"/>
      <c r="D298" s="193" t="s">
        <v>152</v>
      </c>
      <c r="E298" s="38"/>
      <c r="F298" s="194" t="s">
        <v>5294</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78</v>
      </c>
    </row>
    <row r="299" spans="1:65" s="13" customFormat="1" ht="10.199999999999999">
      <c r="B299" s="198"/>
      <c r="C299" s="199"/>
      <c r="D299" s="200" t="s">
        <v>154</v>
      </c>
      <c r="E299" s="201" t="s">
        <v>19</v>
      </c>
      <c r="F299" s="202" t="s">
        <v>5295</v>
      </c>
      <c r="G299" s="199"/>
      <c r="H299" s="201" t="s">
        <v>19</v>
      </c>
      <c r="I299" s="203"/>
      <c r="J299" s="199"/>
      <c r="K299" s="199"/>
      <c r="L299" s="204"/>
      <c r="M299" s="205"/>
      <c r="N299" s="206"/>
      <c r="O299" s="206"/>
      <c r="P299" s="206"/>
      <c r="Q299" s="206"/>
      <c r="R299" s="206"/>
      <c r="S299" s="206"/>
      <c r="T299" s="207"/>
      <c r="AT299" s="208" t="s">
        <v>154</v>
      </c>
      <c r="AU299" s="208" t="s">
        <v>78</v>
      </c>
      <c r="AV299" s="13" t="s">
        <v>74</v>
      </c>
      <c r="AW299" s="13" t="s">
        <v>31</v>
      </c>
      <c r="AX299" s="13" t="s">
        <v>69</v>
      </c>
      <c r="AY299" s="208" t="s">
        <v>144</v>
      </c>
    </row>
    <row r="300" spans="1:65" s="14" customFormat="1" ht="10.199999999999999">
      <c r="B300" s="209"/>
      <c r="C300" s="210"/>
      <c r="D300" s="200" t="s">
        <v>154</v>
      </c>
      <c r="E300" s="211" t="s">
        <v>19</v>
      </c>
      <c r="F300" s="212" t="s">
        <v>5296</v>
      </c>
      <c r="G300" s="210"/>
      <c r="H300" s="213">
        <v>43.95</v>
      </c>
      <c r="I300" s="214"/>
      <c r="J300" s="210"/>
      <c r="K300" s="210"/>
      <c r="L300" s="215"/>
      <c r="M300" s="216"/>
      <c r="N300" s="217"/>
      <c r="O300" s="217"/>
      <c r="P300" s="217"/>
      <c r="Q300" s="217"/>
      <c r="R300" s="217"/>
      <c r="S300" s="217"/>
      <c r="T300" s="218"/>
      <c r="AT300" s="219" t="s">
        <v>154</v>
      </c>
      <c r="AU300" s="219" t="s">
        <v>78</v>
      </c>
      <c r="AV300" s="14" t="s">
        <v>78</v>
      </c>
      <c r="AW300" s="14" t="s">
        <v>31</v>
      </c>
      <c r="AX300" s="14" t="s">
        <v>69</v>
      </c>
      <c r="AY300" s="219" t="s">
        <v>144</v>
      </c>
    </row>
    <row r="301" spans="1:65" s="15" customFormat="1" ht="10.199999999999999">
      <c r="B301" s="220"/>
      <c r="C301" s="221"/>
      <c r="D301" s="200" t="s">
        <v>154</v>
      </c>
      <c r="E301" s="222" t="s">
        <v>19</v>
      </c>
      <c r="F301" s="223" t="s">
        <v>158</v>
      </c>
      <c r="G301" s="221"/>
      <c r="H301" s="224">
        <v>43.95</v>
      </c>
      <c r="I301" s="225"/>
      <c r="J301" s="221"/>
      <c r="K301" s="221"/>
      <c r="L301" s="226"/>
      <c r="M301" s="227"/>
      <c r="N301" s="228"/>
      <c r="O301" s="228"/>
      <c r="P301" s="228"/>
      <c r="Q301" s="228"/>
      <c r="R301" s="228"/>
      <c r="S301" s="228"/>
      <c r="T301" s="229"/>
      <c r="AT301" s="230" t="s">
        <v>154</v>
      </c>
      <c r="AU301" s="230" t="s">
        <v>78</v>
      </c>
      <c r="AV301" s="15" t="s">
        <v>106</v>
      </c>
      <c r="AW301" s="15" t="s">
        <v>31</v>
      </c>
      <c r="AX301" s="15" t="s">
        <v>74</v>
      </c>
      <c r="AY301" s="230" t="s">
        <v>144</v>
      </c>
    </row>
    <row r="302" spans="1:65" s="2" customFormat="1" ht="16.5" customHeight="1">
      <c r="A302" s="36"/>
      <c r="B302" s="37"/>
      <c r="C302" s="231" t="s">
        <v>481</v>
      </c>
      <c r="D302" s="231" t="s">
        <v>195</v>
      </c>
      <c r="E302" s="232" t="s">
        <v>5297</v>
      </c>
      <c r="F302" s="233" t="s">
        <v>5298</v>
      </c>
      <c r="G302" s="234" t="s">
        <v>250</v>
      </c>
      <c r="H302" s="235">
        <v>92.4</v>
      </c>
      <c r="I302" s="236"/>
      <c r="J302" s="237">
        <f>ROUND(I302*H302,2)</f>
        <v>0</v>
      </c>
      <c r="K302" s="233" t="s">
        <v>19</v>
      </c>
      <c r="L302" s="238"/>
      <c r="M302" s="239" t="s">
        <v>19</v>
      </c>
      <c r="N302" s="240" t="s">
        <v>40</v>
      </c>
      <c r="O302" s="66"/>
      <c r="P302" s="189">
        <f>O302*H302</f>
        <v>0</v>
      </c>
      <c r="Q302" s="189">
        <v>3.15E-3</v>
      </c>
      <c r="R302" s="189">
        <f>Q302*H302</f>
        <v>0.29106000000000004</v>
      </c>
      <c r="S302" s="189">
        <v>0</v>
      </c>
      <c r="T302" s="190">
        <f>S302*H302</f>
        <v>0</v>
      </c>
      <c r="U302" s="36"/>
      <c r="V302" s="36"/>
      <c r="W302" s="36"/>
      <c r="X302" s="36"/>
      <c r="Y302" s="36"/>
      <c r="Z302" s="36"/>
      <c r="AA302" s="36"/>
      <c r="AB302" s="36"/>
      <c r="AC302" s="36"/>
      <c r="AD302" s="36"/>
      <c r="AE302" s="36"/>
      <c r="AR302" s="191" t="s">
        <v>684</v>
      </c>
      <c r="AT302" s="191" t="s">
        <v>195</v>
      </c>
      <c r="AU302" s="191" t="s">
        <v>78</v>
      </c>
      <c r="AY302" s="19" t="s">
        <v>144</v>
      </c>
      <c r="BE302" s="192">
        <f>IF(N302="základní",J302,0)</f>
        <v>0</v>
      </c>
      <c r="BF302" s="192">
        <f>IF(N302="snížená",J302,0)</f>
        <v>0</v>
      </c>
      <c r="BG302" s="192">
        <f>IF(N302="zákl. přenesená",J302,0)</f>
        <v>0</v>
      </c>
      <c r="BH302" s="192">
        <f>IF(N302="sníž. přenesená",J302,0)</f>
        <v>0</v>
      </c>
      <c r="BI302" s="192">
        <f>IF(N302="nulová",J302,0)</f>
        <v>0</v>
      </c>
      <c r="BJ302" s="19" t="s">
        <v>74</v>
      </c>
      <c r="BK302" s="192">
        <f>ROUND(I302*H302,2)</f>
        <v>0</v>
      </c>
      <c r="BL302" s="19" t="s">
        <v>542</v>
      </c>
      <c r="BM302" s="191" t="s">
        <v>5299</v>
      </c>
    </row>
    <row r="303" spans="1:65" s="13" customFormat="1" ht="10.199999999999999">
      <c r="B303" s="198"/>
      <c r="C303" s="199"/>
      <c r="D303" s="200" t="s">
        <v>154</v>
      </c>
      <c r="E303" s="201" t="s">
        <v>19</v>
      </c>
      <c r="F303" s="202" t="s">
        <v>1271</v>
      </c>
      <c r="G303" s="199"/>
      <c r="H303" s="201" t="s">
        <v>19</v>
      </c>
      <c r="I303" s="203"/>
      <c r="J303" s="199"/>
      <c r="K303" s="199"/>
      <c r="L303" s="204"/>
      <c r="M303" s="205"/>
      <c r="N303" s="206"/>
      <c r="O303" s="206"/>
      <c r="P303" s="206"/>
      <c r="Q303" s="206"/>
      <c r="R303" s="206"/>
      <c r="S303" s="206"/>
      <c r="T303" s="207"/>
      <c r="AT303" s="208" t="s">
        <v>154</v>
      </c>
      <c r="AU303" s="208" t="s">
        <v>78</v>
      </c>
      <c r="AV303" s="13" t="s">
        <v>74</v>
      </c>
      <c r="AW303" s="13" t="s">
        <v>31</v>
      </c>
      <c r="AX303" s="13" t="s">
        <v>69</v>
      </c>
      <c r="AY303" s="208" t="s">
        <v>144</v>
      </c>
    </row>
    <row r="304" spans="1:65" s="14" customFormat="1" ht="10.199999999999999">
      <c r="B304" s="209"/>
      <c r="C304" s="210"/>
      <c r="D304" s="200" t="s">
        <v>154</v>
      </c>
      <c r="E304" s="211" t="s">
        <v>19</v>
      </c>
      <c r="F304" s="212" t="s">
        <v>5300</v>
      </c>
      <c r="G304" s="210"/>
      <c r="H304" s="213">
        <v>92.4</v>
      </c>
      <c r="I304" s="214"/>
      <c r="J304" s="210"/>
      <c r="K304" s="210"/>
      <c r="L304" s="215"/>
      <c r="M304" s="216"/>
      <c r="N304" s="217"/>
      <c r="O304" s="217"/>
      <c r="P304" s="217"/>
      <c r="Q304" s="217"/>
      <c r="R304" s="217"/>
      <c r="S304" s="217"/>
      <c r="T304" s="218"/>
      <c r="AT304" s="219" t="s">
        <v>154</v>
      </c>
      <c r="AU304" s="219" t="s">
        <v>78</v>
      </c>
      <c r="AV304" s="14" t="s">
        <v>78</v>
      </c>
      <c r="AW304" s="14" t="s">
        <v>31</v>
      </c>
      <c r="AX304" s="14" t="s">
        <v>69</v>
      </c>
      <c r="AY304" s="219" t="s">
        <v>144</v>
      </c>
    </row>
    <row r="305" spans="1:65" s="15" customFormat="1" ht="10.199999999999999">
      <c r="B305" s="220"/>
      <c r="C305" s="221"/>
      <c r="D305" s="200" t="s">
        <v>154</v>
      </c>
      <c r="E305" s="222" t="s">
        <v>19</v>
      </c>
      <c r="F305" s="223" t="s">
        <v>158</v>
      </c>
      <c r="G305" s="221"/>
      <c r="H305" s="224">
        <v>92.4</v>
      </c>
      <c r="I305" s="225"/>
      <c r="J305" s="221"/>
      <c r="K305" s="221"/>
      <c r="L305" s="226"/>
      <c r="M305" s="227"/>
      <c r="N305" s="228"/>
      <c r="O305" s="228"/>
      <c r="P305" s="228"/>
      <c r="Q305" s="228"/>
      <c r="R305" s="228"/>
      <c r="S305" s="228"/>
      <c r="T305" s="229"/>
      <c r="AT305" s="230" t="s">
        <v>154</v>
      </c>
      <c r="AU305" s="230" t="s">
        <v>78</v>
      </c>
      <c r="AV305" s="15" t="s">
        <v>106</v>
      </c>
      <c r="AW305" s="15" t="s">
        <v>31</v>
      </c>
      <c r="AX305" s="15" t="s">
        <v>74</v>
      </c>
      <c r="AY305" s="230" t="s">
        <v>144</v>
      </c>
    </row>
    <row r="306" spans="1:65" s="2" customFormat="1" ht="16.5" customHeight="1">
      <c r="A306" s="36"/>
      <c r="B306" s="37"/>
      <c r="C306" s="180" t="s">
        <v>501</v>
      </c>
      <c r="D306" s="180" t="s">
        <v>146</v>
      </c>
      <c r="E306" s="181" t="s">
        <v>5301</v>
      </c>
      <c r="F306" s="182" t="s">
        <v>5302</v>
      </c>
      <c r="G306" s="183" t="s">
        <v>232</v>
      </c>
      <c r="H306" s="184">
        <v>165.3</v>
      </c>
      <c r="I306" s="185"/>
      <c r="J306" s="186">
        <f>ROUND(I306*H306,2)</f>
        <v>0</v>
      </c>
      <c r="K306" s="182" t="s">
        <v>150</v>
      </c>
      <c r="L306" s="41"/>
      <c r="M306" s="187" t="s">
        <v>19</v>
      </c>
      <c r="N306" s="188" t="s">
        <v>40</v>
      </c>
      <c r="O306" s="66"/>
      <c r="P306" s="189">
        <f>O306*H306</f>
        <v>0</v>
      </c>
      <c r="Q306" s="189">
        <v>0</v>
      </c>
      <c r="R306" s="189">
        <f>Q306*H306</f>
        <v>0</v>
      </c>
      <c r="S306" s="189">
        <v>0</v>
      </c>
      <c r="T306" s="190">
        <f>S306*H306</f>
        <v>0</v>
      </c>
      <c r="U306" s="36"/>
      <c r="V306" s="36"/>
      <c r="W306" s="36"/>
      <c r="X306" s="36"/>
      <c r="Y306" s="36"/>
      <c r="Z306" s="36"/>
      <c r="AA306" s="36"/>
      <c r="AB306" s="36"/>
      <c r="AC306" s="36"/>
      <c r="AD306" s="36"/>
      <c r="AE306" s="36"/>
      <c r="AR306" s="191" t="s">
        <v>542</v>
      </c>
      <c r="AT306" s="191" t="s">
        <v>146</v>
      </c>
      <c r="AU306" s="191" t="s">
        <v>78</v>
      </c>
      <c r="AY306" s="19" t="s">
        <v>144</v>
      </c>
      <c r="BE306" s="192">
        <f>IF(N306="základní",J306,0)</f>
        <v>0</v>
      </c>
      <c r="BF306" s="192">
        <f>IF(N306="snížená",J306,0)</f>
        <v>0</v>
      </c>
      <c r="BG306" s="192">
        <f>IF(N306="zákl. přenesená",J306,0)</f>
        <v>0</v>
      </c>
      <c r="BH306" s="192">
        <f>IF(N306="sníž. přenesená",J306,0)</f>
        <v>0</v>
      </c>
      <c r="BI306" s="192">
        <f>IF(N306="nulová",J306,0)</f>
        <v>0</v>
      </c>
      <c r="BJ306" s="19" t="s">
        <v>74</v>
      </c>
      <c r="BK306" s="192">
        <f>ROUND(I306*H306,2)</f>
        <v>0</v>
      </c>
      <c r="BL306" s="19" t="s">
        <v>542</v>
      </c>
      <c r="BM306" s="191" t="s">
        <v>5303</v>
      </c>
    </row>
    <row r="307" spans="1:65" s="2" customFormat="1" ht="10.199999999999999">
      <c r="A307" s="36"/>
      <c r="B307" s="37"/>
      <c r="C307" s="38"/>
      <c r="D307" s="193" t="s">
        <v>152</v>
      </c>
      <c r="E307" s="38"/>
      <c r="F307" s="194" t="s">
        <v>5304</v>
      </c>
      <c r="G307" s="38"/>
      <c r="H307" s="38"/>
      <c r="I307" s="195"/>
      <c r="J307" s="38"/>
      <c r="K307" s="38"/>
      <c r="L307" s="41"/>
      <c r="M307" s="196"/>
      <c r="N307" s="197"/>
      <c r="O307" s="66"/>
      <c r="P307" s="66"/>
      <c r="Q307" s="66"/>
      <c r="R307" s="66"/>
      <c r="S307" s="66"/>
      <c r="T307" s="67"/>
      <c r="U307" s="36"/>
      <c r="V307" s="36"/>
      <c r="W307" s="36"/>
      <c r="X307" s="36"/>
      <c r="Y307" s="36"/>
      <c r="Z307" s="36"/>
      <c r="AA307" s="36"/>
      <c r="AB307" s="36"/>
      <c r="AC307" s="36"/>
      <c r="AD307" s="36"/>
      <c r="AE307" s="36"/>
      <c r="AT307" s="19" t="s">
        <v>152</v>
      </c>
      <c r="AU307" s="19" t="s">
        <v>78</v>
      </c>
    </row>
    <row r="308" spans="1:65" s="13" customFormat="1" ht="10.199999999999999">
      <c r="B308" s="198"/>
      <c r="C308" s="199"/>
      <c r="D308" s="200" t="s">
        <v>154</v>
      </c>
      <c r="E308" s="201" t="s">
        <v>19</v>
      </c>
      <c r="F308" s="202" t="s">
        <v>5305</v>
      </c>
      <c r="G308" s="199"/>
      <c r="H308" s="201" t="s">
        <v>19</v>
      </c>
      <c r="I308" s="203"/>
      <c r="J308" s="199"/>
      <c r="K308" s="199"/>
      <c r="L308" s="204"/>
      <c r="M308" s="205"/>
      <c r="N308" s="206"/>
      <c r="O308" s="206"/>
      <c r="P308" s="206"/>
      <c r="Q308" s="206"/>
      <c r="R308" s="206"/>
      <c r="S308" s="206"/>
      <c r="T308" s="207"/>
      <c r="AT308" s="208" t="s">
        <v>154</v>
      </c>
      <c r="AU308" s="208" t="s">
        <v>78</v>
      </c>
      <c r="AV308" s="13" t="s">
        <v>74</v>
      </c>
      <c r="AW308" s="13" t="s">
        <v>31</v>
      </c>
      <c r="AX308" s="13" t="s">
        <v>69</v>
      </c>
      <c r="AY308" s="208" t="s">
        <v>144</v>
      </c>
    </row>
    <row r="309" spans="1:65" s="14" customFormat="1" ht="10.199999999999999">
      <c r="B309" s="209"/>
      <c r="C309" s="210"/>
      <c r="D309" s="200" t="s">
        <v>154</v>
      </c>
      <c r="E309" s="211" t="s">
        <v>19</v>
      </c>
      <c r="F309" s="212" t="s">
        <v>5306</v>
      </c>
      <c r="G309" s="210"/>
      <c r="H309" s="213">
        <v>22.2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3" customFormat="1" ht="10.199999999999999">
      <c r="B310" s="198"/>
      <c r="C310" s="199"/>
      <c r="D310" s="200" t="s">
        <v>154</v>
      </c>
      <c r="E310" s="201" t="s">
        <v>19</v>
      </c>
      <c r="F310" s="202" t="s">
        <v>5278</v>
      </c>
      <c r="G310" s="199"/>
      <c r="H310" s="201" t="s">
        <v>19</v>
      </c>
      <c r="I310" s="203"/>
      <c r="J310" s="199"/>
      <c r="K310" s="199"/>
      <c r="L310" s="204"/>
      <c r="M310" s="205"/>
      <c r="N310" s="206"/>
      <c r="O310" s="206"/>
      <c r="P310" s="206"/>
      <c r="Q310" s="206"/>
      <c r="R310" s="206"/>
      <c r="S310" s="206"/>
      <c r="T310" s="207"/>
      <c r="AT310" s="208" t="s">
        <v>154</v>
      </c>
      <c r="AU310" s="208" t="s">
        <v>78</v>
      </c>
      <c r="AV310" s="13" t="s">
        <v>74</v>
      </c>
      <c r="AW310" s="13" t="s">
        <v>31</v>
      </c>
      <c r="AX310" s="13" t="s">
        <v>69</v>
      </c>
      <c r="AY310" s="208" t="s">
        <v>144</v>
      </c>
    </row>
    <row r="311" spans="1:65" s="13" customFormat="1" ht="10.199999999999999">
      <c r="B311" s="198"/>
      <c r="C311" s="199"/>
      <c r="D311" s="200" t="s">
        <v>154</v>
      </c>
      <c r="E311" s="201" t="s">
        <v>19</v>
      </c>
      <c r="F311" s="202" t="s">
        <v>5307</v>
      </c>
      <c r="G311" s="199"/>
      <c r="H311" s="201" t="s">
        <v>19</v>
      </c>
      <c r="I311" s="203"/>
      <c r="J311" s="199"/>
      <c r="K311" s="199"/>
      <c r="L311" s="204"/>
      <c r="M311" s="205"/>
      <c r="N311" s="206"/>
      <c r="O311" s="206"/>
      <c r="P311" s="206"/>
      <c r="Q311" s="206"/>
      <c r="R311" s="206"/>
      <c r="S311" s="206"/>
      <c r="T311" s="207"/>
      <c r="AT311" s="208" t="s">
        <v>154</v>
      </c>
      <c r="AU311" s="208" t="s">
        <v>78</v>
      </c>
      <c r="AV311" s="13" t="s">
        <v>74</v>
      </c>
      <c r="AW311" s="13" t="s">
        <v>31</v>
      </c>
      <c r="AX311" s="13" t="s">
        <v>69</v>
      </c>
      <c r="AY311" s="208" t="s">
        <v>144</v>
      </c>
    </row>
    <row r="312" spans="1:65" s="14" customFormat="1" ht="10.199999999999999">
      <c r="B312" s="209"/>
      <c r="C312" s="210"/>
      <c r="D312" s="200" t="s">
        <v>154</v>
      </c>
      <c r="E312" s="211" t="s">
        <v>19</v>
      </c>
      <c r="F312" s="212" t="s">
        <v>5308</v>
      </c>
      <c r="G312" s="210"/>
      <c r="H312" s="213">
        <v>71.55</v>
      </c>
      <c r="I312" s="214"/>
      <c r="J312" s="210"/>
      <c r="K312" s="210"/>
      <c r="L312" s="215"/>
      <c r="M312" s="216"/>
      <c r="N312" s="217"/>
      <c r="O312" s="217"/>
      <c r="P312" s="217"/>
      <c r="Q312" s="217"/>
      <c r="R312" s="217"/>
      <c r="S312" s="217"/>
      <c r="T312" s="218"/>
      <c r="AT312" s="219" t="s">
        <v>154</v>
      </c>
      <c r="AU312" s="219" t="s">
        <v>78</v>
      </c>
      <c r="AV312" s="14" t="s">
        <v>78</v>
      </c>
      <c r="AW312" s="14" t="s">
        <v>31</v>
      </c>
      <c r="AX312" s="14" t="s">
        <v>69</v>
      </c>
      <c r="AY312" s="219" t="s">
        <v>144</v>
      </c>
    </row>
    <row r="313" spans="1:65" s="13" customFormat="1" ht="10.199999999999999">
      <c r="B313" s="198"/>
      <c r="C313" s="199"/>
      <c r="D313" s="200" t="s">
        <v>154</v>
      </c>
      <c r="E313" s="201" t="s">
        <v>19</v>
      </c>
      <c r="F313" s="202" t="s">
        <v>5309</v>
      </c>
      <c r="G313" s="199"/>
      <c r="H313" s="201" t="s">
        <v>19</v>
      </c>
      <c r="I313" s="203"/>
      <c r="J313" s="199"/>
      <c r="K313" s="199"/>
      <c r="L313" s="204"/>
      <c r="M313" s="205"/>
      <c r="N313" s="206"/>
      <c r="O313" s="206"/>
      <c r="P313" s="206"/>
      <c r="Q313" s="206"/>
      <c r="R313" s="206"/>
      <c r="S313" s="206"/>
      <c r="T313" s="207"/>
      <c r="AT313" s="208" t="s">
        <v>154</v>
      </c>
      <c r="AU313" s="208" t="s">
        <v>78</v>
      </c>
      <c r="AV313" s="13" t="s">
        <v>74</v>
      </c>
      <c r="AW313" s="13" t="s">
        <v>31</v>
      </c>
      <c r="AX313" s="13" t="s">
        <v>69</v>
      </c>
      <c r="AY313" s="208" t="s">
        <v>144</v>
      </c>
    </row>
    <row r="314" spans="1:65" s="14" customFormat="1" ht="10.199999999999999">
      <c r="B314" s="209"/>
      <c r="C314" s="210"/>
      <c r="D314" s="200" t="s">
        <v>154</v>
      </c>
      <c r="E314" s="211" t="s">
        <v>19</v>
      </c>
      <c r="F314" s="212" t="s">
        <v>5308</v>
      </c>
      <c r="G314" s="210"/>
      <c r="H314" s="213">
        <v>71.55</v>
      </c>
      <c r="I314" s="214"/>
      <c r="J314" s="210"/>
      <c r="K314" s="210"/>
      <c r="L314" s="215"/>
      <c r="M314" s="216"/>
      <c r="N314" s="217"/>
      <c r="O314" s="217"/>
      <c r="P314" s="217"/>
      <c r="Q314" s="217"/>
      <c r="R314" s="217"/>
      <c r="S314" s="217"/>
      <c r="T314" s="218"/>
      <c r="AT314" s="219" t="s">
        <v>154</v>
      </c>
      <c r="AU314" s="219" t="s">
        <v>78</v>
      </c>
      <c r="AV314" s="14" t="s">
        <v>78</v>
      </c>
      <c r="AW314" s="14" t="s">
        <v>31</v>
      </c>
      <c r="AX314" s="14" t="s">
        <v>69</v>
      </c>
      <c r="AY314" s="219" t="s">
        <v>144</v>
      </c>
    </row>
    <row r="315" spans="1:65" s="15" customFormat="1" ht="10.199999999999999">
      <c r="B315" s="220"/>
      <c r="C315" s="221"/>
      <c r="D315" s="200" t="s">
        <v>154</v>
      </c>
      <c r="E315" s="222" t="s">
        <v>19</v>
      </c>
      <c r="F315" s="223" t="s">
        <v>158</v>
      </c>
      <c r="G315" s="221"/>
      <c r="H315" s="224">
        <v>165.3</v>
      </c>
      <c r="I315" s="225"/>
      <c r="J315" s="221"/>
      <c r="K315" s="221"/>
      <c r="L315" s="226"/>
      <c r="M315" s="227"/>
      <c r="N315" s="228"/>
      <c r="O315" s="228"/>
      <c r="P315" s="228"/>
      <c r="Q315" s="228"/>
      <c r="R315" s="228"/>
      <c r="S315" s="228"/>
      <c r="T315" s="229"/>
      <c r="AT315" s="230" t="s">
        <v>154</v>
      </c>
      <c r="AU315" s="230" t="s">
        <v>78</v>
      </c>
      <c r="AV315" s="15" t="s">
        <v>106</v>
      </c>
      <c r="AW315" s="15" t="s">
        <v>31</v>
      </c>
      <c r="AX315" s="15" t="s">
        <v>74</v>
      </c>
      <c r="AY315" s="230" t="s">
        <v>144</v>
      </c>
    </row>
    <row r="316" spans="1:65" s="2" customFormat="1" ht="16.5" customHeight="1">
      <c r="A316" s="36"/>
      <c r="B316" s="37"/>
      <c r="C316" s="231" t="s">
        <v>507</v>
      </c>
      <c r="D316" s="231" t="s">
        <v>195</v>
      </c>
      <c r="E316" s="232" t="s">
        <v>5310</v>
      </c>
      <c r="F316" s="233" t="s">
        <v>5311</v>
      </c>
      <c r="G316" s="234" t="s">
        <v>250</v>
      </c>
      <c r="H316" s="235">
        <v>36.299999999999997</v>
      </c>
      <c r="I316" s="236"/>
      <c r="J316" s="237">
        <f>ROUND(I316*H316,2)</f>
        <v>0</v>
      </c>
      <c r="K316" s="233" t="s">
        <v>19</v>
      </c>
      <c r="L316" s="238"/>
      <c r="M316" s="239" t="s">
        <v>19</v>
      </c>
      <c r="N316" s="240" t="s">
        <v>40</v>
      </c>
      <c r="O316" s="66"/>
      <c r="P316" s="189">
        <f>O316*H316</f>
        <v>0</v>
      </c>
      <c r="Q316" s="189">
        <v>0</v>
      </c>
      <c r="R316" s="189">
        <f>Q316*H316</f>
        <v>0</v>
      </c>
      <c r="S316" s="189">
        <v>0</v>
      </c>
      <c r="T316" s="190">
        <f>S316*H316</f>
        <v>0</v>
      </c>
      <c r="U316" s="36"/>
      <c r="V316" s="36"/>
      <c r="W316" s="36"/>
      <c r="X316" s="36"/>
      <c r="Y316" s="36"/>
      <c r="Z316" s="36"/>
      <c r="AA316" s="36"/>
      <c r="AB316" s="36"/>
      <c r="AC316" s="36"/>
      <c r="AD316" s="36"/>
      <c r="AE316" s="36"/>
      <c r="AR316" s="191" t="s">
        <v>684</v>
      </c>
      <c r="AT316" s="191" t="s">
        <v>195</v>
      </c>
      <c r="AU316" s="191" t="s">
        <v>78</v>
      </c>
      <c r="AY316" s="19" t="s">
        <v>144</v>
      </c>
      <c r="BE316" s="192">
        <f>IF(N316="základní",J316,0)</f>
        <v>0</v>
      </c>
      <c r="BF316" s="192">
        <f>IF(N316="snížená",J316,0)</f>
        <v>0</v>
      </c>
      <c r="BG316" s="192">
        <f>IF(N316="zákl. přenesená",J316,0)</f>
        <v>0</v>
      </c>
      <c r="BH316" s="192">
        <f>IF(N316="sníž. přenesená",J316,0)</f>
        <v>0</v>
      </c>
      <c r="BI316" s="192">
        <f>IF(N316="nulová",J316,0)</f>
        <v>0</v>
      </c>
      <c r="BJ316" s="19" t="s">
        <v>74</v>
      </c>
      <c r="BK316" s="192">
        <f>ROUND(I316*H316,2)</f>
        <v>0</v>
      </c>
      <c r="BL316" s="19" t="s">
        <v>542</v>
      </c>
      <c r="BM316" s="191" t="s">
        <v>5312</v>
      </c>
    </row>
    <row r="317" spans="1:65" s="13" customFormat="1" ht="10.199999999999999">
      <c r="B317" s="198"/>
      <c r="C317" s="199"/>
      <c r="D317" s="200" t="s">
        <v>154</v>
      </c>
      <c r="E317" s="201" t="s">
        <v>19</v>
      </c>
      <c r="F317" s="202" t="s">
        <v>1271</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3" customFormat="1" ht="10.199999999999999">
      <c r="B318" s="198"/>
      <c r="C318" s="199"/>
      <c r="D318" s="200" t="s">
        <v>154</v>
      </c>
      <c r="E318" s="201" t="s">
        <v>19</v>
      </c>
      <c r="F318" s="202" t="s">
        <v>5313</v>
      </c>
      <c r="G318" s="199"/>
      <c r="H318" s="201" t="s">
        <v>19</v>
      </c>
      <c r="I318" s="203"/>
      <c r="J318" s="199"/>
      <c r="K318" s="199"/>
      <c r="L318" s="204"/>
      <c r="M318" s="205"/>
      <c r="N318" s="206"/>
      <c r="O318" s="206"/>
      <c r="P318" s="206"/>
      <c r="Q318" s="206"/>
      <c r="R318" s="206"/>
      <c r="S318" s="206"/>
      <c r="T318" s="207"/>
      <c r="AT318" s="208" t="s">
        <v>154</v>
      </c>
      <c r="AU318" s="208" t="s">
        <v>78</v>
      </c>
      <c r="AV318" s="13" t="s">
        <v>74</v>
      </c>
      <c r="AW318" s="13" t="s">
        <v>31</v>
      </c>
      <c r="AX318" s="13" t="s">
        <v>69</v>
      </c>
      <c r="AY318" s="208" t="s">
        <v>144</v>
      </c>
    </row>
    <row r="319" spans="1:65" s="14" customFormat="1" ht="10.199999999999999">
      <c r="B319" s="209"/>
      <c r="C319" s="210"/>
      <c r="D319" s="200" t="s">
        <v>154</v>
      </c>
      <c r="E319" s="211" t="s">
        <v>19</v>
      </c>
      <c r="F319" s="212" t="s">
        <v>5314</v>
      </c>
      <c r="G319" s="210"/>
      <c r="H319" s="213">
        <v>36.299999999999997</v>
      </c>
      <c r="I319" s="214"/>
      <c r="J319" s="210"/>
      <c r="K319" s="210"/>
      <c r="L319" s="215"/>
      <c r="M319" s="216"/>
      <c r="N319" s="217"/>
      <c r="O319" s="217"/>
      <c r="P319" s="217"/>
      <c r="Q319" s="217"/>
      <c r="R319" s="217"/>
      <c r="S319" s="217"/>
      <c r="T319" s="218"/>
      <c r="AT319" s="219" t="s">
        <v>154</v>
      </c>
      <c r="AU319" s="219" t="s">
        <v>78</v>
      </c>
      <c r="AV319" s="14" t="s">
        <v>78</v>
      </c>
      <c r="AW319" s="14" t="s">
        <v>31</v>
      </c>
      <c r="AX319" s="14" t="s">
        <v>69</v>
      </c>
      <c r="AY319" s="219" t="s">
        <v>144</v>
      </c>
    </row>
    <row r="320" spans="1:65" s="15" customFormat="1" ht="10.199999999999999">
      <c r="B320" s="220"/>
      <c r="C320" s="221"/>
      <c r="D320" s="200" t="s">
        <v>154</v>
      </c>
      <c r="E320" s="222" t="s">
        <v>19</v>
      </c>
      <c r="F320" s="223" t="s">
        <v>158</v>
      </c>
      <c r="G320" s="221"/>
      <c r="H320" s="224">
        <v>36.299999999999997</v>
      </c>
      <c r="I320" s="225"/>
      <c r="J320" s="221"/>
      <c r="K320" s="221"/>
      <c r="L320" s="226"/>
      <c r="M320" s="227"/>
      <c r="N320" s="228"/>
      <c r="O320" s="228"/>
      <c r="P320" s="228"/>
      <c r="Q320" s="228"/>
      <c r="R320" s="228"/>
      <c r="S320" s="228"/>
      <c r="T320" s="229"/>
      <c r="AT320" s="230" t="s">
        <v>154</v>
      </c>
      <c r="AU320" s="230" t="s">
        <v>78</v>
      </c>
      <c r="AV320" s="15" t="s">
        <v>106</v>
      </c>
      <c r="AW320" s="15" t="s">
        <v>31</v>
      </c>
      <c r="AX320" s="15" t="s">
        <v>74</v>
      </c>
      <c r="AY320" s="230" t="s">
        <v>144</v>
      </c>
    </row>
    <row r="321" spans="1:65" s="2" customFormat="1" ht="16.5" customHeight="1">
      <c r="A321" s="36"/>
      <c r="B321" s="37"/>
      <c r="C321" s="231" t="s">
        <v>513</v>
      </c>
      <c r="D321" s="231" t="s">
        <v>195</v>
      </c>
      <c r="E321" s="232" t="s">
        <v>5315</v>
      </c>
      <c r="F321" s="233" t="s">
        <v>5316</v>
      </c>
      <c r="G321" s="234" t="s">
        <v>250</v>
      </c>
      <c r="H321" s="235">
        <v>52.47</v>
      </c>
      <c r="I321" s="236"/>
      <c r="J321" s="237">
        <f>ROUND(I321*H321,2)</f>
        <v>0</v>
      </c>
      <c r="K321" s="233" t="s">
        <v>19</v>
      </c>
      <c r="L321" s="238"/>
      <c r="M321" s="239" t="s">
        <v>19</v>
      </c>
      <c r="N321" s="240" t="s">
        <v>40</v>
      </c>
      <c r="O321" s="66"/>
      <c r="P321" s="189">
        <f>O321*H321</f>
        <v>0</v>
      </c>
      <c r="Q321" s="189">
        <v>0</v>
      </c>
      <c r="R321" s="189">
        <f>Q321*H321</f>
        <v>0</v>
      </c>
      <c r="S321" s="189">
        <v>0</v>
      </c>
      <c r="T321" s="190">
        <f>S321*H321</f>
        <v>0</v>
      </c>
      <c r="U321" s="36"/>
      <c r="V321" s="36"/>
      <c r="W321" s="36"/>
      <c r="X321" s="36"/>
      <c r="Y321" s="36"/>
      <c r="Z321" s="36"/>
      <c r="AA321" s="36"/>
      <c r="AB321" s="36"/>
      <c r="AC321" s="36"/>
      <c r="AD321" s="36"/>
      <c r="AE321" s="36"/>
      <c r="AR321" s="191" t="s">
        <v>684</v>
      </c>
      <c r="AT321" s="191" t="s">
        <v>195</v>
      </c>
      <c r="AU321" s="191" t="s">
        <v>78</v>
      </c>
      <c r="AY321" s="19" t="s">
        <v>144</v>
      </c>
      <c r="BE321" s="192">
        <f>IF(N321="základní",J321,0)</f>
        <v>0</v>
      </c>
      <c r="BF321" s="192">
        <f>IF(N321="snížená",J321,0)</f>
        <v>0</v>
      </c>
      <c r="BG321" s="192">
        <f>IF(N321="zákl. přenesená",J321,0)</f>
        <v>0</v>
      </c>
      <c r="BH321" s="192">
        <f>IF(N321="sníž. přenesená",J321,0)</f>
        <v>0</v>
      </c>
      <c r="BI321" s="192">
        <f>IF(N321="nulová",J321,0)</f>
        <v>0</v>
      </c>
      <c r="BJ321" s="19" t="s">
        <v>74</v>
      </c>
      <c r="BK321" s="192">
        <f>ROUND(I321*H321,2)</f>
        <v>0</v>
      </c>
      <c r="BL321" s="19" t="s">
        <v>542</v>
      </c>
      <c r="BM321" s="191" t="s">
        <v>5317</v>
      </c>
    </row>
    <row r="322" spans="1:65" s="13" customFormat="1" ht="10.199999999999999">
      <c r="B322" s="198"/>
      <c r="C322" s="199"/>
      <c r="D322" s="200" t="s">
        <v>154</v>
      </c>
      <c r="E322" s="201" t="s">
        <v>19</v>
      </c>
      <c r="F322" s="202" t="s">
        <v>1271</v>
      </c>
      <c r="G322" s="199"/>
      <c r="H322" s="201" t="s">
        <v>19</v>
      </c>
      <c r="I322" s="203"/>
      <c r="J322" s="199"/>
      <c r="K322" s="199"/>
      <c r="L322" s="204"/>
      <c r="M322" s="205"/>
      <c r="N322" s="206"/>
      <c r="O322" s="206"/>
      <c r="P322" s="206"/>
      <c r="Q322" s="206"/>
      <c r="R322" s="206"/>
      <c r="S322" s="206"/>
      <c r="T322" s="207"/>
      <c r="AT322" s="208" t="s">
        <v>154</v>
      </c>
      <c r="AU322" s="208" t="s">
        <v>78</v>
      </c>
      <c r="AV322" s="13" t="s">
        <v>74</v>
      </c>
      <c r="AW322" s="13" t="s">
        <v>31</v>
      </c>
      <c r="AX322" s="13" t="s">
        <v>69</v>
      </c>
      <c r="AY322" s="208" t="s">
        <v>144</v>
      </c>
    </row>
    <row r="323" spans="1:65" s="13" customFormat="1" ht="10.199999999999999">
      <c r="B323" s="198"/>
      <c r="C323" s="199"/>
      <c r="D323" s="200" t="s">
        <v>154</v>
      </c>
      <c r="E323" s="201" t="s">
        <v>19</v>
      </c>
      <c r="F323" s="202" t="s">
        <v>5278</v>
      </c>
      <c r="G323" s="199"/>
      <c r="H323" s="201" t="s">
        <v>19</v>
      </c>
      <c r="I323" s="203"/>
      <c r="J323" s="199"/>
      <c r="K323" s="199"/>
      <c r="L323" s="204"/>
      <c r="M323" s="205"/>
      <c r="N323" s="206"/>
      <c r="O323" s="206"/>
      <c r="P323" s="206"/>
      <c r="Q323" s="206"/>
      <c r="R323" s="206"/>
      <c r="S323" s="206"/>
      <c r="T323" s="207"/>
      <c r="AT323" s="208" t="s">
        <v>154</v>
      </c>
      <c r="AU323" s="208" t="s">
        <v>78</v>
      </c>
      <c r="AV323" s="13" t="s">
        <v>74</v>
      </c>
      <c r="AW323" s="13" t="s">
        <v>31</v>
      </c>
      <c r="AX323" s="13" t="s">
        <v>69</v>
      </c>
      <c r="AY323" s="208" t="s">
        <v>144</v>
      </c>
    </row>
    <row r="324" spans="1:65" s="14" customFormat="1" ht="10.199999999999999">
      <c r="B324" s="209"/>
      <c r="C324" s="210"/>
      <c r="D324" s="200" t="s">
        <v>154</v>
      </c>
      <c r="E324" s="211" t="s">
        <v>19</v>
      </c>
      <c r="F324" s="212" t="s">
        <v>5318</v>
      </c>
      <c r="G324" s="210"/>
      <c r="H324" s="213">
        <v>52.47</v>
      </c>
      <c r="I324" s="214"/>
      <c r="J324" s="210"/>
      <c r="K324" s="210"/>
      <c r="L324" s="215"/>
      <c r="M324" s="216"/>
      <c r="N324" s="217"/>
      <c r="O324" s="217"/>
      <c r="P324" s="217"/>
      <c r="Q324" s="217"/>
      <c r="R324" s="217"/>
      <c r="S324" s="217"/>
      <c r="T324" s="218"/>
      <c r="AT324" s="219" t="s">
        <v>154</v>
      </c>
      <c r="AU324" s="219" t="s">
        <v>78</v>
      </c>
      <c r="AV324" s="14" t="s">
        <v>78</v>
      </c>
      <c r="AW324" s="14" t="s">
        <v>31</v>
      </c>
      <c r="AX324" s="14" t="s">
        <v>69</v>
      </c>
      <c r="AY324" s="219" t="s">
        <v>144</v>
      </c>
    </row>
    <row r="325" spans="1:65" s="15" customFormat="1" ht="10.199999999999999">
      <c r="B325" s="220"/>
      <c r="C325" s="221"/>
      <c r="D325" s="200" t="s">
        <v>154</v>
      </c>
      <c r="E325" s="222" t="s">
        <v>19</v>
      </c>
      <c r="F325" s="223" t="s">
        <v>158</v>
      </c>
      <c r="G325" s="221"/>
      <c r="H325" s="224">
        <v>52.47</v>
      </c>
      <c r="I325" s="225"/>
      <c r="J325" s="221"/>
      <c r="K325" s="221"/>
      <c r="L325" s="226"/>
      <c r="M325" s="227"/>
      <c r="N325" s="228"/>
      <c r="O325" s="228"/>
      <c r="P325" s="228"/>
      <c r="Q325" s="228"/>
      <c r="R325" s="228"/>
      <c r="S325" s="228"/>
      <c r="T325" s="229"/>
      <c r="AT325" s="230" t="s">
        <v>154</v>
      </c>
      <c r="AU325" s="230" t="s">
        <v>78</v>
      </c>
      <c r="AV325" s="15" t="s">
        <v>106</v>
      </c>
      <c r="AW325" s="15" t="s">
        <v>31</v>
      </c>
      <c r="AX325" s="15" t="s">
        <v>74</v>
      </c>
      <c r="AY325" s="230" t="s">
        <v>144</v>
      </c>
    </row>
    <row r="326" spans="1:65" s="2" customFormat="1" ht="16.5" customHeight="1">
      <c r="A326" s="36"/>
      <c r="B326" s="37"/>
      <c r="C326" s="231" t="s">
        <v>526</v>
      </c>
      <c r="D326" s="231" t="s">
        <v>195</v>
      </c>
      <c r="E326" s="232" t="s">
        <v>5319</v>
      </c>
      <c r="F326" s="233" t="s">
        <v>5320</v>
      </c>
      <c r="G326" s="234" t="s">
        <v>250</v>
      </c>
      <c r="H326" s="235">
        <v>149.38</v>
      </c>
      <c r="I326" s="236"/>
      <c r="J326" s="237">
        <f>ROUND(I326*H326,2)</f>
        <v>0</v>
      </c>
      <c r="K326" s="233" t="s">
        <v>19</v>
      </c>
      <c r="L326" s="238"/>
      <c r="M326" s="239" t="s">
        <v>19</v>
      </c>
      <c r="N326" s="240" t="s">
        <v>40</v>
      </c>
      <c r="O326" s="66"/>
      <c r="P326" s="189">
        <f>O326*H326</f>
        <v>0</v>
      </c>
      <c r="Q326" s="189">
        <v>0</v>
      </c>
      <c r="R326" s="189">
        <f>Q326*H326</f>
        <v>0</v>
      </c>
      <c r="S326" s="189">
        <v>0</v>
      </c>
      <c r="T326" s="190">
        <f>S326*H326</f>
        <v>0</v>
      </c>
      <c r="U326" s="36"/>
      <c r="V326" s="36"/>
      <c r="W326" s="36"/>
      <c r="X326" s="36"/>
      <c r="Y326" s="36"/>
      <c r="Z326" s="36"/>
      <c r="AA326" s="36"/>
      <c r="AB326" s="36"/>
      <c r="AC326" s="36"/>
      <c r="AD326" s="36"/>
      <c r="AE326" s="36"/>
      <c r="AR326" s="191" t="s">
        <v>684</v>
      </c>
      <c r="AT326" s="191" t="s">
        <v>195</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542</v>
      </c>
      <c r="BM326" s="191" t="s">
        <v>5321</v>
      </c>
    </row>
    <row r="327" spans="1:65" s="13" customFormat="1" ht="10.199999999999999">
      <c r="B327" s="198"/>
      <c r="C327" s="199"/>
      <c r="D327" s="200" t="s">
        <v>154</v>
      </c>
      <c r="E327" s="201" t="s">
        <v>19</v>
      </c>
      <c r="F327" s="202" t="s">
        <v>1271</v>
      </c>
      <c r="G327" s="199"/>
      <c r="H327" s="201" t="s">
        <v>19</v>
      </c>
      <c r="I327" s="203"/>
      <c r="J327" s="199"/>
      <c r="K327" s="199"/>
      <c r="L327" s="204"/>
      <c r="M327" s="205"/>
      <c r="N327" s="206"/>
      <c r="O327" s="206"/>
      <c r="P327" s="206"/>
      <c r="Q327" s="206"/>
      <c r="R327" s="206"/>
      <c r="S327" s="206"/>
      <c r="T327" s="207"/>
      <c r="AT327" s="208" t="s">
        <v>154</v>
      </c>
      <c r="AU327" s="208" t="s">
        <v>78</v>
      </c>
      <c r="AV327" s="13" t="s">
        <v>74</v>
      </c>
      <c r="AW327" s="13" t="s">
        <v>31</v>
      </c>
      <c r="AX327" s="13" t="s">
        <v>69</v>
      </c>
      <c r="AY327" s="208" t="s">
        <v>144</v>
      </c>
    </row>
    <row r="328" spans="1:65" s="13" customFormat="1" ht="10.199999999999999">
      <c r="B328" s="198"/>
      <c r="C328" s="199"/>
      <c r="D328" s="200" t="s">
        <v>154</v>
      </c>
      <c r="E328" s="201" t="s">
        <v>19</v>
      </c>
      <c r="F328" s="202" t="s">
        <v>5278</v>
      </c>
      <c r="G328" s="199"/>
      <c r="H328" s="201" t="s">
        <v>19</v>
      </c>
      <c r="I328" s="203"/>
      <c r="J328" s="199"/>
      <c r="K328" s="199"/>
      <c r="L328" s="204"/>
      <c r="M328" s="205"/>
      <c r="N328" s="206"/>
      <c r="O328" s="206"/>
      <c r="P328" s="206"/>
      <c r="Q328" s="206"/>
      <c r="R328" s="206"/>
      <c r="S328" s="206"/>
      <c r="T328" s="207"/>
      <c r="AT328" s="208" t="s">
        <v>154</v>
      </c>
      <c r="AU328" s="208" t="s">
        <v>78</v>
      </c>
      <c r="AV328" s="13" t="s">
        <v>74</v>
      </c>
      <c r="AW328" s="13" t="s">
        <v>31</v>
      </c>
      <c r="AX328" s="13" t="s">
        <v>69</v>
      </c>
      <c r="AY328" s="208" t="s">
        <v>144</v>
      </c>
    </row>
    <row r="329" spans="1:65" s="14" customFormat="1" ht="10.199999999999999">
      <c r="B329" s="209"/>
      <c r="C329" s="210"/>
      <c r="D329" s="200" t="s">
        <v>154</v>
      </c>
      <c r="E329" s="211" t="s">
        <v>19</v>
      </c>
      <c r="F329" s="212" t="s">
        <v>5322</v>
      </c>
      <c r="G329" s="210"/>
      <c r="H329" s="213">
        <v>149.38</v>
      </c>
      <c r="I329" s="214"/>
      <c r="J329" s="210"/>
      <c r="K329" s="210"/>
      <c r="L329" s="215"/>
      <c r="M329" s="216"/>
      <c r="N329" s="217"/>
      <c r="O329" s="217"/>
      <c r="P329" s="217"/>
      <c r="Q329" s="217"/>
      <c r="R329" s="217"/>
      <c r="S329" s="217"/>
      <c r="T329" s="218"/>
      <c r="AT329" s="219" t="s">
        <v>154</v>
      </c>
      <c r="AU329" s="219" t="s">
        <v>78</v>
      </c>
      <c r="AV329" s="14" t="s">
        <v>78</v>
      </c>
      <c r="AW329" s="14" t="s">
        <v>31</v>
      </c>
      <c r="AX329" s="14" t="s">
        <v>69</v>
      </c>
      <c r="AY329" s="219" t="s">
        <v>144</v>
      </c>
    </row>
    <row r="330" spans="1:65" s="15" customFormat="1" ht="10.199999999999999">
      <c r="B330" s="220"/>
      <c r="C330" s="221"/>
      <c r="D330" s="200" t="s">
        <v>154</v>
      </c>
      <c r="E330" s="222" t="s">
        <v>19</v>
      </c>
      <c r="F330" s="223" t="s">
        <v>158</v>
      </c>
      <c r="G330" s="221"/>
      <c r="H330" s="224">
        <v>149.38</v>
      </c>
      <c r="I330" s="225"/>
      <c r="J330" s="221"/>
      <c r="K330" s="221"/>
      <c r="L330" s="226"/>
      <c r="M330" s="227"/>
      <c r="N330" s="228"/>
      <c r="O330" s="228"/>
      <c r="P330" s="228"/>
      <c r="Q330" s="228"/>
      <c r="R330" s="228"/>
      <c r="S330" s="228"/>
      <c r="T330" s="229"/>
      <c r="AT330" s="230" t="s">
        <v>154</v>
      </c>
      <c r="AU330" s="230" t="s">
        <v>78</v>
      </c>
      <c r="AV330" s="15" t="s">
        <v>106</v>
      </c>
      <c r="AW330" s="15" t="s">
        <v>31</v>
      </c>
      <c r="AX330" s="15" t="s">
        <v>74</v>
      </c>
      <c r="AY330" s="230" t="s">
        <v>144</v>
      </c>
    </row>
    <row r="331" spans="1:65" s="2" customFormat="1" ht="16.5" customHeight="1">
      <c r="A331" s="36"/>
      <c r="B331" s="37"/>
      <c r="C331" s="231" t="s">
        <v>8</v>
      </c>
      <c r="D331" s="231" t="s">
        <v>195</v>
      </c>
      <c r="E331" s="232" t="s">
        <v>5323</v>
      </c>
      <c r="F331" s="233" t="s">
        <v>5324</v>
      </c>
      <c r="G331" s="234" t="s">
        <v>653</v>
      </c>
      <c r="H331" s="235">
        <v>78</v>
      </c>
      <c r="I331" s="236"/>
      <c r="J331" s="237">
        <f>ROUND(I331*H331,2)</f>
        <v>0</v>
      </c>
      <c r="K331" s="233" t="s">
        <v>19</v>
      </c>
      <c r="L331" s="238"/>
      <c r="M331" s="239" t="s">
        <v>19</v>
      </c>
      <c r="N331" s="240" t="s">
        <v>40</v>
      </c>
      <c r="O331" s="66"/>
      <c r="P331" s="189">
        <f>O331*H331</f>
        <v>0</v>
      </c>
      <c r="Q331" s="189">
        <v>0</v>
      </c>
      <c r="R331" s="189">
        <f>Q331*H331</f>
        <v>0</v>
      </c>
      <c r="S331" s="189">
        <v>0</v>
      </c>
      <c r="T331" s="190">
        <f>S331*H331</f>
        <v>0</v>
      </c>
      <c r="U331" s="36"/>
      <c r="V331" s="36"/>
      <c r="W331" s="36"/>
      <c r="X331" s="36"/>
      <c r="Y331" s="36"/>
      <c r="Z331" s="36"/>
      <c r="AA331" s="36"/>
      <c r="AB331" s="36"/>
      <c r="AC331" s="36"/>
      <c r="AD331" s="36"/>
      <c r="AE331" s="36"/>
      <c r="AR331" s="191" t="s">
        <v>684</v>
      </c>
      <c r="AT331" s="191" t="s">
        <v>195</v>
      </c>
      <c r="AU331" s="191" t="s">
        <v>78</v>
      </c>
      <c r="AY331" s="19" t="s">
        <v>144</v>
      </c>
      <c r="BE331" s="192">
        <f>IF(N331="základní",J331,0)</f>
        <v>0</v>
      </c>
      <c r="BF331" s="192">
        <f>IF(N331="snížená",J331,0)</f>
        <v>0</v>
      </c>
      <c r="BG331" s="192">
        <f>IF(N331="zákl. přenesená",J331,0)</f>
        <v>0</v>
      </c>
      <c r="BH331" s="192">
        <f>IF(N331="sníž. přenesená",J331,0)</f>
        <v>0</v>
      </c>
      <c r="BI331" s="192">
        <f>IF(N331="nulová",J331,0)</f>
        <v>0</v>
      </c>
      <c r="BJ331" s="19" t="s">
        <v>74</v>
      </c>
      <c r="BK331" s="192">
        <f>ROUND(I331*H331,2)</f>
        <v>0</v>
      </c>
      <c r="BL331" s="19" t="s">
        <v>542</v>
      </c>
      <c r="BM331" s="191" t="s">
        <v>5325</v>
      </c>
    </row>
    <row r="332" spans="1:65" s="13" customFormat="1" ht="10.199999999999999">
      <c r="B332" s="198"/>
      <c r="C332" s="199"/>
      <c r="D332" s="200" t="s">
        <v>154</v>
      </c>
      <c r="E332" s="201" t="s">
        <v>19</v>
      </c>
      <c r="F332" s="202" t="s">
        <v>5295</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ht="10.199999999999999">
      <c r="B333" s="209"/>
      <c r="C333" s="210"/>
      <c r="D333" s="200" t="s">
        <v>154</v>
      </c>
      <c r="E333" s="211" t="s">
        <v>19</v>
      </c>
      <c r="F333" s="212" t="s">
        <v>5326</v>
      </c>
      <c r="G333" s="210"/>
      <c r="H333" s="213">
        <v>78</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ht="10.199999999999999">
      <c r="B334" s="220"/>
      <c r="C334" s="221"/>
      <c r="D334" s="200" t="s">
        <v>154</v>
      </c>
      <c r="E334" s="222" t="s">
        <v>19</v>
      </c>
      <c r="F334" s="223" t="s">
        <v>158</v>
      </c>
      <c r="G334" s="221"/>
      <c r="H334" s="224">
        <v>78</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24.15" customHeight="1">
      <c r="A335" s="36"/>
      <c r="B335" s="37"/>
      <c r="C335" s="180" t="s">
        <v>542</v>
      </c>
      <c r="D335" s="180" t="s">
        <v>146</v>
      </c>
      <c r="E335" s="181" t="s">
        <v>5327</v>
      </c>
      <c r="F335" s="182" t="s">
        <v>5328</v>
      </c>
      <c r="G335" s="183" t="s">
        <v>232</v>
      </c>
      <c r="H335" s="184">
        <v>137.69999999999999</v>
      </c>
      <c r="I335" s="185"/>
      <c r="J335" s="186">
        <f>ROUND(I335*H335,2)</f>
        <v>0</v>
      </c>
      <c r="K335" s="182" t="s">
        <v>150</v>
      </c>
      <c r="L335" s="41"/>
      <c r="M335" s="187" t="s">
        <v>19</v>
      </c>
      <c r="N335" s="188" t="s">
        <v>40</v>
      </c>
      <c r="O335" s="66"/>
      <c r="P335" s="189">
        <f>O335*H335</f>
        <v>0</v>
      </c>
      <c r="Q335" s="189">
        <v>2.1000000000000001E-4</v>
      </c>
      <c r="R335" s="189">
        <f>Q335*H335</f>
        <v>2.8916999999999998E-2</v>
      </c>
      <c r="S335" s="189">
        <v>0</v>
      </c>
      <c r="T335" s="190">
        <f>S335*H335</f>
        <v>0</v>
      </c>
      <c r="U335" s="36"/>
      <c r="V335" s="36"/>
      <c r="W335" s="36"/>
      <c r="X335" s="36"/>
      <c r="Y335" s="36"/>
      <c r="Z335" s="36"/>
      <c r="AA335" s="36"/>
      <c r="AB335" s="36"/>
      <c r="AC335" s="36"/>
      <c r="AD335" s="36"/>
      <c r="AE335" s="36"/>
      <c r="AR335" s="191" t="s">
        <v>542</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542</v>
      </c>
      <c r="BM335" s="191" t="s">
        <v>5329</v>
      </c>
    </row>
    <row r="336" spans="1:65" s="2" customFormat="1" ht="10.199999999999999">
      <c r="A336" s="36"/>
      <c r="B336" s="37"/>
      <c r="C336" s="38"/>
      <c r="D336" s="193" t="s">
        <v>152</v>
      </c>
      <c r="E336" s="38"/>
      <c r="F336" s="194" t="s">
        <v>5330</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ht="10.199999999999999">
      <c r="B337" s="198"/>
      <c r="C337" s="199"/>
      <c r="D337" s="200" t="s">
        <v>154</v>
      </c>
      <c r="E337" s="201" t="s">
        <v>19</v>
      </c>
      <c r="F337" s="202" t="s">
        <v>5305</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ht="10.199999999999999">
      <c r="B338" s="209"/>
      <c r="C338" s="210"/>
      <c r="D338" s="200" t="s">
        <v>154</v>
      </c>
      <c r="E338" s="211" t="s">
        <v>19</v>
      </c>
      <c r="F338" s="212" t="s">
        <v>5306</v>
      </c>
      <c r="G338" s="210"/>
      <c r="H338" s="213">
        <v>22.2</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3" customFormat="1" ht="10.199999999999999">
      <c r="B339" s="198"/>
      <c r="C339" s="199"/>
      <c r="D339" s="200" t="s">
        <v>154</v>
      </c>
      <c r="E339" s="201" t="s">
        <v>19</v>
      </c>
      <c r="F339" s="202" t="s">
        <v>5278</v>
      </c>
      <c r="G339" s="199"/>
      <c r="H339" s="201" t="s">
        <v>19</v>
      </c>
      <c r="I339" s="203"/>
      <c r="J339" s="199"/>
      <c r="K339" s="199"/>
      <c r="L339" s="204"/>
      <c r="M339" s="205"/>
      <c r="N339" s="206"/>
      <c r="O339" s="206"/>
      <c r="P339" s="206"/>
      <c r="Q339" s="206"/>
      <c r="R339" s="206"/>
      <c r="S339" s="206"/>
      <c r="T339" s="207"/>
      <c r="AT339" s="208" t="s">
        <v>154</v>
      </c>
      <c r="AU339" s="208" t="s">
        <v>78</v>
      </c>
      <c r="AV339" s="13" t="s">
        <v>74</v>
      </c>
      <c r="AW339" s="13" t="s">
        <v>31</v>
      </c>
      <c r="AX339" s="13" t="s">
        <v>69</v>
      </c>
      <c r="AY339" s="208" t="s">
        <v>144</v>
      </c>
    </row>
    <row r="340" spans="1:65" s="14" customFormat="1" ht="10.199999999999999">
      <c r="B340" s="209"/>
      <c r="C340" s="210"/>
      <c r="D340" s="200" t="s">
        <v>154</v>
      </c>
      <c r="E340" s="211" t="s">
        <v>19</v>
      </c>
      <c r="F340" s="212" t="s">
        <v>5308</v>
      </c>
      <c r="G340" s="210"/>
      <c r="H340" s="213">
        <v>71.55</v>
      </c>
      <c r="I340" s="214"/>
      <c r="J340" s="210"/>
      <c r="K340" s="210"/>
      <c r="L340" s="215"/>
      <c r="M340" s="216"/>
      <c r="N340" s="217"/>
      <c r="O340" s="217"/>
      <c r="P340" s="217"/>
      <c r="Q340" s="217"/>
      <c r="R340" s="217"/>
      <c r="S340" s="217"/>
      <c r="T340" s="218"/>
      <c r="AT340" s="219" t="s">
        <v>154</v>
      </c>
      <c r="AU340" s="219" t="s">
        <v>78</v>
      </c>
      <c r="AV340" s="14" t="s">
        <v>78</v>
      </c>
      <c r="AW340" s="14" t="s">
        <v>31</v>
      </c>
      <c r="AX340" s="14" t="s">
        <v>69</v>
      </c>
      <c r="AY340" s="219" t="s">
        <v>144</v>
      </c>
    </row>
    <row r="341" spans="1:65" s="13" customFormat="1" ht="10.199999999999999">
      <c r="B341" s="198"/>
      <c r="C341" s="199"/>
      <c r="D341" s="200" t="s">
        <v>154</v>
      </c>
      <c r="E341" s="201" t="s">
        <v>19</v>
      </c>
      <c r="F341" s="202" t="s">
        <v>5295</v>
      </c>
      <c r="G341" s="199"/>
      <c r="H341" s="201" t="s">
        <v>19</v>
      </c>
      <c r="I341" s="203"/>
      <c r="J341" s="199"/>
      <c r="K341" s="199"/>
      <c r="L341" s="204"/>
      <c r="M341" s="205"/>
      <c r="N341" s="206"/>
      <c r="O341" s="206"/>
      <c r="P341" s="206"/>
      <c r="Q341" s="206"/>
      <c r="R341" s="206"/>
      <c r="S341" s="206"/>
      <c r="T341" s="207"/>
      <c r="AT341" s="208" t="s">
        <v>154</v>
      </c>
      <c r="AU341" s="208" t="s">
        <v>78</v>
      </c>
      <c r="AV341" s="13" t="s">
        <v>74</v>
      </c>
      <c r="AW341" s="13" t="s">
        <v>31</v>
      </c>
      <c r="AX341" s="13" t="s">
        <v>69</v>
      </c>
      <c r="AY341" s="208" t="s">
        <v>144</v>
      </c>
    </row>
    <row r="342" spans="1:65" s="14" customFormat="1" ht="10.199999999999999">
      <c r="B342" s="209"/>
      <c r="C342" s="210"/>
      <c r="D342" s="200" t="s">
        <v>154</v>
      </c>
      <c r="E342" s="211" t="s">
        <v>19</v>
      </c>
      <c r="F342" s="212" t="s">
        <v>5296</v>
      </c>
      <c r="G342" s="210"/>
      <c r="H342" s="213">
        <v>43.95</v>
      </c>
      <c r="I342" s="214"/>
      <c r="J342" s="210"/>
      <c r="K342" s="210"/>
      <c r="L342" s="215"/>
      <c r="M342" s="216"/>
      <c r="N342" s="217"/>
      <c r="O342" s="217"/>
      <c r="P342" s="217"/>
      <c r="Q342" s="217"/>
      <c r="R342" s="217"/>
      <c r="S342" s="217"/>
      <c r="T342" s="218"/>
      <c r="AT342" s="219" t="s">
        <v>154</v>
      </c>
      <c r="AU342" s="219" t="s">
        <v>78</v>
      </c>
      <c r="AV342" s="14" t="s">
        <v>78</v>
      </c>
      <c r="AW342" s="14" t="s">
        <v>31</v>
      </c>
      <c r="AX342" s="14" t="s">
        <v>69</v>
      </c>
      <c r="AY342" s="219" t="s">
        <v>144</v>
      </c>
    </row>
    <row r="343" spans="1:65" s="15" customFormat="1" ht="10.199999999999999">
      <c r="B343" s="220"/>
      <c r="C343" s="221"/>
      <c r="D343" s="200" t="s">
        <v>154</v>
      </c>
      <c r="E343" s="222" t="s">
        <v>19</v>
      </c>
      <c r="F343" s="223" t="s">
        <v>158</v>
      </c>
      <c r="G343" s="221"/>
      <c r="H343" s="224">
        <v>137.69999999999999</v>
      </c>
      <c r="I343" s="225"/>
      <c r="J343" s="221"/>
      <c r="K343" s="221"/>
      <c r="L343" s="226"/>
      <c r="M343" s="227"/>
      <c r="N343" s="228"/>
      <c r="O343" s="228"/>
      <c r="P343" s="228"/>
      <c r="Q343" s="228"/>
      <c r="R343" s="228"/>
      <c r="S343" s="228"/>
      <c r="T343" s="229"/>
      <c r="AT343" s="230" t="s">
        <v>154</v>
      </c>
      <c r="AU343" s="230" t="s">
        <v>78</v>
      </c>
      <c r="AV343" s="15" t="s">
        <v>106</v>
      </c>
      <c r="AW343" s="15" t="s">
        <v>31</v>
      </c>
      <c r="AX343" s="15" t="s">
        <v>74</v>
      </c>
      <c r="AY343" s="230" t="s">
        <v>144</v>
      </c>
    </row>
    <row r="344" spans="1:65" s="2" customFormat="1" ht="16.5" customHeight="1">
      <c r="A344" s="36"/>
      <c r="B344" s="37"/>
      <c r="C344" s="231" t="s">
        <v>558</v>
      </c>
      <c r="D344" s="231" t="s">
        <v>195</v>
      </c>
      <c r="E344" s="232" t="s">
        <v>5331</v>
      </c>
      <c r="F344" s="233" t="s">
        <v>5332</v>
      </c>
      <c r="G344" s="234" t="s">
        <v>232</v>
      </c>
      <c r="H344" s="235">
        <v>151.47</v>
      </c>
      <c r="I344" s="236"/>
      <c r="J344" s="237">
        <f>ROUND(I344*H344,2)</f>
        <v>0</v>
      </c>
      <c r="K344" s="233" t="s">
        <v>150</v>
      </c>
      <c r="L344" s="238"/>
      <c r="M344" s="239" t="s">
        <v>19</v>
      </c>
      <c r="N344" s="240" t="s">
        <v>40</v>
      </c>
      <c r="O344" s="66"/>
      <c r="P344" s="189">
        <f>O344*H344</f>
        <v>0</v>
      </c>
      <c r="Q344" s="189">
        <v>2.4E-2</v>
      </c>
      <c r="R344" s="189">
        <f>Q344*H344</f>
        <v>3.6352799999999998</v>
      </c>
      <c r="S344" s="189">
        <v>0</v>
      </c>
      <c r="T344" s="190">
        <f>S344*H344</f>
        <v>0</v>
      </c>
      <c r="U344" s="36"/>
      <c r="V344" s="36"/>
      <c r="W344" s="36"/>
      <c r="X344" s="36"/>
      <c r="Y344" s="36"/>
      <c r="Z344" s="36"/>
      <c r="AA344" s="36"/>
      <c r="AB344" s="36"/>
      <c r="AC344" s="36"/>
      <c r="AD344" s="36"/>
      <c r="AE344" s="36"/>
      <c r="AR344" s="191" t="s">
        <v>684</v>
      </c>
      <c r="AT344" s="191" t="s">
        <v>195</v>
      </c>
      <c r="AU344" s="191" t="s">
        <v>78</v>
      </c>
      <c r="AY344" s="19" t="s">
        <v>144</v>
      </c>
      <c r="BE344" s="192">
        <f>IF(N344="základní",J344,0)</f>
        <v>0</v>
      </c>
      <c r="BF344" s="192">
        <f>IF(N344="snížená",J344,0)</f>
        <v>0</v>
      </c>
      <c r="BG344" s="192">
        <f>IF(N344="zákl. přenesená",J344,0)</f>
        <v>0</v>
      </c>
      <c r="BH344" s="192">
        <f>IF(N344="sníž. přenesená",J344,0)</f>
        <v>0</v>
      </c>
      <c r="BI344" s="192">
        <f>IF(N344="nulová",J344,0)</f>
        <v>0</v>
      </c>
      <c r="BJ344" s="19" t="s">
        <v>74</v>
      </c>
      <c r="BK344" s="192">
        <f>ROUND(I344*H344,2)</f>
        <v>0</v>
      </c>
      <c r="BL344" s="19" t="s">
        <v>542</v>
      </c>
      <c r="BM344" s="191" t="s">
        <v>5333</v>
      </c>
    </row>
    <row r="345" spans="1:65" s="2" customFormat="1" ht="10.199999999999999">
      <c r="A345" s="36"/>
      <c r="B345" s="37"/>
      <c r="C345" s="38"/>
      <c r="D345" s="193" t="s">
        <v>152</v>
      </c>
      <c r="E345" s="38"/>
      <c r="F345" s="194" t="s">
        <v>5334</v>
      </c>
      <c r="G345" s="38"/>
      <c r="H345" s="38"/>
      <c r="I345" s="195"/>
      <c r="J345" s="38"/>
      <c r="K345" s="38"/>
      <c r="L345" s="41"/>
      <c r="M345" s="196"/>
      <c r="N345" s="197"/>
      <c r="O345" s="66"/>
      <c r="P345" s="66"/>
      <c r="Q345" s="66"/>
      <c r="R345" s="66"/>
      <c r="S345" s="66"/>
      <c r="T345" s="67"/>
      <c r="U345" s="36"/>
      <c r="V345" s="36"/>
      <c r="W345" s="36"/>
      <c r="X345" s="36"/>
      <c r="Y345" s="36"/>
      <c r="Z345" s="36"/>
      <c r="AA345" s="36"/>
      <c r="AB345" s="36"/>
      <c r="AC345" s="36"/>
      <c r="AD345" s="36"/>
      <c r="AE345" s="36"/>
      <c r="AT345" s="19" t="s">
        <v>152</v>
      </c>
      <c r="AU345" s="19" t="s">
        <v>78</v>
      </c>
    </row>
    <row r="346" spans="1:65" s="13" customFormat="1" ht="10.199999999999999">
      <c r="B346" s="198"/>
      <c r="C346" s="199"/>
      <c r="D346" s="200" t="s">
        <v>154</v>
      </c>
      <c r="E346" s="201" t="s">
        <v>19</v>
      </c>
      <c r="F346" s="202" t="s">
        <v>5335</v>
      </c>
      <c r="G346" s="199"/>
      <c r="H346" s="201" t="s">
        <v>19</v>
      </c>
      <c r="I346" s="203"/>
      <c r="J346" s="199"/>
      <c r="K346" s="199"/>
      <c r="L346" s="204"/>
      <c r="M346" s="205"/>
      <c r="N346" s="206"/>
      <c r="O346" s="206"/>
      <c r="P346" s="206"/>
      <c r="Q346" s="206"/>
      <c r="R346" s="206"/>
      <c r="S346" s="206"/>
      <c r="T346" s="207"/>
      <c r="AT346" s="208" t="s">
        <v>154</v>
      </c>
      <c r="AU346" s="208" t="s">
        <v>78</v>
      </c>
      <c r="AV346" s="13" t="s">
        <v>74</v>
      </c>
      <c r="AW346" s="13" t="s">
        <v>31</v>
      </c>
      <c r="AX346" s="13" t="s">
        <v>69</v>
      </c>
      <c r="AY346" s="208" t="s">
        <v>144</v>
      </c>
    </row>
    <row r="347" spans="1:65" s="13" customFormat="1" ht="10.199999999999999">
      <c r="B347" s="198"/>
      <c r="C347" s="199"/>
      <c r="D347" s="200" t="s">
        <v>154</v>
      </c>
      <c r="E347" s="201" t="s">
        <v>19</v>
      </c>
      <c r="F347" s="202" t="s">
        <v>5305</v>
      </c>
      <c r="G347" s="199"/>
      <c r="H347" s="201" t="s">
        <v>19</v>
      </c>
      <c r="I347" s="203"/>
      <c r="J347" s="199"/>
      <c r="K347" s="199"/>
      <c r="L347" s="204"/>
      <c r="M347" s="205"/>
      <c r="N347" s="206"/>
      <c r="O347" s="206"/>
      <c r="P347" s="206"/>
      <c r="Q347" s="206"/>
      <c r="R347" s="206"/>
      <c r="S347" s="206"/>
      <c r="T347" s="207"/>
      <c r="AT347" s="208" t="s">
        <v>154</v>
      </c>
      <c r="AU347" s="208" t="s">
        <v>78</v>
      </c>
      <c r="AV347" s="13" t="s">
        <v>74</v>
      </c>
      <c r="AW347" s="13" t="s">
        <v>31</v>
      </c>
      <c r="AX347" s="13" t="s">
        <v>69</v>
      </c>
      <c r="AY347" s="208" t="s">
        <v>144</v>
      </c>
    </row>
    <row r="348" spans="1:65" s="14" customFormat="1" ht="10.199999999999999">
      <c r="B348" s="209"/>
      <c r="C348" s="210"/>
      <c r="D348" s="200" t="s">
        <v>154</v>
      </c>
      <c r="E348" s="211" t="s">
        <v>19</v>
      </c>
      <c r="F348" s="212" t="s">
        <v>5336</v>
      </c>
      <c r="G348" s="210"/>
      <c r="H348" s="213">
        <v>24.42</v>
      </c>
      <c r="I348" s="214"/>
      <c r="J348" s="210"/>
      <c r="K348" s="210"/>
      <c r="L348" s="215"/>
      <c r="M348" s="216"/>
      <c r="N348" s="217"/>
      <c r="O348" s="217"/>
      <c r="P348" s="217"/>
      <c r="Q348" s="217"/>
      <c r="R348" s="217"/>
      <c r="S348" s="217"/>
      <c r="T348" s="218"/>
      <c r="AT348" s="219" t="s">
        <v>154</v>
      </c>
      <c r="AU348" s="219" t="s">
        <v>78</v>
      </c>
      <c r="AV348" s="14" t="s">
        <v>78</v>
      </c>
      <c r="AW348" s="14" t="s">
        <v>31</v>
      </c>
      <c r="AX348" s="14" t="s">
        <v>69</v>
      </c>
      <c r="AY348" s="219" t="s">
        <v>144</v>
      </c>
    </row>
    <row r="349" spans="1:65" s="13" customFormat="1" ht="10.199999999999999">
      <c r="B349" s="198"/>
      <c r="C349" s="199"/>
      <c r="D349" s="200" t="s">
        <v>154</v>
      </c>
      <c r="E349" s="201" t="s">
        <v>19</v>
      </c>
      <c r="F349" s="202" t="s">
        <v>5278</v>
      </c>
      <c r="G349" s="199"/>
      <c r="H349" s="201" t="s">
        <v>19</v>
      </c>
      <c r="I349" s="203"/>
      <c r="J349" s="199"/>
      <c r="K349" s="199"/>
      <c r="L349" s="204"/>
      <c r="M349" s="205"/>
      <c r="N349" s="206"/>
      <c r="O349" s="206"/>
      <c r="P349" s="206"/>
      <c r="Q349" s="206"/>
      <c r="R349" s="206"/>
      <c r="S349" s="206"/>
      <c r="T349" s="207"/>
      <c r="AT349" s="208" t="s">
        <v>154</v>
      </c>
      <c r="AU349" s="208" t="s">
        <v>78</v>
      </c>
      <c r="AV349" s="13" t="s">
        <v>74</v>
      </c>
      <c r="AW349" s="13" t="s">
        <v>31</v>
      </c>
      <c r="AX349" s="13" t="s">
        <v>69</v>
      </c>
      <c r="AY349" s="208" t="s">
        <v>144</v>
      </c>
    </row>
    <row r="350" spans="1:65" s="14" customFormat="1" ht="10.199999999999999">
      <c r="B350" s="209"/>
      <c r="C350" s="210"/>
      <c r="D350" s="200" t="s">
        <v>154</v>
      </c>
      <c r="E350" s="211" t="s">
        <v>19</v>
      </c>
      <c r="F350" s="212" t="s">
        <v>5337</v>
      </c>
      <c r="G350" s="210"/>
      <c r="H350" s="213">
        <v>78.704999999999998</v>
      </c>
      <c r="I350" s="214"/>
      <c r="J350" s="210"/>
      <c r="K350" s="210"/>
      <c r="L350" s="215"/>
      <c r="M350" s="216"/>
      <c r="N350" s="217"/>
      <c r="O350" s="217"/>
      <c r="P350" s="217"/>
      <c r="Q350" s="217"/>
      <c r="R350" s="217"/>
      <c r="S350" s="217"/>
      <c r="T350" s="218"/>
      <c r="AT350" s="219" t="s">
        <v>154</v>
      </c>
      <c r="AU350" s="219" t="s">
        <v>78</v>
      </c>
      <c r="AV350" s="14" t="s">
        <v>78</v>
      </c>
      <c r="AW350" s="14" t="s">
        <v>31</v>
      </c>
      <c r="AX350" s="14" t="s">
        <v>69</v>
      </c>
      <c r="AY350" s="219" t="s">
        <v>144</v>
      </c>
    </row>
    <row r="351" spans="1:65" s="13" customFormat="1" ht="10.199999999999999">
      <c r="B351" s="198"/>
      <c r="C351" s="199"/>
      <c r="D351" s="200" t="s">
        <v>154</v>
      </c>
      <c r="E351" s="201" t="s">
        <v>19</v>
      </c>
      <c r="F351" s="202" t="s">
        <v>5295</v>
      </c>
      <c r="G351" s="199"/>
      <c r="H351" s="201" t="s">
        <v>19</v>
      </c>
      <c r="I351" s="203"/>
      <c r="J351" s="199"/>
      <c r="K351" s="199"/>
      <c r="L351" s="204"/>
      <c r="M351" s="205"/>
      <c r="N351" s="206"/>
      <c r="O351" s="206"/>
      <c r="P351" s="206"/>
      <c r="Q351" s="206"/>
      <c r="R351" s="206"/>
      <c r="S351" s="206"/>
      <c r="T351" s="207"/>
      <c r="AT351" s="208" t="s">
        <v>154</v>
      </c>
      <c r="AU351" s="208" t="s">
        <v>78</v>
      </c>
      <c r="AV351" s="13" t="s">
        <v>74</v>
      </c>
      <c r="AW351" s="13" t="s">
        <v>31</v>
      </c>
      <c r="AX351" s="13" t="s">
        <v>69</v>
      </c>
      <c r="AY351" s="208" t="s">
        <v>144</v>
      </c>
    </row>
    <row r="352" spans="1:65" s="14" customFormat="1" ht="10.199999999999999">
      <c r="B352" s="209"/>
      <c r="C352" s="210"/>
      <c r="D352" s="200" t="s">
        <v>154</v>
      </c>
      <c r="E352" s="211" t="s">
        <v>19</v>
      </c>
      <c r="F352" s="212" t="s">
        <v>5338</v>
      </c>
      <c r="G352" s="210"/>
      <c r="H352" s="213">
        <v>48.344999999999999</v>
      </c>
      <c r="I352" s="214"/>
      <c r="J352" s="210"/>
      <c r="K352" s="210"/>
      <c r="L352" s="215"/>
      <c r="M352" s="216"/>
      <c r="N352" s="217"/>
      <c r="O352" s="217"/>
      <c r="P352" s="217"/>
      <c r="Q352" s="217"/>
      <c r="R352" s="217"/>
      <c r="S352" s="217"/>
      <c r="T352" s="218"/>
      <c r="AT352" s="219" t="s">
        <v>154</v>
      </c>
      <c r="AU352" s="219" t="s">
        <v>78</v>
      </c>
      <c r="AV352" s="14" t="s">
        <v>78</v>
      </c>
      <c r="AW352" s="14" t="s">
        <v>31</v>
      </c>
      <c r="AX352" s="14" t="s">
        <v>69</v>
      </c>
      <c r="AY352" s="219" t="s">
        <v>144</v>
      </c>
    </row>
    <row r="353" spans="1:65" s="15" customFormat="1" ht="10.199999999999999">
      <c r="B353" s="220"/>
      <c r="C353" s="221"/>
      <c r="D353" s="200" t="s">
        <v>154</v>
      </c>
      <c r="E353" s="222" t="s">
        <v>19</v>
      </c>
      <c r="F353" s="223" t="s">
        <v>158</v>
      </c>
      <c r="G353" s="221"/>
      <c r="H353" s="224">
        <v>151.47</v>
      </c>
      <c r="I353" s="225"/>
      <c r="J353" s="221"/>
      <c r="K353" s="221"/>
      <c r="L353" s="226"/>
      <c r="M353" s="227"/>
      <c r="N353" s="228"/>
      <c r="O353" s="228"/>
      <c r="P353" s="228"/>
      <c r="Q353" s="228"/>
      <c r="R353" s="228"/>
      <c r="S353" s="228"/>
      <c r="T353" s="229"/>
      <c r="AT353" s="230" t="s">
        <v>154</v>
      </c>
      <c r="AU353" s="230" t="s">
        <v>78</v>
      </c>
      <c r="AV353" s="15" t="s">
        <v>106</v>
      </c>
      <c r="AW353" s="15" t="s">
        <v>31</v>
      </c>
      <c r="AX353" s="15" t="s">
        <v>74</v>
      </c>
      <c r="AY353" s="230" t="s">
        <v>144</v>
      </c>
    </row>
    <row r="354" spans="1:65" s="2" customFormat="1" ht="24.15" customHeight="1">
      <c r="A354" s="36"/>
      <c r="B354" s="37"/>
      <c r="C354" s="180" t="s">
        <v>573</v>
      </c>
      <c r="D354" s="180" t="s">
        <v>146</v>
      </c>
      <c r="E354" s="181" t="s">
        <v>5339</v>
      </c>
      <c r="F354" s="182" t="s">
        <v>5340</v>
      </c>
      <c r="G354" s="183" t="s">
        <v>250</v>
      </c>
      <c r="H354" s="184">
        <v>77.45</v>
      </c>
      <c r="I354" s="185"/>
      <c r="J354" s="186">
        <f>ROUND(I354*H354,2)</f>
        <v>0</v>
      </c>
      <c r="K354" s="182" t="s">
        <v>150</v>
      </c>
      <c r="L354" s="41"/>
      <c r="M354" s="187" t="s">
        <v>19</v>
      </c>
      <c r="N354" s="188" t="s">
        <v>40</v>
      </c>
      <c r="O354" s="66"/>
      <c r="P354" s="189">
        <f>O354*H354</f>
        <v>0</v>
      </c>
      <c r="Q354" s="189">
        <v>2.15E-3</v>
      </c>
      <c r="R354" s="189">
        <f>Q354*H354</f>
        <v>0.16651750000000001</v>
      </c>
      <c r="S354" s="189">
        <v>0</v>
      </c>
      <c r="T354" s="190">
        <f>S354*H354</f>
        <v>0</v>
      </c>
      <c r="U354" s="36"/>
      <c r="V354" s="36"/>
      <c r="W354" s="36"/>
      <c r="X354" s="36"/>
      <c r="Y354" s="36"/>
      <c r="Z354" s="36"/>
      <c r="AA354" s="36"/>
      <c r="AB354" s="36"/>
      <c r="AC354" s="36"/>
      <c r="AD354" s="36"/>
      <c r="AE354" s="36"/>
      <c r="AR354" s="191" t="s">
        <v>542</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542</v>
      </c>
      <c r="BM354" s="191" t="s">
        <v>5341</v>
      </c>
    </row>
    <row r="355" spans="1:65" s="2" customFormat="1" ht="10.199999999999999">
      <c r="A355" s="36"/>
      <c r="B355" s="37"/>
      <c r="C355" s="38"/>
      <c r="D355" s="193" t="s">
        <v>152</v>
      </c>
      <c r="E355" s="38"/>
      <c r="F355" s="194" t="s">
        <v>5342</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3" customFormat="1" ht="10.199999999999999">
      <c r="B356" s="198"/>
      <c r="C356" s="199"/>
      <c r="D356" s="200" t="s">
        <v>154</v>
      </c>
      <c r="E356" s="201" t="s">
        <v>19</v>
      </c>
      <c r="F356" s="202" t="s">
        <v>5313</v>
      </c>
      <c r="G356" s="199"/>
      <c r="H356" s="201" t="s">
        <v>19</v>
      </c>
      <c r="I356" s="203"/>
      <c r="J356" s="199"/>
      <c r="K356" s="199"/>
      <c r="L356" s="204"/>
      <c r="M356" s="205"/>
      <c r="N356" s="206"/>
      <c r="O356" s="206"/>
      <c r="P356" s="206"/>
      <c r="Q356" s="206"/>
      <c r="R356" s="206"/>
      <c r="S356" s="206"/>
      <c r="T356" s="207"/>
      <c r="AT356" s="208" t="s">
        <v>154</v>
      </c>
      <c r="AU356" s="208" t="s">
        <v>78</v>
      </c>
      <c r="AV356" s="13" t="s">
        <v>74</v>
      </c>
      <c r="AW356" s="13" t="s">
        <v>31</v>
      </c>
      <c r="AX356" s="13" t="s">
        <v>69</v>
      </c>
      <c r="AY356" s="208" t="s">
        <v>144</v>
      </c>
    </row>
    <row r="357" spans="1:65" s="14" customFormat="1" ht="10.199999999999999">
      <c r="B357" s="209"/>
      <c r="C357" s="210"/>
      <c r="D357" s="200" t="s">
        <v>154</v>
      </c>
      <c r="E357" s="211" t="s">
        <v>19</v>
      </c>
      <c r="F357" s="212" t="s">
        <v>5343</v>
      </c>
      <c r="G357" s="210"/>
      <c r="H357" s="213">
        <v>19</v>
      </c>
      <c r="I357" s="214"/>
      <c r="J357" s="210"/>
      <c r="K357" s="210"/>
      <c r="L357" s="215"/>
      <c r="M357" s="216"/>
      <c r="N357" s="217"/>
      <c r="O357" s="217"/>
      <c r="P357" s="217"/>
      <c r="Q357" s="217"/>
      <c r="R357" s="217"/>
      <c r="S357" s="217"/>
      <c r="T357" s="218"/>
      <c r="AT357" s="219" t="s">
        <v>154</v>
      </c>
      <c r="AU357" s="219" t="s">
        <v>78</v>
      </c>
      <c r="AV357" s="14" t="s">
        <v>78</v>
      </c>
      <c r="AW357" s="14" t="s">
        <v>31</v>
      </c>
      <c r="AX357" s="14" t="s">
        <v>69</v>
      </c>
      <c r="AY357" s="219" t="s">
        <v>144</v>
      </c>
    </row>
    <row r="358" spans="1:65" s="13" customFormat="1" ht="10.199999999999999">
      <c r="B358" s="198"/>
      <c r="C358" s="199"/>
      <c r="D358" s="200" t="s">
        <v>154</v>
      </c>
      <c r="E358" s="201" t="s">
        <v>19</v>
      </c>
      <c r="F358" s="202" t="s">
        <v>5278</v>
      </c>
      <c r="G358" s="199"/>
      <c r="H358" s="201" t="s">
        <v>19</v>
      </c>
      <c r="I358" s="203"/>
      <c r="J358" s="199"/>
      <c r="K358" s="199"/>
      <c r="L358" s="204"/>
      <c r="M358" s="205"/>
      <c r="N358" s="206"/>
      <c r="O358" s="206"/>
      <c r="P358" s="206"/>
      <c r="Q358" s="206"/>
      <c r="R358" s="206"/>
      <c r="S358" s="206"/>
      <c r="T358" s="207"/>
      <c r="AT358" s="208" t="s">
        <v>154</v>
      </c>
      <c r="AU358" s="208" t="s">
        <v>78</v>
      </c>
      <c r="AV358" s="13" t="s">
        <v>74</v>
      </c>
      <c r="AW358" s="13" t="s">
        <v>31</v>
      </c>
      <c r="AX358" s="13" t="s">
        <v>69</v>
      </c>
      <c r="AY358" s="208" t="s">
        <v>144</v>
      </c>
    </row>
    <row r="359" spans="1:65" s="14" customFormat="1" ht="10.199999999999999">
      <c r="B359" s="209"/>
      <c r="C359" s="210"/>
      <c r="D359" s="200" t="s">
        <v>154</v>
      </c>
      <c r="E359" s="211" t="s">
        <v>19</v>
      </c>
      <c r="F359" s="212" t="s">
        <v>5344</v>
      </c>
      <c r="G359" s="210"/>
      <c r="H359" s="213">
        <v>37.799999999999997</v>
      </c>
      <c r="I359" s="214"/>
      <c r="J359" s="210"/>
      <c r="K359" s="210"/>
      <c r="L359" s="215"/>
      <c r="M359" s="216"/>
      <c r="N359" s="217"/>
      <c r="O359" s="217"/>
      <c r="P359" s="217"/>
      <c r="Q359" s="217"/>
      <c r="R359" s="217"/>
      <c r="S359" s="217"/>
      <c r="T359" s="218"/>
      <c r="AT359" s="219" t="s">
        <v>154</v>
      </c>
      <c r="AU359" s="219" t="s">
        <v>78</v>
      </c>
      <c r="AV359" s="14" t="s">
        <v>78</v>
      </c>
      <c r="AW359" s="14" t="s">
        <v>31</v>
      </c>
      <c r="AX359" s="14" t="s">
        <v>69</v>
      </c>
      <c r="AY359" s="219" t="s">
        <v>144</v>
      </c>
    </row>
    <row r="360" spans="1:65" s="13" customFormat="1" ht="10.199999999999999">
      <c r="B360" s="198"/>
      <c r="C360" s="199"/>
      <c r="D360" s="200" t="s">
        <v>154</v>
      </c>
      <c r="E360" s="201" t="s">
        <v>19</v>
      </c>
      <c r="F360" s="202" t="s">
        <v>5295</v>
      </c>
      <c r="G360" s="199"/>
      <c r="H360" s="201" t="s">
        <v>19</v>
      </c>
      <c r="I360" s="203"/>
      <c r="J360" s="199"/>
      <c r="K360" s="199"/>
      <c r="L360" s="204"/>
      <c r="M360" s="205"/>
      <c r="N360" s="206"/>
      <c r="O360" s="206"/>
      <c r="P360" s="206"/>
      <c r="Q360" s="206"/>
      <c r="R360" s="206"/>
      <c r="S360" s="206"/>
      <c r="T360" s="207"/>
      <c r="AT360" s="208" t="s">
        <v>154</v>
      </c>
      <c r="AU360" s="208" t="s">
        <v>78</v>
      </c>
      <c r="AV360" s="13" t="s">
        <v>74</v>
      </c>
      <c r="AW360" s="13" t="s">
        <v>31</v>
      </c>
      <c r="AX360" s="13" t="s">
        <v>69</v>
      </c>
      <c r="AY360" s="208" t="s">
        <v>144</v>
      </c>
    </row>
    <row r="361" spans="1:65" s="14" customFormat="1" ht="10.199999999999999">
      <c r="B361" s="209"/>
      <c r="C361" s="210"/>
      <c r="D361" s="200" t="s">
        <v>154</v>
      </c>
      <c r="E361" s="211" t="s">
        <v>19</v>
      </c>
      <c r="F361" s="212" t="s">
        <v>5345</v>
      </c>
      <c r="G361" s="210"/>
      <c r="H361" s="213">
        <v>20.65</v>
      </c>
      <c r="I361" s="214"/>
      <c r="J361" s="210"/>
      <c r="K361" s="210"/>
      <c r="L361" s="215"/>
      <c r="M361" s="216"/>
      <c r="N361" s="217"/>
      <c r="O361" s="217"/>
      <c r="P361" s="217"/>
      <c r="Q361" s="217"/>
      <c r="R361" s="217"/>
      <c r="S361" s="217"/>
      <c r="T361" s="218"/>
      <c r="AT361" s="219" t="s">
        <v>154</v>
      </c>
      <c r="AU361" s="219" t="s">
        <v>78</v>
      </c>
      <c r="AV361" s="14" t="s">
        <v>78</v>
      </c>
      <c r="AW361" s="14" t="s">
        <v>31</v>
      </c>
      <c r="AX361" s="14" t="s">
        <v>69</v>
      </c>
      <c r="AY361" s="219" t="s">
        <v>144</v>
      </c>
    </row>
    <row r="362" spans="1:65" s="15" customFormat="1" ht="10.199999999999999">
      <c r="B362" s="220"/>
      <c r="C362" s="221"/>
      <c r="D362" s="200" t="s">
        <v>154</v>
      </c>
      <c r="E362" s="222" t="s">
        <v>19</v>
      </c>
      <c r="F362" s="223" t="s">
        <v>158</v>
      </c>
      <c r="G362" s="221"/>
      <c r="H362" s="224">
        <v>77.449999999999989</v>
      </c>
      <c r="I362" s="225"/>
      <c r="J362" s="221"/>
      <c r="K362" s="221"/>
      <c r="L362" s="226"/>
      <c r="M362" s="227"/>
      <c r="N362" s="228"/>
      <c r="O362" s="228"/>
      <c r="P362" s="228"/>
      <c r="Q362" s="228"/>
      <c r="R362" s="228"/>
      <c r="S362" s="228"/>
      <c r="T362" s="229"/>
      <c r="AT362" s="230" t="s">
        <v>154</v>
      </c>
      <c r="AU362" s="230" t="s">
        <v>78</v>
      </c>
      <c r="AV362" s="15" t="s">
        <v>106</v>
      </c>
      <c r="AW362" s="15" t="s">
        <v>31</v>
      </c>
      <c r="AX362" s="15" t="s">
        <v>74</v>
      </c>
      <c r="AY362" s="230" t="s">
        <v>144</v>
      </c>
    </row>
    <row r="363" spans="1:65" s="2" customFormat="1" ht="16.5" customHeight="1">
      <c r="A363" s="36"/>
      <c r="B363" s="37"/>
      <c r="C363" s="180" t="s">
        <v>581</v>
      </c>
      <c r="D363" s="180" t="s">
        <v>146</v>
      </c>
      <c r="E363" s="181" t="s">
        <v>5346</v>
      </c>
      <c r="F363" s="182" t="s">
        <v>5347</v>
      </c>
      <c r="G363" s="183" t="s">
        <v>232</v>
      </c>
      <c r="H363" s="184">
        <v>137.69999999999999</v>
      </c>
      <c r="I363" s="185"/>
      <c r="J363" s="186">
        <f>ROUND(I363*H363,2)</f>
        <v>0</v>
      </c>
      <c r="K363" s="182" t="s">
        <v>150</v>
      </c>
      <c r="L363" s="41"/>
      <c r="M363" s="187" t="s">
        <v>19</v>
      </c>
      <c r="N363" s="188" t="s">
        <v>40</v>
      </c>
      <c r="O363" s="66"/>
      <c r="P363" s="189">
        <f>O363*H363</f>
        <v>0</v>
      </c>
      <c r="Q363" s="189">
        <v>1.9000000000000001E-4</v>
      </c>
      <c r="R363" s="189">
        <f>Q363*H363</f>
        <v>2.6162999999999999E-2</v>
      </c>
      <c r="S363" s="189">
        <v>0</v>
      </c>
      <c r="T363" s="190">
        <f>S363*H363</f>
        <v>0</v>
      </c>
      <c r="U363" s="36"/>
      <c r="V363" s="36"/>
      <c r="W363" s="36"/>
      <c r="X363" s="36"/>
      <c r="Y363" s="36"/>
      <c r="Z363" s="36"/>
      <c r="AA363" s="36"/>
      <c r="AB363" s="36"/>
      <c r="AC363" s="36"/>
      <c r="AD363" s="36"/>
      <c r="AE363" s="36"/>
      <c r="AR363" s="191" t="s">
        <v>542</v>
      </c>
      <c r="AT363" s="191" t="s">
        <v>146</v>
      </c>
      <c r="AU363" s="191" t="s">
        <v>78</v>
      </c>
      <c r="AY363" s="19" t="s">
        <v>144</v>
      </c>
      <c r="BE363" s="192">
        <f>IF(N363="základní",J363,0)</f>
        <v>0</v>
      </c>
      <c r="BF363" s="192">
        <f>IF(N363="snížená",J363,0)</f>
        <v>0</v>
      </c>
      <c r="BG363" s="192">
        <f>IF(N363="zákl. přenesená",J363,0)</f>
        <v>0</v>
      </c>
      <c r="BH363" s="192">
        <f>IF(N363="sníž. přenesená",J363,0)</f>
        <v>0</v>
      </c>
      <c r="BI363" s="192">
        <f>IF(N363="nulová",J363,0)</f>
        <v>0</v>
      </c>
      <c r="BJ363" s="19" t="s">
        <v>74</v>
      </c>
      <c r="BK363" s="192">
        <f>ROUND(I363*H363,2)</f>
        <v>0</v>
      </c>
      <c r="BL363" s="19" t="s">
        <v>542</v>
      </c>
      <c r="BM363" s="191" t="s">
        <v>5348</v>
      </c>
    </row>
    <row r="364" spans="1:65" s="2" customFormat="1" ht="10.199999999999999">
      <c r="A364" s="36"/>
      <c r="B364" s="37"/>
      <c r="C364" s="38"/>
      <c r="D364" s="193" t="s">
        <v>152</v>
      </c>
      <c r="E364" s="38"/>
      <c r="F364" s="194" t="s">
        <v>5349</v>
      </c>
      <c r="G364" s="38"/>
      <c r="H364" s="38"/>
      <c r="I364" s="195"/>
      <c r="J364" s="38"/>
      <c r="K364" s="38"/>
      <c r="L364" s="41"/>
      <c r="M364" s="196"/>
      <c r="N364" s="197"/>
      <c r="O364" s="66"/>
      <c r="P364" s="66"/>
      <c r="Q364" s="66"/>
      <c r="R364" s="66"/>
      <c r="S364" s="66"/>
      <c r="T364" s="67"/>
      <c r="U364" s="36"/>
      <c r="V364" s="36"/>
      <c r="W364" s="36"/>
      <c r="X364" s="36"/>
      <c r="Y364" s="36"/>
      <c r="Z364" s="36"/>
      <c r="AA364" s="36"/>
      <c r="AB364" s="36"/>
      <c r="AC364" s="36"/>
      <c r="AD364" s="36"/>
      <c r="AE364" s="36"/>
      <c r="AT364" s="19" t="s">
        <v>152</v>
      </c>
      <c r="AU364" s="19" t="s">
        <v>78</v>
      </c>
    </row>
    <row r="365" spans="1:65" s="13" customFormat="1" ht="10.199999999999999">
      <c r="B365" s="198"/>
      <c r="C365" s="199"/>
      <c r="D365" s="200" t="s">
        <v>154</v>
      </c>
      <c r="E365" s="201" t="s">
        <v>19</v>
      </c>
      <c r="F365" s="202" t="s">
        <v>5305</v>
      </c>
      <c r="G365" s="199"/>
      <c r="H365" s="201" t="s">
        <v>19</v>
      </c>
      <c r="I365" s="203"/>
      <c r="J365" s="199"/>
      <c r="K365" s="199"/>
      <c r="L365" s="204"/>
      <c r="M365" s="205"/>
      <c r="N365" s="206"/>
      <c r="O365" s="206"/>
      <c r="P365" s="206"/>
      <c r="Q365" s="206"/>
      <c r="R365" s="206"/>
      <c r="S365" s="206"/>
      <c r="T365" s="207"/>
      <c r="AT365" s="208" t="s">
        <v>154</v>
      </c>
      <c r="AU365" s="208" t="s">
        <v>78</v>
      </c>
      <c r="AV365" s="13" t="s">
        <v>74</v>
      </c>
      <c r="AW365" s="13" t="s">
        <v>31</v>
      </c>
      <c r="AX365" s="13" t="s">
        <v>69</v>
      </c>
      <c r="AY365" s="208" t="s">
        <v>144</v>
      </c>
    </row>
    <row r="366" spans="1:65" s="14" customFormat="1" ht="10.199999999999999">
      <c r="B366" s="209"/>
      <c r="C366" s="210"/>
      <c r="D366" s="200" t="s">
        <v>154</v>
      </c>
      <c r="E366" s="211" t="s">
        <v>19</v>
      </c>
      <c r="F366" s="212" t="s">
        <v>5306</v>
      </c>
      <c r="G366" s="210"/>
      <c r="H366" s="213">
        <v>22.2</v>
      </c>
      <c r="I366" s="214"/>
      <c r="J366" s="210"/>
      <c r="K366" s="210"/>
      <c r="L366" s="215"/>
      <c r="M366" s="216"/>
      <c r="N366" s="217"/>
      <c r="O366" s="217"/>
      <c r="P366" s="217"/>
      <c r="Q366" s="217"/>
      <c r="R366" s="217"/>
      <c r="S366" s="217"/>
      <c r="T366" s="218"/>
      <c r="AT366" s="219" t="s">
        <v>154</v>
      </c>
      <c r="AU366" s="219" t="s">
        <v>78</v>
      </c>
      <c r="AV366" s="14" t="s">
        <v>78</v>
      </c>
      <c r="AW366" s="14" t="s">
        <v>31</v>
      </c>
      <c r="AX366" s="14" t="s">
        <v>69</v>
      </c>
      <c r="AY366" s="219" t="s">
        <v>144</v>
      </c>
    </row>
    <row r="367" spans="1:65" s="13" customFormat="1" ht="10.199999999999999">
      <c r="B367" s="198"/>
      <c r="C367" s="199"/>
      <c r="D367" s="200" t="s">
        <v>154</v>
      </c>
      <c r="E367" s="201" t="s">
        <v>19</v>
      </c>
      <c r="F367" s="202" t="s">
        <v>5278</v>
      </c>
      <c r="G367" s="199"/>
      <c r="H367" s="201" t="s">
        <v>19</v>
      </c>
      <c r="I367" s="203"/>
      <c r="J367" s="199"/>
      <c r="K367" s="199"/>
      <c r="L367" s="204"/>
      <c r="M367" s="205"/>
      <c r="N367" s="206"/>
      <c r="O367" s="206"/>
      <c r="P367" s="206"/>
      <c r="Q367" s="206"/>
      <c r="R367" s="206"/>
      <c r="S367" s="206"/>
      <c r="T367" s="207"/>
      <c r="AT367" s="208" t="s">
        <v>154</v>
      </c>
      <c r="AU367" s="208" t="s">
        <v>78</v>
      </c>
      <c r="AV367" s="13" t="s">
        <v>74</v>
      </c>
      <c r="AW367" s="13" t="s">
        <v>31</v>
      </c>
      <c r="AX367" s="13" t="s">
        <v>69</v>
      </c>
      <c r="AY367" s="208" t="s">
        <v>144</v>
      </c>
    </row>
    <row r="368" spans="1:65" s="14" customFormat="1" ht="10.199999999999999">
      <c r="B368" s="209"/>
      <c r="C368" s="210"/>
      <c r="D368" s="200" t="s">
        <v>154</v>
      </c>
      <c r="E368" s="211" t="s">
        <v>19</v>
      </c>
      <c r="F368" s="212" t="s">
        <v>5308</v>
      </c>
      <c r="G368" s="210"/>
      <c r="H368" s="213">
        <v>71.55</v>
      </c>
      <c r="I368" s="214"/>
      <c r="J368" s="210"/>
      <c r="K368" s="210"/>
      <c r="L368" s="215"/>
      <c r="M368" s="216"/>
      <c r="N368" s="217"/>
      <c r="O368" s="217"/>
      <c r="P368" s="217"/>
      <c r="Q368" s="217"/>
      <c r="R368" s="217"/>
      <c r="S368" s="217"/>
      <c r="T368" s="218"/>
      <c r="AT368" s="219" t="s">
        <v>154</v>
      </c>
      <c r="AU368" s="219" t="s">
        <v>78</v>
      </c>
      <c r="AV368" s="14" t="s">
        <v>78</v>
      </c>
      <c r="AW368" s="14" t="s">
        <v>31</v>
      </c>
      <c r="AX368" s="14" t="s">
        <v>69</v>
      </c>
      <c r="AY368" s="219" t="s">
        <v>144</v>
      </c>
    </row>
    <row r="369" spans="1:65" s="13" customFormat="1" ht="10.199999999999999">
      <c r="B369" s="198"/>
      <c r="C369" s="199"/>
      <c r="D369" s="200" t="s">
        <v>154</v>
      </c>
      <c r="E369" s="201" t="s">
        <v>19</v>
      </c>
      <c r="F369" s="202" t="s">
        <v>5295</v>
      </c>
      <c r="G369" s="199"/>
      <c r="H369" s="201" t="s">
        <v>19</v>
      </c>
      <c r="I369" s="203"/>
      <c r="J369" s="199"/>
      <c r="K369" s="199"/>
      <c r="L369" s="204"/>
      <c r="M369" s="205"/>
      <c r="N369" s="206"/>
      <c r="O369" s="206"/>
      <c r="P369" s="206"/>
      <c r="Q369" s="206"/>
      <c r="R369" s="206"/>
      <c r="S369" s="206"/>
      <c r="T369" s="207"/>
      <c r="AT369" s="208" t="s">
        <v>154</v>
      </c>
      <c r="AU369" s="208" t="s">
        <v>78</v>
      </c>
      <c r="AV369" s="13" t="s">
        <v>74</v>
      </c>
      <c r="AW369" s="13" t="s">
        <v>31</v>
      </c>
      <c r="AX369" s="13" t="s">
        <v>69</v>
      </c>
      <c r="AY369" s="208" t="s">
        <v>144</v>
      </c>
    </row>
    <row r="370" spans="1:65" s="14" customFormat="1" ht="10.199999999999999">
      <c r="B370" s="209"/>
      <c r="C370" s="210"/>
      <c r="D370" s="200" t="s">
        <v>154</v>
      </c>
      <c r="E370" s="211" t="s">
        <v>19</v>
      </c>
      <c r="F370" s="212" t="s">
        <v>5178</v>
      </c>
      <c r="G370" s="210"/>
      <c r="H370" s="213">
        <v>43.95</v>
      </c>
      <c r="I370" s="214"/>
      <c r="J370" s="210"/>
      <c r="K370" s="210"/>
      <c r="L370" s="215"/>
      <c r="M370" s="216"/>
      <c r="N370" s="217"/>
      <c r="O370" s="217"/>
      <c r="P370" s="217"/>
      <c r="Q370" s="217"/>
      <c r="R370" s="217"/>
      <c r="S370" s="217"/>
      <c r="T370" s="218"/>
      <c r="AT370" s="219" t="s">
        <v>154</v>
      </c>
      <c r="AU370" s="219" t="s">
        <v>78</v>
      </c>
      <c r="AV370" s="14" t="s">
        <v>78</v>
      </c>
      <c r="AW370" s="14" t="s">
        <v>31</v>
      </c>
      <c r="AX370" s="14" t="s">
        <v>69</v>
      </c>
      <c r="AY370" s="219" t="s">
        <v>144</v>
      </c>
    </row>
    <row r="371" spans="1:65" s="15" customFormat="1" ht="10.199999999999999">
      <c r="B371" s="220"/>
      <c r="C371" s="221"/>
      <c r="D371" s="200" t="s">
        <v>154</v>
      </c>
      <c r="E371" s="222" t="s">
        <v>19</v>
      </c>
      <c r="F371" s="223" t="s">
        <v>158</v>
      </c>
      <c r="G371" s="221"/>
      <c r="H371" s="224">
        <v>137.69999999999999</v>
      </c>
      <c r="I371" s="225"/>
      <c r="J371" s="221"/>
      <c r="K371" s="221"/>
      <c r="L371" s="226"/>
      <c r="M371" s="227"/>
      <c r="N371" s="228"/>
      <c r="O371" s="228"/>
      <c r="P371" s="228"/>
      <c r="Q371" s="228"/>
      <c r="R371" s="228"/>
      <c r="S371" s="228"/>
      <c r="T371" s="229"/>
      <c r="AT371" s="230" t="s">
        <v>154</v>
      </c>
      <c r="AU371" s="230" t="s">
        <v>78</v>
      </c>
      <c r="AV371" s="15" t="s">
        <v>106</v>
      </c>
      <c r="AW371" s="15" t="s">
        <v>31</v>
      </c>
      <c r="AX371" s="15" t="s">
        <v>74</v>
      </c>
      <c r="AY371" s="230" t="s">
        <v>144</v>
      </c>
    </row>
    <row r="372" spans="1:65" s="2" customFormat="1" ht="24.15" customHeight="1">
      <c r="A372" s="36"/>
      <c r="B372" s="37"/>
      <c r="C372" s="180" t="s">
        <v>593</v>
      </c>
      <c r="D372" s="180" t="s">
        <v>146</v>
      </c>
      <c r="E372" s="181" t="s">
        <v>2425</v>
      </c>
      <c r="F372" s="182" t="s">
        <v>2426</v>
      </c>
      <c r="G372" s="183" t="s">
        <v>1908</v>
      </c>
      <c r="H372" s="256"/>
      <c r="I372" s="185"/>
      <c r="J372" s="186">
        <f>ROUND(I372*H372,2)</f>
        <v>0</v>
      </c>
      <c r="K372" s="182" t="s">
        <v>150</v>
      </c>
      <c r="L372" s="41"/>
      <c r="M372" s="187" t="s">
        <v>19</v>
      </c>
      <c r="N372" s="188" t="s">
        <v>40</v>
      </c>
      <c r="O372" s="66"/>
      <c r="P372" s="189">
        <f>O372*H372</f>
        <v>0</v>
      </c>
      <c r="Q372" s="189">
        <v>0</v>
      </c>
      <c r="R372" s="189">
        <f>Q372*H372</f>
        <v>0</v>
      </c>
      <c r="S372" s="189">
        <v>0</v>
      </c>
      <c r="T372" s="190">
        <f>S372*H372</f>
        <v>0</v>
      </c>
      <c r="U372" s="36"/>
      <c r="V372" s="36"/>
      <c r="W372" s="36"/>
      <c r="X372" s="36"/>
      <c r="Y372" s="36"/>
      <c r="Z372" s="36"/>
      <c r="AA372" s="36"/>
      <c r="AB372" s="36"/>
      <c r="AC372" s="36"/>
      <c r="AD372" s="36"/>
      <c r="AE372" s="36"/>
      <c r="AR372" s="191" t="s">
        <v>542</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542</v>
      </c>
      <c r="BM372" s="191" t="s">
        <v>5350</v>
      </c>
    </row>
    <row r="373" spans="1:65" s="2" customFormat="1" ht="10.199999999999999">
      <c r="A373" s="36"/>
      <c r="B373" s="37"/>
      <c r="C373" s="38"/>
      <c r="D373" s="193" t="s">
        <v>152</v>
      </c>
      <c r="E373" s="38"/>
      <c r="F373" s="194" t="s">
        <v>2428</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12" customFormat="1" ht="22.8" customHeight="1">
      <c r="B374" s="164"/>
      <c r="C374" s="165"/>
      <c r="D374" s="166" t="s">
        <v>68</v>
      </c>
      <c r="E374" s="178" t="s">
        <v>2556</v>
      </c>
      <c r="F374" s="178" t="s">
        <v>2557</v>
      </c>
      <c r="G374" s="165"/>
      <c r="H374" s="165"/>
      <c r="I374" s="168"/>
      <c r="J374" s="179">
        <f>BK374</f>
        <v>0</v>
      </c>
      <c r="K374" s="165"/>
      <c r="L374" s="170"/>
      <c r="M374" s="171"/>
      <c r="N374" s="172"/>
      <c r="O374" s="172"/>
      <c r="P374" s="173">
        <f>SUM(P375:P382)</f>
        <v>0</v>
      </c>
      <c r="Q374" s="172"/>
      <c r="R374" s="173">
        <f>SUM(R375:R382)</f>
        <v>0</v>
      </c>
      <c r="S374" s="172"/>
      <c r="T374" s="174">
        <f>SUM(T375:T382)</f>
        <v>0</v>
      </c>
      <c r="AR374" s="175" t="s">
        <v>78</v>
      </c>
      <c r="AT374" s="176" t="s">
        <v>68</v>
      </c>
      <c r="AU374" s="176" t="s">
        <v>74</v>
      </c>
      <c r="AY374" s="175" t="s">
        <v>144</v>
      </c>
      <c r="BK374" s="177">
        <f>SUM(BK375:BK382)</f>
        <v>0</v>
      </c>
    </row>
    <row r="375" spans="1:65" s="2" customFormat="1" ht="16.5" customHeight="1">
      <c r="A375" s="36"/>
      <c r="B375" s="37"/>
      <c r="C375" s="180" t="s">
        <v>7</v>
      </c>
      <c r="D375" s="180" t="s">
        <v>146</v>
      </c>
      <c r="E375" s="181" t="s">
        <v>5351</v>
      </c>
      <c r="F375" s="182" t="s">
        <v>5352</v>
      </c>
      <c r="G375" s="183" t="s">
        <v>232</v>
      </c>
      <c r="H375" s="184">
        <v>120.813</v>
      </c>
      <c r="I375" s="185"/>
      <c r="J375" s="186">
        <f>ROUND(I375*H375,2)</f>
        <v>0</v>
      </c>
      <c r="K375" s="182" t="s">
        <v>19</v>
      </c>
      <c r="L375" s="41"/>
      <c r="M375" s="187" t="s">
        <v>19</v>
      </c>
      <c r="N375" s="188" t="s">
        <v>40</v>
      </c>
      <c r="O375" s="66"/>
      <c r="P375" s="189">
        <f>O375*H375</f>
        <v>0</v>
      </c>
      <c r="Q375" s="189">
        <v>0</v>
      </c>
      <c r="R375" s="189">
        <f>Q375*H375</f>
        <v>0</v>
      </c>
      <c r="S375" s="189">
        <v>0</v>
      </c>
      <c r="T375" s="190">
        <f>S375*H375</f>
        <v>0</v>
      </c>
      <c r="U375" s="36"/>
      <c r="V375" s="36"/>
      <c r="W375" s="36"/>
      <c r="X375" s="36"/>
      <c r="Y375" s="36"/>
      <c r="Z375" s="36"/>
      <c r="AA375" s="36"/>
      <c r="AB375" s="36"/>
      <c r="AC375" s="36"/>
      <c r="AD375" s="36"/>
      <c r="AE375" s="36"/>
      <c r="AR375" s="191" t="s">
        <v>542</v>
      </c>
      <c r="AT375" s="191" t="s">
        <v>146</v>
      </c>
      <c r="AU375" s="191" t="s">
        <v>78</v>
      </c>
      <c r="AY375" s="19" t="s">
        <v>144</v>
      </c>
      <c r="BE375" s="192">
        <f>IF(N375="základní",J375,0)</f>
        <v>0</v>
      </c>
      <c r="BF375" s="192">
        <f>IF(N375="snížená",J375,0)</f>
        <v>0</v>
      </c>
      <c r="BG375" s="192">
        <f>IF(N375="zákl. přenesená",J375,0)</f>
        <v>0</v>
      </c>
      <c r="BH375" s="192">
        <f>IF(N375="sníž. přenesená",J375,0)</f>
        <v>0</v>
      </c>
      <c r="BI375" s="192">
        <f>IF(N375="nulová",J375,0)</f>
        <v>0</v>
      </c>
      <c r="BJ375" s="19" t="s">
        <v>74</v>
      </c>
      <c r="BK375" s="192">
        <f>ROUND(I375*H375,2)</f>
        <v>0</v>
      </c>
      <c r="BL375" s="19" t="s">
        <v>542</v>
      </c>
      <c r="BM375" s="191" t="s">
        <v>5353</v>
      </c>
    </row>
    <row r="376" spans="1:65" s="13" customFormat="1" ht="10.199999999999999">
      <c r="B376" s="198"/>
      <c r="C376" s="199"/>
      <c r="D376" s="200" t="s">
        <v>154</v>
      </c>
      <c r="E376" s="201" t="s">
        <v>19</v>
      </c>
      <c r="F376" s="202" t="s">
        <v>5278</v>
      </c>
      <c r="G376" s="199"/>
      <c r="H376" s="201" t="s">
        <v>19</v>
      </c>
      <c r="I376" s="203"/>
      <c r="J376" s="199"/>
      <c r="K376" s="199"/>
      <c r="L376" s="204"/>
      <c r="M376" s="205"/>
      <c r="N376" s="206"/>
      <c r="O376" s="206"/>
      <c r="P376" s="206"/>
      <c r="Q376" s="206"/>
      <c r="R376" s="206"/>
      <c r="S376" s="206"/>
      <c r="T376" s="207"/>
      <c r="AT376" s="208" t="s">
        <v>154</v>
      </c>
      <c r="AU376" s="208" t="s">
        <v>78</v>
      </c>
      <c r="AV376" s="13" t="s">
        <v>74</v>
      </c>
      <c r="AW376" s="13" t="s">
        <v>31</v>
      </c>
      <c r="AX376" s="13" t="s">
        <v>69</v>
      </c>
      <c r="AY376" s="208" t="s">
        <v>144</v>
      </c>
    </row>
    <row r="377" spans="1:65" s="14" customFormat="1" ht="10.199999999999999">
      <c r="B377" s="209"/>
      <c r="C377" s="210"/>
      <c r="D377" s="200" t="s">
        <v>154</v>
      </c>
      <c r="E377" s="211" t="s">
        <v>19</v>
      </c>
      <c r="F377" s="212" t="s">
        <v>5354</v>
      </c>
      <c r="G377" s="210"/>
      <c r="H377" s="213">
        <v>76.863</v>
      </c>
      <c r="I377" s="214"/>
      <c r="J377" s="210"/>
      <c r="K377" s="210"/>
      <c r="L377" s="215"/>
      <c r="M377" s="216"/>
      <c r="N377" s="217"/>
      <c r="O377" s="217"/>
      <c r="P377" s="217"/>
      <c r="Q377" s="217"/>
      <c r="R377" s="217"/>
      <c r="S377" s="217"/>
      <c r="T377" s="218"/>
      <c r="AT377" s="219" t="s">
        <v>154</v>
      </c>
      <c r="AU377" s="219" t="s">
        <v>78</v>
      </c>
      <c r="AV377" s="14" t="s">
        <v>78</v>
      </c>
      <c r="AW377" s="14" t="s">
        <v>31</v>
      </c>
      <c r="AX377" s="14" t="s">
        <v>69</v>
      </c>
      <c r="AY377" s="219" t="s">
        <v>144</v>
      </c>
    </row>
    <row r="378" spans="1:65" s="13" customFormat="1" ht="10.199999999999999">
      <c r="B378" s="198"/>
      <c r="C378" s="199"/>
      <c r="D378" s="200" t="s">
        <v>154</v>
      </c>
      <c r="E378" s="201" t="s">
        <v>19</v>
      </c>
      <c r="F378" s="202" t="s">
        <v>5295</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ht="10.199999999999999">
      <c r="B379" s="209"/>
      <c r="C379" s="210"/>
      <c r="D379" s="200" t="s">
        <v>154</v>
      </c>
      <c r="E379" s="211" t="s">
        <v>19</v>
      </c>
      <c r="F379" s="212" t="s">
        <v>5355</v>
      </c>
      <c r="G379" s="210"/>
      <c r="H379" s="213">
        <v>43.95</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5" customFormat="1" ht="10.199999999999999">
      <c r="B380" s="220"/>
      <c r="C380" s="221"/>
      <c r="D380" s="200" t="s">
        <v>154</v>
      </c>
      <c r="E380" s="222" t="s">
        <v>19</v>
      </c>
      <c r="F380" s="223" t="s">
        <v>158</v>
      </c>
      <c r="G380" s="221"/>
      <c r="H380" s="224">
        <v>120.813</v>
      </c>
      <c r="I380" s="225"/>
      <c r="J380" s="221"/>
      <c r="K380" s="221"/>
      <c r="L380" s="226"/>
      <c r="M380" s="227"/>
      <c r="N380" s="228"/>
      <c r="O380" s="228"/>
      <c r="P380" s="228"/>
      <c r="Q380" s="228"/>
      <c r="R380" s="228"/>
      <c r="S380" s="228"/>
      <c r="T380" s="229"/>
      <c r="AT380" s="230" t="s">
        <v>154</v>
      </c>
      <c r="AU380" s="230" t="s">
        <v>78</v>
      </c>
      <c r="AV380" s="15" t="s">
        <v>106</v>
      </c>
      <c r="AW380" s="15" t="s">
        <v>31</v>
      </c>
      <c r="AX380" s="15" t="s">
        <v>74</v>
      </c>
      <c r="AY380" s="230" t="s">
        <v>144</v>
      </c>
    </row>
    <row r="381" spans="1:65" s="2" customFormat="1" ht="24.15" customHeight="1">
      <c r="A381" s="36"/>
      <c r="B381" s="37"/>
      <c r="C381" s="180" t="s">
        <v>613</v>
      </c>
      <c r="D381" s="180" t="s">
        <v>146</v>
      </c>
      <c r="E381" s="181" t="s">
        <v>5356</v>
      </c>
      <c r="F381" s="182" t="s">
        <v>5357</v>
      </c>
      <c r="G381" s="183" t="s">
        <v>1908</v>
      </c>
      <c r="H381" s="256"/>
      <c r="I381" s="185"/>
      <c r="J381" s="186">
        <f>ROUND(I381*H381,2)</f>
        <v>0</v>
      </c>
      <c r="K381" s="182" t="s">
        <v>150</v>
      </c>
      <c r="L381" s="41"/>
      <c r="M381" s="187" t="s">
        <v>19</v>
      </c>
      <c r="N381" s="188" t="s">
        <v>40</v>
      </c>
      <c r="O381" s="66"/>
      <c r="P381" s="189">
        <f>O381*H381</f>
        <v>0</v>
      </c>
      <c r="Q381" s="189">
        <v>0</v>
      </c>
      <c r="R381" s="189">
        <f>Q381*H381</f>
        <v>0</v>
      </c>
      <c r="S381" s="189">
        <v>0</v>
      </c>
      <c r="T381" s="190">
        <f>S381*H381</f>
        <v>0</v>
      </c>
      <c r="U381" s="36"/>
      <c r="V381" s="36"/>
      <c r="W381" s="36"/>
      <c r="X381" s="36"/>
      <c r="Y381" s="36"/>
      <c r="Z381" s="36"/>
      <c r="AA381" s="36"/>
      <c r="AB381" s="36"/>
      <c r="AC381" s="36"/>
      <c r="AD381" s="36"/>
      <c r="AE381" s="36"/>
      <c r="AR381" s="191" t="s">
        <v>542</v>
      </c>
      <c r="AT381" s="191" t="s">
        <v>146</v>
      </c>
      <c r="AU381" s="191" t="s">
        <v>78</v>
      </c>
      <c r="AY381" s="19" t="s">
        <v>144</v>
      </c>
      <c r="BE381" s="192">
        <f>IF(N381="základní",J381,0)</f>
        <v>0</v>
      </c>
      <c r="BF381" s="192">
        <f>IF(N381="snížená",J381,0)</f>
        <v>0</v>
      </c>
      <c r="BG381" s="192">
        <f>IF(N381="zákl. přenesená",J381,0)</f>
        <v>0</v>
      </c>
      <c r="BH381" s="192">
        <f>IF(N381="sníž. přenesená",J381,0)</f>
        <v>0</v>
      </c>
      <c r="BI381" s="192">
        <f>IF(N381="nulová",J381,0)</f>
        <v>0</v>
      </c>
      <c r="BJ381" s="19" t="s">
        <v>74</v>
      </c>
      <c r="BK381" s="192">
        <f>ROUND(I381*H381,2)</f>
        <v>0</v>
      </c>
      <c r="BL381" s="19" t="s">
        <v>542</v>
      </c>
      <c r="BM381" s="191" t="s">
        <v>5358</v>
      </c>
    </row>
    <row r="382" spans="1:65" s="2" customFormat="1" ht="10.199999999999999">
      <c r="A382" s="36"/>
      <c r="B382" s="37"/>
      <c r="C382" s="38"/>
      <c r="D382" s="193" t="s">
        <v>152</v>
      </c>
      <c r="E382" s="38"/>
      <c r="F382" s="194" t="s">
        <v>5359</v>
      </c>
      <c r="G382" s="38"/>
      <c r="H382" s="38"/>
      <c r="I382" s="195"/>
      <c r="J382" s="38"/>
      <c r="K382" s="38"/>
      <c r="L382" s="41"/>
      <c r="M382" s="196"/>
      <c r="N382" s="197"/>
      <c r="O382" s="66"/>
      <c r="P382" s="66"/>
      <c r="Q382" s="66"/>
      <c r="R382" s="66"/>
      <c r="S382" s="66"/>
      <c r="T382" s="67"/>
      <c r="U382" s="36"/>
      <c r="V382" s="36"/>
      <c r="W382" s="36"/>
      <c r="X382" s="36"/>
      <c r="Y382" s="36"/>
      <c r="Z382" s="36"/>
      <c r="AA382" s="36"/>
      <c r="AB382" s="36"/>
      <c r="AC382" s="36"/>
      <c r="AD382" s="36"/>
      <c r="AE382" s="36"/>
      <c r="AT382" s="19" t="s">
        <v>152</v>
      </c>
      <c r="AU382" s="19" t="s">
        <v>78</v>
      </c>
    </row>
    <row r="383" spans="1:65" s="12" customFormat="1" ht="22.8" customHeight="1">
      <c r="B383" s="164"/>
      <c r="C383" s="165"/>
      <c r="D383" s="166" t="s">
        <v>68</v>
      </c>
      <c r="E383" s="178" t="s">
        <v>2893</v>
      </c>
      <c r="F383" s="178" t="s">
        <v>2894</v>
      </c>
      <c r="G383" s="165"/>
      <c r="H383" s="165"/>
      <c r="I383" s="168"/>
      <c r="J383" s="179">
        <f>BK383</f>
        <v>0</v>
      </c>
      <c r="K383" s="165"/>
      <c r="L383" s="170"/>
      <c r="M383" s="171"/>
      <c r="N383" s="172"/>
      <c r="O383" s="172"/>
      <c r="P383" s="173">
        <f>SUM(P384:P392)</f>
        <v>0</v>
      </c>
      <c r="Q383" s="172"/>
      <c r="R383" s="173">
        <f>SUM(R384:R392)</f>
        <v>1.069E-2</v>
      </c>
      <c r="S383" s="172"/>
      <c r="T383" s="174">
        <f>SUM(T384:T392)</f>
        <v>0</v>
      </c>
      <c r="AR383" s="175" t="s">
        <v>78</v>
      </c>
      <c r="AT383" s="176" t="s">
        <v>68</v>
      </c>
      <c r="AU383" s="176" t="s">
        <v>74</v>
      </c>
      <c r="AY383" s="175" t="s">
        <v>144</v>
      </c>
      <c r="BK383" s="177">
        <f>SUM(BK384:BK392)</f>
        <v>0</v>
      </c>
    </row>
    <row r="384" spans="1:65" s="2" customFormat="1" ht="16.5" customHeight="1">
      <c r="A384" s="36"/>
      <c r="B384" s="37"/>
      <c r="C384" s="180" t="s">
        <v>625</v>
      </c>
      <c r="D384" s="180" t="s">
        <v>146</v>
      </c>
      <c r="E384" s="181" t="s">
        <v>5360</v>
      </c>
      <c r="F384" s="182" t="s">
        <v>5361</v>
      </c>
      <c r="G384" s="183" t="s">
        <v>418</v>
      </c>
      <c r="H384" s="184">
        <v>117.8</v>
      </c>
      <c r="I384" s="185"/>
      <c r="J384" s="186">
        <f>ROUND(I384*H384,2)</f>
        <v>0</v>
      </c>
      <c r="K384" s="182" t="s">
        <v>150</v>
      </c>
      <c r="L384" s="41"/>
      <c r="M384" s="187" t="s">
        <v>19</v>
      </c>
      <c r="N384" s="188" t="s">
        <v>40</v>
      </c>
      <c r="O384" s="66"/>
      <c r="P384" s="189">
        <f>O384*H384</f>
        <v>0</v>
      </c>
      <c r="Q384" s="189">
        <v>5.0000000000000002E-5</v>
      </c>
      <c r="R384" s="189">
        <f>Q384*H384</f>
        <v>5.8900000000000003E-3</v>
      </c>
      <c r="S384" s="189">
        <v>0</v>
      </c>
      <c r="T384" s="190">
        <f>S384*H384</f>
        <v>0</v>
      </c>
      <c r="U384" s="36"/>
      <c r="V384" s="36"/>
      <c r="W384" s="36"/>
      <c r="X384" s="36"/>
      <c r="Y384" s="36"/>
      <c r="Z384" s="36"/>
      <c r="AA384" s="36"/>
      <c r="AB384" s="36"/>
      <c r="AC384" s="36"/>
      <c r="AD384" s="36"/>
      <c r="AE384" s="36"/>
      <c r="AR384" s="191" t="s">
        <v>542</v>
      </c>
      <c r="AT384" s="191" t="s">
        <v>146</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542</v>
      </c>
      <c r="BM384" s="191" t="s">
        <v>5362</v>
      </c>
    </row>
    <row r="385" spans="1:65" s="2" customFormat="1" ht="10.199999999999999">
      <c r="A385" s="36"/>
      <c r="B385" s="37"/>
      <c r="C385" s="38"/>
      <c r="D385" s="193" t="s">
        <v>152</v>
      </c>
      <c r="E385" s="38"/>
      <c r="F385" s="194" t="s">
        <v>5363</v>
      </c>
      <c r="G385" s="38"/>
      <c r="H385" s="38"/>
      <c r="I385" s="195"/>
      <c r="J385" s="38"/>
      <c r="K385" s="38"/>
      <c r="L385" s="41"/>
      <c r="M385" s="196"/>
      <c r="N385" s="197"/>
      <c r="O385" s="66"/>
      <c r="P385" s="66"/>
      <c r="Q385" s="66"/>
      <c r="R385" s="66"/>
      <c r="S385" s="66"/>
      <c r="T385" s="67"/>
      <c r="U385" s="36"/>
      <c r="V385" s="36"/>
      <c r="W385" s="36"/>
      <c r="X385" s="36"/>
      <c r="Y385" s="36"/>
      <c r="Z385" s="36"/>
      <c r="AA385" s="36"/>
      <c r="AB385" s="36"/>
      <c r="AC385" s="36"/>
      <c r="AD385" s="36"/>
      <c r="AE385" s="36"/>
      <c r="AT385" s="19" t="s">
        <v>152</v>
      </c>
      <c r="AU385" s="19" t="s">
        <v>78</v>
      </c>
    </row>
    <row r="386" spans="1:65" s="13" customFormat="1" ht="10.199999999999999">
      <c r="B386" s="198"/>
      <c r="C386" s="199"/>
      <c r="D386" s="200" t="s">
        <v>154</v>
      </c>
      <c r="E386" s="201" t="s">
        <v>19</v>
      </c>
      <c r="F386" s="202" t="s">
        <v>5295</v>
      </c>
      <c r="G386" s="199"/>
      <c r="H386" s="201" t="s">
        <v>19</v>
      </c>
      <c r="I386" s="203"/>
      <c r="J386" s="199"/>
      <c r="K386" s="199"/>
      <c r="L386" s="204"/>
      <c r="M386" s="205"/>
      <c r="N386" s="206"/>
      <c r="O386" s="206"/>
      <c r="P386" s="206"/>
      <c r="Q386" s="206"/>
      <c r="R386" s="206"/>
      <c r="S386" s="206"/>
      <c r="T386" s="207"/>
      <c r="AT386" s="208" t="s">
        <v>154</v>
      </c>
      <c r="AU386" s="208" t="s">
        <v>78</v>
      </c>
      <c r="AV386" s="13" t="s">
        <v>74</v>
      </c>
      <c r="AW386" s="13" t="s">
        <v>31</v>
      </c>
      <c r="AX386" s="13" t="s">
        <v>69</v>
      </c>
      <c r="AY386" s="208" t="s">
        <v>144</v>
      </c>
    </row>
    <row r="387" spans="1:65" s="13" customFormat="1" ht="10.199999999999999">
      <c r="B387" s="198"/>
      <c r="C387" s="199"/>
      <c r="D387" s="200" t="s">
        <v>154</v>
      </c>
      <c r="E387" s="201" t="s">
        <v>19</v>
      </c>
      <c r="F387" s="202" t="s">
        <v>5364</v>
      </c>
      <c r="G387" s="199"/>
      <c r="H387" s="201" t="s">
        <v>19</v>
      </c>
      <c r="I387" s="203"/>
      <c r="J387" s="199"/>
      <c r="K387" s="199"/>
      <c r="L387" s="204"/>
      <c r="M387" s="205"/>
      <c r="N387" s="206"/>
      <c r="O387" s="206"/>
      <c r="P387" s="206"/>
      <c r="Q387" s="206"/>
      <c r="R387" s="206"/>
      <c r="S387" s="206"/>
      <c r="T387" s="207"/>
      <c r="AT387" s="208" t="s">
        <v>154</v>
      </c>
      <c r="AU387" s="208" t="s">
        <v>78</v>
      </c>
      <c r="AV387" s="13" t="s">
        <v>74</v>
      </c>
      <c r="AW387" s="13" t="s">
        <v>31</v>
      </c>
      <c r="AX387" s="13" t="s">
        <v>69</v>
      </c>
      <c r="AY387" s="208" t="s">
        <v>144</v>
      </c>
    </row>
    <row r="388" spans="1:65" s="14" customFormat="1" ht="10.199999999999999">
      <c r="B388" s="209"/>
      <c r="C388" s="210"/>
      <c r="D388" s="200" t="s">
        <v>154</v>
      </c>
      <c r="E388" s="211" t="s">
        <v>19</v>
      </c>
      <c r="F388" s="212" t="s">
        <v>5365</v>
      </c>
      <c r="G388" s="210"/>
      <c r="H388" s="213">
        <v>117.8</v>
      </c>
      <c r="I388" s="214"/>
      <c r="J388" s="210"/>
      <c r="K388" s="210"/>
      <c r="L388" s="215"/>
      <c r="M388" s="216"/>
      <c r="N388" s="217"/>
      <c r="O388" s="217"/>
      <c r="P388" s="217"/>
      <c r="Q388" s="217"/>
      <c r="R388" s="217"/>
      <c r="S388" s="217"/>
      <c r="T388" s="218"/>
      <c r="AT388" s="219" t="s">
        <v>154</v>
      </c>
      <c r="AU388" s="219" t="s">
        <v>78</v>
      </c>
      <c r="AV388" s="14" t="s">
        <v>78</v>
      </c>
      <c r="AW388" s="14" t="s">
        <v>31</v>
      </c>
      <c r="AX388" s="14" t="s">
        <v>69</v>
      </c>
      <c r="AY388" s="219" t="s">
        <v>144</v>
      </c>
    </row>
    <row r="389" spans="1:65" s="15" customFormat="1" ht="10.199999999999999">
      <c r="B389" s="220"/>
      <c r="C389" s="221"/>
      <c r="D389" s="200" t="s">
        <v>154</v>
      </c>
      <c r="E389" s="222" t="s">
        <v>19</v>
      </c>
      <c r="F389" s="223" t="s">
        <v>158</v>
      </c>
      <c r="G389" s="221"/>
      <c r="H389" s="224">
        <v>117.8</v>
      </c>
      <c r="I389" s="225"/>
      <c r="J389" s="221"/>
      <c r="K389" s="221"/>
      <c r="L389" s="226"/>
      <c r="M389" s="227"/>
      <c r="N389" s="228"/>
      <c r="O389" s="228"/>
      <c r="P389" s="228"/>
      <c r="Q389" s="228"/>
      <c r="R389" s="228"/>
      <c r="S389" s="228"/>
      <c r="T389" s="229"/>
      <c r="AT389" s="230" t="s">
        <v>154</v>
      </c>
      <c r="AU389" s="230" t="s">
        <v>78</v>
      </c>
      <c r="AV389" s="15" t="s">
        <v>106</v>
      </c>
      <c r="AW389" s="15" t="s">
        <v>31</v>
      </c>
      <c r="AX389" s="15" t="s">
        <v>74</v>
      </c>
      <c r="AY389" s="230" t="s">
        <v>144</v>
      </c>
    </row>
    <row r="390" spans="1:65" s="2" customFormat="1" ht="16.5" customHeight="1">
      <c r="A390" s="36"/>
      <c r="B390" s="37"/>
      <c r="C390" s="231" t="s">
        <v>636</v>
      </c>
      <c r="D390" s="231" t="s">
        <v>195</v>
      </c>
      <c r="E390" s="232" t="s">
        <v>5366</v>
      </c>
      <c r="F390" s="233" t="s">
        <v>5367</v>
      </c>
      <c r="G390" s="234" t="s">
        <v>653</v>
      </c>
      <c r="H390" s="235">
        <v>2</v>
      </c>
      <c r="I390" s="236"/>
      <c r="J390" s="237">
        <f>ROUND(I390*H390,2)</f>
        <v>0</v>
      </c>
      <c r="K390" s="233" t="s">
        <v>19</v>
      </c>
      <c r="L390" s="238"/>
      <c r="M390" s="239" t="s">
        <v>19</v>
      </c>
      <c r="N390" s="240" t="s">
        <v>40</v>
      </c>
      <c r="O390" s="66"/>
      <c r="P390" s="189">
        <f>O390*H390</f>
        <v>0</v>
      </c>
      <c r="Q390" s="189">
        <v>2.3999999999999998E-3</v>
      </c>
      <c r="R390" s="189">
        <f>Q390*H390</f>
        <v>4.7999999999999996E-3</v>
      </c>
      <c r="S390" s="189">
        <v>0</v>
      </c>
      <c r="T390" s="190">
        <f>S390*H390</f>
        <v>0</v>
      </c>
      <c r="U390" s="36"/>
      <c r="V390" s="36"/>
      <c r="W390" s="36"/>
      <c r="X390" s="36"/>
      <c r="Y390" s="36"/>
      <c r="Z390" s="36"/>
      <c r="AA390" s="36"/>
      <c r="AB390" s="36"/>
      <c r="AC390" s="36"/>
      <c r="AD390" s="36"/>
      <c r="AE390" s="36"/>
      <c r="AR390" s="191" t="s">
        <v>684</v>
      </c>
      <c r="AT390" s="191" t="s">
        <v>195</v>
      </c>
      <c r="AU390" s="191" t="s">
        <v>78</v>
      </c>
      <c r="AY390" s="19" t="s">
        <v>144</v>
      </c>
      <c r="BE390" s="192">
        <f>IF(N390="základní",J390,0)</f>
        <v>0</v>
      </c>
      <c r="BF390" s="192">
        <f>IF(N390="snížená",J390,0)</f>
        <v>0</v>
      </c>
      <c r="BG390" s="192">
        <f>IF(N390="zákl. přenesená",J390,0)</f>
        <v>0</v>
      </c>
      <c r="BH390" s="192">
        <f>IF(N390="sníž. přenesená",J390,0)</f>
        <v>0</v>
      </c>
      <c r="BI390" s="192">
        <f>IF(N390="nulová",J390,0)</f>
        <v>0</v>
      </c>
      <c r="BJ390" s="19" t="s">
        <v>74</v>
      </c>
      <c r="BK390" s="192">
        <f>ROUND(I390*H390,2)</f>
        <v>0</v>
      </c>
      <c r="BL390" s="19" t="s">
        <v>542</v>
      </c>
      <c r="BM390" s="191" t="s">
        <v>5368</v>
      </c>
    </row>
    <row r="391" spans="1:65" s="2" customFormat="1" ht="24.15" customHeight="1">
      <c r="A391" s="36"/>
      <c r="B391" s="37"/>
      <c r="C391" s="180" t="s">
        <v>642</v>
      </c>
      <c r="D391" s="180" t="s">
        <v>146</v>
      </c>
      <c r="E391" s="181" t="s">
        <v>3077</v>
      </c>
      <c r="F391" s="182" t="s">
        <v>3078</v>
      </c>
      <c r="G391" s="183" t="s">
        <v>1908</v>
      </c>
      <c r="H391" s="256"/>
      <c r="I391" s="185"/>
      <c r="J391" s="186">
        <f>ROUND(I391*H391,2)</f>
        <v>0</v>
      </c>
      <c r="K391" s="182" t="s">
        <v>150</v>
      </c>
      <c r="L391" s="41"/>
      <c r="M391" s="187" t="s">
        <v>19</v>
      </c>
      <c r="N391" s="188" t="s">
        <v>40</v>
      </c>
      <c r="O391" s="66"/>
      <c r="P391" s="189">
        <f>O391*H391</f>
        <v>0</v>
      </c>
      <c r="Q391" s="189">
        <v>0</v>
      </c>
      <c r="R391" s="189">
        <f>Q391*H391</f>
        <v>0</v>
      </c>
      <c r="S391" s="189">
        <v>0</v>
      </c>
      <c r="T391" s="190">
        <f>S391*H391</f>
        <v>0</v>
      </c>
      <c r="U391" s="36"/>
      <c r="V391" s="36"/>
      <c r="W391" s="36"/>
      <c r="X391" s="36"/>
      <c r="Y391" s="36"/>
      <c r="Z391" s="36"/>
      <c r="AA391" s="36"/>
      <c r="AB391" s="36"/>
      <c r="AC391" s="36"/>
      <c r="AD391" s="36"/>
      <c r="AE391" s="36"/>
      <c r="AR391" s="191" t="s">
        <v>542</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74</v>
      </c>
      <c r="BK391" s="192">
        <f>ROUND(I391*H391,2)</f>
        <v>0</v>
      </c>
      <c r="BL391" s="19" t="s">
        <v>542</v>
      </c>
      <c r="BM391" s="191" t="s">
        <v>5369</v>
      </c>
    </row>
    <row r="392" spans="1:65" s="2" customFormat="1" ht="10.199999999999999">
      <c r="A392" s="36"/>
      <c r="B392" s="37"/>
      <c r="C392" s="38"/>
      <c r="D392" s="193" t="s">
        <v>152</v>
      </c>
      <c r="E392" s="38"/>
      <c r="F392" s="194" t="s">
        <v>3080</v>
      </c>
      <c r="G392" s="38"/>
      <c r="H392" s="38"/>
      <c r="I392" s="195"/>
      <c r="J392" s="38"/>
      <c r="K392" s="38"/>
      <c r="L392" s="41"/>
      <c r="M392" s="196"/>
      <c r="N392" s="197"/>
      <c r="O392" s="66"/>
      <c r="P392" s="66"/>
      <c r="Q392" s="66"/>
      <c r="R392" s="66"/>
      <c r="S392" s="66"/>
      <c r="T392" s="67"/>
      <c r="U392" s="36"/>
      <c r="V392" s="36"/>
      <c r="W392" s="36"/>
      <c r="X392" s="36"/>
      <c r="Y392" s="36"/>
      <c r="Z392" s="36"/>
      <c r="AA392" s="36"/>
      <c r="AB392" s="36"/>
      <c r="AC392" s="36"/>
      <c r="AD392" s="36"/>
      <c r="AE392" s="36"/>
      <c r="AT392" s="19" t="s">
        <v>152</v>
      </c>
      <c r="AU392" s="19" t="s">
        <v>78</v>
      </c>
    </row>
    <row r="393" spans="1:65" s="12" customFormat="1" ht="22.8" customHeight="1">
      <c r="B393" s="164"/>
      <c r="C393" s="165"/>
      <c r="D393" s="166" t="s">
        <v>68</v>
      </c>
      <c r="E393" s="178" t="s">
        <v>3368</v>
      </c>
      <c r="F393" s="178" t="s">
        <v>3369</v>
      </c>
      <c r="G393" s="165"/>
      <c r="H393" s="165"/>
      <c r="I393" s="168"/>
      <c r="J393" s="179">
        <f>BK393</f>
        <v>0</v>
      </c>
      <c r="K393" s="165"/>
      <c r="L393" s="170"/>
      <c r="M393" s="171"/>
      <c r="N393" s="172"/>
      <c r="O393" s="172"/>
      <c r="P393" s="173">
        <f>SUM(P394:P401)</f>
        <v>0</v>
      </c>
      <c r="Q393" s="172"/>
      <c r="R393" s="173">
        <f>SUM(R394:R401)</f>
        <v>5.9438999999999994E-3</v>
      </c>
      <c r="S393" s="172"/>
      <c r="T393" s="174">
        <f>SUM(T394:T401)</f>
        <v>0</v>
      </c>
      <c r="AR393" s="175" t="s">
        <v>78</v>
      </c>
      <c r="AT393" s="176" t="s">
        <v>68</v>
      </c>
      <c r="AU393" s="176" t="s">
        <v>74</v>
      </c>
      <c r="AY393" s="175" t="s">
        <v>144</v>
      </c>
      <c r="BK393" s="177">
        <f>SUM(BK394:BK401)</f>
        <v>0</v>
      </c>
    </row>
    <row r="394" spans="1:65" s="2" customFormat="1" ht="16.5" customHeight="1">
      <c r="A394" s="36"/>
      <c r="B394" s="37"/>
      <c r="C394" s="180" t="s">
        <v>650</v>
      </c>
      <c r="D394" s="180" t="s">
        <v>146</v>
      </c>
      <c r="E394" s="181" t="s">
        <v>5370</v>
      </c>
      <c r="F394" s="182" t="s">
        <v>5371</v>
      </c>
      <c r="G394" s="183" t="s">
        <v>232</v>
      </c>
      <c r="H394" s="184">
        <v>39.625999999999998</v>
      </c>
      <c r="I394" s="185"/>
      <c r="J394" s="186">
        <f>ROUND(I394*H394,2)</f>
        <v>0</v>
      </c>
      <c r="K394" s="182" t="s">
        <v>150</v>
      </c>
      <c r="L394" s="41"/>
      <c r="M394" s="187" t="s">
        <v>19</v>
      </c>
      <c r="N394" s="188" t="s">
        <v>40</v>
      </c>
      <c r="O394" s="66"/>
      <c r="P394" s="189">
        <f>O394*H394</f>
        <v>0</v>
      </c>
      <c r="Q394" s="189">
        <v>1.4999999999999999E-4</v>
      </c>
      <c r="R394" s="189">
        <f>Q394*H394</f>
        <v>5.9438999999999994E-3</v>
      </c>
      <c r="S394" s="189">
        <v>0</v>
      </c>
      <c r="T394" s="190">
        <f>S394*H394</f>
        <v>0</v>
      </c>
      <c r="U394" s="36"/>
      <c r="V394" s="36"/>
      <c r="W394" s="36"/>
      <c r="X394" s="36"/>
      <c r="Y394" s="36"/>
      <c r="Z394" s="36"/>
      <c r="AA394" s="36"/>
      <c r="AB394" s="36"/>
      <c r="AC394" s="36"/>
      <c r="AD394" s="36"/>
      <c r="AE394" s="36"/>
      <c r="AR394" s="191" t="s">
        <v>542</v>
      </c>
      <c r="AT394" s="191" t="s">
        <v>146</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542</v>
      </c>
      <c r="BM394" s="191" t="s">
        <v>5372</v>
      </c>
    </row>
    <row r="395" spans="1:65" s="2" customFormat="1" ht="10.199999999999999">
      <c r="A395" s="36"/>
      <c r="B395" s="37"/>
      <c r="C395" s="38"/>
      <c r="D395" s="193" t="s">
        <v>152</v>
      </c>
      <c r="E395" s="38"/>
      <c r="F395" s="194" t="s">
        <v>5373</v>
      </c>
      <c r="G395" s="38"/>
      <c r="H395" s="38"/>
      <c r="I395" s="195"/>
      <c r="J395" s="38"/>
      <c r="K395" s="38"/>
      <c r="L395" s="41"/>
      <c r="M395" s="196"/>
      <c r="N395" s="197"/>
      <c r="O395" s="66"/>
      <c r="P395" s="66"/>
      <c r="Q395" s="66"/>
      <c r="R395" s="66"/>
      <c r="S395" s="66"/>
      <c r="T395" s="67"/>
      <c r="U395" s="36"/>
      <c r="V395" s="36"/>
      <c r="W395" s="36"/>
      <c r="X395" s="36"/>
      <c r="Y395" s="36"/>
      <c r="Z395" s="36"/>
      <c r="AA395" s="36"/>
      <c r="AB395" s="36"/>
      <c r="AC395" s="36"/>
      <c r="AD395" s="36"/>
      <c r="AE395" s="36"/>
      <c r="AT395" s="19" t="s">
        <v>152</v>
      </c>
      <c r="AU395" s="19" t="s">
        <v>78</v>
      </c>
    </row>
    <row r="396" spans="1:65" s="13" customFormat="1" ht="10.199999999999999">
      <c r="B396" s="198"/>
      <c r="C396" s="199"/>
      <c r="D396" s="200" t="s">
        <v>154</v>
      </c>
      <c r="E396" s="201" t="s">
        <v>19</v>
      </c>
      <c r="F396" s="202" t="s">
        <v>5278</v>
      </c>
      <c r="G396" s="199"/>
      <c r="H396" s="201" t="s">
        <v>19</v>
      </c>
      <c r="I396" s="203"/>
      <c r="J396" s="199"/>
      <c r="K396" s="199"/>
      <c r="L396" s="204"/>
      <c r="M396" s="205"/>
      <c r="N396" s="206"/>
      <c r="O396" s="206"/>
      <c r="P396" s="206"/>
      <c r="Q396" s="206"/>
      <c r="R396" s="206"/>
      <c r="S396" s="206"/>
      <c r="T396" s="207"/>
      <c r="AT396" s="208" t="s">
        <v>154</v>
      </c>
      <c r="AU396" s="208" t="s">
        <v>78</v>
      </c>
      <c r="AV396" s="13" t="s">
        <v>74</v>
      </c>
      <c r="AW396" s="13" t="s">
        <v>31</v>
      </c>
      <c r="AX396" s="13" t="s">
        <v>69</v>
      </c>
      <c r="AY396" s="208" t="s">
        <v>144</v>
      </c>
    </row>
    <row r="397" spans="1:65" s="13" customFormat="1" ht="10.199999999999999">
      <c r="B397" s="198"/>
      <c r="C397" s="199"/>
      <c r="D397" s="200" t="s">
        <v>154</v>
      </c>
      <c r="E397" s="201" t="s">
        <v>19</v>
      </c>
      <c r="F397" s="202" t="s">
        <v>5374</v>
      </c>
      <c r="G397" s="199"/>
      <c r="H397" s="201" t="s">
        <v>19</v>
      </c>
      <c r="I397" s="203"/>
      <c r="J397" s="199"/>
      <c r="K397" s="199"/>
      <c r="L397" s="204"/>
      <c r="M397" s="205"/>
      <c r="N397" s="206"/>
      <c r="O397" s="206"/>
      <c r="P397" s="206"/>
      <c r="Q397" s="206"/>
      <c r="R397" s="206"/>
      <c r="S397" s="206"/>
      <c r="T397" s="207"/>
      <c r="AT397" s="208" t="s">
        <v>154</v>
      </c>
      <c r="AU397" s="208" t="s">
        <v>78</v>
      </c>
      <c r="AV397" s="13" t="s">
        <v>74</v>
      </c>
      <c r="AW397" s="13" t="s">
        <v>31</v>
      </c>
      <c r="AX397" s="13" t="s">
        <v>69</v>
      </c>
      <c r="AY397" s="208" t="s">
        <v>144</v>
      </c>
    </row>
    <row r="398" spans="1:65" s="14" customFormat="1" ht="10.199999999999999">
      <c r="B398" s="209"/>
      <c r="C398" s="210"/>
      <c r="D398" s="200" t="s">
        <v>154</v>
      </c>
      <c r="E398" s="211" t="s">
        <v>19</v>
      </c>
      <c r="F398" s="212" t="s">
        <v>5375</v>
      </c>
      <c r="G398" s="210"/>
      <c r="H398" s="213">
        <v>11.872</v>
      </c>
      <c r="I398" s="214"/>
      <c r="J398" s="210"/>
      <c r="K398" s="210"/>
      <c r="L398" s="215"/>
      <c r="M398" s="216"/>
      <c r="N398" s="217"/>
      <c r="O398" s="217"/>
      <c r="P398" s="217"/>
      <c r="Q398" s="217"/>
      <c r="R398" s="217"/>
      <c r="S398" s="217"/>
      <c r="T398" s="218"/>
      <c r="AT398" s="219" t="s">
        <v>154</v>
      </c>
      <c r="AU398" s="219" t="s">
        <v>78</v>
      </c>
      <c r="AV398" s="14" t="s">
        <v>78</v>
      </c>
      <c r="AW398" s="14" t="s">
        <v>31</v>
      </c>
      <c r="AX398" s="14" t="s">
        <v>69</v>
      </c>
      <c r="AY398" s="219" t="s">
        <v>144</v>
      </c>
    </row>
    <row r="399" spans="1:65" s="14" customFormat="1" ht="10.199999999999999">
      <c r="B399" s="209"/>
      <c r="C399" s="210"/>
      <c r="D399" s="200" t="s">
        <v>154</v>
      </c>
      <c r="E399" s="211" t="s">
        <v>19</v>
      </c>
      <c r="F399" s="212" t="s">
        <v>5376</v>
      </c>
      <c r="G399" s="210"/>
      <c r="H399" s="213">
        <v>15.21</v>
      </c>
      <c r="I399" s="214"/>
      <c r="J399" s="210"/>
      <c r="K399" s="210"/>
      <c r="L399" s="215"/>
      <c r="M399" s="216"/>
      <c r="N399" s="217"/>
      <c r="O399" s="217"/>
      <c r="P399" s="217"/>
      <c r="Q399" s="217"/>
      <c r="R399" s="217"/>
      <c r="S399" s="217"/>
      <c r="T399" s="218"/>
      <c r="AT399" s="219" t="s">
        <v>154</v>
      </c>
      <c r="AU399" s="219" t="s">
        <v>78</v>
      </c>
      <c r="AV399" s="14" t="s">
        <v>78</v>
      </c>
      <c r="AW399" s="14" t="s">
        <v>31</v>
      </c>
      <c r="AX399" s="14" t="s">
        <v>69</v>
      </c>
      <c r="AY399" s="219" t="s">
        <v>144</v>
      </c>
    </row>
    <row r="400" spans="1:65" s="14" customFormat="1" ht="10.199999999999999">
      <c r="B400" s="209"/>
      <c r="C400" s="210"/>
      <c r="D400" s="200" t="s">
        <v>154</v>
      </c>
      <c r="E400" s="211" t="s">
        <v>19</v>
      </c>
      <c r="F400" s="212" t="s">
        <v>5377</v>
      </c>
      <c r="G400" s="210"/>
      <c r="H400" s="213">
        <v>12.544</v>
      </c>
      <c r="I400" s="214"/>
      <c r="J400" s="210"/>
      <c r="K400" s="210"/>
      <c r="L400" s="215"/>
      <c r="M400" s="216"/>
      <c r="N400" s="217"/>
      <c r="O400" s="217"/>
      <c r="P400" s="217"/>
      <c r="Q400" s="217"/>
      <c r="R400" s="217"/>
      <c r="S400" s="217"/>
      <c r="T400" s="218"/>
      <c r="AT400" s="219" t="s">
        <v>154</v>
      </c>
      <c r="AU400" s="219" t="s">
        <v>78</v>
      </c>
      <c r="AV400" s="14" t="s">
        <v>78</v>
      </c>
      <c r="AW400" s="14" t="s">
        <v>31</v>
      </c>
      <c r="AX400" s="14" t="s">
        <v>69</v>
      </c>
      <c r="AY400" s="219" t="s">
        <v>144</v>
      </c>
    </row>
    <row r="401" spans="1:51" s="15" customFormat="1" ht="10.199999999999999">
      <c r="B401" s="220"/>
      <c r="C401" s="221"/>
      <c r="D401" s="200" t="s">
        <v>154</v>
      </c>
      <c r="E401" s="222" t="s">
        <v>19</v>
      </c>
      <c r="F401" s="223" t="s">
        <v>158</v>
      </c>
      <c r="G401" s="221"/>
      <c r="H401" s="224">
        <v>39.626000000000005</v>
      </c>
      <c r="I401" s="225"/>
      <c r="J401" s="221"/>
      <c r="K401" s="221"/>
      <c r="L401" s="226"/>
      <c r="M401" s="262"/>
      <c r="N401" s="263"/>
      <c r="O401" s="263"/>
      <c r="P401" s="263"/>
      <c r="Q401" s="263"/>
      <c r="R401" s="263"/>
      <c r="S401" s="263"/>
      <c r="T401" s="264"/>
      <c r="AT401" s="230" t="s">
        <v>154</v>
      </c>
      <c r="AU401" s="230" t="s">
        <v>78</v>
      </c>
      <c r="AV401" s="15" t="s">
        <v>106</v>
      </c>
      <c r="AW401" s="15" t="s">
        <v>31</v>
      </c>
      <c r="AX401" s="15" t="s">
        <v>74</v>
      </c>
      <c r="AY401" s="230" t="s">
        <v>144</v>
      </c>
    </row>
    <row r="402" spans="1:51" s="2" customFormat="1" ht="6.9" customHeight="1">
      <c r="A402" s="36"/>
      <c r="B402" s="49"/>
      <c r="C402" s="50"/>
      <c r="D402" s="50"/>
      <c r="E402" s="50"/>
      <c r="F402" s="50"/>
      <c r="G402" s="50"/>
      <c r="H402" s="50"/>
      <c r="I402" s="50"/>
      <c r="J402" s="50"/>
      <c r="K402" s="50"/>
      <c r="L402" s="41"/>
      <c r="M402" s="36"/>
      <c r="O402" s="36"/>
      <c r="P402" s="36"/>
      <c r="Q402" s="36"/>
      <c r="R402" s="36"/>
      <c r="S402" s="36"/>
      <c r="T402" s="36"/>
      <c r="U402" s="36"/>
      <c r="V402" s="36"/>
      <c r="W402" s="36"/>
      <c r="X402" s="36"/>
      <c r="Y402" s="36"/>
      <c r="Z402" s="36"/>
      <c r="AA402" s="36"/>
      <c r="AB402" s="36"/>
      <c r="AC402" s="36"/>
      <c r="AD402" s="36"/>
      <c r="AE402" s="36"/>
    </row>
  </sheetData>
  <sheetProtection algorithmName="SHA-512" hashValue="ljDQkQgLZqMnNXxLlP7K3k4QAKKFOW6vyBC6JUmeyiMmQmbFV5Fd1ctp3kKMSEiGRw7s0outLA6JO6hw+CY7ZA==" saltValue="4zC49XgeuYi4V2eCJRwDxIWolSqnHJwIHGEQlKgGiRUSWJtDjHJrl/nIInene4DZuBP/Yz28gCZiRvPqY4HNpQ==" spinCount="100000" sheet="1" objects="1" scenarios="1" formatColumns="0" formatRows="0" autoFilter="0"/>
  <autoFilter ref="C91:K401" xr:uid="{00000000-0009-0000-0000-000009000000}"/>
  <mergeCells count="9">
    <mergeCell ref="E50:H50"/>
    <mergeCell ref="E82:H82"/>
    <mergeCell ref="E84:H84"/>
    <mergeCell ref="L2:V2"/>
    <mergeCell ref="E7:H7"/>
    <mergeCell ref="E9:H9"/>
    <mergeCell ref="E18:H18"/>
    <mergeCell ref="E27:H27"/>
    <mergeCell ref="E48:H48"/>
  </mergeCells>
  <hyperlinks>
    <hyperlink ref="F96" r:id="rId1" xr:uid="{00000000-0004-0000-0900-000000000000}"/>
    <hyperlink ref="F104" r:id="rId2" xr:uid="{00000000-0004-0000-0900-000001000000}"/>
    <hyperlink ref="F113" r:id="rId3" xr:uid="{00000000-0004-0000-0900-000002000000}"/>
    <hyperlink ref="F118" r:id="rId4" xr:uid="{00000000-0004-0000-0900-000003000000}"/>
    <hyperlink ref="F124" r:id="rId5" xr:uid="{00000000-0004-0000-0900-000004000000}"/>
    <hyperlink ref="F129" r:id="rId6" xr:uid="{00000000-0004-0000-0900-000005000000}"/>
    <hyperlink ref="F134" r:id="rId7" xr:uid="{00000000-0004-0000-0900-000006000000}"/>
    <hyperlink ref="F139" r:id="rId8" xr:uid="{00000000-0004-0000-0900-000007000000}"/>
    <hyperlink ref="F144" r:id="rId9" xr:uid="{00000000-0004-0000-0900-000008000000}"/>
    <hyperlink ref="F151" r:id="rId10" xr:uid="{00000000-0004-0000-0900-000009000000}"/>
    <hyperlink ref="F156" r:id="rId11" xr:uid="{00000000-0004-0000-0900-00000A000000}"/>
    <hyperlink ref="F163" r:id="rId12" xr:uid="{00000000-0004-0000-0900-00000B000000}"/>
    <hyperlink ref="F166" r:id="rId13" xr:uid="{00000000-0004-0000-0900-00000C000000}"/>
    <hyperlink ref="F173" r:id="rId14" xr:uid="{00000000-0004-0000-0900-00000D000000}"/>
    <hyperlink ref="F176" r:id="rId15" xr:uid="{00000000-0004-0000-0900-00000E000000}"/>
    <hyperlink ref="F184" r:id="rId16" xr:uid="{00000000-0004-0000-0900-00000F000000}"/>
    <hyperlink ref="F189" r:id="rId17" xr:uid="{00000000-0004-0000-0900-000010000000}"/>
    <hyperlink ref="F191" r:id="rId18" xr:uid="{00000000-0004-0000-0900-000011000000}"/>
    <hyperlink ref="F203" r:id="rId19" xr:uid="{00000000-0004-0000-0900-000012000000}"/>
    <hyperlink ref="F208" r:id="rId20" xr:uid="{00000000-0004-0000-0900-000013000000}"/>
    <hyperlink ref="F212" r:id="rId21" xr:uid="{00000000-0004-0000-0900-000014000000}"/>
    <hyperlink ref="F221" r:id="rId22" xr:uid="{00000000-0004-0000-0900-000015000000}"/>
    <hyperlink ref="F227" r:id="rId23" xr:uid="{00000000-0004-0000-0900-000016000000}"/>
    <hyperlink ref="F232" r:id="rId24" xr:uid="{00000000-0004-0000-0900-000017000000}"/>
    <hyperlink ref="F237" r:id="rId25" xr:uid="{00000000-0004-0000-0900-000018000000}"/>
    <hyperlink ref="F243" r:id="rId26" xr:uid="{00000000-0004-0000-0900-000019000000}"/>
    <hyperlink ref="F245" r:id="rId27" xr:uid="{00000000-0004-0000-0900-00001A000000}"/>
    <hyperlink ref="F248" r:id="rId28" xr:uid="{00000000-0004-0000-0900-00001B000000}"/>
    <hyperlink ref="F250" r:id="rId29" xr:uid="{00000000-0004-0000-0900-00001C000000}"/>
    <hyperlink ref="F253" r:id="rId30" xr:uid="{00000000-0004-0000-0900-00001D000000}"/>
    <hyperlink ref="F257" r:id="rId31" xr:uid="{00000000-0004-0000-0900-00001E000000}"/>
    <hyperlink ref="F266" r:id="rId32" xr:uid="{00000000-0004-0000-0900-00001F000000}"/>
    <hyperlink ref="F274" r:id="rId33" xr:uid="{00000000-0004-0000-0900-000020000000}"/>
    <hyperlink ref="F279" r:id="rId34" xr:uid="{00000000-0004-0000-0900-000021000000}"/>
    <hyperlink ref="F287" r:id="rId35" xr:uid="{00000000-0004-0000-0900-000022000000}"/>
    <hyperlink ref="F296" r:id="rId36" xr:uid="{00000000-0004-0000-0900-000023000000}"/>
    <hyperlink ref="F298" r:id="rId37" xr:uid="{00000000-0004-0000-0900-000024000000}"/>
    <hyperlink ref="F307" r:id="rId38" xr:uid="{00000000-0004-0000-0900-000025000000}"/>
    <hyperlink ref="F336" r:id="rId39" xr:uid="{00000000-0004-0000-0900-000026000000}"/>
    <hyperlink ref="F345" r:id="rId40" xr:uid="{00000000-0004-0000-0900-000027000000}"/>
    <hyperlink ref="F355" r:id="rId41" xr:uid="{00000000-0004-0000-0900-000028000000}"/>
    <hyperlink ref="F364" r:id="rId42" xr:uid="{00000000-0004-0000-0900-000029000000}"/>
    <hyperlink ref="F373" r:id="rId43" xr:uid="{00000000-0004-0000-0900-00002A000000}"/>
    <hyperlink ref="F382" r:id="rId44" xr:uid="{00000000-0004-0000-0900-00002B000000}"/>
    <hyperlink ref="F385" r:id="rId45" xr:uid="{00000000-0004-0000-0900-00002C000000}"/>
    <hyperlink ref="F392" r:id="rId46" xr:uid="{00000000-0004-0000-0900-00002D000000}"/>
    <hyperlink ref="F395" r:id="rId47" xr:uid="{00000000-0004-0000-0900-00002E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BM21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108</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5378</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ROUND(J86,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ROUND((SUM(BE86:BE218)),  2)</f>
        <v>0</v>
      </c>
      <c r="G33" s="36"/>
      <c r="H33" s="36"/>
      <c r="I33" s="126">
        <v>0.21</v>
      </c>
      <c r="J33" s="125">
        <f>ROUND(((SUM(BE86:BE218))*I33),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ROUND((SUM(BF86:BF218)),  2)</f>
        <v>0</v>
      </c>
      <c r="G34" s="36"/>
      <c r="H34" s="36"/>
      <c r="I34" s="126">
        <v>0.15</v>
      </c>
      <c r="J34" s="125">
        <f>ROUND(((SUM(BF86:BF218))*I34),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ROUND((SUM(BG86:BG218)),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ROUND((SUM(BH86:BH218)),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ROUND((SUM(BI86:BI218)),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4 - SO 04 - zpevněné plochy a branka</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J86</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J87</f>
        <v>0</v>
      </c>
      <c r="K60" s="143"/>
      <c r="L60" s="147"/>
    </row>
    <row r="61" spans="1:47" s="10" customFormat="1" ht="19.95" customHeight="1">
      <c r="B61" s="148"/>
      <c r="C61" s="99"/>
      <c r="D61" s="149" t="s">
        <v>126</v>
      </c>
      <c r="E61" s="150"/>
      <c r="F61" s="150"/>
      <c r="G61" s="150"/>
      <c r="H61" s="150"/>
      <c r="I61" s="150"/>
      <c r="J61" s="151">
        <f>J88</f>
        <v>0</v>
      </c>
      <c r="K61" s="99"/>
      <c r="L61" s="152"/>
    </row>
    <row r="62" spans="1:47" s="10" customFormat="1" ht="19.95" customHeight="1">
      <c r="B62" s="148"/>
      <c r="C62" s="99"/>
      <c r="D62" s="149" t="s">
        <v>204</v>
      </c>
      <c r="E62" s="150"/>
      <c r="F62" s="150"/>
      <c r="G62" s="150"/>
      <c r="H62" s="150"/>
      <c r="I62" s="150"/>
      <c r="J62" s="151">
        <f>J127</f>
        <v>0</v>
      </c>
      <c r="K62" s="99"/>
      <c r="L62" s="152"/>
    </row>
    <row r="63" spans="1:47" s="10" customFormat="1" ht="19.95" customHeight="1">
      <c r="B63" s="148"/>
      <c r="C63" s="99"/>
      <c r="D63" s="149" t="s">
        <v>205</v>
      </c>
      <c r="E63" s="150"/>
      <c r="F63" s="150"/>
      <c r="G63" s="150"/>
      <c r="H63" s="150"/>
      <c r="I63" s="150"/>
      <c r="J63" s="151">
        <f>J135</f>
        <v>0</v>
      </c>
      <c r="K63" s="99"/>
      <c r="L63" s="152"/>
    </row>
    <row r="64" spans="1:47" s="10" customFormat="1" ht="19.95" customHeight="1">
      <c r="B64" s="148"/>
      <c r="C64" s="99"/>
      <c r="D64" s="149" t="s">
        <v>207</v>
      </c>
      <c r="E64" s="150"/>
      <c r="F64" s="150"/>
      <c r="G64" s="150"/>
      <c r="H64" s="150"/>
      <c r="I64" s="150"/>
      <c r="J64" s="151">
        <f>J145</f>
        <v>0</v>
      </c>
      <c r="K64" s="99"/>
      <c r="L64" s="152"/>
    </row>
    <row r="65" spans="1:31" s="10" customFormat="1" ht="19.95" customHeight="1">
      <c r="B65" s="148"/>
      <c r="C65" s="99"/>
      <c r="D65" s="149" t="s">
        <v>127</v>
      </c>
      <c r="E65" s="150"/>
      <c r="F65" s="150"/>
      <c r="G65" s="150"/>
      <c r="H65" s="150"/>
      <c r="I65" s="150"/>
      <c r="J65" s="151">
        <f>J173</f>
        <v>0</v>
      </c>
      <c r="K65" s="99"/>
      <c r="L65" s="152"/>
    </row>
    <row r="66" spans="1:31" s="10" customFormat="1" ht="19.95" customHeight="1">
      <c r="B66" s="148"/>
      <c r="C66" s="99"/>
      <c r="D66" s="149" t="s">
        <v>209</v>
      </c>
      <c r="E66" s="150"/>
      <c r="F66" s="150"/>
      <c r="G66" s="150"/>
      <c r="H66" s="150"/>
      <c r="I66" s="150"/>
      <c r="J66" s="151">
        <f>J216</f>
        <v>0</v>
      </c>
      <c r="K66" s="99"/>
      <c r="L66" s="152"/>
    </row>
    <row r="67" spans="1:31" s="2" customFormat="1" ht="21.75" customHeight="1">
      <c r="A67" s="36"/>
      <c r="B67" s="37"/>
      <c r="C67" s="38"/>
      <c r="D67" s="38"/>
      <c r="E67" s="38"/>
      <c r="F67" s="38"/>
      <c r="G67" s="38"/>
      <c r="H67" s="38"/>
      <c r="I67" s="38"/>
      <c r="J67" s="38"/>
      <c r="K67" s="38"/>
      <c r="L67" s="115"/>
      <c r="S67" s="36"/>
      <c r="T67" s="36"/>
      <c r="U67" s="36"/>
      <c r="V67" s="36"/>
      <c r="W67" s="36"/>
      <c r="X67" s="36"/>
      <c r="Y67" s="36"/>
      <c r="Z67" s="36"/>
      <c r="AA67" s="36"/>
      <c r="AB67" s="36"/>
      <c r="AC67" s="36"/>
      <c r="AD67" s="36"/>
      <c r="AE67" s="36"/>
    </row>
    <row r="68" spans="1:31" s="2" customFormat="1" ht="6.9" customHeight="1">
      <c r="A68" s="36"/>
      <c r="B68" s="49"/>
      <c r="C68" s="50"/>
      <c r="D68" s="50"/>
      <c r="E68" s="50"/>
      <c r="F68" s="50"/>
      <c r="G68" s="50"/>
      <c r="H68" s="50"/>
      <c r="I68" s="50"/>
      <c r="J68" s="50"/>
      <c r="K68" s="50"/>
      <c r="L68" s="115"/>
      <c r="S68" s="36"/>
      <c r="T68" s="36"/>
      <c r="U68" s="36"/>
      <c r="V68" s="36"/>
      <c r="W68" s="36"/>
      <c r="X68" s="36"/>
      <c r="Y68" s="36"/>
      <c r="Z68" s="36"/>
      <c r="AA68" s="36"/>
      <c r="AB68" s="36"/>
      <c r="AC68" s="36"/>
      <c r="AD68" s="36"/>
      <c r="AE68" s="36"/>
    </row>
    <row r="72" spans="1:31" s="2" customFormat="1" ht="6.9" customHeight="1">
      <c r="A72" s="36"/>
      <c r="B72" s="51"/>
      <c r="C72" s="52"/>
      <c r="D72" s="52"/>
      <c r="E72" s="52"/>
      <c r="F72" s="52"/>
      <c r="G72" s="52"/>
      <c r="H72" s="52"/>
      <c r="I72" s="52"/>
      <c r="J72" s="52"/>
      <c r="K72" s="52"/>
      <c r="L72" s="115"/>
      <c r="S72" s="36"/>
      <c r="T72" s="36"/>
      <c r="U72" s="36"/>
      <c r="V72" s="36"/>
      <c r="W72" s="36"/>
      <c r="X72" s="36"/>
      <c r="Y72" s="36"/>
      <c r="Z72" s="36"/>
      <c r="AA72" s="36"/>
      <c r="AB72" s="36"/>
      <c r="AC72" s="36"/>
      <c r="AD72" s="36"/>
      <c r="AE72" s="36"/>
    </row>
    <row r="73" spans="1:31" s="2" customFormat="1" ht="24.9" customHeight="1">
      <c r="A73" s="36"/>
      <c r="B73" s="37"/>
      <c r="C73" s="25" t="s">
        <v>129</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97" t="str">
        <f>E7</f>
        <v>Vědomice - přístavba a stavební úpravy mateřské školy - rev 0821</v>
      </c>
      <c r="F76" s="398"/>
      <c r="G76" s="398"/>
      <c r="H76" s="39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119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51" t="str">
        <f>E9</f>
        <v>4 - SO 04 - zpevněné plochy a branka</v>
      </c>
      <c r="F78" s="399"/>
      <c r="G78" s="399"/>
      <c r="H78" s="399"/>
      <c r="I78" s="38"/>
      <c r="J78" s="38"/>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31. 8. 2021</v>
      </c>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15"/>
      <c r="S82" s="36"/>
      <c r="T82" s="36"/>
      <c r="U82" s="36"/>
      <c r="V82" s="36"/>
      <c r="W82" s="36"/>
      <c r="X82" s="36"/>
      <c r="Y82" s="36"/>
      <c r="Z82" s="36"/>
      <c r="AA82" s="36"/>
      <c r="AB82" s="36"/>
      <c r="AC82" s="36"/>
      <c r="AD82" s="36"/>
      <c r="AE82" s="36"/>
    </row>
    <row r="83" spans="1:65" s="2" customFormat="1" ht="15.15" customHeight="1">
      <c r="A83" s="36"/>
      <c r="B83" s="37"/>
      <c r="C83" s="31" t="s">
        <v>28</v>
      </c>
      <c r="D83" s="38"/>
      <c r="E83" s="38"/>
      <c r="F83" s="29" t="str">
        <f>IF(E18="","",E18)</f>
        <v>Vyplň údaj</v>
      </c>
      <c r="G83" s="38"/>
      <c r="H83" s="38"/>
      <c r="I83" s="31" t="s">
        <v>32</v>
      </c>
      <c r="J83" s="34" t="str">
        <f>E24</f>
        <v xml:space="preserve"> </v>
      </c>
      <c r="K83" s="38"/>
      <c r="L83" s="115"/>
      <c r="S83" s="36"/>
      <c r="T83" s="36"/>
      <c r="U83" s="36"/>
      <c r="V83" s="36"/>
      <c r="W83" s="36"/>
      <c r="X83" s="36"/>
      <c r="Y83" s="36"/>
      <c r="Z83" s="36"/>
      <c r="AA83" s="36"/>
      <c r="AB83" s="36"/>
      <c r="AC83" s="36"/>
      <c r="AD83" s="36"/>
      <c r="AE83" s="36"/>
    </row>
    <row r="84" spans="1:65" s="2" customFormat="1" ht="10.35"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11" customFormat="1" ht="29.25" customHeight="1">
      <c r="A85" s="153"/>
      <c r="B85" s="154"/>
      <c r="C85" s="155" t="s">
        <v>130</v>
      </c>
      <c r="D85" s="156" t="s">
        <v>54</v>
      </c>
      <c r="E85" s="156" t="s">
        <v>50</v>
      </c>
      <c r="F85" s="156" t="s">
        <v>51</v>
      </c>
      <c r="G85" s="156" t="s">
        <v>131</v>
      </c>
      <c r="H85" s="156" t="s">
        <v>132</v>
      </c>
      <c r="I85" s="156" t="s">
        <v>133</v>
      </c>
      <c r="J85" s="156" t="s">
        <v>123</v>
      </c>
      <c r="K85" s="157" t="s">
        <v>134</v>
      </c>
      <c r="L85" s="158"/>
      <c r="M85" s="70" t="s">
        <v>19</v>
      </c>
      <c r="N85" s="71" t="s">
        <v>39</v>
      </c>
      <c r="O85" s="71" t="s">
        <v>135</v>
      </c>
      <c r="P85" s="71" t="s">
        <v>136</v>
      </c>
      <c r="Q85" s="71" t="s">
        <v>137</v>
      </c>
      <c r="R85" s="71" t="s">
        <v>138</v>
      </c>
      <c r="S85" s="71" t="s">
        <v>139</v>
      </c>
      <c r="T85" s="72" t="s">
        <v>140</v>
      </c>
      <c r="U85" s="153"/>
      <c r="V85" s="153"/>
      <c r="W85" s="153"/>
      <c r="X85" s="153"/>
      <c r="Y85" s="153"/>
      <c r="Z85" s="153"/>
      <c r="AA85" s="153"/>
      <c r="AB85" s="153"/>
      <c r="AC85" s="153"/>
      <c r="AD85" s="153"/>
      <c r="AE85" s="153"/>
    </row>
    <row r="86" spans="1:65" s="2" customFormat="1" ht="22.8" customHeight="1">
      <c r="A86" s="36"/>
      <c r="B86" s="37"/>
      <c r="C86" s="77" t="s">
        <v>141</v>
      </c>
      <c r="D86" s="38"/>
      <c r="E86" s="38"/>
      <c r="F86" s="38"/>
      <c r="G86" s="38"/>
      <c r="H86" s="38"/>
      <c r="I86" s="38"/>
      <c r="J86" s="159">
        <f>BK86</f>
        <v>0</v>
      </c>
      <c r="K86" s="38"/>
      <c r="L86" s="41"/>
      <c r="M86" s="73"/>
      <c r="N86" s="160"/>
      <c r="O86" s="74"/>
      <c r="P86" s="161">
        <f>P87</f>
        <v>0</v>
      </c>
      <c r="Q86" s="74"/>
      <c r="R86" s="161">
        <f>R87</f>
        <v>25.084418839999998</v>
      </c>
      <c r="S86" s="74"/>
      <c r="T86" s="162">
        <f>T87</f>
        <v>0</v>
      </c>
      <c r="U86" s="36"/>
      <c r="V86" s="36"/>
      <c r="W86" s="36"/>
      <c r="X86" s="36"/>
      <c r="Y86" s="36"/>
      <c r="Z86" s="36"/>
      <c r="AA86" s="36"/>
      <c r="AB86" s="36"/>
      <c r="AC86" s="36"/>
      <c r="AD86" s="36"/>
      <c r="AE86" s="36"/>
      <c r="AT86" s="19" t="s">
        <v>68</v>
      </c>
      <c r="AU86" s="19" t="s">
        <v>124</v>
      </c>
      <c r="BK86" s="163">
        <f>BK87</f>
        <v>0</v>
      </c>
    </row>
    <row r="87" spans="1:65" s="12" customFormat="1" ht="25.95" customHeight="1">
      <c r="B87" s="164"/>
      <c r="C87" s="165"/>
      <c r="D87" s="166" t="s">
        <v>68</v>
      </c>
      <c r="E87" s="167" t="s">
        <v>142</v>
      </c>
      <c r="F87" s="167" t="s">
        <v>143</v>
      </c>
      <c r="G87" s="165"/>
      <c r="H87" s="165"/>
      <c r="I87" s="168"/>
      <c r="J87" s="169">
        <f>BK87</f>
        <v>0</v>
      </c>
      <c r="K87" s="165"/>
      <c r="L87" s="170"/>
      <c r="M87" s="171"/>
      <c r="N87" s="172"/>
      <c r="O87" s="172"/>
      <c r="P87" s="173">
        <f>P88+P127+P135+P145+P173+P216</f>
        <v>0</v>
      </c>
      <c r="Q87" s="172"/>
      <c r="R87" s="173">
        <f>R88+R127+R135+R145+R173+R216</f>
        <v>25.084418839999998</v>
      </c>
      <c r="S87" s="172"/>
      <c r="T87" s="174">
        <f>T88+T127+T135+T145+T173+T216</f>
        <v>0</v>
      </c>
      <c r="AR87" s="175" t="s">
        <v>74</v>
      </c>
      <c r="AT87" s="176" t="s">
        <v>68</v>
      </c>
      <c r="AU87" s="176" t="s">
        <v>69</v>
      </c>
      <c r="AY87" s="175" t="s">
        <v>144</v>
      </c>
      <c r="BK87" s="177">
        <f>BK88+BK127+BK135+BK145+BK173+BK216</f>
        <v>0</v>
      </c>
    </row>
    <row r="88" spans="1:65" s="12" customFormat="1" ht="22.8" customHeight="1">
      <c r="B88" s="164"/>
      <c r="C88" s="165"/>
      <c r="D88" s="166" t="s">
        <v>68</v>
      </c>
      <c r="E88" s="178" t="s">
        <v>74</v>
      </c>
      <c r="F88" s="178" t="s">
        <v>145</v>
      </c>
      <c r="G88" s="165"/>
      <c r="H88" s="165"/>
      <c r="I88" s="168"/>
      <c r="J88" s="179">
        <f>BK88</f>
        <v>0</v>
      </c>
      <c r="K88" s="165"/>
      <c r="L88" s="170"/>
      <c r="M88" s="171"/>
      <c r="N88" s="172"/>
      <c r="O88" s="172"/>
      <c r="P88" s="173">
        <f>SUM(P89:P126)</f>
        <v>0</v>
      </c>
      <c r="Q88" s="172"/>
      <c r="R88" s="173">
        <f>SUM(R89:R126)</f>
        <v>0</v>
      </c>
      <c r="S88" s="172"/>
      <c r="T88" s="174">
        <f>SUM(T89:T126)</f>
        <v>0</v>
      </c>
      <c r="AR88" s="175" t="s">
        <v>74</v>
      </c>
      <c r="AT88" s="176" t="s">
        <v>68</v>
      </c>
      <c r="AU88" s="176" t="s">
        <v>74</v>
      </c>
      <c r="AY88" s="175" t="s">
        <v>144</v>
      </c>
      <c r="BK88" s="177">
        <f>SUM(BK89:BK126)</f>
        <v>0</v>
      </c>
    </row>
    <row r="89" spans="1:65" s="2" customFormat="1" ht="16.5" customHeight="1">
      <c r="A89" s="36"/>
      <c r="B89" s="37"/>
      <c r="C89" s="180" t="s">
        <v>74</v>
      </c>
      <c r="D89" s="180" t="s">
        <v>146</v>
      </c>
      <c r="E89" s="181" t="s">
        <v>5379</v>
      </c>
      <c r="F89" s="182" t="s">
        <v>5380</v>
      </c>
      <c r="G89" s="183" t="s">
        <v>232</v>
      </c>
      <c r="H89" s="184">
        <v>33.776000000000003</v>
      </c>
      <c r="I89" s="185"/>
      <c r="J89" s="186">
        <f>ROUND(I89*H89,2)</f>
        <v>0</v>
      </c>
      <c r="K89" s="182" t="s">
        <v>150</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78</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5381</v>
      </c>
    </row>
    <row r="90" spans="1:65" s="2" customFormat="1" ht="10.199999999999999">
      <c r="A90" s="36"/>
      <c r="B90" s="37"/>
      <c r="C90" s="38"/>
      <c r="D90" s="193" t="s">
        <v>152</v>
      </c>
      <c r="E90" s="38"/>
      <c r="F90" s="194" t="s">
        <v>5382</v>
      </c>
      <c r="G90" s="38"/>
      <c r="H90" s="38"/>
      <c r="I90" s="195"/>
      <c r="J90" s="38"/>
      <c r="K90" s="38"/>
      <c r="L90" s="41"/>
      <c r="M90" s="196"/>
      <c r="N90" s="197"/>
      <c r="O90" s="66"/>
      <c r="P90" s="66"/>
      <c r="Q90" s="66"/>
      <c r="R90" s="66"/>
      <c r="S90" s="66"/>
      <c r="T90" s="67"/>
      <c r="U90" s="36"/>
      <c r="V90" s="36"/>
      <c r="W90" s="36"/>
      <c r="X90" s="36"/>
      <c r="Y90" s="36"/>
      <c r="Z90" s="36"/>
      <c r="AA90" s="36"/>
      <c r="AB90" s="36"/>
      <c r="AC90" s="36"/>
      <c r="AD90" s="36"/>
      <c r="AE90" s="36"/>
      <c r="AT90" s="19" t="s">
        <v>152</v>
      </c>
      <c r="AU90" s="19" t="s">
        <v>78</v>
      </c>
    </row>
    <row r="91" spans="1:65" s="13" customFormat="1" ht="10.199999999999999">
      <c r="B91" s="198"/>
      <c r="C91" s="199"/>
      <c r="D91" s="200" t="s">
        <v>154</v>
      </c>
      <c r="E91" s="201" t="s">
        <v>19</v>
      </c>
      <c r="F91" s="202" t="s">
        <v>5383</v>
      </c>
      <c r="G91" s="199"/>
      <c r="H91" s="201" t="s">
        <v>19</v>
      </c>
      <c r="I91" s="203"/>
      <c r="J91" s="199"/>
      <c r="K91" s="199"/>
      <c r="L91" s="204"/>
      <c r="M91" s="205"/>
      <c r="N91" s="206"/>
      <c r="O91" s="206"/>
      <c r="P91" s="206"/>
      <c r="Q91" s="206"/>
      <c r="R91" s="206"/>
      <c r="S91" s="206"/>
      <c r="T91" s="207"/>
      <c r="AT91" s="208" t="s">
        <v>154</v>
      </c>
      <c r="AU91" s="208" t="s">
        <v>78</v>
      </c>
      <c r="AV91" s="13" t="s">
        <v>74</v>
      </c>
      <c r="AW91" s="13" t="s">
        <v>31</v>
      </c>
      <c r="AX91" s="13" t="s">
        <v>69</v>
      </c>
      <c r="AY91" s="208" t="s">
        <v>144</v>
      </c>
    </row>
    <row r="92" spans="1:65" s="13" customFormat="1" ht="10.199999999999999">
      <c r="B92" s="198"/>
      <c r="C92" s="199"/>
      <c r="D92" s="200" t="s">
        <v>154</v>
      </c>
      <c r="E92" s="201" t="s">
        <v>19</v>
      </c>
      <c r="F92" s="202" t="s">
        <v>5384</v>
      </c>
      <c r="G92" s="199"/>
      <c r="H92" s="201" t="s">
        <v>19</v>
      </c>
      <c r="I92" s="203"/>
      <c r="J92" s="199"/>
      <c r="K92" s="199"/>
      <c r="L92" s="204"/>
      <c r="M92" s="205"/>
      <c r="N92" s="206"/>
      <c r="O92" s="206"/>
      <c r="P92" s="206"/>
      <c r="Q92" s="206"/>
      <c r="R92" s="206"/>
      <c r="S92" s="206"/>
      <c r="T92" s="207"/>
      <c r="AT92" s="208" t="s">
        <v>154</v>
      </c>
      <c r="AU92" s="208" t="s">
        <v>78</v>
      </c>
      <c r="AV92" s="13" t="s">
        <v>74</v>
      </c>
      <c r="AW92" s="13" t="s">
        <v>31</v>
      </c>
      <c r="AX92" s="13" t="s">
        <v>69</v>
      </c>
      <c r="AY92" s="208" t="s">
        <v>144</v>
      </c>
    </row>
    <row r="93" spans="1:65" s="14" customFormat="1" ht="10.199999999999999">
      <c r="B93" s="209"/>
      <c r="C93" s="210"/>
      <c r="D93" s="200" t="s">
        <v>154</v>
      </c>
      <c r="E93" s="211" t="s">
        <v>19</v>
      </c>
      <c r="F93" s="212" t="s">
        <v>5385</v>
      </c>
      <c r="G93" s="210"/>
      <c r="H93" s="213">
        <v>9.8659999999999997</v>
      </c>
      <c r="I93" s="214"/>
      <c r="J93" s="210"/>
      <c r="K93" s="210"/>
      <c r="L93" s="215"/>
      <c r="M93" s="216"/>
      <c r="N93" s="217"/>
      <c r="O93" s="217"/>
      <c r="P93" s="217"/>
      <c r="Q93" s="217"/>
      <c r="R93" s="217"/>
      <c r="S93" s="217"/>
      <c r="T93" s="218"/>
      <c r="AT93" s="219" t="s">
        <v>154</v>
      </c>
      <c r="AU93" s="219" t="s">
        <v>78</v>
      </c>
      <c r="AV93" s="14" t="s">
        <v>78</v>
      </c>
      <c r="AW93" s="14" t="s">
        <v>31</v>
      </c>
      <c r="AX93" s="14" t="s">
        <v>69</v>
      </c>
      <c r="AY93" s="219" t="s">
        <v>144</v>
      </c>
    </row>
    <row r="94" spans="1:65" s="13" customFormat="1" ht="10.199999999999999">
      <c r="B94" s="198"/>
      <c r="C94" s="199"/>
      <c r="D94" s="200" t="s">
        <v>154</v>
      </c>
      <c r="E94" s="201" t="s">
        <v>19</v>
      </c>
      <c r="F94" s="202" t="s">
        <v>5386</v>
      </c>
      <c r="G94" s="199"/>
      <c r="H94" s="201" t="s">
        <v>19</v>
      </c>
      <c r="I94" s="203"/>
      <c r="J94" s="199"/>
      <c r="K94" s="199"/>
      <c r="L94" s="204"/>
      <c r="M94" s="205"/>
      <c r="N94" s="206"/>
      <c r="O94" s="206"/>
      <c r="P94" s="206"/>
      <c r="Q94" s="206"/>
      <c r="R94" s="206"/>
      <c r="S94" s="206"/>
      <c r="T94" s="207"/>
      <c r="AT94" s="208" t="s">
        <v>154</v>
      </c>
      <c r="AU94" s="208" t="s">
        <v>78</v>
      </c>
      <c r="AV94" s="13" t="s">
        <v>74</v>
      </c>
      <c r="AW94" s="13" t="s">
        <v>31</v>
      </c>
      <c r="AX94" s="13" t="s">
        <v>69</v>
      </c>
      <c r="AY94" s="208" t="s">
        <v>144</v>
      </c>
    </row>
    <row r="95" spans="1:65" s="14" customFormat="1" ht="10.199999999999999">
      <c r="B95" s="209"/>
      <c r="C95" s="210"/>
      <c r="D95" s="200" t="s">
        <v>154</v>
      </c>
      <c r="E95" s="211" t="s">
        <v>19</v>
      </c>
      <c r="F95" s="212" t="s">
        <v>5387</v>
      </c>
      <c r="G95" s="210"/>
      <c r="H95" s="213">
        <v>23.91</v>
      </c>
      <c r="I95" s="214"/>
      <c r="J95" s="210"/>
      <c r="K95" s="210"/>
      <c r="L95" s="215"/>
      <c r="M95" s="216"/>
      <c r="N95" s="217"/>
      <c r="O95" s="217"/>
      <c r="P95" s="217"/>
      <c r="Q95" s="217"/>
      <c r="R95" s="217"/>
      <c r="S95" s="217"/>
      <c r="T95" s="218"/>
      <c r="AT95" s="219" t="s">
        <v>154</v>
      </c>
      <c r="AU95" s="219" t="s">
        <v>78</v>
      </c>
      <c r="AV95" s="14" t="s">
        <v>78</v>
      </c>
      <c r="AW95" s="14" t="s">
        <v>31</v>
      </c>
      <c r="AX95" s="14" t="s">
        <v>69</v>
      </c>
      <c r="AY95" s="219" t="s">
        <v>144</v>
      </c>
    </row>
    <row r="96" spans="1:65" s="15" customFormat="1" ht="10.199999999999999">
      <c r="B96" s="220"/>
      <c r="C96" s="221"/>
      <c r="D96" s="200" t="s">
        <v>154</v>
      </c>
      <c r="E96" s="222" t="s">
        <v>19</v>
      </c>
      <c r="F96" s="223" t="s">
        <v>158</v>
      </c>
      <c r="G96" s="221"/>
      <c r="H96" s="224">
        <v>33.775999999999996</v>
      </c>
      <c r="I96" s="225"/>
      <c r="J96" s="221"/>
      <c r="K96" s="221"/>
      <c r="L96" s="226"/>
      <c r="M96" s="227"/>
      <c r="N96" s="228"/>
      <c r="O96" s="228"/>
      <c r="P96" s="228"/>
      <c r="Q96" s="228"/>
      <c r="R96" s="228"/>
      <c r="S96" s="228"/>
      <c r="T96" s="229"/>
      <c r="AT96" s="230" t="s">
        <v>154</v>
      </c>
      <c r="AU96" s="230" t="s">
        <v>78</v>
      </c>
      <c r="AV96" s="15" t="s">
        <v>106</v>
      </c>
      <c r="AW96" s="15" t="s">
        <v>31</v>
      </c>
      <c r="AX96" s="15" t="s">
        <v>74</v>
      </c>
      <c r="AY96" s="230" t="s">
        <v>144</v>
      </c>
    </row>
    <row r="97" spans="1:65" s="2" customFormat="1" ht="21.75" customHeight="1">
      <c r="A97" s="36"/>
      <c r="B97" s="37"/>
      <c r="C97" s="180" t="s">
        <v>78</v>
      </c>
      <c r="D97" s="180" t="s">
        <v>146</v>
      </c>
      <c r="E97" s="181" t="s">
        <v>5388</v>
      </c>
      <c r="F97" s="182" t="s">
        <v>5389</v>
      </c>
      <c r="G97" s="183" t="s">
        <v>149</v>
      </c>
      <c r="H97" s="184">
        <v>19.355</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5390</v>
      </c>
    </row>
    <row r="98" spans="1:65" s="2" customFormat="1" ht="10.199999999999999">
      <c r="A98" s="36"/>
      <c r="B98" s="37"/>
      <c r="C98" s="38"/>
      <c r="D98" s="193" t="s">
        <v>152</v>
      </c>
      <c r="E98" s="38"/>
      <c r="F98" s="194" t="s">
        <v>5391</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13" customFormat="1" ht="10.199999999999999">
      <c r="B99" s="198"/>
      <c r="C99" s="199"/>
      <c r="D99" s="200" t="s">
        <v>154</v>
      </c>
      <c r="E99" s="201" t="s">
        <v>19</v>
      </c>
      <c r="F99" s="202" t="s">
        <v>5392</v>
      </c>
      <c r="G99" s="199"/>
      <c r="H99" s="201" t="s">
        <v>19</v>
      </c>
      <c r="I99" s="203"/>
      <c r="J99" s="199"/>
      <c r="K99" s="199"/>
      <c r="L99" s="204"/>
      <c r="M99" s="205"/>
      <c r="N99" s="206"/>
      <c r="O99" s="206"/>
      <c r="P99" s="206"/>
      <c r="Q99" s="206"/>
      <c r="R99" s="206"/>
      <c r="S99" s="206"/>
      <c r="T99" s="207"/>
      <c r="AT99" s="208" t="s">
        <v>154</v>
      </c>
      <c r="AU99" s="208" t="s">
        <v>78</v>
      </c>
      <c r="AV99" s="13" t="s">
        <v>74</v>
      </c>
      <c r="AW99" s="13" t="s">
        <v>31</v>
      </c>
      <c r="AX99" s="13" t="s">
        <v>69</v>
      </c>
      <c r="AY99" s="208" t="s">
        <v>144</v>
      </c>
    </row>
    <row r="100" spans="1:65" s="13" customFormat="1" ht="10.199999999999999">
      <c r="B100" s="198"/>
      <c r="C100" s="199"/>
      <c r="D100" s="200" t="s">
        <v>154</v>
      </c>
      <c r="E100" s="201" t="s">
        <v>19</v>
      </c>
      <c r="F100" s="202" t="s">
        <v>5384</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5393</v>
      </c>
      <c r="G101" s="210"/>
      <c r="H101" s="213">
        <v>7.4</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3" customFormat="1" ht="10.199999999999999">
      <c r="B102" s="198"/>
      <c r="C102" s="199"/>
      <c r="D102" s="200" t="s">
        <v>154</v>
      </c>
      <c r="E102" s="201" t="s">
        <v>19</v>
      </c>
      <c r="F102" s="202" t="s">
        <v>5394</v>
      </c>
      <c r="G102" s="199"/>
      <c r="H102" s="201" t="s">
        <v>19</v>
      </c>
      <c r="I102" s="203"/>
      <c r="J102" s="199"/>
      <c r="K102" s="199"/>
      <c r="L102" s="204"/>
      <c r="M102" s="205"/>
      <c r="N102" s="206"/>
      <c r="O102" s="206"/>
      <c r="P102" s="206"/>
      <c r="Q102" s="206"/>
      <c r="R102" s="206"/>
      <c r="S102" s="206"/>
      <c r="T102" s="207"/>
      <c r="AT102" s="208" t="s">
        <v>154</v>
      </c>
      <c r="AU102" s="208" t="s">
        <v>78</v>
      </c>
      <c r="AV102" s="13" t="s">
        <v>74</v>
      </c>
      <c r="AW102" s="13" t="s">
        <v>31</v>
      </c>
      <c r="AX102" s="13" t="s">
        <v>69</v>
      </c>
      <c r="AY102" s="208" t="s">
        <v>144</v>
      </c>
    </row>
    <row r="103" spans="1:65" s="14" customFormat="1" ht="10.199999999999999">
      <c r="B103" s="209"/>
      <c r="C103" s="210"/>
      <c r="D103" s="200" t="s">
        <v>154</v>
      </c>
      <c r="E103" s="211" t="s">
        <v>19</v>
      </c>
      <c r="F103" s="212" t="s">
        <v>5395</v>
      </c>
      <c r="G103" s="210"/>
      <c r="H103" s="213">
        <v>11.955</v>
      </c>
      <c r="I103" s="214"/>
      <c r="J103" s="210"/>
      <c r="K103" s="210"/>
      <c r="L103" s="215"/>
      <c r="M103" s="216"/>
      <c r="N103" s="217"/>
      <c r="O103" s="217"/>
      <c r="P103" s="217"/>
      <c r="Q103" s="217"/>
      <c r="R103" s="217"/>
      <c r="S103" s="217"/>
      <c r="T103" s="218"/>
      <c r="AT103" s="219" t="s">
        <v>154</v>
      </c>
      <c r="AU103" s="219" t="s">
        <v>78</v>
      </c>
      <c r="AV103" s="14" t="s">
        <v>78</v>
      </c>
      <c r="AW103" s="14" t="s">
        <v>31</v>
      </c>
      <c r="AX103" s="14" t="s">
        <v>69</v>
      </c>
      <c r="AY103" s="219" t="s">
        <v>144</v>
      </c>
    </row>
    <row r="104" spans="1:65" s="15" customFormat="1" ht="10.199999999999999">
      <c r="B104" s="220"/>
      <c r="C104" s="221"/>
      <c r="D104" s="200" t="s">
        <v>154</v>
      </c>
      <c r="E104" s="222" t="s">
        <v>19</v>
      </c>
      <c r="F104" s="223" t="s">
        <v>158</v>
      </c>
      <c r="G104" s="221"/>
      <c r="H104" s="224">
        <v>19.355</v>
      </c>
      <c r="I104" s="225"/>
      <c r="J104" s="221"/>
      <c r="K104" s="221"/>
      <c r="L104" s="226"/>
      <c r="M104" s="227"/>
      <c r="N104" s="228"/>
      <c r="O104" s="228"/>
      <c r="P104" s="228"/>
      <c r="Q104" s="228"/>
      <c r="R104" s="228"/>
      <c r="S104" s="228"/>
      <c r="T104" s="229"/>
      <c r="AT104" s="230" t="s">
        <v>154</v>
      </c>
      <c r="AU104" s="230" t="s">
        <v>78</v>
      </c>
      <c r="AV104" s="15" t="s">
        <v>106</v>
      </c>
      <c r="AW104" s="15" t="s">
        <v>31</v>
      </c>
      <c r="AX104" s="15" t="s">
        <v>74</v>
      </c>
      <c r="AY104" s="230" t="s">
        <v>144</v>
      </c>
    </row>
    <row r="105" spans="1:65" s="2" customFormat="1" ht="24.15" customHeight="1">
      <c r="A105" s="36"/>
      <c r="B105" s="37"/>
      <c r="C105" s="180" t="s">
        <v>658</v>
      </c>
      <c r="D105" s="180" t="s">
        <v>146</v>
      </c>
      <c r="E105" s="181" t="s">
        <v>299</v>
      </c>
      <c r="F105" s="182" t="s">
        <v>300</v>
      </c>
      <c r="G105" s="183" t="s">
        <v>149</v>
      </c>
      <c r="H105" s="184">
        <v>0.40899999999999997</v>
      </c>
      <c r="I105" s="185"/>
      <c r="J105" s="186">
        <f>ROUND(I105*H105,2)</f>
        <v>0</v>
      </c>
      <c r="K105" s="182" t="s">
        <v>150</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78</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5396</v>
      </c>
    </row>
    <row r="106" spans="1:65" s="2" customFormat="1" ht="10.199999999999999">
      <c r="A106" s="36"/>
      <c r="B106" s="37"/>
      <c r="C106" s="38"/>
      <c r="D106" s="193" t="s">
        <v>152</v>
      </c>
      <c r="E106" s="38"/>
      <c r="F106" s="194" t="s">
        <v>302</v>
      </c>
      <c r="G106" s="38"/>
      <c r="H106" s="38"/>
      <c r="I106" s="195"/>
      <c r="J106" s="38"/>
      <c r="K106" s="38"/>
      <c r="L106" s="41"/>
      <c r="M106" s="196"/>
      <c r="N106" s="197"/>
      <c r="O106" s="66"/>
      <c r="P106" s="66"/>
      <c r="Q106" s="66"/>
      <c r="R106" s="66"/>
      <c r="S106" s="66"/>
      <c r="T106" s="67"/>
      <c r="U106" s="36"/>
      <c r="V106" s="36"/>
      <c r="W106" s="36"/>
      <c r="X106" s="36"/>
      <c r="Y106" s="36"/>
      <c r="Z106" s="36"/>
      <c r="AA106" s="36"/>
      <c r="AB106" s="36"/>
      <c r="AC106" s="36"/>
      <c r="AD106" s="36"/>
      <c r="AE106" s="36"/>
      <c r="AT106" s="19" t="s">
        <v>152</v>
      </c>
      <c r="AU106" s="19" t="s">
        <v>78</v>
      </c>
    </row>
    <row r="107" spans="1:65" s="13" customFormat="1" ht="10.199999999999999">
      <c r="B107" s="198"/>
      <c r="C107" s="199"/>
      <c r="D107" s="200" t="s">
        <v>154</v>
      </c>
      <c r="E107" s="201" t="s">
        <v>19</v>
      </c>
      <c r="F107" s="202" t="s">
        <v>5397</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5398</v>
      </c>
      <c r="G108" s="210"/>
      <c r="H108" s="213">
        <v>0.40899999999999997</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0.40899999999999997</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37.799999999999997" customHeight="1">
      <c r="A110" s="36"/>
      <c r="B110" s="37"/>
      <c r="C110" s="180" t="s">
        <v>593</v>
      </c>
      <c r="D110" s="180" t="s">
        <v>146</v>
      </c>
      <c r="E110" s="181" t="s">
        <v>342</v>
      </c>
      <c r="F110" s="182" t="s">
        <v>343</v>
      </c>
      <c r="G110" s="183" t="s">
        <v>149</v>
      </c>
      <c r="H110" s="184">
        <v>19.763999999999999</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5399</v>
      </c>
    </row>
    <row r="111" spans="1:65" s="2" customFormat="1" ht="10.199999999999999">
      <c r="A111" s="36"/>
      <c r="B111" s="37"/>
      <c r="C111" s="38"/>
      <c r="D111" s="193" t="s">
        <v>152</v>
      </c>
      <c r="E111" s="38"/>
      <c r="F111" s="194" t="s">
        <v>345</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4" customFormat="1" ht="10.199999999999999">
      <c r="B112" s="209"/>
      <c r="C112" s="210"/>
      <c r="D112" s="200" t="s">
        <v>154</v>
      </c>
      <c r="E112" s="211" t="s">
        <v>19</v>
      </c>
      <c r="F112" s="212" t="s">
        <v>5400</v>
      </c>
      <c r="G112" s="210"/>
      <c r="H112" s="213">
        <v>19.763999999999999</v>
      </c>
      <c r="I112" s="214"/>
      <c r="J112" s="210"/>
      <c r="K112" s="210"/>
      <c r="L112" s="215"/>
      <c r="M112" s="216"/>
      <c r="N112" s="217"/>
      <c r="O112" s="217"/>
      <c r="P112" s="217"/>
      <c r="Q112" s="217"/>
      <c r="R112" s="217"/>
      <c r="S112" s="217"/>
      <c r="T112" s="218"/>
      <c r="AT112" s="219" t="s">
        <v>154</v>
      </c>
      <c r="AU112" s="219" t="s">
        <v>78</v>
      </c>
      <c r="AV112" s="14" t="s">
        <v>78</v>
      </c>
      <c r="AW112" s="14" t="s">
        <v>31</v>
      </c>
      <c r="AX112" s="14" t="s">
        <v>69</v>
      </c>
      <c r="AY112" s="219" t="s">
        <v>144</v>
      </c>
    </row>
    <row r="113" spans="1:65" s="15" customFormat="1" ht="10.199999999999999">
      <c r="B113" s="220"/>
      <c r="C113" s="221"/>
      <c r="D113" s="200" t="s">
        <v>154</v>
      </c>
      <c r="E113" s="222" t="s">
        <v>19</v>
      </c>
      <c r="F113" s="223" t="s">
        <v>158</v>
      </c>
      <c r="G113" s="221"/>
      <c r="H113" s="224">
        <v>19.763999999999999</v>
      </c>
      <c r="I113" s="225"/>
      <c r="J113" s="221"/>
      <c r="K113" s="221"/>
      <c r="L113" s="226"/>
      <c r="M113" s="227"/>
      <c r="N113" s="228"/>
      <c r="O113" s="228"/>
      <c r="P113" s="228"/>
      <c r="Q113" s="228"/>
      <c r="R113" s="228"/>
      <c r="S113" s="228"/>
      <c r="T113" s="229"/>
      <c r="AT113" s="230" t="s">
        <v>154</v>
      </c>
      <c r="AU113" s="230" t="s">
        <v>78</v>
      </c>
      <c r="AV113" s="15" t="s">
        <v>106</v>
      </c>
      <c r="AW113" s="15" t="s">
        <v>31</v>
      </c>
      <c r="AX113" s="15" t="s">
        <v>74</v>
      </c>
      <c r="AY113" s="230" t="s">
        <v>144</v>
      </c>
    </row>
    <row r="114" spans="1:65" s="2" customFormat="1" ht="24.15" customHeight="1">
      <c r="A114" s="36"/>
      <c r="B114" s="37"/>
      <c r="C114" s="180" t="s">
        <v>613</v>
      </c>
      <c r="D114" s="180" t="s">
        <v>146</v>
      </c>
      <c r="E114" s="181" t="s">
        <v>359</v>
      </c>
      <c r="F114" s="182" t="s">
        <v>360</v>
      </c>
      <c r="G114" s="183" t="s">
        <v>184</v>
      </c>
      <c r="H114" s="184">
        <v>15.811</v>
      </c>
      <c r="I114" s="185"/>
      <c r="J114" s="186">
        <f>ROUND(I114*H114,2)</f>
        <v>0</v>
      </c>
      <c r="K114" s="182" t="s">
        <v>150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78</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5401</v>
      </c>
    </row>
    <row r="115" spans="1:65" s="2" customFormat="1" ht="10.199999999999999">
      <c r="A115" s="36"/>
      <c r="B115" s="37"/>
      <c r="C115" s="38"/>
      <c r="D115" s="193" t="s">
        <v>152</v>
      </c>
      <c r="E115" s="38"/>
      <c r="F115" s="194" t="s">
        <v>362</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152</v>
      </c>
      <c r="AU115" s="19" t="s">
        <v>78</v>
      </c>
    </row>
    <row r="116" spans="1:65" s="14" customFormat="1" ht="10.199999999999999">
      <c r="B116" s="209"/>
      <c r="C116" s="210"/>
      <c r="D116" s="200" t="s">
        <v>154</v>
      </c>
      <c r="E116" s="210"/>
      <c r="F116" s="212" t="s">
        <v>5402</v>
      </c>
      <c r="G116" s="210"/>
      <c r="H116" s="213">
        <v>15.811</v>
      </c>
      <c r="I116" s="214"/>
      <c r="J116" s="210"/>
      <c r="K116" s="210"/>
      <c r="L116" s="215"/>
      <c r="M116" s="216"/>
      <c r="N116" s="217"/>
      <c r="O116" s="217"/>
      <c r="P116" s="217"/>
      <c r="Q116" s="217"/>
      <c r="R116" s="217"/>
      <c r="S116" s="217"/>
      <c r="T116" s="218"/>
      <c r="AT116" s="219" t="s">
        <v>154</v>
      </c>
      <c r="AU116" s="219" t="s">
        <v>78</v>
      </c>
      <c r="AV116" s="14" t="s">
        <v>78</v>
      </c>
      <c r="AW116" s="14" t="s">
        <v>4</v>
      </c>
      <c r="AX116" s="14" t="s">
        <v>74</v>
      </c>
      <c r="AY116" s="219" t="s">
        <v>144</v>
      </c>
    </row>
    <row r="117" spans="1:65" s="2" customFormat="1" ht="24.15" customHeight="1">
      <c r="A117" s="36"/>
      <c r="B117" s="37"/>
      <c r="C117" s="180" t="s">
        <v>7</v>
      </c>
      <c r="D117" s="180" t="s">
        <v>146</v>
      </c>
      <c r="E117" s="181" t="s">
        <v>365</v>
      </c>
      <c r="F117" s="182" t="s">
        <v>366</v>
      </c>
      <c r="G117" s="183" t="s">
        <v>149</v>
      </c>
      <c r="H117" s="184">
        <v>19.763999999999999</v>
      </c>
      <c r="I117" s="185"/>
      <c r="J117" s="186">
        <f>ROUND(I117*H117,2)</f>
        <v>0</v>
      </c>
      <c r="K117" s="182" t="s">
        <v>150</v>
      </c>
      <c r="L117" s="41"/>
      <c r="M117" s="187" t="s">
        <v>19</v>
      </c>
      <c r="N117" s="188" t="s">
        <v>40</v>
      </c>
      <c r="O117" s="66"/>
      <c r="P117" s="189">
        <f>O117*H117</f>
        <v>0</v>
      </c>
      <c r="Q117" s="189">
        <v>0</v>
      </c>
      <c r="R117" s="189">
        <f>Q117*H117</f>
        <v>0</v>
      </c>
      <c r="S117" s="189">
        <v>0</v>
      </c>
      <c r="T117" s="190">
        <f>S117*H117</f>
        <v>0</v>
      </c>
      <c r="U117" s="36"/>
      <c r="V117" s="36"/>
      <c r="W117" s="36"/>
      <c r="X117" s="36"/>
      <c r="Y117" s="36"/>
      <c r="Z117" s="36"/>
      <c r="AA117" s="36"/>
      <c r="AB117" s="36"/>
      <c r="AC117" s="36"/>
      <c r="AD117" s="36"/>
      <c r="AE117" s="36"/>
      <c r="AR117" s="191" t="s">
        <v>106</v>
      </c>
      <c r="AT117" s="191" t="s">
        <v>146</v>
      </c>
      <c r="AU117" s="191" t="s">
        <v>78</v>
      </c>
      <c r="AY117" s="19" t="s">
        <v>144</v>
      </c>
      <c r="BE117" s="192">
        <f>IF(N117="základní",J117,0)</f>
        <v>0</v>
      </c>
      <c r="BF117" s="192">
        <f>IF(N117="snížená",J117,0)</f>
        <v>0</v>
      </c>
      <c r="BG117" s="192">
        <f>IF(N117="zákl. přenesená",J117,0)</f>
        <v>0</v>
      </c>
      <c r="BH117" s="192">
        <f>IF(N117="sníž. přenesená",J117,0)</f>
        <v>0</v>
      </c>
      <c r="BI117" s="192">
        <f>IF(N117="nulová",J117,0)</f>
        <v>0</v>
      </c>
      <c r="BJ117" s="19" t="s">
        <v>74</v>
      </c>
      <c r="BK117" s="192">
        <f>ROUND(I117*H117,2)</f>
        <v>0</v>
      </c>
      <c r="BL117" s="19" t="s">
        <v>106</v>
      </c>
      <c r="BM117" s="191" t="s">
        <v>5403</v>
      </c>
    </row>
    <row r="118" spans="1:65" s="2" customFormat="1" ht="10.199999999999999">
      <c r="A118" s="36"/>
      <c r="B118" s="37"/>
      <c r="C118" s="38"/>
      <c r="D118" s="193" t="s">
        <v>152</v>
      </c>
      <c r="E118" s="38"/>
      <c r="F118" s="194" t="s">
        <v>368</v>
      </c>
      <c r="G118" s="38"/>
      <c r="H118" s="38"/>
      <c r="I118" s="195"/>
      <c r="J118" s="38"/>
      <c r="K118" s="38"/>
      <c r="L118" s="41"/>
      <c r="M118" s="196"/>
      <c r="N118" s="197"/>
      <c r="O118" s="66"/>
      <c r="P118" s="66"/>
      <c r="Q118" s="66"/>
      <c r="R118" s="66"/>
      <c r="S118" s="66"/>
      <c r="T118" s="67"/>
      <c r="U118" s="36"/>
      <c r="V118" s="36"/>
      <c r="W118" s="36"/>
      <c r="X118" s="36"/>
      <c r="Y118" s="36"/>
      <c r="Z118" s="36"/>
      <c r="AA118" s="36"/>
      <c r="AB118" s="36"/>
      <c r="AC118" s="36"/>
      <c r="AD118" s="36"/>
      <c r="AE118" s="36"/>
      <c r="AT118" s="19" t="s">
        <v>152</v>
      </c>
      <c r="AU118" s="19" t="s">
        <v>78</v>
      </c>
    </row>
    <row r="119" spans="1:65" s="2" customFormat="1" ht="21.75" customHeight="1">
      <c r="A119" s="36"/>
      <c r="B119" s="37"/>
      <c r="C119" s="180" t="s">
        <v>103</v>
      </c>
      <c r="D119" s="180" t="s">
        <v>146</v>
      </c>
      <c r="E119" s="181" t="s">
        <v>5174</v>
      </c>
      <c r="F119" s="182" t="s">
        <v>5175</v>
      </c>
      <c r="G119" s="183" t="s">
        <v>232</v>
      </c>
      <c r="H119" s="184">
        <v>168.88</v>
      </c>
      <c r="I119" s="185"/>
      <c r="J119" s="186">
        <f>ROUND(I119*H119,2)</f>
        <v>0</v>
      </c>
      <c r="K119" s="182" t="s">
        <v>150</v>
      </c>
      <c r="L119" s="41"/>
      <c r="M119" s="187" t="s">
        <v>19</v>
      </c>
      <c r="N119" s="188"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106</v>
      </c>
      <c r="AT119" s="191" t="s">
        <v>146</v>
      </c>
      <c r="AU119" s="191" t="s">
        <v>78</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5404</v>
      </c>
    </row>
    <row r="120" spans="1:65" s="2" customFormat="1" ht="10.199999999999999">
      <c r="A120" s="36"/>
      <c r="B120" s="37"/>
      <c r="C120" s="38"/>
      <c r="D120" s="193" t="s">
        <v>152</v>
      </c>
      <c r="E120" s="38"/>
      <c r="F120" s="194" t="s">
        <v>5177</v>
      </c>
      <c r="G120" s="38"/>
      <c r="H120" s="38"/>
      <c r="I120" s="195"/>
      <c r="J120" s="38"/>
      <c r="K120" s="38"/>
      <c r="L120" s="41"/>
      <c r="M120" s="196"/>
      <c r="N120" s="197"/>
      <c r="O120" s="66"/>
      <c r="P120" s="66"/>
      <c r="Q120" s="66"/>
      <c r="R120" s="66"/>
      <c r="S120" s="66"/>
      <c r="T120" s="67"/>
      <c r="U120" s="36"/>
      <c r="V120" s="36"/>
      <c r="W120" s="36"/>
      <c r="X120" s="36"/>
      <c r="Y120" s="36"/>
      <c r="Z120" s="36"/>
      <c r="AA120" s="36"/>
      <c r="AB120" s="36"/>
      <c r="AC120" s="36"/>
      <c r="AD120" s="36"/>
      <c r="AE120" s="36"/>
      <c r="AT120" s="19" t="s">
        <v>152</v>
      </c>
      <c r="AU120" s="19" t="s">
        <v>78</v>
      </c>
    </row>
    <row r="121" spans="1:65" s="13" customFormat="1" ht="10.199999999999999">
      <c r="B121" s="198"/>
      <c r="C121" s="199"/>
      <c r="D121" s="200" t="s">
        <v>154</v>
      </c>
      <c r="E121" s="201" t="s">
        <v>19</v>
      </c>
      <c r="F121" s="202" t="s">
        <v>5392</v>
      </c>
      <c r="G121" s="199"/>
      <c r="H121" s="201" t="s">
        <v>19</v>
      </c>
      <c r="I121" s="203"/>
      <c r="J121" s="199"/>
      <c r="K121" s="199"/>
      <c r="L121" s="204"/>
      <c r="M121" s="205"/>
      <c r="N121" s="206"/>
      <c r="O121" s="206"/>
      <c r="P121" s="206"/>
      <c r="Q121" s="206"/>
      <c r="R121" s="206"/>
      <c r="S121" s="206"/>
      <c r="T121" s="207"/>
      <c r="AT121" s="208" t="s">
        <v>154</v>
      </c>
      <c r="AU121" s="208" t="s">
        <v>78</v>
      </c>
      <c r="AV121" s="13" t="s">
        <v>74</v>
      </c>
      <c r="AW121" s="13" t="s">
        <v>31</v>
      </c>
      <c r="AX121" s="13" t="s">
        <v>69</v>
      </c>
      <c r="AY121" s="208" t="s">
        <v>144</v>
      </c>
    </row>
    <row r="122" spans="1:65" s="13" customFormat="1" ht="10.199999999999999">
      <c r="B122" s="198"/>
      <c r="C122" s="199"/>
      <c r="D122" s="200" t="s">
        <v>154</v>
      </c>
      <c r="E122" s="201" t="s">
        <v>19</v>
      </c>
      <c r="F122" s="202" t="s">
        <v>5384</v>
      </c>
      <c r="G122" s="199"/>
      <c r="H122" s="201" t="s">
        <v>19</v>
      </c>
      <c r="I122" s="203"/>
      <c r="J122" s="199"/>
      <c r="K122" s="199"/>
      <c r="L122" s="204"/>
      <c r="M122" s="205"/>
      <c r="N122" s="206"/>
      <c r="O122" s="206"/>
      <c r="P122" s="206"/>
      <c r="Q122" s="206"/>
      <c r="R122" s="206"/>
      <c r="S122" s="206"/>
      <c r="T122" s="207"/>
      <c r="AT122" s="208" t="s">
        <v>154</v>
      </c>
      <c r="AU122" s="208" t="s">
        <v>78</v>
      </c>
      <c r="AV122" s="13" t="s">
        <v>74</v>
      </c>
      <c r="AW122" s="13" t="s">
        <v>31</v>
      </c>
      <c r="AX122" s="13" t="s">
        <v>69</v>
      </c>
      <c r="AY122" s="208" t="s">
        <v>144</v>
      </c>
    </row>
    <row r="123" spans="1:65" s="14" customFormat="1" ht="10.199999999999999">
      <c r="B123" s="209"/>
      <c r="C123" s="210"/>
      <c r="D123" s="200" t="s">
        <v>154</v>
      </c>
      <c r="E123" s="211" t="s">
        <v>19</v>
      </c>
      <c r="F123" s="212" t="s">
        <v>5405</v>
      </c>
      <c r="G123" s="210"/>
      <c r="H123" s="213">
        <v>49.33</v>
      </c>
      <c r="I123" s="214"/>
      <c r="J123" s="210"/>
      <c r="K123" s="210"/>
      <c r="L123" s="215"/>
      <c r="M123" s="216"/>
      <c r="N123" s="217"/>
      <c r="O123" s="217"/>
      <c r="P123" s="217"/>
      <c r="Q123" s="217"/>
      <c r="R123" s="217"/>
      <c r="S123" s="217"/>
      <c r="T123" s="218"/>
      <c r="AT123" s="219" t="s">
        <v>154</v>
      </c>
      <c r="AU123" s="219" t="s">
        <v>78</v>
      </c>
      <c r="AV123" s="14" t="s">
        <v>78</v>
      </c>
      <c r="AW123" s="14" t="s">
        <v>31</v>
      </c>
      <c r="AX123" s="14" t="s">
        <v>69</v>
      </c>
      <c r="AY123" s="219" t="s">
        <v>144</v>
      </c>
    </row>
    <row r="124" spans="1:65" s="13" customFormat="1" ht="10.199999999999999">
      <c r="B124" s="198"/>
      <c r="C124" s="199"/>
      <c r="D124" s="200" t="s">
        <v>154</v>
      </c>
      <c r="E124" s="201" t="s">
        <v>19</v>
      </c>
      <c r="F124" s="202" t="s">
        <v>5394</v>
      </c>
      <c r="G124" s="199"/>
      <c r="H124" s="201" t="s">
        <v>19</v>
      </c>
      <c r="I124" s="203"/>
      <c r="J124" s="199"/>
      <c r="K124" s="199"/>
      <c r="L124" s="204"/>
      <c r="M124" s="205"/>
      <c r="N124" s="206"/>
      <c r="O124" s="206"/>
      <c r="P124" s="206"/>
      <c r="Q124" s="206"/>
      <c r="R124" s="206"/>
      <c r="S124" s="206"/>
      <c r="T124" s="207"/>
      <c r="AT124" s="208" t="s">
        <v>154</v>
      </c>
      <c r="AU124" s="208" t="s">
        <v>78</v>
      </c>
      <c r="AV124" s="13" t="s">
        <v>74</v>
      </c>
      <c r="AW124" s="13" t="s">
        <v>31</v>
      </c>
      <c r="AX124" s="13" t="s">
        <v>69</v>
      </c>
      <c r="AY124" s="208" t="s">
        <v>144</v>
      </c>
    </row>
    <row r="125" spans="1:65" s="14" customFormat="1" ht="10.199999999999999">
      <c r="B125" s="209"/>
      <c r="C125" s="210"/>
      <c r="D125" s="200" t="s">
        <v>154</v>
      </c>
      <c r="E125" s="211" t="s">
        <v>19</v>
      </c>
      <c r="F125" s="212" t="s">
        <v>5406</v>
      </c>
      <c r="G125" s="210"/>
      <c r="H125" s="213">
        <v>119.55</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168.88</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12" customFormat="1" ht="22.8" customHeight="1">
      <c r="B127" s="164"/>
      <c r="C127" s="165"/>
      <c r="D127" s="166" t="s">
        <v>68</v>
      </c>
      <c r="E127" s="178" t="s">
        <v>78</v>
      </c>
      <c r="F127" s="178" t="s">
        <v>422</v>
      </c>
      <c r="G127" s="165"/>
      <c r="H127" s="165"/>
      <c r="I127" s="168"/>
      <c r="J127" s="179">
        <f>BK127</f>
        <v>0</v>
      </c>
      <c r="K127" s="165"/>
      <c r="L127" s="170"/>
      <c r="M127" s="171"/>
      <c r="N127" s="172"/>
      <c r="O127" s="172"/>
      <c r="P127" s="173">
        <f>SUM(P128:P134)</f>
        <v>0</v>
      </c>
      <c r="Q127" s="172"/>
      <c r="R127" s="173">
        <f>SUM(R128:R134)</f>
        <v>0.92058671999999986</v>
      </c>
      <c r="S127" s="172"/>
      <c r="T127" s="174">
        <f>SUM(T128:T134)</f>
        <v>0</v>
      </c>
      <c r="AR127" s="175" t="s">
        <v>74</v>
      </c>
      <c r="AT127" s="176" t="s">
        <v>68</v>
      </c>
      <c r="AU127" s="176" t="s">
        <v>74</v>
      </c>
      <c r="AY127" s="175" t="s">
        <v>144</v>
      </c>
      <c r="BK127" s="177">
        <f>SUM(BK128:BK134)</f>
        <v>0</v>
      </c>
    </row>
    <row r="128" spans="1:65" s="2" customFormat="1" ht="16.5" customHeight="1">
      <c r="A128" s="36"/>
      <c r="B128" s="37"/>
      <c r="C128" s="180" t="s">
        <v>664</v>
      </c>
      <c r="D128" s="180" t="s">
        <v>146</v>
      </c>
      <c r="E128" s="181" t="s">
        <v>482</v>
      </c>
      <c r="F128" s="182" t="s">
        <v>483</v>
      </c>
      <c r="G128" s="183" t="s">
        <v>149</v>
      </c>
      <c r="H128" s="184">
        <v>0.40799999999999997</v>
      </c>
      <c r="I128" s="185"/>
      <c r="J128" s="186">
        <f>ROUND(I128*H128,2)</f>
        <v>0</v>
      </c>
      <c r="K128" s="182" t="s">
        <v>150</v>
      </c>
      <c r="L128" s="41"/>
      <c r="M128" s="187" t="s">
        <v>19</v>
      </c>
      <c r="N128" s="188" t="s">
        <v>40</v>
      </c>
      <c r="O128" s="66"/>
      <c r="P128" s="189">
        <f>O128*H128</f>
        <v>0</v>
      </c>
      <c r="Q128" s="189">
        <v>2.2563399999999998</v>
      </c>
      <c r="R128" s="189">
        <f>Q128*H128</f>
        <v>0.92058671999999986</v>
      </c>
      <c r="S128" s="189">
        <v>0</v>
      </c>
      <c r="T128" s="190">
        <f>S128*H128</f>
        <v>0</v>
      </c>
      <c r="U128" s="36"/>
      <c r="V128" s="36"/>
      <c r="W128" s="36"/>
      <c r="X128" s="36"/>
      <c r="Y128" s="36"/>
      <c r="Z128" s="36"/>
      <c r="AA128" s="36"/>
      <c r="AB128" s="36"/>
      <c r="AC128" s="36"/>
      <c r="AD128" s="36"/>
      <c r="AE128" s="36"/>
      <c r="AR128" s="191" t="s">
        <v>106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5407</v>
      </c>
    </row>
    <row r="129" spans="1:65" s="2" customFormat="1" ht="10.199999999999999">
      <c r="A129" s="36"/>
      <c r="B129" s="37"/>
      <c r="C129" s="38"/>
      <c r="D129" s="193" t="s">
        <v>152</v>
      </c>
      <c r="E129" s="38"/>
      <c r="F129" s="194" t="s">
        <v>485</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13" customFormat="1" ht="10.199999999999999">
      <c r="B130" s="198"/>
      <c r="C130" s="199"/>
      <c r="D130" s="200" t="s">
        <v>154</v>
      </c>
      <c r="E130" s="201" t="s">
        <v>19</v>
      </c>
      <c r="F130" s="202" t="s">
        <v>5408</v>
      </c>
      <c r="G130" s="199"/>
      <c r="H130" s="201" t="s">
        <v>19</v>
      </c>
      <c r="I130" s="203"/>
      <c r="J130" s="199"/>
      <c r="K130" s="199"/>
      <c r="L130" s="204"/>
      <c r="M130" s="205"/>
      <c r="N130" s="206"/>
      <c r="O130" s="206"/>
      <c r="P130" s="206"/>
      <c r="Q130" s="206"/>
      <c r="R130" s="206"/>
      <c r="S130" s="206"/>
      <c r="T130" s="207"/>
      <c r="AT130" s="208" t="s">
        <v>154</v>
      </c>
      <c r="AU130" s="208" t="s">
        <v>78</v>
      </c>
      <c r="AV130" s="13" t="s">
        <v>74</v>
      </c>
      <c r="AW130" s="13" t="s">
        <v>31</v>
      </c>
      <c r="AX130" s="13" t="s">
        <v>69</v>
      </c>
      <c r="AY130" s="208" t="s">
        <v>144</v>
      </c>
    </row>
    <row r="131" spans="1:65" s="14" customFormat="1" ht="10.199999999999999">
      <c r="B131" s="209"/>
      <c r="C131" s="210"/>
      <c r="D131" s="200" t="s">
        <v>154</v>
      </c>
      <c r="E131" s="211" t="s">
        <v>19</v>
      </c>
      <c r="F131" s="212" t="s">
        <v>5409</v>
      </c>
      <c r="G131" s="210"/>
      <c r="H131" s="213">
        <v>0.33600000000000002</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3" customFormat="1" ht="10.199999999999999">
      <c r="B132" s="198"/>
      <c r="C132" s="199"/>
      <c r="D132" s="200" t="s">
        <v>154</v>
      </c>
      <c r="E132" s="201" t="s">
        <v>19</v>
      </c>
      <c r="F132" s="202" t="s">
        <v>497</v>
      </c>
      <c r="G132" s="199"/>
      <c r="H132" s="201" t="s">
        <v>19</v>
      </c>
      <c r="I132" s="203"/>
      <c r="J132" s="199"/>
      <c r="K132" s="199"/>
      <c r="L132" s="204"/>
      <c r="M132" s="205"/>
      <c r="N132" s="206"/>
      <c r="O132" s="206"/>
      <c r="P132" s="206"/>
      <c r="Q132" s="206"/>
      <c r="R132" s="206"/>
      <c r="S132" s="206"/>
      <c r="T132" s="207"/>
      <c r="AT132" s="208" t="s">
        <v>154</v>
      </c>
      <c r="AU132" s="208" t="s">
        <v>78</v>
      </c>
      <c r="AV132" s="13" t="s">
        <v>74</v>
      </c>
      <c r="AW132" s="13" t="s">
        <v>31</v>
      </c>
      <c r="AX132" s="13" t="s">
        <v>69</v>
      </c>
      <c r="AY132" s="208" t="s">
        <v>144</v>
      </c>
    </row>
    <row r="133" spans="1:65" s="14" customFormat="1" ht="10.199999999999999">
      <c r="B133" s="209"/>
      <c r="C133" s="210"/>
      <c r="D133" s="200" t="s">
        <v>154</v>
      </c>
      <c r="E133" s="211" t="s">
        <v>19</v>
      </c>
      <c r="F133" s="212" t="s">
        <v>5410</v>
      </c>
      <c r="G133" s="210"/>
      <c r="H133" s="213">
        <v>7.1999999999999995E-2</v>
      </c>
      <c r="I133" s="214"/>
      <c r="J133" s="210"/>
      <c r="K133" s="210"/>
      <c r="L133" s="215"/>
      <c r="M133" s="216"/>
      <c r="N133" s="217"/>
      <c r="O133" s="217"/>
      <c r="P133" s="217"/>
      <c r="Q133" s="217"/>
      <c r="R133" s="217"/>
      <c r="S133" s="217"/>
      <c r="T133" s="218"/>
      <c r="AT133" s="219" t="s">
        <v>154</v>
      </c>
      <c r="AU133" s="219" t="s">
        <v>78</v>
      </c>
      <c r="AV133" s="14" t="s">
        <v>78</v>
      </c>
      <c r="AW133" s="14" t="s">
        <v>31</v>
      </c>
      <c r="AX133" s="14" t="s">
        <v>69</v>
      </c>
      <c r="AY133" s="219" t="s">
        <v>144</v>
      </c>
    </row>
    <row r="134" spans="1:65" s="15" customFormat="1" ht="10.199999999999999">
      <c r="B134" s="220"/>
      <c r="C134" s="221"/>
      <c r="D134" s="200" t="s">
        <v>154</v>
      </c>
      <c r="E134" s="222" t="s">
        <v>19</v>
      </c>
      <c r="F134" s="223" t="s">
        <v>158</v>
      </c>
      <c r="G134" s="221"/>
      <c r="H134" s="224">
        <v>0.40800000000000003</v>
      </c>
      <c r="I134" s="225"/>
      <c r="J134" s="221"/>
      <c r="K134" s="221"/>
      <c r="L134" s="226"/>
      <c r="M134" s="227"/>
      <c r="N134" s="228"/>
      <c r="O134" s="228"/>
      <c r="P134" s="228"/>
      <c r="Q134" s="228"/>
      <c r="R134" s="228"/>
      <c r="S134" s="228"/>
      <c r="T134" s="229"/>
      <c r="AT134" s="230" t="s">
        <v>154</v>
      </c>
      <c r="AU134" s="230" t="s">
        <v>78</v>
      </c>
      <c r="AV134" s="15" t="s">
        <v>106</v>
      </c>
      <c r="AW134" s="15" t="s">
        <v>31</v>
      </c>
      <c r="AX134" s="15" t="s">
        <v>74</v>
      </c>
      <c r="AY134" s="230" t="s">
        <v>144</v>
      </c>
    </row>
    <row r="135" spans="1:65" s="12" customFormat="1" ht="22.8" customHeight="1">
      <c r="B135" s="164"/>
      <c r="C135" s="165"/>
      <c r="D135" s="166" t="s">
        <v>68</v>
      </c>
      <c r="E135" s="178" t="s">
        <v>103</v>
      </c>
      <c r="F135" s="178" t="s">
        <v>557</v>
      </c>
      <c r="G135" s="165"/>
      <c r="H135" s="165"/>
      <c r="I135" s="168"/>
      <c r="J135" s="179">
        <f>BK135</f>
        <v>0</v>
      </c>
      <c r="K135" s="165"/>
      <c r="L135" s="170"/>
      <c r="M135" s="171"/>
      <c r="N135" s="172"/>
      <c r="O135" s="172"/>
      <c r="P135" s="173">
        <f>SUM(P136:P144)</f>
        <v>0</v>
      </c>
      <c r="Q135" s="172"/>
      <c r="R135" s="173">
        <f>SUM(R136:R144)</f>
        <v>0</v>
      </c>
      <c r="S135" s="172"/>
      <c r="T135" s="174">
        <f>SUM(T136:T144)</f>
        <v>0</v>
      </c>
      <c r="AR135" s="175" t="s">
        <v>74</v>
      </c>
      <c r="AT135" s="176" t="s">
        <v>68</v>
      </c>
      <c r="AU135" s="176" t="s">
        <v>74</v>
      </c>
      <c r="AY135" s="175" t="s">
        <v>144</v>
      </c>
      <c r="BK135" s="177">
        <f>SUM(BK136:BK144)</f>
        <v>0</v>
      </c>
    </row>
    <row r="136" spans="1:65" s="2" customFormat="1" ht="16.5" customHeight="1">
      <c r="A136" s="36"/>
      <c r="B136" s="37"/>
      <c r="C136" s="180" t="s">
        <v>642</v>
      </c>
      <c r="D136" s="180" t="s">
        <v>146</v>
      </c>
      <c r="E136" s="181" t="s">
        <v>5411</v>
      </c>
      <c r="F136" s="182" t="s">
        <v>5412</v>
      </c>
      <c r="G136" s="183" t="s">
        <v>653</v>
      </c>
      <c r="H136" s="184">
        <v>1</v>
      </c>
      <c r="I136" s="185"/>
      <c r="J136" s="186">
        <f>ROUND(I136*H136,2)</f>
        <v>0</v>
      </c>
      <c r="K136" s="182" t="s">
        <v>150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5413</v>
      </c>
    </row>
    <row r="137" spans="1:65" s="2" customFormat="1" ht="10.199999999999999">
      <c r="A137" s="36"/>
      <c r="B137" s="37"/>
      <c r="C137" s="38"/>
      <c r="D137" s="193" t="s">
        <v>152</v>
      </c>
      <c r="E137" s="38"/>
      <c r="F137" s="194" t="s">
        <v>5414</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13" customFormat="1" ht="10.199999999999999">
      <c r="B138" s="198"/>
      <c r="C138" s="199"/>
      <c r="D138" s="200" t="s">
        <v>154</v>
      </c>
      <c r="E138" s="201" t="s">
        <v>19</v>
      </c>
      <c r="F138" s="202" t="s">
        <v>5415</v>
      </c>
      <c r="G138" s="199"/>
      <c r="H138" s="201" t="s">
        <v>19</v>
      </c>
      <c r="I138" s="203"/>
      <c r="J138" s="199"/>
      <c r="K138" s="199"/>
      <c r="L138" s="204"/>
      <c r="M138" s="205"/>
      <c r="N138" s="206"/>
      <c r="O138" s="206"/>
      <c r="P138" s="206"/>
      <c r="Q138" s="206"/>
      <c r="R138" s="206"/>
      <c r="S138" s="206"/>
      <c r="T138" s="207"/>
      <c r="AT138" s="208" t="s">
        <v>154</v>
      </c>
      <c r="AU138" s="208" t="s">
        <v>78</v>
      </c>
      <c r="AV138" s="13" t="s">
        <v>74</v>
      </c>
      <c r="AW138" s="13" t="s">
        <v>31</v>
      </c>
      <c r="AX138" s="13" t="s">
        <v>69</v>
      </c>
      <c r="AY138" s="208" t="s">
        <v>144</v>
      </c>
    </row>
    <row r="139" spans="1:65" s="14" customFormat="1" ht="10.199999999999999">
      <c r="B139" s="209"/>
      <c r="C139" s="210"/>
      <c r="D139" s="200" t="s">
        <v>154</v>
      </c>
      <c r="E139" s="211" t="s">
        <v>19</v>
      </c>
      <c r="F139" s="212" t="s">
        <v>74</v>
      </c>
      <c r="G139" s="210"/>
      <c r="H139" s="213">
        <v>1</v>
      </c>
      <c r="I139" s="214"/>
      <c r="J139" s="210"/>
      <c r="K139" s="210"/>
      <c r="L139" s="215"/>
      <c r="M139" s="216"/>
      <c r="N139" s="217"/>
      <c r="O139" s="217"/>
      <c r="P139" s="217"/>
      <c r="Q139" s="217"/>
      <c r="R139" s="217"/>
      <c r="S139" s="217"/>
      <c r="T139" s="218"/>
      <c r="AT139" s="219" t="s">
        <v>154</v>
      </c>
      <c r="AU139" s="219" t="s">
        <v>78</v>
      </c>
      <c r="AV139" s="14" t="s">
        <v>78</v>
      </c>
      <c r="AW139" s="14" t="s">
        <v>31</v>
      </c>
      <c r="AX139" s="14" t="s">
        <v>69</v>
      </c>
      <c r="AY139" s="219" t="s">
        <v>144</v>
      </c>
    </row>
    <row r="140" spans="1:65" s="15" customFormat="1" ht="10.199999999999999">
      <c r="B140" s="220"/>
      <c r="C140" s="221"/>
      <c r="D140" s="200" t="s">
        <v>154</v>
      </c>
      <c r="E140" s="222" t="s">
        <v>19</v>
      </c>
      <c r="F140" s="223" t="s">
        <v>158</v>
      </c>
      <c r="G140" s="221"/>
      <c r="H140" s="224">
        <v>1</v>
      </c>
      <c r="I140" s="225"/>
      <c r="J140" s="221"/>
      <c r="K140" s="221"/>
      <c r="L140" s="226"/>
      <c r="M140" s="227"/>
      <c r="N140" s="228"/>
      <c r="O140" s="228"/>
      <c r="P140" s="228"/>
      <c r="Q140" s="228"/>
      <c r="R140" s="228"/>
      <c r="S140" s="228"/>
      <c r="T140" s="229"/>
      <c r="AT140" s="230" t="s">
        <v>154</v>
      </c>
      <c r="AU140" s="230" t="s">
        <v>78</v>
      </c>
      <c r="AV140" s="15" t="s">
        <v>106</v>
      </c>
      <c r="AW140" s="15" t="s">
        <v>31</v>
      </c>
      <c r="AX140" s="15" t="s">
        <v>74</v>
      </c>
      <c r="AY140" s="230" t="s">
        <v>144</v>
      </c>
    </row>
    <row r="141" spans="1:65" s="2" customFormat="1" ht="16.5" customHeight="1">
      <c r="A141" s="36"/>
      <c r="B141" s="37"/>
      <c r="C141" s="231" t="s">
        <v>650</v>
      </c>
      <c r="D141" s="231" t="s">
        <v>195</v>
      </c>
      <c r="E141" s="232" t="s">
        <v>5416</v>
      </c>
      <c r="F141" s="233" t="s">
        <v>5397</v>
      </c>
      <c r="G141" s="234" t="s">
        <v>1916</v>
      </c>
      <c r="H141" s="235">
        <v>1</v>
      </c>
      <c r="I141" s="236"/>
      <c r="J141" s="237">
        <f>ROUND(I141*H141,2)</f>
        <v>0</v>
      </c>
      <c r="K141" s="233" t="s">
        <v>19</v>
      </c>
      <c r="L141" s="238"/>
      <c r="M141" s="239" t="s">
        <v>19</v>
      </c>
      <c r="N141" s="240"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198</v>
      </c>
      <c r="AT141" s="191" t="s">
        <v>195</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5417</v>
      </c>
    </row>
    <row r="142" spans="1:65" s="13" customFormat="1" ht="10.199999999999999">
      <c r="B142" s="198"/>
      <c r="C142" s="199"/>
      <c r="D142" s="200" t="s">
        <v>154</v>
      </c>
      <c r="E142" s="201" t="s">
        <v>19</v>
      </c>
      <c r="F142" s="202" t="s">
        <v>5418</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ht="10.199999999999999">
      <c r="B143" s="209"/>
      <c r="C143" s="210"/>
      <c r="D143" s="200" t="s">
        <v>154</v>
      </c>
      <c r="E143" s="211" t="s">
        <v>19</v>
      </c>
      <c r="F143" s="212" t="s">
        <v>74</v>
      </c>
      <c r="G143" s="210"/>
      <c r="H143" s="213">
        <v>1</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5" customFormat="1" ht="10.199999999999999">
      <c r="B144" s="220"/>
      <c r="C144" s="221"/>
      <c r="D144" s="200" t="s">
        <v>154</v>
      </c>
      <c r="E144" s="222" t="s">
        <v>19</v>
      </c>
      <c r="F144" s="223" t="s">
        <v>158</v>
      </c>
      <c r="G144" s="221"/>
      <c r="H144" s="224">
        <v>1</v>
      </c>
      <c r="I144" s="225"/>
      <c r="J144" s="221"/>
      <c r="K144" s="221"/>
      <c r="L144" s="226"/>
      <c r="M144" s="227"/>
      <c r="N144" s="228"/>
      <c r="O144" s="228"/>
      <c r="P144" s="228"/>
      <c r="Q144" s="228"/>
      <c r="R144" s="228"/>
      <c r="S144" s="228"/>
      <c r="T144" s="229"/>
      <c r="AT144" s="230" t="s">
        <v>154</v>
      </c>
      <c r="AU144" s="230" t="s">
        <v>78</v>
      </c>
      <c r="AV144" s="15" t="s">
        <v>106</v>
      </c>
      <c r="AW144" s="15" t="s">
        <v>31</v>
      </c>
      <c r="AX144" s="15" t="s">
        <v>74</v>
      </c>
      <c r="AY144" s="230" t="s">
        <v>144</v>
      </c>
    </row>
    <row r="145" spans="1:65" s="12" customFormat="1" ht="22.8" customHeight="1">
      <c r="B145" s="164"/>
      <c r="C145" s="165"/>
      <c r="D145" s="166" t="s">
        <v>68</v>
      </c>
      <c r="E145" s="178" t="s">
        <v>181</v>
      </c>
      <c r="F145" s="178" t="s">
        <v>1098</v>
      </c>
      <c r="G145" s="165"/>
      <c r="H145" s="165"/>
      <c r="I145" s="168"/>
      <c r="J145" s="179">
        <f>BK145</f>
        <v>0</v>
      </c>
      <c r="K145" s="165"/>
      <c r="L145" s="170"/>
      <c r="M145" s="171"/>
      <c r="N145" s="172"/>
      <c r="O145" s="172"/>
      <c r="P145" s="173">
        <f>SUM(P146:P172)</f>
        <v>0</v>
      </c>
      <c r="Q145" s="172"/>
      <c r="R145" s="173">
        <f>SUM(R146:R172)</f>
        <v>21.108307</v>
      </c>
      <c r="S145" s="172"/>
      <c r="T145" s="174">
        <f>SUM(T146:T172)</f>
        <v>0</v>
      </c>
      <c r="AR145" s="175" t="s">
        <v>74</v>
      </c>
      <c r="AT145" s="176" t="s">
        <v>68</v>
      </c>
      <c r="AU145" s="176" t="s">
        <v>74</v>
      </c>
      <c r="AY145" s="175" t="s">
        <v>144</v>
      </c>
      <c r="BK145" s="177">
        <f>SUM(BK146:BK172)</f>
        <v>0</v>
      </c>
    </row>
    <row r="146" spans="1:65" s="2" customFormat="1" ht="21.75" customHeight="1">
      <c r="A146" s="36"/>
      <c r="B146" s="37"/>
      <c r="C146" s="180" t="s">
        <v>106</v>
      </c>
      <c r="D146" s="180" t="s">
        <v>146</v>
      </c>
      <c r="E146" s="181" t="s">
        <v>5419</v>
      </c>
      <c r="F146" s="182" t="s">
        <v>5420</v>
      </c>
      <c r="G146" s="183" t="s">
        <v>232</v>
      </c>
      <c r="H146" s="184">
        <v>119.55</v>
      </c>
      <c r="I146" s="185"/>
      <c r="J146" s="186">
        <f>ROUND(I146*H146,2)</f>
        <v>0</v>
      </c>
      <c r="K146" s="182" t="s">
        <v>19</v>
      </c>
      <c r="L146" s="41"/>
      <c r="M146" s="187" t="s">
        <v>19</v>
      </c>
      <c r="N146" s="188" t="s">
        <v>40</v>
      </c>
      <c r="O146" s="66"/>
      <c r="P146" s="189">
        <f>O146*H146</f>
        <v>0</v>
      </c>
      <c r="Q146" s="189">
        <v>0</v>
      </c>
      <c r="R146" s="189">
        <f>Q146*H146</f>
        <v>0</v>
      </c>
      <c r="S146" s="189">
        <v>0</v>
      </c>
      <c r="T146" s="190">
        <f>S146*H146</f>
        <v>0</v>
      </c>
      <c r="U146" s="36"/>
      <c r="V146" s="36"/>
      <c r="W146" s="36"/>
      <c r="X146" s="36"/>
      <c r="Y146" s="36"/>
      <c r="Z146" s="36"/>
      <c r="AA146" s="36"/>
      <c r="AB146" s="36"/>
      <c r="AC146" s="36"/>
      <c r="AD146" s="36"/>
      <c r="AE146" s="36"/>
      <c r="AR146" s="191" t="s">
        <v>106</v>
      </c>
      <c r="AT146" s="191" t="s">
        <v>146</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74</v>
      </c>
      <c r="BK146" s="192">
        <f>ROUND(I146*H146,2)</f>
        <v>0</v>
      </c>
      <c r="BL146" s="19" t="s">
        <v>106</v>
      </c>
      <c r="BM146" s="191" t="s">
        <v>5421</v>
      </c>
    </row>
    <row r="147" spans="1:65" s="13" customFormat="1" ht="10.199999999999999">
      <c r="B147" s="198"/>
      <c r="C147" s="199"/>
      <c r="D147" s="200" t="s">
        <v>154</v>
      </c>
      <c r="E147" s="201" t="s">
        <v>19</v>
      </c>
      <c r="F147" s="202" t="s">
        <v>5394</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ht="10.199999999999999">
      <c r="B148" s="209"/>
      <c r="C148" s="210"/>
      <c r="D148" s="200" t="s">
        <v>154</v>
      </c>
      <c r="E148" s="211" t="s">
        <v>19</v>
      </c>
      <c r="F148" s="212" t="s">
        <v>5406</v>
      </c>
      <c r="G148" s="210"/>
      <c r="H148" s="213">
        <v>119.55</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5" customFormat="1" ht="10.199999999999999">
      <c r="B149" s="220"/>
      <c r="C149" s="221"/>
      <c r="D149" s="200" t="s">
        <v>154</v>
      </c>
      <c r="E149" s="222" t="s">
        <v>19</v>
      </c>
      <c r="F149" s="223" t="s">
        <v>158</v>
      </c>
      <c r="G149" s="221"/>
      <c r="H149" s="224">
        <v>119.55</v>
      </c>
      <c r="I149" s="225"/>
      <c r="J149" s="221"/>
      <c r="K149" s="221"/>
      <c r="L149" s="226"/>
      <c r="M149" s="227"/>
      <c r="N149" s="228"/>
      <c r="O149" s="228"/>
      <c r="P149" s="228"/>
      <c r="Q149" s="228"/>
      <c r="R149" s="228"/>
      <c r="S149" s="228"/>
      <c r="T149" s="229"/>
      <c r="AT149" s="230" t="s">
        <v>154</v>
      </c>
      <c r="AU149" s="230" t="s">
        <v>78</v>
      </c>
      <c r="AV149" s="15" t="s">
        <v>106</v>
      </c>
      <c r="AW149" s="15" t="s">
        <v>31</v>
      </c>
      <c r="AX149" s="15" t="s">
        <v>74</v>
      </c>
      <c r="AY149" s="230" t="s">
        <v>144</v>
      </c>
    </row>
    <row r="150" spans="1:65" s="2" customFormat="1" ht="24.15" customHeight="1">
      <c r="A150" s="36"/>
      <c r="B150" s="37"/>
      <c r="C150" s="180" t="s">
        <v>181</v>
      </c>
      <c r="D150" s="180" t="s">
        <v>146</v>
      </c>
      <c r="E150" s="181" t="s">
        <v>5422</v>
      </c>
      <c r="F150" s="182" t="s">
        <v>5423</v>
      </c>
      <c r="G150" s="183" t="s">
        <v>232</v>
      </c>
      <c r="H150" s="184">
        <v>119.55</v>
      </c>
      <c r="I150" s="185"/>
      <c r="J150" s="186">
        <f>ROUND(I150*H150,2)</f>
        <v>0</v>
      </c>
      <c r="K150" s="182" t="s">
        <v>19</v>
      </c>
      <c r="L150" s="41"/>
      <c r="M150" s="187" t="s">
        <v>19</v>
      </c>
      <c r="N150" s="188" t="s">
        <v>40</v>
      </c>
      <c r="O150" s="66"/>
      <c r="P150" s="189">
        <f>O150*H150</f>
        <v>0</v>
      </c>
      <c r="Q150" s="189">
        <v>0</v>
      </c>
      <c r="R150" s="189">
        <f>Q150*H150</f>
        <v>0</v>
      </c>
      <c r="S150" s="189">
        <v>0</v>
      </c>
      <c r="T150" s="190">
        <f>S150*H150</f>
        <v>0</v>
      </c>
      <c r="U150" s="36"/>
      <c r="V150" s="36"/>
      <c r="W150" s="36"/>
      <c r="X150" s="36"/>
      <c r="Y150" s="36"/>
      <c r="Z150" s="36"/>
      <c r="AA150" s="36"/>
      <c r="AB150" s="36"/>
      <c r="AC150" s="36"/>
      <c r="AD150" s="36"/>
      <c r="AE150" s="36"/>
      <c r="AR150" s="191" t="s">
        <v>106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5424</v>
      </c>
    </row>
    <row r="151" spans="1:65" s="13" customFormat="1" ht="10.199999999999999">
      <c r="B151" s="198"/>
      <c r="C151" s="199"/>
      <c r="D151" s="200" t="s">
        <v>154</v>
      </c>
      <c r="E151" s="201" t="s">
        <v>19</v>
      </c>
      <c r="F151" s="202" t="s">
        <v>5394</v>
      </c>
      <c r="G151" s="199"/>
      <c r="H151" s="201" t="s">
        <v>19</v>
      </c>
      <c r="I151" s="203"/>
      <c r="J151" s="199"/>
      <c r="K151" s="199"/>
      <c r="L151" s="204"/>
      <c r="M151" s="205"/>
      <c r="N151" s="206"/>
      <c r="O151" s="206"/>
      <c r="P151" s="206"/>
      <c r="Q151" s="206"/>
      <c r="R151" s="206"/>
      <c r="S151" s="206"/>
      <c r="T151" s="207"/>
      <c r="AT151" s="208" t="s">
        <v>154</v>
      </c>
      <c r="AU151" s="208" t="s">
        <v>78</v>
      </c>
      <c r="AV151" s="13" t="s">
        <v>74</v>
      </c>
      <c r="AW151" s="13" t="s">
        <v>31</v>
      </c>
      <c r="AX151" s="13" t="s">
        <v>69</v>
      </c>
      <c r="AY151" s="208" t="s">
        <v>144</v>
      </c>
    </row>
    <row r="152" spans="1:65" s="14" customFormat="1" ht="10.199999999999999">
      <c r="B152" s="209"/>
      <c r="C152" s="210"/>
      <c r="D152" s="200" t="s">
        <v>154</v>
      </c>
      <c r="E152" s="211" t="s">
        <v>19</v>
      </c>
      <c r="F152" s="212" t="s">
        <v>5406</v>
      </c>
      <c r="G152" s="210"/>
      <c r="H152" s="213">
        <v>119.55</v>
      </c>
      <c r="I152" s="214"/>
      <c r="J152" s="210"/>
      <c r="K152" s="210"/>
      <c r="L152" s="215"/>
      <c r="M152" s="216"/>
      <c r="N152" s="217"/>
      <c r="O152" s="217"/>
      <c r="P152" s="217"/>
      <c r="Q152" s="217"/>
      <c r="R152" s="217"/>
      <c r="S152" s="217"/>
      <c r="T152" s="218"/>
      <c r="AT152" s="219" t="s">
        <v>154</v>
      </c>
      <c r="AU152" s="219" t="s">
        <v>78</v>
      </c>
      <c r="AV152" s="14" t="s">
        <v>78</v>
      </c>
      <c r="AW152" s="14" t="s">
        <v>31</v>
      </c>
      <c r="AX152" s="14" t="s">
        <v>69</v>
      </c>
      <c r="AY152" s="219" t="s">
        <v>144</v>
      </c>
    </row>
    <row r="153" spans="1:65" s="15" customFormat="1" ht="10.199999999999999">
      <c r="B153" s="220"/>
      <c r="C153" s="221"/>
      <c r="D153" s="200" t="s">
        <v>154</v>
      </c>
      <c r="E153" s="222" t="s">
        <v>19</v>
      </c>
      <c r="F153" s="223" t="s">
        <v>158</v>
      </c>
      <c r="G153" s="221"/>
      <c r="H153" s="224">
        <v>119.55</v>
      </c>
      <c r="I153" s="225"/>
      <c r="J153" s="221"/>
      <c r="K153" s="221"/>
      <c r="L153" s="226"/>
      <c r="M153" s="227"/>
      <c r="N153" s="228"/>
      <c r="O153" s="228"/>
      <c r="P153" s="228"/>
      <c r="Q153" s="228"/>
      <c r="R153" s="228"/>
      <c r="S153" s="228"/>
      <c r="T153" s="229"/>
      <c r="AT153" s="230" t="s">
        <v>154</v>
      </c>
      <c r="AU153" s="230" t="s">
        <v>78</v>
      </c>
      <c r="AV153" s="15" t="s">
        <v>106</v>
      </c>
      <c r="AW153" s="15" t="s">
        <v>31</v>
      </c>
      <c r="AX153" s="15" t="s">
        <v>74</v>
      </c>
      <c r="AY153" s="230" t="s">
        <v>144</v>
      </c>
    </row>
    <row r="154" spans="1:65" s="2" customFormat="1" ht="24.15" customHeight="1">
      <c r="A154" s="36"/>
      <c r="B154" s="37"/>
      <c r="C154" s="180" t="s">
        <v>109</v>
      </c>
      <c r="D154" s="180" t="s">
        <v>146</v>
      </c>
      <c r="E154" s="181" t="s">
        <v>5425</v>
      </c>
      <c r="F154" s="182" t="s">
        <v>5426</v>
      </c>
      <c r="G154" s="183" t="s">
        <v>232</v>
      </c>
      <c r="H154" s="184">
        <v>49.33</v>
      </c>
      <c r="I154" s="185"/>
      <c r="J154" s="186">
        <f>ROUND(I154*H154,2)</f>
        <v>0</v>
      </c>
      <c r="K154" s="182" t="s">
        <v>19</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5427</v>
      </c>
    </row>
    <row r="155" spans="1:65" s="13" customFormat="1" ht="10.199999999999999">
      <c r="B155" s="198"/>
      <c r="C155" s="199"/>
      <c r="D155" s="200" t="s">
        <v>154</v>
      </c>
      <c r="E155" s="201" t="s">
        <v>19</v>
      </c>
      <c r="F155" s="202" t="s">
        <v>5384</v>
      </c>
      <c r="G155" s="199"/>
      <c r="H155" s="201" t="s">
        <v>19</v>
      </c>
      <c r="I155" s="203"/>
      <c r="J155" s="199"/>
      <c r="K155" s="199"/>
      <c r="L155" s="204"/>
      <c r="M155" s="205"/>
      <c r="N155" s="206"/>
      <c r="O155" s="206"/>
      <c r="P155" s="206"/>
      <c r="Q155" s="206"/>
      <c r="R155" s="206"/>
      <c r="S155" s="206"/>
      <c r="T155" s="207"/>
      <c r="AT155" s="208" t="s">
        <v>154</v>
      </c>
      <c r="AU155" s="208" t="s">
        <v>78</v>
      </c>
      <c r="AV155" s="13" t="s">
        <v>74</v>
      </c>
      <c r="AW155" s="13" t="s">
        <v>31</v>
      </c>
      <c r="AX155" s="13" t="s">
        <v>69</v>
      </c>
      <c r="AY155" s="208" t="s">
        <v>144</v>
      </c>
    </row>
    <row r="156" spans="1:65" s="14" customFormat="1" ht="10.199999999999999">
      <c r="B156" s="209"/>
      <c r="C156" s="210"/>
      <c r="D156" s="200" t="s">
        <v>154</v>
      </c>
      <c r="E156" s="211" t="s">
        <v>19</v>
      </c>
      <c r="F156" s="212" t="s">
        <v>5405</v>
      </c>
      <c r="G156" s="210"/>
      <c r="H156" s="213">
        <v>49.33</v>
      </c>
      <c r="I156" s="214"/>
      <c r="J156" s="210"/>
      <c r="K156" s="210"/>
      <c r="L156" s="215"/>
      <c r="M156" s="216"/>
      <c r="N156" s="217"/>
      <c r="O156" s="217"/>
      <c r="P156" s="217"/>
      <c r="Q156" s="217"/>
      <c r="R156" s="217"/>
      <c r="S156" s="217"/>
      <c r="T156" s="218"/>
      <c r="AT156" s="219" t="s">
        <v>154</v>
      </c>
      <c r="AU156" s="219" t="s">
        <v>78</v>
      </c>
      <c r="AV156" s="14" t="s">
        <v>78</v>
      </c>
      <c r="AW156" s="14" t="s">
        <v>31</v>
      </c>
      <c r="AX156" s="14" t="s">
        <v>69</v>
      </c>
      <c r="AY156" s="219" t="s">
        <v>144</v>
      </c>
    </row>
    <row r="157" spans="1:65" s="15" customFormat="1" ht="10.199999999999999">
      <c r="B157" s="220"/>
      <c r="C157" s="221"/>
      <c r="D157" s="200" t="s">
        <v>154</v>
      </c>
      <c r="E157" s="222" t="s">
        <v>19</v>
      </c>
      <c r="F157" s="223" t="s">
        <v>158</v>
      </c>
      <c r="G157" s="221"/>
      <c r="H157" s="224">
        <v>49.33</v>
      </c>
      <c r="I157" s="225"/>
      <c r="J157" s="221"/>
      <c r="K157" s="221"/>
      <c r="L157" s="226"/>
      <c r="M157" s="227"/>
      <c r="N157" s="228"/>
      <c r="O157" s="228"/>
      <c r="P157" s="228"/>
      <c r="Q157" s="228"/>
      <c r="R157" s="228"/>
      <c r="S157" s="228"/>
      <c r="T157" s="229"/>
      <c r="AT157" s="230" t="s">
        <v>154</v>
      </c>
      <c r="AU157" s="230" t="s">
        <v>78</v>
      </c>
      <c r="AV157" s="15" t="s">
        <v>106</v>
      </c>
      <c r="AW157" s="15" t="s">
        <v>31</v>
      </c>
      <c r="AX157" s="15" t="s">
        <v>74</v>
      </c>
      <c r="AY157" s="230" t="s">
        <v>144</v>
      </c>
    </row>
    <row r="158" spans="1:65" s="2" customFormat="1" ht="16.5" customHeight="1">
      <c r="A158" s="36"/>
      <c r="B158" s="37"/>
      <c r="C158" s="180" t="s">
        <v>194</v>
      </c>
      <c r="D158" s="180" t="s">
        <v>146</v>
      </c>
      <c r="E158" s="181" t="s">
        <v>5428</v>
      </c>
      <c r="F158" s="182" t="s">
        <v>5429</v>
      </c>
      <c r="G158" s="183" t="s">
        <v>232</v>
      </c>
      <c r="H158" s="184">
        <v>119.55</v>
      </c>
      <c r="I158" s="185"/>
      <c r="J158" s="186">
        <f>ROUND(I158*H158,2)</f>
        <v>0</v>
      </c>
      <c r="K158" s="182" t="s">
        <v>150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78</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5430</v>
      </c>
    </row>
    <row r="159" spans="1:65" s="2" customFormat="1" ht="10.199999999999999">
      <c r="A159" s="36"/>
      <c r="B159" s="37"/>
      <c r="C159" s="38"/>
      <c r="D159" s="193" t="s">
        <v>152</v>
      </c>
      <c r="E159" s="38"/>
      <c r="F159" s="194" t="s">
        <v>5431</v>
      </c>
      <c r="G159" s="38"/>
      <c r="H159" s="38"/>
      <c r="I159" s="195"/>
      <c r="J159" s="38"/>
      <c r="K159" s="38"/>
      <c r="L159" s="41"/>
      <c r="M159" s="196"/>
      <c r="N159" s="197"/>
      <c r="O159" s="66"/>
      <c r="P159" s="66"/>
      <c r="Q159" s="66"/>
      <c r="R159" s="66"/>
      <c r="S159" s="66"/>
      <c r="T159" s="67"/>
      <c r="U159" s="36"/>
      <c r="V159" s="36"/>
      <c r="W159" s="36"/>
      <c r="X159" s="36"/>
      <c r="Y159" s="36"/>
      <c r="Z159" s="36"/>
      <c r="AA159" s="36"/>
      <c r="AB159" s="36"/>
      <c r="AC159" s="36"/>
      <c r="AD159" s="36"/>
      <c r="AE159" s="36"/>
      <c r="AT159" s="19" t="s">
        <v>152</v>
      </c>
      <c r="AU159" s="19" t="s">
        <v>78</v>
      </c>
    </row>
    <row r="160" spans="1:65" s="13" customFormat="1" ht="10.199999999999999">
      <c r="B160" s="198"/>
      <c r="C160" s="199"/>
      <c r="D160" s="200" t="s">
        <v>154</v>
      </c>
      <c r="E160" s="201" t="s">
        <v>19</v>
      </c>
      <c r="F160" s="202" t="s">
        <v>5394</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ht="10.199999999999999">
      <c r="B161" s="209"/>
      <c r="C161" s="210"/>
      <c r="D161" s="200" t="s">
        <v>154</v>
      </c>
      <c r="E161" s="211" t="s">
        <v>19</v>
      </c>
      <c r="F161" s="212" t="s">
        <v>5406</v>
      </c>
      <c r="G161" s="210"/>
      <c r="H161" s="213">
        <v>119.55</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119.55</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33" customHeight="1">
      <c r="A163" s="36"/>
      <c r="B163" s="37"/>
      <c r="C163" s="180" t="s">
        <v>198</v>
      </c>
      <c r="D163" s="180" t="s">
        <v>146</v>
      </c>
      <c r="E163" s="181" t="s">
        <v>5432</v>
      </c>
      <c r="F163" s="182" t="s">
        <v>5433</v>
      </c>
      <c r="G163" s="183" t="s">
        <v>232</v>
      </c>
      <c r="H163" s="184">
        <v>49.33</v>
      </c>
      <c r="I163" s="185"/>
      <c r="J163" s="186">
        <f>ROUND(I163*H163,2)</f>
        <v>0</v>
      </c>
      <c r="K163" s="182" t="s">
        <v>150</v>
      </c>
      <c r="L163" s="41"/>
      <c r="M163" s="187" t="s">
        <v>19</v>
      </c>
      <c r="N163" s="188" t="s">
        <v>40</v>
      </c>
      <c r="O163" s="66"/>
      <c r="P163" s="189">
        <f>O163*H163</f>
        <v>0</v>
      </c>
      <c r="Q163" s="189">
        <v>0.1837</v>
      </c>
      <c r="R163" s="189">
        <f>Q163*H163</f>
        <v>9.0619209999999999</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5434</v>
      </c>
    </row>
    <row r="164" spans="1:65" s="2" customFormat="1" ht="10.199999999999999">
      <c r="A164" s="36"/>
      <c r="B164" s="37"/>
      <c r="C164" s="38"/>
      <c r="D164" s="193" t="s">
        <v>152</v>
      </c>
      <c r="E164" s="38"/>
      <c r="F164" s="194" t="s">
        <v>5435</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ht="10.199999999999999">
      <c r="B165" s="198"/>
      <c r="C165" s="199"/>
      <c r="D165" s="200" t="s">
        <v>154</v>
      </c>
      <c r="E165" s="201" t="s">
        <v>19</v>
      </c>
      <c r="F165" s="202" t="s">
        <v>5436</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ht="10.199999999999999">
      <c r="B166" s="209"/>
      <c r="C166" s="210"/>
      <c r="D166" s="200" t="s">
        <v>154</v>
      </c>
      <c r="E166" s="211" t="s">
        <v>19</v>
      </c>
      <c r="F166" s="212" t="s">
        <v>5405</v>
      </c>
      <c r="G166" s="210"/>
      <c r="H166" s="213">
        <v>49.33</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5" customFormat="1" ht="10.199999999999999">
      <c r="B167" s="220"/>
      <c r="C167" s="221"/>
      <c r="D167" s="200" t="s">
        <v>154</v>
      </c>
      <c r="E167" s="222" t="s">
        <v>19</v>
      </c>
      <c r="F167" s="223" t="s">
        <v>158</v>
      </c>
      <c r="G167" s="221"/>
      <c r="H167" s="224">
        <v>49.33</v>
      </c>
      <c r="I167" s="225"/>
      <c r="J167" s="221"/>
      <c r="K167" s="221"/>
      <c r="L167" s="226"/>
      <c r="M167" s="227"/>
      <c r="N167" s="228"/>
      <c r="O167" s="228"/>
      <c r="P167" s="228"/>
      <c r="Q167" s="228"/>
      <c r="R167" s="228"/>
      <c r="S167" s="228"/>
      <c r="T167" s="229"/>
      <c r="AT167" s="230" t="s">
        <v>154</v>
      </c>
      <c r="AU167" s="230" t="s">
        <v>78</v>
      </c>
      <c r="AV167" s="15" t="s">
        <v>106</v>
      </c>
      <c r="AW167" s="15" t="s">
        <v>31</v>
      </c>
      <c r="AX167" s="15" t="s">
        <v>74</v>
      </c>
      <c r="AY167" s="230" t="s">
        <v>144</v>
      </c>
    </row>
    <row r="168" spans="1:65" s="2" customFormat="1" ht="16.5" customHeight="1">
      <c r="A168" s="36"/>
      <c r="B168" s="37"/>
      <c r="C168" s="231" t="s">
        <v>112</v>
      </c>
      <c r="D168" s="231" t="s">
        <v>195</v>
      </c>
      <c r="E168" s="232" t="s">
        <v>5437</v>
      </c>
      <c r="F168" s="233" t="s">
        <v>5438</v>
      </c>
      <c r="G168" s="234" t="s">
        <v>232</v>
      </c>
      <c r="H168" s="235">
        <v>54.262999999999998</v>
      </c>
      <c r="I168" s="236"/>
      <c r="J168" s="237">
        <f>ROUND(I168*H168,2)</f>
        <v>0</v>
      </c>
      <c r="K168" s="233" t="s">
        <v>150</v>
      </c>
      <c r="L168" s="238"/>
      <c r="M168" s="239" t="s">
        <v>19</v>
      </c>
      <c r="N168" s="240" t="s">
        <v>40</v>
      </c>
      <c r="O168" s="66"/>
      <c r="P168" s="189">
        <f>O168*H168</f>
        <v>0</v>
      </c>
      <c r="Q168" s="189">
        <v>0.222</v>
      </c>
      <c r="R168" s="189">
        <f>Q168*H168</f>
        <v>12.046386</v>
      </c>
      <c r="S168" s="189">
        <v>0</v>
      </c>
      <c r="T168" s="190">
        <f>S168*H168</f>
        <v>0</v>
      </c>
      <c r="U168" s="36"/>
      <c r="V168" s="36"/>
      <c r="W168" s="36"/>
      <c r="X168" s="36"/>
      <c r="Y168" s="36"/>
      <c r="Z168" s="36"/>
      <c r="AA168" s="36"/>
      <c r="AB168" s="36"/>
      <c r="AC168" s="36"/>
      <c r="AD168" s="36"/>
      <c r="AE168" s="36"/>
      <c r="AR168" s="191" t="s">
        <v>198</v>
      </c>
      <c r="AT168" s="191" t="s">
        <v>195</v>
      </c>
      <c r="AU168" s="191" t="s">
        <v>78</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5439</v>
      </c>
    </row>
    <row r="169" spans="1:65" s="2" customFormat="1" ht="10.199999999999999">
      <c r="A169" s="36"/>
      <c r="B169" s="37"/>
      <c r="C169" s="38"/>
      <c r="D169" s="193" t="s">
        <v>152</v>
      </c>
      <c r="E169" s="38"/>
      <c r="F169" s="194" t="s">
        <v>5440</v>
      </c>
      <c r="G169" s="38"/>
      <c r="H169" s="38"/>
      <c r="I169" s="195"/>
      <c r="J169" s="38"/>
      <c r="K169" s="38"/>
      <c r="L169" s="41"/>
      <c r="M169" s="196"/>
      <c r="N169" s="197"/>
      <c r="O169" s="66"/>
      <c r="P169" s="66"/>
      <c r="Q169" s="66"/>
      <c r="R169" s="66"/>
      <c r="S169" s="66"/>
      <c r="T169" s="67"/>
      <c r="U169" s="36"/>
      <c r="V169" s="36"/>
      <c r="W169" s="36"/>
      <c r="X169" s="36"/>
      <c r="Y169" s="36"/>
      <c r="Z169" s="36"/>
      <c r="AA169" s="36"/>
      <c r="AB169" s="36"/>
      <c r="AC169" s="36"/>
      <c r="AD169" s="36"/>
      <c r="AE169" s="36"/>
      <c r="AT169" s="19" t="s">
        <v>152</v>
      </c>
      <c r="AU169" s="19" t="s">
        <v>78</v>
      </c>
    </row>
    <row r="170" spans="1:65" s="13" customFormat="1" ht="10.199999999999999">
      <c r="B170" s="198"/>
      <c r="C170" s="199"/>
      <c r="D170" s="200" t="s">
        <v>154</v>
      </c>
      <c r="E170" s="201" t="s">
        <v>19</v>
      </c>
      <c r="F170" s="202" t="s">
        <v>721</v>
      </c>
      <c r="G170" s="199"/>
      <c r="H170" s="201" t="s">
        <v>19</v>
      </c>
      <c r="I170" s="203"/>
      <c r="J170" s="199"/>
      <c r="K170" s="199"/>
      <c r="L170" s="204"/>
      <c r="M170" s="205"/>
      <c r="N170" s="206"/>
      <c r="O170" s="206"/>
      <c r="P170" s="206"/>
      <c r="Q170" s="206"/>
      <c r="R170" s="206"/>
      <c r="S170" s="206"/>
      <c r="T170" s="207"/>
      <c r="AT170" s="208" t="s">
        <v>154</v>
      </c>
      <c r="AU170" s="208" t="s">
        <v>78</v>
      </c>
      <c r="AV170" s="13" t="s">
        <v>74</v>
      </c>
      <c r="AW170" s="13" t="s">
        <v>31</v>
      </c>
      <c r="AX170" s="13" t="s">
        <v>69</v>
      </c>
      <c r="AY170" s="208" t="s">
        <v>144</v>
      </c>
    </row>
    <row r="171" spans="1:65" s="14" customFormat="1" ht="10.199999999999999">
      <c r="B171" s="209"/>
      <c r="C171" s="210"/>
      <c r="D171" s="200" t="s">
        <v>154</v>
      </c>
      <c r="E171" s="211" t="s">
        <v>19</v>
      </c>
      <c r="F171" s="212" t="s">
        <v>5441</v>
      </c>
      <c r="G171" s="210"/>
      <c r="H171" s="213">
        <v>54.262999999999998</v>
      </c>
      <c r="I171" s="214"/>
      <c r="J171" s="210"/>
      <c r="K171" s="210"/>
      <c r="L171" s="215"/>
      <c r="M171" s="216"/>
      <c r="N171" s="217"/>
      <c r="O171" s="217"/>
      <c r="P171" s="217"/>
      <c r="Q171" s="217"/>
      <c r="R171" s="217"/>
      <c r="S171" s="217"/>
      <c r="T171" s="218"/>
      <c r="AT171" s="219" t="s">
        <v>154</v>
      </c>
      <c r="AU171" s="219" t="s">
        <v>78</v>
      </c>
      <c r="AV171" s="14" t="s">
        <v>78</v>
      </c>
      <c r="AW171" s="14" t="s">
        <v>31</v>
      </c>
      <c r="AX171" s="14" t="s">
        <v>69</v>
      </c>
      <c r="AY171" s="219" t="s">
        <v>144</v>
      </c>
    </row>
    <row r="172" spans="1:65" s="15" customFormat="1" ht="10.199999999999999">
      <c r="B172" s="220"/>
      <c r="C172" s="221"/>
      <c r="D172" s="200" t="s">
        <v>154</v>
      </c>
      <c r="E172" s="222" t="s">
        <v>19</v>
      </c>
      <c r="F172" s="223" t="s">
        <v>158</v>
      </c>
      <c r="G172" s="221"/>
      <c r="H172" s="224">
        <v>54.262999999999998</v>
      </c>
      <c r="I172" s="225"/>
      <c r="J172" s="221"/>
      <c r="K172" s="221"/>
      <c r="L172" s="226"/>
      <c r="M172" s="227"/>
      <c r="N172" s="228"/>
      <c r="O172" s="228"/>
      <c r="P172" s="228"/>
      <c r="Q172" s="228"/>
      <c r="R172" s="228"/>
      <c r="S172" s="228"/>
      <c r="T172" s="229"/>
      <c r="AT172" s="230" t="s">
        <v>154</v>
      </c>
      <c r="AU172" s="230" t="s">
        <v>78</v>
      </c>
      <c r="AV172" s="15" t="s">
        <v>106</v>
      </c>
      <c r="AW172" s="15" t="s">
        <v>31</v>
      </c>
      <c r="AX172" s="15" t="s">
        <v>74</v>
      </c>
      <c r="AY172" s="230" t="s">
        <v>144</v>
      </c>
    </row>
    <row r="173" spans="1:65" s="12" customFormat="1" ht="22.8" customHeight="1">
      <c r="B173" s="164"/>
      <c r="C173" s="165"/>
      <c r="D173" s="166" t="s">
        <v>68</v>
      </c>
      <c r="E173" s="178" t="s">
        <v>112</v>
      </c>
      <c r="F173" s="178" t="s">
        <v>159</v>
      </c>
      <c r="G173" s="165"/>
      <c r="H173" s="165"/>
      <c r="I173" s="168"/>
      <c r="J173" s="179">
        <f>BK173</f>
        <v>0</v>
      </c>
      <c r="K173" s="165"/>
      <c r="L173" s="170"/>
      <c r="M173" s="171"/>
      <c r="N173" s="172"/>
      <c r="O173" s="172"/>
      <c r="P173" s="173">
        <f>SUM(P174:P215)</f>
        <v>0</v>
      </c>
      <c r="Q173" s="172"/>
      <c r="R173" s="173">
        <f>SUM(R174:R215)</f>
        <v>3.0555251199999995</v>
      </c>
      <c r="S173" s="172"/>
      <c r="T173" s="174">
        <f>SUM(T174:T215)</f>
        <v>0</v>
      </c>
      <c r="AR173" s="175" t="s">
        <v>74</v>
      </c>
      <c r="AT173" s="176" t="s">
        <v>68</v>
      </c>
      <c r="AU173" s="176" t="s">
        <v>74</v>
      </c>
      <c r="AY173" s="175" t="s">
        <v>144</v>
      </c>
      <c r="BK173" s="177">
        <f>SUM(BK174:BK215)</f>
        <v>0</v>
      </c>
    </row>
    <row r="174" spans="1:65" s="2" customFormat="1" ht="24.15" customHeight="1">
      <c r="A174" s="36"/>
      <c r="B174" s="37"/>
      <c r="C174" s="180" t="s">
        <v>481</v>
      </c>
      <c r="D174" s="180" t="s">
        <v>146</v>
      </c>
      <c r="E174" s="181" t="s">
        <v>5442</v>
      </c>
      <c r="F174" s="182" t="s">
        <v>5443</v>
      </c>
      <c r="G174" s="183" t="s">
        <v>250</v>
      </c>
      <c r="H174" s="184">
        <v>6.42</v>
      </c>
      <c r="I174" s="185"/>
      <c r="J174" s="186">
        <f>ROUND(I174*H174,2)</f>
        <v>0</v>
      </c>
      <c r="K174" s="182" t="s">
        <v>150</v>
      </c>
      <c r="L174" s="41"/>
      <c r="M174" s="187" t="s">
        <v>19</v>
      </c>
      <c r="N174" s="188" t="s">
        <v>40</v>
      </c>
      <c r="O174" s="66"/>
      <c r="P174" s="189">
        <f>O174*H174</f>
        <v>0</v>
      </c>
      <c r="Q174" s="189">
        <v>0.1295</v>
      </c>
      <c r="R174" s="189">
        <f>Q174*H174</f>
        <v>0.83138999999999996</v>
      </c>
      <c r="S174" s="189">
        <v>0</v>
      </c>
      <c r="T174" s="190">
        <f>S174*H174</f>
        <v>0</v>
      </c>
      <c r="U174" s="36"/>
      <c r="V174" s="36"/>
      <c r="W174" s="36"/>
      <c r="X174" s="36"/>
      <c r="Y174" s="36"/>
      <c r="Z174" s="36"/>
      <c r="AA174" s="36"/>
      <c r="AB174" s="36"/>
      <c r="AC174" s="36"/>
      <c r="AD174" s="36"/>
      <c r="AE174" s="36"/>
      <c r="AR174" s="191" t="s">
        <v>106</v>
      </c>
      <c r="AT174" s="191" t="s">
        <v>146</v>
      </c>
      <c r="AU174" s="191" t="s">
        <v>78</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106</v>
      </c>
      <c r="BM174" s="191" t="s">
        <v>5444</v>
      </c>
    </row>
    <row r="175" spans="1:65" s="2" customFormat="1" ht="10.199999999999999">
      <c r="A175" s="36"/>
      <c r="B175" s="37"/>
      <c r="C175" s="38"/>
      <c r="D175" s="193" t="s">
        <v>152</v>
      </c>
      <c r="E175" s="38"/>
      <c r="F175" s="194" t="s">
        <v>5445</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152</v>
      </c>
      <c r="AU175" s="19" t="s">
        <v>78</v>
      </c>
    </row>
    <row r="176" spans="1:65" s="13" customFormat="1" ht="10.199999999999999">
      <c r="B176" s="198"/>
      <c r="C176" s="199"/>
      <c r="D176" s="200" t="s">
        <v>154</v>
      </c>
      <c r="E176" s="201" t="s">
        <v>19</v>
      </c>
      <c r="F176" s="202" t="s">
        <v>5446</v>
      </c>
      <c r="G176" s="199"/>
      <c r="H176" s="201" t="s">
        <v>19</v>
      </c>
      <c r="I176" s="203"/>
      <c r="J176" s="199"/>
      <c r="K176" s="199"/>
      <c r="L176" s="204"/>
      <c r="M176" s="205"/>
      <c r="N176" s="206"/>
      <c r="O176" s="206"/>
      <c r="P176" s="206"/>
      <c r="Q176" s="206"/>
      <c r="R176" s="206"/>
      <c r="S176" s="206"/>
      <c r="T176" s="207"/>
      <c r="AT176" s="208" t="s">
        <v>154</v>
      </c>
      <c r="AU176" s="208" t="s">
        <v>78</v>
      </c>
      <c r="AV176" s="13" t="s">
        <v>74</v>
      </c>
      <c r="AW176" s="13" t="s">
        <v>31</v>
      </c>
      <c r="AX176" s="13" t="s">
        <v>69</v>
      </c>
      <c r="AY176" s="208" t="s">
        <v>144</v>
      </c>
    </row>
    <row r="177" spans="1:65" s="14" customFormat="1" ht="10.199999999999999">
      <c r="B177" s="209"/>
      <c r="C177" s="210"/>
      <c r="D177" s="200" t="s">
        <v>154</v>
      </c>
      <c r="E177" s="211" t="s">
        <v>19</v>
      </c>
      <c r="F177" s="212" t="s">
        <v>5447</v>
      </c>
      <c r="G177" s="210"/>
      <c r="H177" s="213">
        <v>6.42</v>
      </c>
      <c r="I177" s="214"/>
      <c r="J177" s="210"/>
      <c r="K177" s="210"/>
      <c r="L177" s="215"/>
      <c r="M177" s="216"/>
      <c r="N177" s="217"/>
      <c r="O177" s="217"/>
      <c r="P177" s="217"/>
      <c r="Q177" s="217"/>
      <c r="R177" s="217"/>
      <c r="S177" s="217"/>
      <c r="T177" s="218"/>
      <c r="AT177" s="219" t="s">
        <v>154</v>
      </c>
      <c r="AU177" s="219" t="s">
        <v>78</v>
      </c>
      <c r="AV177" s="14" t="s">
        <v>78</v>
      </c>
      <c r="AW177" s="14" t="s">
        <v>31</v>
      </c>
      <c r="AX177" s="14" t="s">
        <v>69</v>
      </c>
      <c r="AY177" s="219" t="s">
        <v>144</v>
      </c>
    </row>
    <row r="178" spans="1:65" s="15" customFormat="1" ht="10.199999999999999">
      <c r="B178" s="220"/>
      <c r="C178" s="221"/>
      <c r="D178" s="200" t="s">
        <v>154</v>
      </c>
      <c r="E178" s="222" t="s">
        <v>19</v>
      </c>
      <c r="F178" s="223" t="s">
        <v>158</v>
      </c>
      <c r="G178" s="221"/>
      <c r="H178" s="224">
        <v>6.42</v>
      </c>
      <c r="I178" s="225"/>
      <c r="J178" s="221"/>
      <c r="K178" s="221"/>
      <c r="L178" s="226"/>
      <c r="M178" s="227"/>
      <c r="N178" s="228"/>
      <c r="O178" s="228"/>
      <c r="P178" s="228"/>
      <c r="Q178" s="228"/>
      <c r="R178" s="228"/>
      <c r="S178" s="228"/>
      <c r="T178" s="229"/>
      <c r="AT178" s="230" t="s">
        <v>154</v>
      </c>
      <c r="AU178" s="230" t="s">
        <v>78</v>
      </c>
      <c r="AV178" s="15" t="s">
        <v>106</v>
      </c>
      <c r="AW178" s="15" t="s">
        <v>31</v>
      </c>
      <c r="AX178" s="15" t="s">
        <v>74</v>
      </c>
      <c r="AY178" s="230" t="s">
        <v>144</v>
      </c>
    </row>
    <row r="179" spans="1:65" s="2" customFormat="1" ht="16.5" customHeight="1">
      <c r="A179" s="36"/>
      <c r="B179" s="37"/>
      <c r="C179" s="231" t="s">
        <v>501</v>
      </c>
      <c r="D179" s="231" t="s">
        <v>195</v>
      </c>
      <c r="E179" s="232" t="s">
        <v>5448</v>
      </c>
      <c r="F179" s="233" t="s">
        <v>5449</v>
      </c>
      <c r="G179" s="234" t="s">
        <v>250</v>
      </c>
      <c r="H179" s="235">
        <v>7.0620000000000003</v>
      </c>
      <c r="I179" s="236"/>
      <c r="J179" s="237">
        <f>ROUND(I179*H179,2)</f>
        <v>0</v>
      </c>
      <c r="K179" s="233" t="s">
        <v>150</v>
      </c>
      <c r="L179" s="238"/>
      <c r="M179" s="239" t="s">
        <v>19</v>
      </c>
      <c r="N179" s="240" t="s">
        <v>40</v>
      </c>
      <c r="O179" s="66"/>
      <c r="P179" s="189">
        <f>O179*H179</f>
        <v>0</v>
      </c>
      <c r="Q179" s="189">
        <v>4.4999999999999998E-2</v>
      </c>
      <c r="R179" s="189">
        <f>Q179*H179</f>
        <v>0.31779000000000002</v>
      </c>
      <c r="S179" s="189">
        <v>0</v>
      </c>
      <c r="T179" s="190">
        <f>S179*H179</f>
        <v>0</v>
      </c>
      <c r="U179" s="36"/>
      <c r="V179" s="36"/>
      <c r="W179" s="36"/>
      <c r="X179" s="36"/>
      <c r="Y179" s="36"/>
      <c r="Z179" s="36"/>
      <c r="AA179" s="36"/>
      <c r="AB179" s="36"/>
      <c r="AC179" s="36"/>
      <c r="AD179" s="36"/>
      <c r="AE179" s="36"/>
      <c r="AR179" s="191" t="s">
        <v>198</v>
      </c>
      <c r="AT179" s="191" t="s">
        <v>195</v>
      </c>
      <c r="AU179" s="191" t="s">
        <v>78</v>
      </c>
      <c r="AY179" s="19" t="s">
        <v>144</v>
      </c>
      <c r="BE179" s="192">
        <f>IF(N179="základní",J179,0)</f>
        <v>0</v>
      </c>
      <c r="BF179" s="192">
        <f>IF(N179="snížená",J179,0)</f>
        <v>0</v>
      </c>
      <c r="BG179" s="192">
        <f>IF(N179="zákl. přenesená",J179,0)</f>
        <v>0</v>
      </c>
      <c r="BH179" s="192">
        <f>IF(N179="sníž. přenesená",J179,0)</f>
        <v>0</v>
      </c>
      <c r="BI179" s="192">
        <f>IF(N179="nulová",J179,0)</f>
        <v>0</v>
      </c>
      <c r="BJ179" s="19" t="s">
        <v>74</v>
      </c>
      <c r="BK179" s="192">
        <f>ROUND(I179*H179,2)</f>
        <v>0</v>
      </c>
      <c r="BL179" s="19" t="s">
        <v>106</v>
      </c>
      <c r="BM179" s="191" t="s">
        <v>5450</v>
      </c>
    </row>
    <row r="180" spans="1:65" s="2" customFormat="1" ht="10.199999999999999">
      <c r="A180" s="36"/>
      <c r="B180" s="37"/>
      <c r="C180" s="38"/>
      <c r="D180" s="193" t="s">
        <v>152</v>
      </c>
      <c r="E180" s="38"/>
      <c r="F180" s="194" t="s">
        <v>5451</v>
      </c>
      <c r="G180" s="38"/>
      <c r="H180" s="38"/>
      <c r="I180" s="195"/>
      <c r="J180" s="38"/>
      <c r="K180" s="38"/>
      <c r="L180" s="41"/>
      <c r="M180" s="196"/>
      <c r="N180" s="197"/>
      <c r="O180" s="66"/>
      <c r="P180" s="66"/>
      <c r="Q180" s="66"/>
      <c r="R180" s="66"/>
      <c r="S180" s="66"/>
      <c r="T180" s="67"/>
      <c r="U180" s="36"/>
      <c r="V180" s="36"/>
      <c r="W180" s="36"/>
      <c r="X180" s="36"/>
      <c r="Y180" s="36"/>
      <c r="Z180" s="36"/>
      <c r="AA180" s="36"/>
      <c r="AB180" s="36"/>
      <c r="AC180" s="36"/>
      <c r="AD180" s="36"/>
      <c r="AE180" s="36"/>
      <c r="AT180" s="19" t="s">
        <v>152</v>
      </c>
      <c r="AU180" s="19" t="s">
        <v>78</v>
      </c>
    </row>
    <row r="181" spans="1:65" s="14" customFormat="1" ht="10.199999999999999">
      <c r="B181" s="209"/>
      <c r="C181" s="210"/>
      <c r="D181" s="200" t="s">
        <v>154</v>
      </c>
      <c r="E181" s="210"/>
      <c r="F181" s="212" t="s">
        <v>5452</v>
      </c>
      <c r="G181" s="210"/>
      <c r="H181" s="213">
        <v>7.0620000000000003</v>
      </c>
      <c r="I181" s="214"/>
      <c r="J181" s="210"/>
      <c r="K181" s="210"/>
      <c r="L181" s="215"/>
      <c r="M181" s="216"/>
      <c r="N181" s="217"/>
      <c r="O181" s="217"/>
      <c r="P181" s="217"/>
      <c r="Q181" s="217"/>
      <c r="R181" s="217"/>
      <c r="S181" s="217"/>
      <c r="T181" s="218"/>
      <c r="AT181" s="219" t="s">
        <v>154</v>
      </c>
      <c r="AU181" s="219" t="s">
        <v>78</v>
      </c>
      <c r="AV181" s="14" t="s">
        <v>78</v>
      </c>
      <c r="AW181" s="14" t="s">
        <v>4</v>
      </c>
      <c r="AX181" s="14" t="s">
        <v>74</v>
      </c>
      <c r="AY181" s="219" t="s">
        <v>144</v>
      </c>
    </row>
    <row r="182" spans="1:65" s="2" customFormat="1" ht="24.15" customHeight="1">
      <c r="A182" s="36"/>
      <c r="B182" s="37"/>
      <c r="C182" s="180" t="s">
        <v>507</v>
      </c>
      <c r="D182" s="180" t="s">
        <v>146</v>
      </c>
      <c r="E182" s="181" t="s">
        <v>5453</v>
      </c>
      <c r="F182" s="182" t="s">
        <v>5454</v>
      </c>
      <c r="G182" s="183" t="s">
        <v>250</v>
      </c>
      <c r="H182" s="184">
        <v>4.4000000000000004</v>
      </c>
      <c r="I182" s="185"/>
      <c r="J182" s="186">
        <f>ROUND(I182*H182,2)</f>
        <v>0</v>
      </c>
      <c r="K182" s="182" t="s">
        <v>150</v>
      </c>
      <c r="L182" s="41"/>
      <c r="M182" s="187" t="s">
        <v>19</v>
      </c>
      <c r="N182" s="188" t="s">
        <v>40</v>
      </c>
      <c r="O182" s="66"/>
      <c r="P182" s="189">
        <f>O182*H182</f>
        <v>0</v>
      </c>
      <c r="Q182" s="189">
        <v>0.14066999999999999</v>
      </c>
      <c r="R182" s="189">
        <f>Q182*H182</f>
        <v>0.61894800000000005</v>
      </c>
      <c r="S182" s="189">
        <v>0</v>
      </c>
      <c r="T182" s="190">
        <f>S182*H182</f>
        <v>0</v>
      </c>
      <c r="U182" s="36"/>
      <c r="V182" s="36"/>
      <c r="W182" s="36"/>
      <c r="X182" s="36"/>
      <c r="Y182" s="36"/>
      <c r="Z182" s="36"/>
      <c r="AA182" s="36"/>
      <c r="AB182" s="36"/>
      <c r="AC182" s="36"/>
      <c r="AD182" s="36"/>
      <c r="AE182" s="36"/>
      <c r="AR182" s="191" t="s">
        <v>106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5455</v>
      </c>
    </row>
    <row r="183" spans="1:65" s="2" customFormat="1" ht="10.199999999999999">
      <c r="A183" s="36"/>
      <c r="B183" s="37"/>
      <c r="C183" s="38"/>
      <c r="D183" s="193" t="s">
        <v>152</v>
      </c>
      <c r="E183" s="38"/>
      <c r="F183" s="194" t="s">
        <v>5456</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13" customFormat="1" ht="10.199999999999999">
      <c r="B184" s="198"/>
      <c r="C184" s="199"/>
      <c r="D184" s="200" t="s">
        <v>154</v>
      </c>
      <c r="E184" s="201" t="s">
        <v>19</v>
      </c>
      <c r="F184" s="202" t="s">
        <v>5457</v>
      </c>
      <c r="G184" s="199"/>
      <c r="H184" s="201" t="s">
        <v>19</v>
      </c>
      <c r="I184" s="203"/>
      <c r="J184" s="199"/>
      <c r="K184" s="199"/>
      <c r="L184" s="204"/>
      <c r="M184" s="205"/>
      <c r="N184" s="206"/>
      <c r="O184" s="206"/>
      <c r="P184" s="206"/>
      <c r="Q184" s="206"/>
      <c r="R184" s="206"/>
      <c r="S184" s="206"/>
      <c r="T184" s="207"/>
      <c r="AT184" s="208" t="s">
        <v>154</v>
      </c>
      <c r="AU184" s="208" t="s">
        <v>78</v>
      </c>
      <c r="AV184" s="13" t="s">
        <v>74</v>
      </c>
      <c r="AW184" s="13" t="s">
        <v>31</v>
      </c>
      <c r="AX184" s="13" t="s">
        <v>69</v>
      </c>
      <c r="AY184" s="208" t="s">
        <v>144</v>
      </c>
    </row>
    <row r="185" spans="1:65" s="14" customFormat="1" ht="10.199999999999999">
      <c r="B185" s="209"/>
      <c r="C185" s="210"/>
      <c r="D185" s="200" t="s">
        <v>154</v>
      </c>
      <c r="E185" s="211" t="s">
        <v>19</v>
      </c>
      <c r="F185" s="212" t="s">
        <v>5458</v>
      </c>
      <c r="G185" s="210"/>
      <c r="H185" s="213">
        <v>4.4000000000000004</v>
      </c>
      <c r="I185" s="214"/>
      <c r="J185" s="210"/>
      <c r="K185" s="210"/>
      <c r="L185" s="215"/>
      <c r="M185" s="216"/>
      <c r="N185" s="217"/>
      <c r="O185" s="217"/>
      <c r="P185" s="217"/>
      <c r="Q185" s="217"/>
      <c r="R185" s="217"/>
      <c r="S185" s="217"/>
      <c r="T185" s="218"/>
      <c r="AT185" s="219" t="s">
        <v>154</v>
      </c>
      <c r="AU185" s="219" t="s">
        <v>78</v>
      </c>
      <c r="AV185" s="14" t="s">
        <v>78</v>
      </c>
      <c r="AW185" s="14" t="s">
        <v>31</v>
      </c>
      <c r="AX185" s="14" t="s">
        <v>69</v>
      </c>
      <c r="AY185" s="219" t="s">
        <v>144</v>
      </c>
    </row>
    <row r="186" spans="1:65" s="15" customFormat="1" ht="10.199999999999999">
      <c r="B186" s="220"/>
      <c r="C186" s="221"/>
      <c r="D186" s="200" t="s">
        <v>154</v>
      </c>
      <c r="E186" s="222" t="s">
        <v>19</v>
      </c>
      <c r="F186" s="223" t="s">
        <v>158</v>
      </c>
      <c r="G186" s="221"/>
      <c r="H186" s="224">
        <v>4.4000000000000004</v>
      </c>
      <c r="I186" s="225"/>
      <c r="J186" s="221"/>
      <c r="K186" s="221"/>
      <c r="L186" s="226"/>
      <c r="M186" s="227"/>
      <c r="N186" s="228"/>
      <c r="O186" s="228"/>
      <c r="P186" s="228"/>
      <c r="Q186" s="228"/>
      <c r="R186" s="228"/>
      <c r="S186" s="228"/>
      <c r="T186" s="229"/>
      <c r="AT186" s="230" t="s">
        <v>154</v>
      </c>
      <c r="AU186" s="230" t="s">
        <v>78</v>
      </c>
      <c r="AV186" s="15" t="s">
        <v>106</v>
      </c>
      <c r="AW186" s="15" t="s">
        <v>31</v>
      </c>
      <c r="AX186" s="15" t="s">
        <v>74</v>
      </c>
      <c r="AY186" s="230" t="s">
        <v>144</v>
      </c>
    </row>
    <row r="187" spans="1:65" s="2" customFormat="1" ht="16.5" customHeight="1">
      <c r="A187" s="36"/>
      <c r="B187" s="37"/>
      <c r="C187" s="231" t="s">
        <v>513</v>
      </c>
      <c r="D187" s="231" t="s">
        <v>195</v>
      </c>
      <c r="E187" s="232" t="s">
        <v>5459</v>
      </c>
      <c r="F187" s="233" t="s">
        <v>5460</v>
      </c>
      <c r="G187" s="234" t="s">
        <v>250</v>
      </c>
      <c r="H187" s="235">
        <v>9.68</v>
      </c>
      <c r="I187" s="236"/>
      <c r="J187" s="237">
        <f>ROUND(I187*H187,2)</f>
        <v>0</v>
      </c>
      <c r="K187" s="233" t="s">
        <v>150</v>
      </c>
      <c r="L187" s="238"/>
      <c r="M187" s="239" t="s">
        <v>19</v>
      </c>
      <c r="N187" s="240" t="s">
        <v>40</v>
      </c>
      <c r="O187" s="66"/>
      <c r="P187" s="189">
        <f>O187*H187</f>
        <v>0</v>
      </c>
      <c r="Q187" s="189">
        <v>5.6000000000000001E-2</v>
      </c>
      <c r="R187" s="189">
        <f>Q187*H187</f>
        <v>0.54208000000000001</v>
      </c>
      <c r="S187" s="189">
        <v>0</v>
      </c>
      <c r="T187" s="190">
        <f>S187*H187</f>
        <v>0</v>
      </c>
      <c r="U187" s="36"/>
      <c r="V187" s="36"/>
      <c r="W187" s="36"/>
      <c r="X187" s="36"/>
      <c r="Y187" s="36"/>
      <c r="Z187" s="36"/>
      <c r="AA187" s="36"/>
      <c r="AB187" s="36"/>
      <c r="AC187" s="36"/>
      <c r="AD187" s="36"/>
      <c r="AE187" s="36"/>
      <c r="AR187" s="191" t="s">
        <v>198</v>
      </c>
      <c r="AT187" s="191" t="s">
        <v>195</v>
      </c>
      <c r="AU187" s="191" t="s">
        <v>78</v>
      </c>
      <c r="AY187" s="19" t="s">
        <v>144</v>
      </c>
      <c r="BE187" s="192">
        <f>IF(N187="základní",J187,0)</f>
        <v>0</v>
      </c>
      <c r="BF187" s="192">
        <f>IF(N187="snížená",J187,0)</f>
        <v>0</v>
      </c>
      <c r="BG187" s="192">
        <f>IF(N187="zákl. přenesená",J187,0)</f>
        <v>0</v>
      </c>
      <c r="BH187" s="192">
        <f>IF(N187="sníž. přenesená",J187,0)</f>
        <v>0</v>
      </c>
      <c r="BI187" s="192">
        <f>IF(N187="nulová",J187,0)</f>
        <v>0</v>
      </c>
      <c r="BJ187" s="19" t="s">
        <v>74</v>
      </c>
      <c r="BK187" s="192">
        <f>ROUND(I187*H187,2)</f>
        <v>0</v>
      </c>
      <c r="BL187" s="19" t="s">
        <v>106</v>
      </c>
      <c r="BM187" s="191" t="s">
        <v>5461</v>
      </c>
    </row>
    <row r="188" spans="1:65" s="2" customFormat="1" ht="10.199999999999999">
      <c r="A188" s="36"/>
      <c r="B188" s="37"/>
      <c r="C188" s="38"/>
      <c r="D188" s="193" t="s">
        <v>152</v>
      </c>
      <c r="E188" s="38"/>
      <c r="F188" s="194" t="s">
        <v>5462</v>
      </c>
      <c r="G188" s="38"/>
      <c r="H188" s="38"/>
      <c r="I188" s="195"/>
      <c r="J188" s="38"/>
      <c r="K188" s="38"/>
      <c r="L188" s="41"/>
      <c r="M188" s="196"/>
      <c r="N188" s="197"/>
      <c r="O188" s="66"/>
      <c r="P188" s="66"/>
      <c r="Q188" s="66"/>
      <c r="R188" s="66"/>
      <c r="S188" s="66"/>
      <c r="T188" s="67"/>
      <c r="U188" s="36"/>
      <c r="V188" s="36"/>
      <c r="W188" s="36"/>
      <c r="X188" s="36"/>
      <c r="Y188" s="36"/>
      <c r="Z188" s="36"/>
      <c r="AA188" s="36"/>
      <c r="AB188" s="36"/>
      <c r="AC188" s="36"/>
      <c r="AD188" s="36"/>
      <c r="AE188" s="36"/>
      <c r="AT188" s="19" t="s">
        <v>152</v>
      </c>
      <c r="AU188" s="19" t="s">
        <v>78</v>
      </c>
    </row>
    <row r="189" spans="1:65" s="13" customFormat="1" ht="10.199999999999999">
      <c r="B189" s="198"/>
      <c r="C189" s="199"/>
      <c r="D189" s="200" t="s">
        <v>154</v>
      </c>
      <c r="E189" s="201" t="s">
        <v>19</v>
      </c>
      <c r="F189" s="202" t="s">
        <v>721</v>
      </c>
      <c r="G189" s="199"/>
      <c r="H189" s="201" t="s">
        <v>19</v>
      </c>
      <c r="I189" s="203"/>
      <c r="J189" s="199"/>
      <c r="K189" s="199"/>
      <c r="L189" s="204"/>
      <c r="M189" s="205"/>
      <c r="N189" s="206"/>
      <c r="O189" s="206"/>
      <c r="P189" s="206"/>
      <c r="Q189" s="206"/>
      <c r="R189" s="206"/>
      <c r="S189" s="206"/>
      <c r="T189" s="207"/>
      <c r="AT189" s="208" t="s">
        <v>154</v>
      </c>
      <c r="AU189" s="208" t="s">
        <v>78</v>
      </c>
      <c r="AV189" s="13" t="s">
        <v>74</v>
      </c>
      <c r="AW189" s="13" t="s">
        <v>31</v>
      </c>
      <c r="AX189" s="13" t="s">
        <v>69</v>
      </c>
      <c r="AY189" s="208" t="s">
        <v>144</v>
      </c>
    </row>
    <row r="190" spans="1:65" s="14" customFormat="1" ht="10.199999999999999">
      <c r="B190" s="209"/>
      <c r="C190" s="210"/>
      <c r="D190" s="200" t="s">
        <v>154</v>
      </c>
      <c r="E190" s="211" t="s">
        <v>19</v>
      </c>
      <c r="F190" s="212" t="s">
        <v>5463</v>
      </c>
      <c r="G190" s="210"/>
      <c r="H190" s="213">
        <v>9.68</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9.68</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16.5" customHeight="1">
      <c r="A192" s="36"/>
      <c r="B192" s="37"/>
      <c r="C192" s="180" t="s">
        <v>526</v>
      </c>
      <c r="D192" s="180" t="s">
        <v>146</v>
      </c>
      <c r="E192" s="181" t="s">
        <v>5464</v>
      </c>
      <c r="F192" s="182" t="s">
        <v>5465</v>
      </c>
      <c r="G192" s="183" t="s">
        <v>250</v>
      </c>
      <c r="H192" s="184">
        <v>60.17</v>
      </c>
      <c r="I192" s="185"/>
      <c r="J192" s="186">
        <f>ROUND(I192*H192,2)</f>
        <v>0</v>
      </c>
      <c r="K192" s="182" t="s">
        <v>19</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5466</v>
      </c>
    </row>
    <row r="193" spans="1:65" s="14" customFormat="1" ht="10.199999999999999">
      <c r="B193" s="209"/>
      <c r="C193" s="210"/>
      <c r="D193" s="200" t="s">
        <v>154</v>
      </c>
      <c r="E193" s="211" t="s">
        <v>19</v>
      </c>
      <c r="F193" s="212" t="s">
        <v>5467</v>
      </c>
      <c r="G193" s="210"/>
      <c r="H193" s="213">
        <v>60.17</v>
      </c>
      <c r="I193" s="214"/>
      <c r="J193" s="210"/>
      <c r="K193" s="210"/>
      <c r="L193" s="215"/>
      <c r="M193" s="216"/>
      <c r="N193" s="217"/>
      <c r="O193" s="217"/>
      <c r="P193" s="217"/>
      <c r="Q193" s="217"/>
      <c r="R193" s="217"/>
      <c r="S193" s="217"/>
      <c r="T193" s="218"/>
      <c r="AT193" s="219" t="s">
        <v>154</v>
      </c>
      <c r="AU193" s="219" t="s">
        <v>78</v>
      </c>
      <c r="AV193" s="14" t="s">
        <v>78</v>
      </c>
      <c r="AW193" s="14" t="s">
        <v>31</v>
      </c>
      <c r="AX193" s="14" t="s">
        <v>69</v>
      </c>
      <c r="AY193" s="219" t="s">
        <v>144</v>
      </c>
    </row>
    <row r="194" spans="1:65" s="15" customFormat="1" ht="10.199999999999999">
      <c r="B194" s="220"/>
      <c r="C194" s="221"/>
      <c r="D194" s="200" t="s">
        <v>154</v>
      </c>
      <c r="E194" s="222" t="s">
        <v>19</v>
      </c>
      <c r="F194" s="223" t="s">
        <v>158</v>
      </c>
      <c r="G194" s="221"/>
      <c r="H194" s="224">
        <v>60.17</v>
      </c>
      <c r="I194" s="225"/>
      <c r="J194" s="221"/>
      <c r="K194" s="221"/>
      <c r="L194" s="226"/>
      <c r="M194" s="227"/>
      <c r="N194" s="228"/>
      <c r="O194" s="228"/>
      <c r="P194" s="228"/>
      <c r="Q194" s="228"/>
      <c r="R194" s="228"/>
      <c r="S194" s="228"/>
      <c r="T194" s="229"/>
      <c r="AT194" s="230" t="s">
        <v>154</v>
      </c>
      <c r="AU194" s="230" t="s">
        <v>78</v>
      </c>
      <c r="AV194" s="15" t="s">
        <v>106</v>
      </c>
      <c r="AW194" s="15" t="s">
        <v>31</v>
      </c>
      <c r="AX194" s="15" t="s">
        <v>74</v>
      </c>
      <c r="AY194" s="230" t="s">
        <v>144</v>
      </c>
    </row>
    <row r="195" spans="1:65" s="2" customFormat="1" ht="37.799999999999997" customHeight="1">
      <c r="A195" s="36"/>
      <c r="B195" s="37"/>
      <c r="C195" s="231" t="s">
        <v>8</v>
      </c>
      <c r="D195" s="231" t="s">
        <v>195</v>
      </c>
      <c r="E195" s="232" t="s">
        <v>5468</v>
      </c>
      <c r="F195" s="233" t="s">
        <v>5469</v>
      </c>
      <c r="G195" s="234" t="s">
        <v>250</v>
      </c>
      <c r="H195" s="235">
        <v>66.186999999999998</v>
      </c>
      <c r="I195" s="236"/>
      <c r="J195" s="237">
        <f>ROUND(I195*H195,2)</f>
        <v>0</v>
      </c>
      <c r="K195" s="233" t="s">
        <v>19</v>
      </c>
      <c r="L195" s="238"/>
      <c r="M195" s="239" t="s">
        <v>19</v>
      </c>
      <c r="N195" s="240" t="s">
        <v>40</v>
      </c>
      <c r="O195" s="66"/>
      <c r="P195" s="189">
        <f>O195*H195</f>
        <v>0</v>
      </c>
      <c r="Q195" s="189">
        <v>0</v>
      </c>
      <c r="R195" s="189">
        <f>Q195*H195</f>
        <v>0</v>
      </c>
      <c r="S195" s="189">
        <v>0</v>
      </c>
      <c r="T195" s="190">
        <f>S195*H195</f>
        <v>0</v>
      </c>
      <c r="U195" s="36"/>
      <c r="V195" s="36"/>
      <c r="W195" s="36"/>
      <c r="X195" s="36"/>
      <c r="Y195" s="36"/>
      <c r="Z195" s="36"/>
      <c r="AA195" s="36"/>
      <c r="AB195" s="36"/>
      <c r="AC195" s="36"/>
      <c r="AD195" s="36"/>
      <c r="AE195" s="36"/>
      <c r="AR195" s="191" t="s">
        <v>198</v>
      </c>
      <c r="AT195" s="191" t="s">
        <v>195</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106</v>
      </c>
      <c r="BM195" s="191" t="s">
        <v>5470</v>
      </c>
    </row>
    <row r="196" spans="1:65" s="14" customFormat="1" ht="10.199999999999999">
      <c r="B196" s="209"/>
      <c r="C196" s="210"/>
      <c r="D196" s="200" t="s">
        <v>154</v>
      </c>
      <c r="E196" s="211" t="s">
        <v>19</v>
      </c>
      <c r="F196" s="212" t="s">
        <v>5471</v>
      </c>
      <c r="G196" s="210"/>
      <c r="H196" s="213">
        <v>66.186999999999998</v>
      </c>
      <c r="I196" s="214"/>
      <c r="J196" s="210"/>
      <c r="K196" s="210"/>
      <c r="L196" s="215"/>
      <c r="M196" s="216"/>
      <c r="N196" s="217"/>
      <c r="O196" s="217"/>
      <c r="P196" s="217"/>
      <c r="Q196" s="217"/>
      <c r="R196" s="217"/>
      <c r="S196" s="217"/>
      <c r="T196" s="218"/>
      <c r="AT196" s="219" t="s">
        <v>154</v>
      </c>
      <c r="AU196" s="219" t="s">
        <v>78</v>
      </c>
      <c r="AV196" s="14" t="s">
        <v>78</v>
      </c>
      <c r="AW196" s="14" t="s">
        <v>31</v>
      </c>
      <c r="AX196" s="14" t="s">
        <v>69</v>
      </c>
      <c r="AY196" s="219" t="s">
        <v>144</v>
      </c>
    </row>
    <row r="197" spans="1:65" s="15" customFormat="1" ht="10.199999999999999">
      <c r="B197" s="220"/>
      <c r="C197" s="221"/>
      <c r="D197" s="200" t="s">
        <v>154</v>
      </c>
      <c r="E197" s="222" t="s">
        <v>19</v>
      </c>
      <c r="F197" s="223" t="s">
        <v>158</v>
      </c>
      <c r="G197" s="221"/>
      <c r="H197" s="224">
        <v>66.186999999999998</v>
      </c>
      <c r="I197" s="225"/>
      <c r="J197" s="221"/>
      <c r="K197" s="221"/>
      <c r="L197" s="226"/>
      <c r="M197" s="227"/>
      <c r="N197" s="228"/>
      <c r="O197" s="228"/>
      <c r="P197" s="228"/>
      <c r="Q197" s="228"/>
      <c r="R197" s="228"/>
      <c r="S197" s="228"/>
      <c r="T197" s="229"/>
      <c r="AT197" s="230" t="s">
        <v>154</v>
      </c>
      <c r="AU197" s="230" t="s">
        <v>78</v>
      </c>
      <c r="AV197" s="15" t="s">
        <v>106</v>
      </c>
      <c r="AW197" s="15" t="s">
        <v>31</v>
      </c>
      <c r="AX197" s="15" t="s">
        <v>74</v>
      </c>
      <c r="AY197" s="230" t="s">
        <v>144</v>
      </c>
    </row>
    <row r="198" spans="1:65" s="2" customFormat="1" ht="16.5" customHeight="1">
      <c r="A198" s="36"/>
      <c r="B198" s="37"/>
      <c r="C198" s="180" t="s">
        <v>542</v>
      </c>
      <c r="D198" s="180" t="s">
        <v>146</v>
      </c>
      <c r="E198" s="181" t="s">
        <v>5472</v>
      </c>
      <c r="F198" s="182" t="s">
        <v>5473</v>
      </c>
      <c r="G198" s="183" t="s">
        <v>149</v>
      </c>
      <c r="H198" s="184">
        <v>0.29299999999999998</v>
      </c>
      <c r="I198" s="185"/>
      <c r="J198" s="186">
        <f>ROUND(I198*H198,2)</f>
        <v>0</v>
      </c>
      <c r="K198" s="182" t="s">
        <v>150</v>
      </c>
      <c r="L198" s="41"/>
      <c r="M198" s="187" t="s">
        <v>19</v>
      </c>
      <c r="N198" s="188" t="s">
        <v>40</v>
      </c>
      <c r="O198" s="66"/>
      <c r="P198" s="189">
        <f>O198*H198</f>
        <v>0</v>
      </c>
      <c r="Q198" s="189">
        <v>2.2563399999999998</v>
      </c>
      <c r="R198" s="189">
        <f>Q198*H198</f>
        <v>0.6611076199999999</v>
      </c>
      <c r="S198" s="189">
        <v>0</v>
      </c>
      <c r="T198" s="190">
        <f>S198*H198</f>
        <v>0</v>
      </c>
      <c r="U198" s="36"/>
      <c r="V198" s="36"/>
      <c r="W198" s="36"/>
      <c r="X198" s="36"/>
      <c r="Y198" s="36"/>
      <c r="Z198" s="36"/>
      <c r="AA198" s="36"/>
      <c r="AB198" s="36"/>
      <c r="AC198" s="36"/>
      <c r="AD198" s="36"/>
      <c r="AE198" s="36"/>
      <c r="AR198" s="191" t="s">
        <v>106</v>
      </c>
      <c r="AT198" s="191" t="s">
        <v>146</v>
      </c>
      <c r="AU198" s="191" t="s">
        <v>78</v>
      </c>
      <c r="AY198" s="19" t="s">
        <v>144</v>
      </c>
      <c r="BE198" s="192">
        <f>IF(N198="základní",J198,0)</f>
        <v>0</v>
      </c>
      <c r="BF198" s="192">
        <f>IF(N198="snížená",J198,0)</f>
        <v>0</v>
      </c>
      <c r="BG198" s="192">
        <f>IF(N198="zákl. přenesená",J198,0)</f>
        <v>0</v>
      </c>
      <c r="BH198" s="192">
        <f>IF(N198="sníž. přenesená",J198,0)</f>
        <v>0</v>
      </c>
      <c r="BI198" s="192">
        <f>IF(N198="nulová",J198,0)</f>
        <v>0</v>
      </c>
      <c r="BJ198" s="19" t="s">
        <v>74</v>
      </c>
      <c r="BK198" s="192">
        <f>ROUND(I198*H198,2)</f>
        <v>0</v>
      </c>
      <c r="BL198" s="19" t="s">
        <v>106</v>
      </c>
      <c r="BM198" s="191" t="s">
        <v>5474</v>
      </c>
    </row>
    <row r="199" spans="1:65" s="2" customFormat="1" ht="10.199999999999999">
      <c r="A199" s="36"/>
      <c r="B199" s="37"/>
      <c r="C199" s="38"/>
      <c r="D199" s="193" t="s">
        <v>152</v>
      </c>
      <c r="E199" s="38"/>
      <c r="F199" s="194" t="s">
        <v>5475</v>
      </c>
      <c r="G199" s="38"/>
      <c r="H199" s="38"/>
      <c r="I199" s="195"/>
      <c r="J199" s="38"/>
      <c r="K199" s="38"/>
      <c r="L199" s="41"/>
      <c r="M199" s="196"/>
      <c r="N199" s="197"/>
      <c r="O199" s="66"/>
      <c r="P199" s="66"/>
      <c r="Q199" s="66"/>
      <c r="R199" s="66"/>
      <c r="S199" s="66"/>
      <c r="T199" s="67"/>
      <c r="U199" s="36"/>
      <c r="V199" s="36"/>
      <c r="W199" s="36"/>
      <c r="X199" s="36"/>
      <c r="Y199" s="36"/>
      <c r="Z199" s="36"/>
      <c r="AA199" s="36"/>
      <c r="AB199" s="36"/>
      <c r="AC199" s="36"/>
      <c r="AD199" s="36"/>
      <c r="AE199" s="36"/>
      <c r="AT199" s="19" t="s">
        <v>152</v>
      </c>
      <c r="AU199" s="19" t="s">
        <v>78</v>
      </c>
    </row>
    <row r="200" spans="1:65" s="13" customFormat="1" ht="10.199999999999999">
      <c r="B200" s="198"/>
      <c r="C200" s="199"/>
      <c r="D200" s="200" t="s">
        <v>154</v>
      </c>
      <c r="E200" s="201" t="s">
        <v>19</v>
      </c>
      <c r="F200" s="202" t="s">
        <v>5476</v>
      </c>
      <c r="G200" s="199"/>
      <c r="H200" s="201" t="s">
        <v>19</v>
      </c>
      <c r="I200" s="203"/>
      <c r="J200" s="199"/>
      <c r="K200" s="199"/>
      <c r="L200" s="204"/>
      <c r="M200" s="205"/>
      <c r="N200" s="206"/>
      <c r="O200" s="206"/>
      <c r="P200" s="206"/>
      <c r="Q200" s="206"/>
      <c r="R200" s="206"/>
      <c r="S200" s="206"/>
      <c r="T200" s="207"/>
      <c r="AT200" s="208" t="s">
        <v>154</v>
      </c>
      <c r="AU200" s="208" t="s">
        <v>78</v>
      </c>
      <c r="AV200" s="13" t="s">
        <v>74</v>
      </c>
      <c r="AW200" s="13" t="s">
        <v>31</v>
      </c>
      <c r="AX200" s="13" t="s">
        <v>69</v>
      </c>
      <c r="AY200" s="208" t="s">
        <v>144</v>
      </c>
    </row>
    <row r="201" spans="1:65" s="14" customFormat="1" ht="10.199999999999999">
      <c r="B201" s="209"/>
      <c r="C201" s="210"/>
      <c r="D201" s="200" t="s">
        <v>154</v>
      </c>
      <c r="E201" s="211" t="s">
        <v>19</v>
      </c>
      <c r="F201" s="212" t="s">
        <v>5477</v>
      </c>
      <c r="G201" s="210"/>
      <c r="H201" s="213">
        <v>0.16500000000000001</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4" customFormat="1" ht="10.199999999999999">
      <c r="B202" s="209"/>
      <c r="C202" s="210"/>
      <c r="D202" s="200" t="s">
        <v>154</v>
      </c>
      <c r="E202" s="211" t="s">
        <v>19</v>
      </c>
      <c r="F202" s="212" t="s">
        <v>5478</v>
      </c>
      <c r="G202" s="210"/>
      <c r="H202" s="213">
        <v>0.128</v>
      </c>
      <c r="I202" s="214"/>
      <c r="J202" s="210"/>
      <c r="K202" s="210"/>
      <c r="L202" s="215"/>
      <c r="M202" s="216"/>
      <c r="N202" s="217"/>
      <c r="O202" s="217"/>
      <c r="P202" s="217"/>
      <c r="Q202" s="217"/>
      <c r="R202" s="217"/>
      <c r="S202" s="217"/>
      <c r="T202" s="218"/>
      <c r="AT202" s="219" t="s">
        <v>154</v>
      </c>
      <c r="AU202" s="219" t="s">
        <v>78</v>
      </c>
      <c r="AV202" s="14" t="s">
        <v>78</v>
      </c>
      <c r="AW202" s="14" t="s">
        <v>31</v>
      </c>
      <c r="AX202" s="14" t="s">
        <v>69</v>
      </c>
      <c r="AY202" s="219" t="s">
        <v>144</v>
      </c>
    </row>
    <row r="203" spans="1:65" s="15" customFormat="1" ht="10.199999999999999">
      <c r="B203" s="220"/>
      <c r="C203" s="221"/>
      <c r="D203" s="200" t="s">
        <v>154</v>
      </c>
      <c r="E203" s="222" t="s">
        <v>19</v>
      </c>
      <c r="F203" s="223" t="s">
        <v>158</v>
      </c>
      <c r="G203" s="221"/>
      <c r="H203" s="224">
        <v>0.29300000000000004</v>
      </c>
      <c r="I203" s="225"/>
      <c r="J203" s="221"/>
      <c r="K203" s="221"/>
      <c r="L203" s="226"/>
      <c r="M203" s="227"/>
      <c r="N203" s="228"/>
      <c r="O203" s="228"/>
      <c r="P203" s="228"/>
      <c r="Q203" s="228"/>
      <c r="R203" s="228"/>
      <c r="S203" s="228"/>
      <c r="T203" s="229"/>
      <c r="AT203" s="230" t="s">
        <v>154</v>
      </c>
      <c r="AU203" s="230" t="s">
        <v>78</v>
      </c>
      <c r="AV203" s="15" t="s">
        <v>106</v>
      </c>
      <c r="AW203" s="15" t="s">
        <v>31</v>
      </c>
      <c r="AX203" s="15" t="s">
        <v>74</v>
      </c>
      <c r="AY203" s="230" t="s">
        <v>144</v>
      </c>
    </row>
    <row r="204" spans="1:65" s="2" customFormat="1" ht="16.5" customHeight="1">
      <c r="A204" s="36"/>
      <c r="B204" s="37"/>
      <c r="C204" s="180" t="s">
        <v>558</v>
      </c>
      <c r="D204" s="180" t="s">
        <v>146</v>
      </c>
      <c r="E204" s="181" t="s">
        <v>5479</v>
      </c>
      <c r="F204" s="182" t="s">
        <v>5480</v>
      </c>
      <c r="G204" s="183" t="s">
        <v>232</v>
      </c>
      <c r="H204" s="184">
        <v>119.55</v>
      </c>
      <c r="I204" s="185"/>
      <c r="J204" s="186">
        <f>ROUND(I204*H204,2)</f>
        <v>0</v>
      </c>
      <c r="K204" s="182" t="s">
        <v>150</v>
      </c>
      <c r="L204" s="41"/>
      <c r="M204" s="187" t="s">
        <v>19</v>
      </c>
      <c r="N204" s="188" t="s">
        <v>40</v>
      </c>
      <c r="O204" s="66"/>
      <c r="P204" s="189">
        <f>O204*H204</f>
        <v>0</v>
      </c>
      <c r="Q204" s="189">
        <v>6.8999999999999997E-4</v>
      </c>
      <c r="R204" s="189">
        <f>Q204*H204</f>
        <v>8.2489499999999993E-2</v>
      </c>
      <c r="S204" s="189">
        <v>0</v>
      </c>
      <c r="T204" s="190">
        <f>S204*H204</f>
        <v>0</v>
      </c>
      <c r="U204" s="36"/>
      <c r="V204" s="36"/>
      <c r="W204" s="36"/>
      <c r="X204" s="36"/>
      <c r="Y204" s="36"/>
      <c r="Z204" s="36"/>
      <c r="AA204" s="36"/>
      <c r="AB204" s="36"/>
      <c r="AC204" s="36"/>
      <c r="AD204" s="36"/>
      <c r="AE204" s="36"/>
      <c r="AR204" s="191" t="s">
        <v>106</v>
      </c>
      <c r="AT204" s="191" t="s">
        <v>146</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106</v>
      </c>
      <c r="BM204" s="191" t="s">
        <v>5481</v>
      </c>
    </row>
    <row r="205" spans="1:65" s="2" customFormat="1" ht="10.199999999999999">
      <c r="A205" s="36"/>
      <c r="B205" s="37"/>
      <c r="C205" s="38"/>
      <c r="D205" s="193" t="s">
        <v>152</v>
      </c>
      <c r="E205" s="38"/>
      <c r="F205" s="194" t="s">
        <v>5482</v>
      </c>
      <c r="G205" s="38"/>
      <c r="H205" s="38"/>
      <c r="I205" s="195"/>
      <c r="J205" s="38"/>
      <c r="K205" s="38"/>
      <c r="L205" s="41"/>
      <c r="M205" s="196"/>
      <c r="N205" s="197"/>
      <c r="O205" s="66"/>
      <c r="P205" s="66"/>
      <c r="Q205" s="66"/>
      <c r="R205" s="66"/>
      <c r="S205" s="66"/>
      <c r="T205" s="67"/>
      <c r="U205" s="36"/>
      <c r="V205" s="36"/>
      <c r="W205" s="36"/>
      <c r="X205" s="36"/>
      <c r="Y205" s="36"/>
      <c r="Z205" s="36"/>
      <c r="AA205" s="36"/>
      <c r="AB205" s="36"/>
      <c r="AC205" s="36"/>
      <c r="AD205" s="36"/>
      <c r="AE205" s="36"/>
      <c r="AT205" s="19" t="s">
        <v>152</v>
      </c>
      <c r="AU205" s="19" t="s">
        <v>78</v>
      </c>
    </row>
    <row r="206" spans="1:65" s="13" customFormat="1" ht="10.199999999999999">
      <c r="B206" s="198"/>
      <c r="C206" s="199"/>
      <c r="D206" s="200" t="s">
        <v>154</v>
      </c>
      <c r="E206" s="201" t="s">
        <v>19</v>
      </c>
      <c r="F206" s="202" t="s">
        <v>5394</v>
      </c>
      <c r="G206" s="199"/>
      <c r="H206" s="201" t="s">
        <v>19</v>
      </c>
      <c r="I206" s="203"/>
      <c r="J206" s="199"/>
      <c r="K206" s="199"/>
      <c r="L206" s="204"/>
      <c r="M206" s="205"/>
      <c r="N206" s="206"/>
      <c r="O206" s="206"/>
      <c r="P206" s="206"/>
      <c r="Q206" s="206"/>
      <c r="R206" s="206"/>
      <c r="S206" s="206"/>
      <c r="T206" s="207"/>
      <c r="AT206" s="208" t="s">
        <v>154</v>
      </c>
      <c r="AU206" s="208" t="s">
        <v>78</v>
      </c>
      <c r="AV206" s="13" t="s">
        <v>74</v>
      </c>
      <c r="AW206" s="13" t="s">
        <v>31</v>
      </c>
      <c r="AX206" s="13" t="s">
        <v>69</v>
      </c>
      <c r="AY206" s="208" t="s">
        <v>144</v>
      </c>
    </row>
    <row r="207" spans="1:65" s="14" customFormat="1" ht="10.199999999999999">
      <c r="B207" s="209"/>
      <c r="C207" s="210"/>
      <c r="D207" s="200" t="s">
        <v>154</v>
      </c>
      <c r="E207" s="211" t="s">
        <v>19</v>
      </c>
      <c r="F207" s="212" t="s">
        <v>5406</v>
      </c>
      <c r="G207" s="210"/>
      <c r="H207" s="213">
        <v>119.55</v>
      </c>
      <c r="I207" s="214"/>
      <c r="J207" s="210"/>
      <c r="K207" s="210"/>
      <c r="L207" s="215"/>
      <c r="M207" s="216"/>
      <c r="N207" s="217"/>
      <c r="O207" s="217"/>
      <c r="P207" s="217"/>
      <c r="Q207" s="217"/>
      <c r="R207" s="217"/>
      <c r="S207" s="217"/>
      <c r="T207" s="218"/>
      <c r="AT207" s="219" t="s">
        <v>154</v>
      </c>
      <c r="AU207" s="219" t="s">
        <v>78</v>
      </c>
      <c r="AV207" s="14" t="s">
        <v>78</v>
      </c>
      <c r="AW207" s="14" t="s">
        <v>31</v>
      </c>
      <c r="AX207" s="14" t="s">
        <v>69</v>
      </c>
      <c r="AY207" s="219" t="s">
        <v>144</v>
      </c>
    </row>
    <row r="208" spans="1:65" s="15" customFormat="1" ht="10.199999999999999">
      <c r="B208" s="220"/>
      <c r="C208" s="221"/>
      <c r="D208" s="200" t="s">
        <v>154</v>
      </c>
      <c r="E208" s="222" t="s">
        <v>19</v>
      </c>
      <c r="F208" s="223" t="s">
        <v>158</v>
      </c>
      <c r="G208" s="221"/>
      <c r="H208" s="224">
        <v>119.55</v>
      </c>
      <c r="I208" s="225"/>
      <c r="J208" s="221"/>
      <c r="K208" s="221"/>
      <c r="L208" s="226"/>
      <c r="M208" s="227"/>
      <c r="N208" s="228"/>
      <c r="O208" s="228"/>
      <c r="P208" s="228"/>
      <c r="Q208" s="228"/>
      <c r="R208" s="228"/>
      <c r="S208" s="228"/>
      <c r="T208" s="229"/>
      <c r="AT208" s="230" t="s">
        <v>154</v>
      </c>
      <c r="AU208" s="230" t="s">
        <v>78</v>
      </c>
      <c r="AV208" s="15" t="s">
        <v>106</v>
      </c>
      <c r="AW208" s="15" t="s">
        <v>31</v>
      </c>
      <c r="AX208" s="15" t="s">
        <v>74</v>
      </c>
      <c r="AY208" s="230" t="s">
        <v>144</v>
      </c>
    </row>
    <row r="209" spans="1:65" s="2" customFormat="1" ht="24.15" customHeight="1">
      <c r="A209" s="36"/>
      <c r="B209" s="37"/>
      <c r="C209" s="180" t="s">
        <v>669</v>
      </c>
      <c r="D209" s="180" t="s">
        <v>146</v>
      </c>
      <c r="E209" s="181" t="s">
        <v>1583</v>
      </c>
      <c r="F209" s="182" t="s">
        <v>1584</v>
      </c>
      <c r="G209" s="183" t="s">
        <v>653</v>
      </c>
      <c r="H209" s="184">
        <v>4</v>
      </c>
      <c r="I209" s="185"/>
      <c r="J209" s="186">
        <f>ROUND(I209*H209,2)</f>
        <v>0</v>
      </c>
      <c r="K209" s="182" t="s">
        <v>150</v>
      </c>
      <c r="L209" s="41"/>
      <c r="M209" s="187" t="s">
        <v>19</v>
      </c>
      <c r="N209" s="188" t="s">
        <v>40</v>
      </c>
      <c r="O209" s="66"/>
      <c r="P209" s="189">
        <f>O209*H209</f>
        <v>0</v>
      </c>
      <c r="Q209" s="189">
        <v>4.0000000000000003E-5</v>
      </c>
      <c r="R209" s="189">
        <f>Q209*H209</f>
        <v>1.6000000000000001E-4</v>
      </c>
      <c r="S209" s="189">
        <v>0</v>
      </c>
      <c r="T209" s="190">
        <f>S209*H209</f>
        <v>0</v>
      </c>
      <c r="U209" s="36"/>
      <c r="V209" s="36"/>
      <c r="W209" s="36"/>
      <c r="X209" s="36"/>
      <c r="Y209" s="36"/>
      <c r="Z209" s="36"/>
      <c r="AA209" s="36"/>
      <c r="AB209" s="36"/>
      <c r="AC209" s="36"/>
      <c r="AD209" s="36"/>
      <c r="AE209" s="36"/>
      <c r="AR209" s="191" t="s">
        <v>106</v>
      </c>
      <c r="AT209" s="191" t="s">
        <v>146</v>
      </c>
      <c r="AU209" s="191" t="s">
        <v>78</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5483</v>
      </c>
    </row>
    <row r="210" spans="1:65" s="2" customFormat="1" ht="10.199999999999999">
      <c r="A210" s="36"/>
      <c r="B210" s="37"/>
      <c r="C210" s="38"/>
      <c r="D210" s="193" t="s">
        <v>152</v>
      </c>
      <c r="E210" s="38"/>
      <c r="F210" s="194" t="s">
        <v>1586</v>
      </c>
      <c r="G210" s="38"/>
      <c r="H210" s="38"/>
      <c r="I210" s="195"/>
      <c r="J210" s="38"/>
      <c r="K210" s="38"/>
      <c r="L210" s="41"/>
      <c r="M210" s="196"/>
      <c r="N210" s="197"/>
      <c r="O210" s="66"/>
      <c r="P210" s="66"/>
      <c r="Q210" s="66"/>
      <c r="R210" s="66"/>
      <c r="S210" s="66"/>
      <c r="T210" s="67"/>
      <c r="U210" s="36"/>
      <c r="V210" s="36"/>
      <c r="W210" s="36"/>
      <c r="X210" s="36"/>
      <c r="Y210" s="36"/>
      <c r="Z210" s="36"/>
      <c r="AA210" s="36"/>
      <c r="AB210" s="36"/>
      <c r="AC210" s="36"/>
      <c r="AD210" s="36"/>
      <c r="AE210" s="36"/>
      <c r="AT210" s="19" t="s">
        <v>152</v>
      </c>
      <c r="AU210" s="19" t="s">
        <v>78</v>
      </c>
    </row>
    <row r="211" spans="1:65" s="13" customFormat="1" ht="10.199999999999999">
      <c r="B211" s="198"/>
      <c r="C211" s="199"/>
      <c r="D211" s="200" t="s">
        <v>154</v>
      </c>
      <c r="E211" s="201" t="s">
        <v>19</v>
      </c>
      <c r="F211" s="202" t="s">
        <v>5397</v>
      </c>
      <c r="G211" s="199"/>
      <c r="H211" s="201" t="s">
        <v>19</v>
      </c>
      <c r="I211" s="203"/>
      <c r="J211" s="199"/>
      <c r="K211" s="199"/>
      <c r="L211" s="204"/>
      <c r="M211" s="205"/>
      <c r="N211" s="206"/>
      <c r="O211" s="206"/>
      <c r="P211" s="206"/>
      <c r="Q211" s="206"/>
      <c r="R211" s="206"/>
      <c r="S211" s="206"/>
      <c r="T211" s="207"/>
      <c r="AT211" s="208" t="s">
        <v>154</v>
      </c>
      <c r="AU211" s="208" t="s">
        <v>78</v>
      </c>
      <c r="AV211" s="13" t="s">
        <v>74</v>
      </c>
      <c r="AW211" s="13" t="s">
        <v>31</v>
      </c>
      <c r="AX211" s="13" t="s">
        <v>69</v>
      </c>
      <c r="AY211" s="208" t="s">
        <v>144</v>
      </c>
    </row>
    <row r="212" spans="1:65" s="14" customFormat="1" ht="10.199999999999999">
      <c r="B212" s="209"/>
      <c r="C212" s="210"/>
      <c r="D212" s="200" t="s">
        <v>154</v>
      </c>
      <c r="E212" s="211" t="s">
        <v>19</v>
      </c>
      <c r="F212" s="212" t="s">
        <v>1003</v>
      </c>
      <c r="G212" s="210"/>
      <c r="H212" s="213">
        <v>4</v>
      </c>
      <c r="I212" s="214"/>
      <c r="J212" s="210"/>
      <c r="K212" s="210"/>
      <c r="L212" s="215"/>
      <c r="M212" s="216"/>
      <c r="N212" s="217"/>
      <c r="O212" s="217"/>
      <c r="P212" s="217"/>
      <c r="Q212" s="217"/>
      <c r="R212" s="217"/>
      <c r="S212" s="217"/>
      <c r="T212" s="218"/>
      <c r="AT212" s="219" t="s">
        <v>154</v>
      </c>
      <c r="AU212" s="219" t="s">
        <v>78</v>
      </c>
      <c r="AV212" s="14" t="s">
        <v>78</v>
      </c>
      <c r="AW212" s="14" t="s">
        <v>31</v>
      </c>
      <c r="AX212" s="14" t="s">
        <v>69</v>
      </c>
      <c r="AY212" s="219" t="s">
        <v>144</v>
      </c>
    </row>
    <row r="213" spans="1:65" s="15" customFormat="1" ht="10.199999999999999">
      <c r="B213" s="220"/>
      <c r="C213" s="221"/>
      <c r="D213" s="200" t="s">
        <v>154</v>
      </c>
      <c r="E213" s="222" t="s">
        <v>19</v>
      </c>
      <c r="F213" s="223" t="s">
        <v>158</v>
      </c>
      <c r="G213" s="221"/>
      <c r="H213" s="224">
        <v>4</v>
      </c>
      <c r="I213" s="225"/>
      <c r="J213" s="221"/>
      <c r="K213" s="221"/>
      <c r="L213" s="226"/>
      <c r="M213" s="227"/>
      <c r="N213" s="228"/>
      <c r="O213" s="228"/>
      <c r="P213" s="228"/>
      <c r="Q213" s="228"/>
      <c r="R213" s="228"/>
      <c r="S213" s="228"/>
      <c r="T213" s="229"/>
      <c r="AT213" s="230" t="s">
        <v>154</v>
      </c>
      <c r="AU213" s="230" t="s">
        <v>78</v>
      </c>
      <c r="AV213" s="15" t="s">
        <v>106</v>
      </c>
      <c r="AW213" s="15" t="s">
        <v>31</v>
      </c>
      <c r="AX213" s="15" t="s">
        <v>74</v>
      </c>
      <c r="AY213" s="230" t="s">
        <v>144</v>
      </c>
    </row>
    <row r="214" spans="1:65" s="2" customFormat="1" ht="21.75" customHeight="1">
      <c r="A214" s="36"/>
      <c r="B214" s="37"/>
      <c r="C214" s="180" t="s">
        <v>674</v>
      </c>
      <c r="D214" s="180" t="s">
        <v>146</v>
      </c>
      <c r="E214" s="181" t="s">
        <v>1596</v>
      </c>
      <c r="F214" s="182" t="s">
        <v>1597</v>
      </c>
      <c r="G214" s="183" t="s">
        <v>653</v>
      </c>
      <c r="H214" s="184">
        <v>4</v>
      </c>
      <c r="I214" s="185"/>
      <c r="J214" s="186">
        <f>ROUND(I214*H214,2)</f>
        <v>0</v>
      </c>
      <c r="K214" s="182" t="s">
        <v>150</v>
      </c>
      <c r="L214" s="41"/>
      <c r="M214" s="187" t="s">
        <v>19</v>
      </c>
      <c r="N214" s="188" t="s">
        <v>40</v>
      </c>
      <c r="O214" s="66"/>
      <c r="P214" s="189">
        <f>O214*H214</f>
        <v>0</v>
      </c>
      <c r="Q214" s="189">
        <v>3.8999999999999999E-4</v>
      </c>
      <c r="R214" s="189">
        <f>Q214*H214</f>
        <v>1.56E-3</v>
      </c>
      <c r="S214" s="189">
        <v>0</v>
      </c>
      <c r="T214" s="190">
        <f>S214*H214</f>
        <v>0</v>
      </c>
      <c r="U214" s="36"/>
      <c r="V214" s="36"/>
      <c r="W214" s="36"/>
      <c r="X214" s="36"/>
      <c r="Y214" s="36"/>
      <c r="Z214" s="36"/>
      <c r="AA214" s="36"/>
      <c r="AB214" s="36"/>
      <c r="AC214" s="36"/>
      <c r="AD214" s="36"/>
      <c r="AE214" s="36"/>
      <c r="AR214" s="191" t="s">
        <v>106</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5484</v>
      </c>
    </row>
    <row r="215" spans="1:65" s="2" customFormat="1" ht="10.199999999999999">
      <c r="A215" s="36"/>
      <c r="B215" s="37"/>
      <c r="C215" s="38"/>
      <c r="D215" s="193" t="s">
        <v>152</v>
      </c>
      <c r="E215" s="38"/>
      <c r="F215" s="194" t="s">
        <v>1599</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12" customFormat="1" ht="22.8" customHeight="1">
      <c r="B216" s="164"/>
      <c r="C216" s="165"/>
      <c r="D216" s="166" t="s">
        <v>68</v>
      </c>
      <c r="E216" s="178" t="s">
        <v>1823</v>
      </c>
      <c r="F216" s="178" t="s">
        <v>1824</v>
      </c>
      <c r="G216" s="165"/>
      <c r="H216" s="165"/>
      <c r="I216" s="168"/>
      <c r="J216" s="179">
        <f>BK216</f>
        <v>0</v>
      </c>
      <c r="K216" s="165"/>
      <c r="L216" s="170"/>
      <c r="M216" s="171"/>
      <c r="N216" s="172"/>
      <c r="O216" s="172"/>
      <c r="P216" s="173">
        <f>SUM(P217:P218)</f>
        <v>0</v>
      </c>
      <c r="Q216" s="172"/>
      <c r="R216" s="173">
        <f>SUM(R217:R218)</f>
        <v>0</v>
      </c>
      <c r="S216" s="172"/>
      <c r="T216" s="174">
        <f>SUM(T217:T218)</f>
        <v>0</v>
      </c>
      <c r="AR216" s="175" t="s">
        <v>74</v>
      </c>
      <c r="AT216" s="176" t="s">
        <v>68</v>
      </c>
      <c r="AU216" s="176" t="s">
        <v>74</v>
      </c>
      <c r="AY216" s="175" t="s">
        <v>144</v>
      </c>
      <c r="BK216" s="177">
        <f>SUM(BK217:BK218)</f>
        <v>0</v>
      </c>
    </row>
    <row r="217" spans="1:65" s="2" customFormat="1" ht="24.15" customHeight="1">
      <c r="A217" s="36"/>
      <c r="B217" s="37"/>
      <c r="C217" s="180" t="s">
        <v>573</v>
      </c>
      <c r="D217" s="180" t="s">
        <v>146</v>
      </c>
      <c r="E217" s="181" t="s">
        <v>5485</v>
      </c>
      <c r="F217" s="182" t="s">
        <v>5486</v>
      </c>
      <c r="G217" s="183" t="s">
        <v>184</v>
      </c>
      <c r="H217" s="184">
        <v>25.084</v>
      </c>
      <c r="I217" s="185"/>
      <c r="J217" s="186">
        <f>ROUND(I217*H217,2)</f>
        <v>0</v>
      </c>
      <c r="K217" s="182" t="s">
        <v>150</v>
      </c>
      <c r="L217" s="41"/>
      <c r="M217" s="187" t="s">
        <v>19</v>
      </c>
      <c r="N217" s="188" t="s">
        <v>40</v>
      </c>
      <c r="O217" s="66"/>
      <c r="P217" s="189">
        <f>O217*H217</f>
        <v>0</v>
      </c>
      <c r="Q217" s="189">
        <v>0</v>
      </c>
      <c r="R217" s="189">
        <f>Q217*H217</f>
        <v>0</v>
      </c>
      <c r="S217" s="189">
        <v>0</v>
      </c>
      <c r="T217" s="190">
        <f>S217*H217</f>
        <v>0</v>
      </c>
      <c r="U217" s="36"/>
      <c r="V217" s="36"/>
      <c r="W217" s="36"/>
      <c r="X217" s="36"/>
      <c r="Y217" s="36"/>
      <c r="Z217" s="36"/>
      <c r="AA217" s="36"/>
      <c r="AB217" s="36"/>
      <c r="AC217" s="36"/>
      <c r="AD217" s="36"/>
      <c r="AE217" s="36"/>
      <c r="AR217" s="191" t="s">
        <v>106</v>
      </c>
      <c r="AT217" s="191" t="s">
        <v>146</v>
      </c>
      <c r="AU217" s="191" t="s">
        <v>78</v>
      </c>
      <c r="AY217" s="19" t="s">
        <v>144</v>
      </c>
      <c r="BE217" s="192">
        <f>IF(N217="základní",J217,0)</f>
        <v>0</v>
      </c>
      <c r="BF217" s="192">
        <f>IF(N217="snížená",J217,0)</f>
        <v>0</v>
      </c>
      <c r="BG217" s="192">
        <f>IF(N217="zákl. přenesená",J217,0)</f>
        <v>0</v>
      </c>
      <c r="BH217" s="192">
        <f>IF(N217="sníž. přenesená",J217,0)</f>
        <v>0</v>
      </c>
      <c r="BI217" s="192">
        <f>IF(N217="nulová",J217,0)</f>
        <v>0</v>
      </c>
      <c r="BJ217" s="19" t="s">
        <v>74</v>
      </c>
      <c r="BK217" s="192">
        <f>ROUND(I217*H217,2)</f>
        <v>0</v>
      </c>
      <c r="BL217" s="19" t="s">
        <v>106</v>
      </c>
      <c r="BM217" s="191" t="s">
        <v>5487</v>
      </c>
    </row>
    <row r="218" spans="1:65" s="2" customFormat="1" ht="10.199999999999999">
      <c r="A218" s="36"/>
      <c r="B218" s="37"/>
      <c r="C218" s="38"/>
      <c r="D218" s="193" t="s">
        <v>152</v>
      </c>
      <c r="E218" s="38"/>
      <c r="F218" s="194" t="s">
        <v>5488</v>
      </c>
      <c r="G218" s="38"/>
      <c r="H218" s="38"/>
      <c r="I218" s="195"/>
      <c r="J218" s="38"/>
      <c r="K218" s="38"/>
      <c r="L218" s="41"/>
      <c r="M218" s="241"/>
      <c r="N218" s="242"/>
      <c r="O218" s="243"/>
      <c r="P218" s="243"/>
      <c r="Q218" s="243"/>
      <c r="R218" s="243"/>
      <c r="S218" s="243"/>
      <c r="T218" s="244"/>
      <c r="U218" s="36"/>
      <c r="V218" s="36"/>
      <c r="W218" s="36"/>
      <c r="X218" s="36"/>
      <c r="Y218" s="36"/>
      <c r="Z218" s="36"/>
      <c r="AA218" s="36"/>
      <c r="AB218" s="36"/>
      <c r="AC218" s="36"/>
      <c r="AD218" s="36"/>
      <c r="AE218" s="36"/>
      <c r="AT218" s="19" t="s">
        <v>152</v>
      </c>
      <c r="AU218" s="19" t="s">
        <v>78</v>
      </c>
    </row>
    <row r="219" spans="1:65" s="2" customFormat="1" ht="6.9" customHeight="1">
      <c r="A219" s="36"/>
      <c r="B219" s="49"/>
      <c r="C219" s="50"/>
      <c r="D219" s="50"/>
      <c r="E219" s="50"/>
      <c r="F219" s="50"/>
      <c r="G219" s="50"/>
      <c r="H219" s="50"/>
      <c r="I219" s="50"/>
      <c r="J219" s="50"/>
      <c r="K219" s="50"/>
      <c r="L219" s="41"/>
      <c r="M219" s="36"/>
      <c r="O219" s="36"/>
      <c r="P219" s="36"/>
      <c r="Q219" s="36"/>
      <c r="R219" s="36"/>
      <c r="S219" s="36"/>
      <c r="T219" s="36"/>
      <c r="U219" s="36"/>
      <c r="V219" s="36"/>
      <c r="W219" s="36"/>
      <c r="X219" s="36"/>
      <c r="Y219" s="36"/>
      <c r="Z219" s="36"/>
      <c r="AA219" s="36"/>
      <c r="AB219" s="36"/>
      <c r="AC219" s="36"/>
      <c r="AD219" s="36"/>
      <c r="AE219" s="36"/>
    </row>
  </sheetData>
  <sheetProtection algorithmName="SHA-512" hashValue="B/s/kO6fLRh1onN4vFYQ8t+9nSewUf0gperNCXxc5YR80P0nchizhQs8vIk9lTBDo6UolBQKXRXsUvhSPsZDfw==" saltValue="N0hIELulLFskqOaodaH/lw588Vw0PIp+DlHuBYQGL+f6I5TKYKI7wPO9lp01iCzM9eOMr1Fp3VWdqute6R+TXg==" spinCount="100000" sheet="1" objects="1" scenarios="1" formatColumns="0" formatRows="0" autoFilter="0"/>
  <autoFilter ref="C85:K218" xr:uid="{00000000-0009-0000-0000-00000A000000}"/>
  <mergeCells count="9">
    <mergeCell ref="E50:H50"/>
    <mergeCell ref="E76:H76"/>
    <mergeCell ref="E78:H78"/>
    <mergeCell ref="L2:V2"/>
    <mergeCell ref="E7:H7"/>
    <mergeCell ref="E9:H9"/>
    <mergeCell ref="E18:H18"/>
    <mergeCell ref="E27:H27"/>
    <mergeCell ref="E48:H48"/>
  </mergeCells>
  <hyperlinks>
    <hyperlink ref="F90" r:id="rId1" xr:uid="{00000000-0004-0000-0A00-000000000000}"/>
    <hyperlink ref="F98" r:id="rId2" xr:uid="{00000000-0004-0000-0A00-000001000000}"/>
    <hyperlink ref="F106" r:id="rId3" xr:uid="{00000000-0004-0000-0A00-000002000000}"/>
    <hyperlink ref="F111" r:id="rId4" xr:uid="{00000000-0004-0000-0A00-000003000000}"/>
    <hyperlink ref="F115" r:id="rId5" xr:uid="{00000000-0004-0000-0A00-000004000000}"/>
    <hyperlink ref="F118" r:id="rId6" xr:uid="{00000000-0004-0000-0A00-000005000000}"/>
    <hyperlink ref="F120" r:id="rId7" xr:uid="{00000000-0004-0000-0A00-000006000000}"/>
    <hyperlink ref="F129" r:id="rId8" xr:uid="{00000000-0004-0000-0A00-000007000000}"/>
    <hyperlink ref="F137" r:id="rId9" xr:uid="{00000000-0004-0000-0A00-000008000000}"/>
    <hyperlink ref="F159" r:id="rId10" xr:uid="{00000000-0004-0000-0A00-000009000000}"/>
    <hyperlink ref="F164" r:id="rId11" xr:uid="{00000000-0004-0000-0A00-00000A000000}"/>
    <hyperlink ref="F169" r:id="rId12" xr:uid="{00000000-0004-0000-0A00-00000B000000}"/>
    <hyperlink ref="F175" r:id="rId13" xr:uid="{00000000-0004-0000-0A00-00000C000000}"/>
    <hyperlink ref="F180" r:id="rId14" xr:uid="{00000000-0004-0000-0A00-00000D000000}"/>
    <hyperlink ref="F183" r:id="rId15" xr:uid="{00000000-0004-0000-0A00-00000E000000}"/>
    <hyperlink ref="F188" r:id="rId16" xr:uid="{00000000-0004-0000-0A00-00000F000000}"/>
    <hyperlink ref="F199" r:id="rId17" xr:uid="{00000000-0004-0000-0A00-000010000000}"/>
    <hyperlink ref="F205" r:id="rId18" xr:uid="{00000000-0004-0000-0A00-000011000000}"/>
    <hyperlink ref="F210" r:id="rId19" xr:uid="{00000000-0004-0000-0A00-000012000000}"/>
    <hyperlink ref="F215" r:id="rId20" xr:uid="{00000000-0004-0000-0A00-000013000000}"/>
    <hyperlink ref="F218" r:id="rId21" xr:uid="{00000000-0004-0000-0A00-000014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BM269"/>
  <sheetViews>
    <sheetView showGridLines="0" topLeftCell="A92" workbookViewId="0">
      <selection activeCell="I102" sqref="I102"/>
    </sheetView>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111</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5489</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ROUND(J85,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ROUND((SUM(BE85:BE268)),  2)</f>
        <v>0</v>
      </c>
      <c r="G33" s="36"/>
      <c r="H33" s="36"/>
      <c r="I33" s="126">
        <v>0.21</v>
      </c>
      <c r="J33" s="125">
        <f>ROUND(((SUM(BE85:BE268))*I33),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ROUND((SUM(BF85:BF268)),  2)</f>
        <v>0</v>
      </c>
      <c r="G34" s="36"/>
      <c r="H34" s="36"/>
      <c r="I34" s="126">
        <v>0.15</v>
      </c>
      <c r="J34" s="125">
        <f>ROUND(((SUM(BF85:BF268))*I34),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ROUND((SUM(BG85:BG268)),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ROUND((SUM(BH85:BH268)),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ROUND((SUM(BI85:BI268)),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6 - SO 06 - parkovací stání</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J85</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J86</f>
        <v>0</v>
      </c>
      <c r="K60" s="143"/>
      <c r="L60" s="147"/>
    </row>
    <row r="61" spans="1:47" s="10" customFormat="1" ht="19.95" customHeight="1">
      <c r="B61" s="148"/>
      <c r="C61" s="99"/>
      <c r="D61" s="149" t="s">
        <v>126</v>
      </c>
      <c r="E61" s="150"/>
      <c r="F61" s="150"/>
      <c r="G61" s="150"/>
      <c r="H61" s="150"/>
      <c r="I61" s="150"/>
      <c r="J61" s="151">
        <f>J87</f>
        <v>0</v>
      </c>
      <c r="K61" s="99"/>
      <c r="L61" s="152"/>
    </row>
    <row r="62" spans="1:47" s="10" customFormat="1" ht="19.95" customHeight="1">
      <c r="B62" s="148"/>
      <c r="C62" s="99"/>
      <c r="D62" s="149" t="s">
        <v>204</v>
      </c>
      <c r="E62" s="150"/>
      <c r="F62" s="150"/>
      <c r="G62" s="150"/>
      <c r="H62" s="150"/>
      <c r="I62" s="150"/>
      <c r="J62" s="151">
        <f>J172</f>
        <v>0</v>
      </c>
      <c r="K62" s="99"/>
      <c r="L62" s="152"/>
    </row>
    <row r="63" spans="1:47" s="10" customFormat="1" ht="19.95" customHeight="1">
      <c r="B63" s="148"/>
      <c r="C63" s="99"/>
      <c r="D63" s="149" t="s">
        <v>207</v>
      </c>
      <c r="E63" s="150"/>
      <c r="F63" s="150"/>
      <c r="G63" s="150"/>
      <c r="H63" s="150"/>
      <c r="I63" s="150"/>
      <c r="J63" s="151">
        <f>J180</f>
        <v>0</v>
      </c>
      <c r="K63" s="99"/>
      <c r="L63" s="152"/>
    </row>
    <row r="64" spans="1:47" s="10" customFormat="1" ht="19.95" customHeight="1">
      <c r="B64" s="148"/>
      <c r="C64" s="99"/>
      <c r="D64" s="149" t="s">
        <v>127</v>
      </c>
      <c r="E64" s="150"/>
      <c r="F64" s="150"/>
      <c r="G64" s="150"/>
      <c r="H64" s="150"/>
      <c r="I64" s="150"/>
      <c r="J64" s="151">
        <f>J218</f>
        <v>0</v>
      </c>
      <c r="K64" s="99"/>
      <c r="L64" s="152"/>
    </row>
    <row r="65" spans="1:31" s="10" customFormat="1" ht="19.95" customHeight="1">
      <c r="B65" s="148"/>
      <c r="C65" s="99"/>
      <c r="D65" s="149" t="s">
        <v>209</v>
      </c>
      <c r="E65" s="150"/>
      <c r="F65" s="150"/>
      <c r="G65" s="150"/>
      <c r="H65" s="150"/>
      <c r="I65" s="150"/>
      <c r="J65" s="151">
        <f>J266</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7" t="str">
        <f>E7</f>
        <v>Vědomice - přístavba a stavební úpravy mateřské školy - rev 0821</v>
      </c>
      <c r="F75" s="398"/>
      <c r="G75" s="398"/>
      <c r="H75" s="39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119</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51" t="str">
        <f>E9</f>
        <v>6 - SO 06 - parkovací stání</v>
      </c>
      <c r="F77" s="399"/>
      <c r="G77" s="399"/>
      <c r="H77" s="399"/>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21</v>
      </c>
      <c r="D79" s="38"/>
      <c r="E79" s="38"/>
      <c r="F79" s="29" t="str">
        <f>F12</f>
        <v xml:space="preserve"> </v>
      </c>
      <c r="G79" s="38"/>
      <c r="H79" s="38"/>
      <c r="I79" s="31" t="s">
        <v>23</v>
      </c>
      <c r="J79" s="61" t="str">
        <f>IF(J12="","",J12)</f>
        <v>31. 8. 2021</v>
      </c>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5.15" customHeight="1">
      <c r="A81" s="36"/>
      <c r="B81" s="37"/>
      <c r="C81" s="31" t="s">
        <v>25</v>
      </c>
      <c r="D81" s="38"/>
      <c r="E81" s="38"/>
      <c r="F81" s="29" t="str">
        <f>E15</f>
        <v xml:space="preserve"> </v>
      </c>
      <c r="G81" s="38"/>
      <c r="H81" s="38"/>
      <c r="I81" s="31" t="s">
        <v>30</v>
      </c>
      <c r="J81" s="34" t="str">
        <f>E21</f>
        <v xml:space="preserve"> </v>
      </c>
      <c r="K81" s="38"/>
      <c r="L81" s="115"/>
      <c r="S81" s="36"/>
      <c r="T81" s="36"/>
      <c r="U81" s="36"/>
      <c r="V81" s="36"/>
      <c r="W81" s="36"/>
      <c r="X81" s="36"/>
      <c r="Y81" s="36"/>
      <c r="Z81" s="36"/>
      <c r="AA81" s="36"/>
      <c r="AB81" s="36"/>
      <c r="AC81" s="36"/>
      <c r="AD81" s="36"/>
      <c r="AE81" s="36"/>
    </row>
    <row r="82" spans="1:65" s="2" customFormat="1" ht="15.15" customHeight="1">
      <c r="A82" s="36"/>
      <c r="B82" s="37"/>
      <c r="C82" s="31" t="s">
        <v>28</v>
      </c>
      <c r="D82" s="38"/>
      <c r="E82" s="38"/>
      <c r="F82" s="29" t="str">
        <f>IF(E18="","",E18)</f>
        <v>Vyplň údaj</v>
      </c>
      <c r="G82" s="38"/>
      <c r="H82" s="38"/>
      <c r="I82" s="31" t="s">
        <v>32</v>
      </c>
      <c r="J82" s="34" t="str">
        <f>E24</f>
        <v xml:space="preserve"> </v>
      </c>
      <c r="K82" s="38"/>
      <c r="L82" s="115"/>
      <c r="S82" s="36"/>
      <c r="T82" s="36"/>
      <c r="U82" s="36"/>
      <c r="V82" s="36"/>
      <c r="W82" s="36"/>
      <c r="X82" s="36"/>
      <c r="Y82" s="36"/>
      <c r="Z82" s="36"/>
      <c r="AA82" s="36"/>
      <c r="AB82" s="36"/>
      <c r="AC82" s="36"/>
      <c r="AD82" s="36"/>
      <c r="AE82" s="36"/>
    </row>
    <row r="83" spans="1:65" s="2" customFormat="1" ht="10.35"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11" customFormat="1" ht="29.25" customHeight="1">
      <c r="A84" s="153"/>
      <c r="B84" s="154"/>
      <c r="C84" s="155" t="s">
        <v>130</v>
      </c>
      <c r="D84" s="156" t="s">
        <v>54</v>
      </c>
      <c r="E84" s="156" t="s">
        <v>50</v>
      </c>
      <c r="F84" s="156" t="s">
        <v>51</v>
      </c>
      <c r="G84" s="156" t="s">
        <v>131</v>
      </c>
      <c r="H84" s="156" t="s">
        <v>132</v>
      </c>
      <c r="I84" s="156" t="s">
        <v>133</v>
      </c>
      <c r="J84" s="156" t="s">
        <v>123</v>
      </c>
      <c r="K84" s="157" t="s">
        <v>134</v>
      </c>
      <c r="L84" s="158"/>
      <c r="M84" s="70" t="s">
        <v>19</v>
      </c>
      <c r="N84" s="71" t="s">
        <v>39</v>
      </c>
      <c r="O84" s="71" t="s">
        <v>135</v>
      </c>
      <c r="P84" s="71" t="s">
        <v>136</v>
      </c>
      <c r="Q84" s="71" t="s">
        <v>137</v>
      </c>
      <c r="R84" s="71" t="s">
        <v>138</v>
      </c>
      <c r="S84" s="71" t="s">
        <v>139</v>
      </c>
      <c r="T84" s="72" t="s">
        <v>140</v>
      </c>
      <c r="U84" s="153"/>
      <c r="V84" s="153"/>
      <c r="W84" s="153"/>
      <c r="X84" s="153"/>
      <c r="Y84" s="153"/>
      <c r="Z84" s="153"/>
      <c r="AA84" s="153"/>
      <c r="AB84" s="153"/>
      <c r="AC84" s="153"/>
      <c r="AD84" s="153"/>
      <c r="AE84" s="153"/>
    </row>
    <row r="85" spans="1:65" s="2" customFormat="1" ht="22.8" customHeight="1">
      <c r="A85" s="36"/>
      <c r="B85" s="37"/>
      <c r="C85" s="77" t="s">
        <v>141</v>
      </c>
      <c r="D85" s="38"/>
      <c r="E85" s="38"/>
      <c r="F85" s="38"/>
      <c r="G85" s="38"/>
      <c r="H85" s="38"/>
      <c r="I85" s="38"/>
      <c r="J85" s="159">
        <f>BK85</f>
        <v>0</v>
      </c>
      <c r="K85" s="38"/>
      <c r="L85" s="41"/>
      <c r="M85" s="73"/>
      <c r="N85" s="160"/>
      <c r="O85" s="74"/>
      <c r="P85" s="161">
        <f>P86</f>
        <v>0</v>
      </c>
      <c r="Q85" s="74"/>
      <c r="R85" s="161">
        <f>R86</f>
        <v>63.154019599999998</v>
      </c>
      <c r="S85" s="74"/>
      <c r="T85" s="162">
        <f>T86</f>
        <v>12.4542</v>
      </c>
      <c r="U85" s="36"/>
      <c r="V85" s="36"/>
      <c r="W85" s="36"/>
      <c r="X85" s="36"/>
      <c r="Y85" s="36"/>
      <c r="Z85" s="36"/>
      <c r="AA85" s="36"/>
      <c r="AB85" s="36"/>
      <c r="AC85" s="36"/>
      <c r="AD85" s="36"/>
      <c r="AE85" s="36"/>
      <c r="AT85" s="19" t="s">
        <v>68</v>
      </c>
      <c r="AU85" s="19" t="s">
        <v>124</v>
      </c>
      <c r="BK85" s="163">
        <f>BK86</f>
        <v>0</v>
      </c>
    </row>
    <row r="86" spans="1:65" s="12" customFormat="1" ht="25.95" customHeight="1">
      <c r="B86" s="164"/>
      <c r="C86" s="165"/>
      <c r="D86" s="166" t="s">
        <v>68</v>
      </c>
      <c r="E86" s="167" t="s">
        <v>142</v>
      </c>
      <c r="F86" s="167" t="s">
        <v>143</v>
      </c>
      <c r="G86" s="165"/>
      <c r="H86" s="165"/>
      <c r="I86" s="168"/>
      <c r="J86" s="169">
        <f>BK86</f>
        <v>0</v>
      </c>
      <c r="K86" s="165"/>
      <c r="L86" s="170"/>
      <c r="M86" s="171"/>
      <c r="N86" s="172"/>
      <c r="O86" s="172"/>
      <c r="P86" s="173">
        <f>P87+P172+P180+P218+P266</f>
        <v>0</v>
      </c>
      <c r="Q86" s="172"/>
      <c r="R86" s="173">
        <f>R87+R172+R180+R218+R266</f>
        <v>63.154019599999998</v>
      </c>
      <c r="S86" s="172"/>
      <c r="T86" s="174">
        <f>T87+T172+T180+T218+T266</f>
        <v>12.4542</v>
      </c>
      <c r="AR86" s="175" t="s">
        <v>74</v>
      </c>
      <c r="AT86" s="176" t="s">
        <v>68</v>
      </c>
      <c r="AU86" s="176" t="s">
        <v>69</v>
      </c>
      <c r="AY86" s="175" t="s">
        <v>144</v>
      </c>
      <c r="BK86" s="177">
        <f>BK87+BK172+BK180+BK218+BK266</f>
        <v>0</v>
      </c>
    </row>
    <row r="87" spans="1:65" s="12" customFormat="1" ht="22.8" customHeight="1">
      <c r="B87" s="164"/>
      <c r="C87" s="165"/>
      <c r="D87" s="166" t="s">
        <v>68</v>
      </c>
      <c r="E87" s="178" t="s">
        <v>74</v>
      </c>
      <c r="F87" s="178" t="s">
        <v>145</v>
      </c>
      <c r="G87" s="165"/>
      <c r="H87" s="165"/>
      <c r="I87" s="168"/>
      <c r="J87" s="179">
        <f>BK87</f>
        <v>0</v>
      </c>
      <c r="K87" s="165"/>
      <c r="L87" s="170"/>
      <c r="M87" s="171"/>
      <c r="N87" s="172"/>
      <c r="O87" s="172"/>
      <c r="P87" s="173">
        <f>SUM(P88:P171)</f>
        <v>0</v>
      </c>
      <c r="Q87" s="172"/>
      <c r="R87" s="173">
        <f>SUM(R88:R171)</f>
        <v>1.369E-3</v>
      </c>
      <c r="S87" s="172"/>
      <c r="T87" s="174">
        <f>SUM(T88:T171)</f>
        <v>12.4542</v>
      </c>
      <c r="AR87" s="175" t="s">
        <v>74</v>
      </c>
      <c r="AT87" s="176" t="s">
        <v>68</v>
      </c>
      <c r="AU87" s="176" t="s">
        <v>74</v>
      </c>
      <c r="AY87" s="175" t="s">
        <v>144</v>
      </c>
      <c r="BK87" s="177">
        <f>SUM(BK88:BK171)</f>
        <v>0</v>
      </c>
    </row>
    <row r="88" spans="1:65" s="2" customFormat="1" ht="24.15" customHeight="1">
      <c r="A88" s="36"/>
      <c r="B88" s="37"/>
      <c r="C88" s="180" t="s">
        <v>74</v>
      </c>
      <c r="D88" s="180" t="s">
        <v>146</v>
      </c>
      <c r="E88" s="181" t="s">
        <v>5490</v>
      </c>
      <c r="F88" s="182" t="s">
        <v>5491</v>
      </c>
      <c r="G88" s="183" t="s">
        <v>232</v>
      </c>
      <c r="H88" s="184">
        <v>20.399999999999999</v>
      </c>
      <c r="I88" s="185"/>
      <c r="J88" s="186">
        <f>ROUND(I88*H88,2)</f>
        <v>0</v>
      </c>
      <c r="K88" s="182" t="s">
        <v>150</v>
      </c>
      <c r="L88" s="41"/>
      <c r="M88" s="187" t="s">
        <v>19</v>
      </c>
      <c r="N88" s="188" t="s">
        <v>40</v>
      </c>
      <c r="O88" s="66"/>
      <c r="P88" s="189">
        <f>O88*H88</f>
        <v>0</v>
      </c>
      <c r="Q88" s="189">
        <v>0</v>
      </c>
      <c r="R88" s="189">
        <f>Q88*H88</f>
        <v>0</v>
      </c>
      <c r="S88" s="189">
        <v>9.8000000000000004E-2</v>
      </c>
      <c r="T88" s="190">
        <f>S88*H88</f>
        <v>1.9991999999999999</v>
      </c>
      <c r="U88" s="36"/>
      <c r="V88" s="36"/>
      <c r="W88" s="36"/>
      <c r="X88" s="36"/>
      <c r="Y88" s="36"/>
      <c r="Z88" s="36"/>
      <c r="AA88" s="36"/>
      <c r="AB88" s="36"/>
      <c r="AC88" s="36"/>
      <c r="AD88" s="36"/>
      <c r="AE88" s="36"/>
      <c r="AR88" s="191" t="s">
        <v>106</v>
      </c>
      <c r="AT88" s="191" t="s">
        <v>146</v>
      </c>
      <c r="AU88" s="191" t="s">
        <v>78</v>
      </c>
      <c r="AY88" s="19" t="s">
        <v>144</v>
      </c>
      <c r="BE88" s="192">
        <f>IF(N88="základní",J88,0)</f>
        <v>0</v>
      </c>
      <c r="BF88" s="192">
        <f>IF(N88="snížená",J88,0)</f>
        <v>0</v>
      </c>
      <c r="BG88" s="192">
        <f>IF(N88="zákl. přenesená",J88,0)</f>
        <v>0</v>
      </c>
      <c r="BH88" s="192">
        <f>IF(N88="sníž. přenesená",J88,0)</f>
        <v>0</v>
      </c>
      <c r="BI88" s="192">
        <f>IF(N88="nulová",J88,0)</f>
        <v>0</v>
      </c>
      <c r="BJ88" s="19" t="s">
        <v>74</v>
      </c>
      <c r="BK88" s="192">
        <f>ROUND(I88*H88,2)</f>
        <v>0</v>
      </c>
      <c r="BL88" s="19" t="s">
        <v>106</v>
      </c>
      <c r="BM88" s="191" t="s">
        <v>5492</v>
      </c>
    </row>
    <row r="89" spans="1:65" s="2" customFormat="1" ht="10.199999999999999">
      <c r="A89" s="36"/>
      <c r="B89" s="37"/>
      <c r="C89" s="38"/>
      <c r="D89" s="193" t="s">
        <v>152</v>
      </c>
      <c r="E89" s="38"/>
      <c r="F89" s="194" t="s">
        <v>5493</v>
      </c>
      <c r="G89" s="38"/>
      <c r="H89" s="38"/>
      <c r="I89" s="195"/>
      <c r="J89" s="38"/>
      <c r="K89" s="38"/>
      <c r="L89" s="41"/>
      <c r="M89" s="196"/>
      <c r="N89" s="197"/>
      <c r="O89" s="66"/>
      <c r="P89" s="66"/>
      <c r="Q89" s="66"/>
      <c r="R89" s="66"/>
      <c r="S89" s="66"/>
      <c r="T89" s="67"/>
      <c r="U89" s="36"/>
      <c r="V89" s="36"/>
      <c r="W89" s="36"/>
      <c r="X89" s="36"/>
      <c r="Y89" s="36"/>
      <c r="Z89" s="36"/>
      <c r="AA89" s="36"/>
      <c r="AB89" s="36"/>
      <c r="AC89" s="36"/>
      <c r="AD89" s="36"/>
      <c r="AE89" s="36"/>
      <c r="AT89" s="19" t="s">
        <v>152</v>
      </c>
      <c r="AU89" s="19" t="s">
        <v>78</v>
      </c>
    </row>
    <row r="90" spans="1:65" s="13" customFormat="1" ht="10.199999999999999">
      <c r="B90" s="198"/>
      <c r="C90" s="199"/>
      <c r="D90" s="200" t="s">
        <v>154</v>
      </c>
      <c r="E90" s="201" t="s">
        <v>19</v>
      </c>
      <c r="F90" s="202" t="s">
        <v>5494</v>
      </c>
      <c r="G90" s="199"/>
      <c r="H90" s="201" t="s">
        <v>19</v>
      </c>
      <c r="I90" s="203"/>
      <c r="J90" s="199"/>
      <c r="K90" s="199"/>
      <c r="L90" s="204"/>
      <c r="M90" s="205"/>
      <c r="N90" s="206"/>
      <c r="O90" s="206"/>
      <c r="P90" s="206"/>
      <c r="Q90" s="206"/>
      <c r="R90" s="206"/>
      <c r="S90" s="206"/>
      <c r="T90" s="207"/>
      <c r="AT90" s="208" t="s">
        <v>154</v>
      </c>
      <c r="AU90" s="208" t="s">
        <v>78</v>
      </c>
      <c r="AV90" s="13" t="s">
        <v>74</v>
      </c>
      <c r="AW90" s="13" t="s">
        <v>31</v>
      </c>
      <c r="AX90" s="13" t="s">
        <v>69</v>
      </c>
      <c r="AY90" s="208" t="s">
        <v>144</v>
      </c>
    </row>
    <row r="91" spans="1:65" s="14" customFormat="1" ht="10.199999999999999">
      <c r="B91" s="209"/>
      <c r="C91" s="210"/>
      <c r="D91" s="200" t="s">
        <v>154</v>
      </c>
      <c r="E91" s="211" t="s">
        <v>19</v>
      </c>
      <c r="F91" s="212" t="s">
        <v>5495</v>
      </c>
      <c r="G91" s="210"/>
      <c r="H91" s="213">
        <v>20.399999999999999</v>
      </c>
      <c r="I91" s="214"/>
      <c r="J91" s="210"/>
      <c r="K91" s="210"/>
      <c r="L91" s="215"/>
      <c r="M91" s="216"/>
      <c r="N91" s="217"/>
      <c r="O91" s="217"/>
      <c r="P91" s="217"/>
      <c r="Q91" s="217"/>
      <c r="R91" s="217"/>
      <c r="S91" s="217"/>
      <c r="T91" s="218"/>
      <c r="AT91" s="219" t="s">
        <v>154</v>
      </c>
      <c r="AU91" s="219" t="s">
        <v>78</v>
      </c>
      <c r="AV91" s="14" t="s">
        <v>78</v>
      </c>
      <c r="AW91" s="14" t="s">
        <v>31</v>
      </c>
      <c r="AX91" s="14" t="s">
        <v>69</v>
      </c>
      <c r="AY91" s="219" t="s">
        <v>144</v>
      </c>
    </row>
    <row r="92" spans="1:65" s="15" customFormat="1" ht="10.199999999999999">
      <c r="B92" s="220"/>
      <c r="C92" s="221"/>
      <c r="D92" s="200" t="s">
        <v>154</v>
      </c>
      <c r="E92" s="222" t="s">
        <v>19</v>
      </c>
      <c r="F92" s="223" t="s">
        <v>158</v>
      </c>
      <c r="G92" s="221"/>
      <c r="H92" s="224">
        <v>20.399999999999999</v>
      </c>
      <c r="I92" s="225"/>
      <c r="J92" s="221"/>
      <c r="K92" s="221"/>
      <c r="L92" s="226"/>
      <c r="M92" s="227"/>
      <c r="N92" s="228"/>
      <c r="O92" s="228"/>
      <c r="P92" s="228"/>
      <c r="Q92" s="228"/>
      <c r="R92" s="228"/>
      <c r="S92" s="228"/>
      <c r="T92" s="229"/>
      <c r="AT92" s="230" t="s">
        <v>154</v>
      </c>
      <c r="AU92" s="230" t="s">
        <v>78</v>
      </c>
      <c r="AV92" s="15" t="s">
        <v>106</v>
      </c>
      <c r="AW92" s="15" t="s">
        <v>31</v>
      </c>
      <c r="AX92" s="15" t="s">
        <v>74</v>
      </c>
      <c r="AY92" s="230" t="s">
        <v>144</v>
      </c>
    </row>
    <row r="93" spans="1:65" s="2" customFormat="1" ht="24.15" customHeight="1">
      <c r="A93" s="36"/>
      <c r="B93" s="37"/>
      <c r="C93" s="180" t="s">
        <v>78</v>
      </c>
      <c r="D93" s="180" t="s">
        <v>146</v>
      </c>
      <c r="E93" s="181" t="s">
        <v>248</v>
      </c>
      <c r="F93" s="182" t="s">
        <v>249</v>
      </c>
      <c r="G93" s="183" t="s">
        <v>250</v>
      </c>
      <c r="H93" s="184">
        <v>51</v>
      </c>
      <c r="I93" s="185"/>
      <c r="J93" s="186">
        <f>ROUND(I93*H93,2)</f>
        <v>0</v>
      </c>
      <c r="K93" s="182" t="s">
        <v>150</v>
      </c>
      <c r="L93" s="41"/>
      <c r="M93" s="187" t="s">
        <v>19</v>
      </c>
      <c r="N93" s="188" t="s">
        <v>40</v>
      </c>
      <c r="O93" s="66"/>
      <c r="P93" s="189">
        <f>O93*H93</f>
        <v>0</v>
      </c>
      <c r="Q93" s="189">
        <v>0</v>
      </c>
      <c r="R93" s="189">
        <f>Q93*H93</f>
        <v>0</v>
      </c>
      <c r="S93" s="189">
        <v>0.20499999999999999</v>
      </c>
      <c r="T93" s="190">
        <f>S93*H93</f>
        <v>10.455</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5496</v>
      </c>
    </row>
    <row r="94" spans="1:65" s="2" customFormat="1" ht="10.199999999999999">
      <c r="A94" s="36"/>
      <c r="B94" s="37"/>
      <c r="C94" s="38"/>
      <c r="D94" s="193" t="s">
        <v>152</v>
      </c>
      <c r="E94" s="38"/>
      <c r="F94" s="194" t="s">
        <v>252</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4" customFormat="1" ht="10.199999999999999">
      <c r="B95" s="209"/>
      <c r="C95" s="210"/>
      <c r="D95" s="200" t="s">
        <v>154</v>
      </c>
      <c r="E95" s="211" t="s">
        <v>19</v>
      </c>
      <c r="F95" s="212" t="s">
        <v>5497</v>
      </c>
      <c r="G95" s="210"/>
      <c r="H95" s="213">
        <v>51</v>
      </c>
      <c r="I95" s="214"/>
      <c r="J95" s="210"/>
      <c r="K95" s="210"/>
      <c r="L95" s="215"/>
      <c r="M95" s="216"/>
      <c r="N95" s="217"/>
      <c r="O95" s="217"/>
      <c r="P95" s="217"/>
      <c r="Q95" s="217"/>
      <c r="R95" s="217"/>
      <c r="S95" s="217"/>
      <c r="T95" s="218"/>
      <c r="AT95" s="219" t="s">
        <v>154</v>
      </c>
      <c r="AU95" s="219" t="s">
        <v>78</v>
      </c>
      <c r="AV95" s="14" t="s">
        <v>78</v>
      </c>
      <c r="AW95" s="14" t="s">
        <v>31</v>
      </c>
      <c r="AX95" s="14" t="s">
        <v>69</v>
      </c>
      <c r="AY95" s="219" t="s">
        <v>144</v>
      </c>
    </row>
    <row r="96" spans="1:65" s="15" customFormat="1" ht="10.199999999999999">
      <c r="B96" s="220"/>
      <c r="C96" s="221"/>
      <c r="D96" s="200" t="s">
        <v>154</v>
      </c>
      <c r="E96" s="222" t="s">
        <v>19</v>
      </c>
      <c r="F96" s="223" t="s">
        <v>158</v>
      </c>
      <c r="G96" s="221"/>
      <c r="H96" s="224">
        <v>51</v>
      </c>
      <c r="I96" s="225"/>
      <c r="J96" s="221"/>
      <c r="K96" s="221"/>
      <c r="L96" s="226"/>
      <c r="M96" s="227"/>
      <c r="N96" s="228"/>
      <c r="O96" s="228"/>
      <c r="P96" s="228"/>
      <c r="Q96" s="228"/>
      <c r="R96" s="228"/>
      <c r="S96" s="228"/>
      <c r="T96" s="229"/>
      <c r="AT96" s="230" t="s">
        <v>154</v>
      </c>
      <c r="AU96" s="230" t="s">
        <v>78</v>
      </c>
      <c r="AV96" s="15" t="s">
        <v>106</v>
      </c>
      <c r="AW96" s="15" t="s">
        <v>31</v>
      </c>
      <c r="AX96" s="15" t="s">
        <v>74</v>
      </c>
      <c r="AY96" s="230" t="s">
        <v>144</v>
      </c>
    </row>
    <row r="97" spans="1:65" s="2" customFormat="1" ht="16.5" customHeight="1">
      <c r="A97" s="36"/>
      <c r="B97" s="37"/>
      <c r="C97" s="180" t="s">
        <v>103</v>
      </c>
      <c r="D97" s="180" t="s">
        <v>146</v>
      </c>
      <c r="E97" s="181" t="s">
        <v>5135</v>
      </c>
      <c r="F97" s="182" t="s">
        <v>5136</v>
      </c>
      <c r="G97" s="183" t="s">
        <v>232</v>
      </c>
      <c r="H97" s="184">
        <v>201.279</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5498</v>
      </c>
    </row>
    <row r="98" spans="1:65" s="2" customFormat="1" ht="10.199999999999999">
      <c r="A98" s="36"/>
      <c r="B98" s="37"/>
      <c r="C98" s="38"/>
      <c r="D98" s="193" t="s">
        <v>152</v>
      </c>
      <c r="E98" s="38"/>
      <c r="F98" s="194" t="s">
        <v>5138</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13" customFormat="1" ht="10.199999999999999">
      <c r="B99" s="198"/>
      <c r="C99" s="199"/>
      <c r="D99" s="200" t="s">
        <v>154</v>
      </c>
      <c r="E99" s="201" t="s">
        <v>19</v>
      </c>
      <c r="F99" s="202" t="s">
        <v>5499</v>
      </c>
      <c r="G99" s="199"/>
      <c r="H99" s="201" t="s">
        <v>19</v>
      </c>
      <c r="I99" s="203"/>
      <c r="J99" s="199"/>
      <c r="K99" s="199"/>
      <c r="L99" s="204"/>
      <c r="M99" s="205"/>
      <c r="N99" s="206"/>
      <c r="O99" s="206"/>
      <c r="P99" s="206"/>
      <c r="Q99" s="206"/>
      <c r="R99" s="206"/>
      <c r="S99" s="206"/>
      <c r="T99" s="207"/>
      <c r="AT99" s="208" t="s">
        <v>154</v>
      </c>
      <c r="AU99" s="208" t="s">
        <v>78</v>
      </c>
      <c r="AV99" s="13" t="s">
        <v>74</v>
      </c>
      <c r="AW99" s="13" t="s">
        <v>31</v>
      </c>
      <c r="AX99" s="13" t="s">
        <v>69</v>
      </c>
      <c r="AY99" s="208" t="s">
        <v>144</v>
      </c>
    </row>
    <row r="100" spans="1:65" s="14" customFormat="1" ht="20.399999999999999">
      <c r="B100" s="209"/>
      <c r="C100" s="210"/>
      <c r="D100" s="200" t="s">
        <v>154</v>
      </c>
      <c r="E100" s="211" t="s">
        <v>19</v>
      </c>
      <c r="F100" s="212" t="s">
        <v>5500</v>
      </c>
      <c r="G100" s="210"/>
      <c r="H100" s="213">
        <v>201.279</v>
      </c>
      <c r="I100" s="214"/>
      <c r="J100" s="210"/>
      <c r="K100" s="210"/>
      <c r="L100" s="215"/>
      <c r="M100" s="216"/>
      <c r="N100" s="217"/>
      <c r="O100" s="217"/>
      <c r="P100" s="217"/>
      <c r="Q100" s="217"/>
      <c r="R100" s="217"/>
      <c r="S100" s="217"/>
      <c r="T100" s="218"/>
      <c r="AT100" s="219" t="s">
        <v>154</v>
      </c>
      <c r="AU100" s="219" t="s">
        <v>78</v>
      </c>
      <c r="AV100" s="14" t="s">
        <v>78</v>
      </c>
      <c r="AW100" s="14" t="s">
        <v>31</v>
      </c>
      <c r="AX100" s="14" t="s">
        <v>69</v>
      </c>
      <c r="AY100" s="219" t="s">
        <v>144</v>
      </c>
    </row>
    <row r="101" spans="1:65" s="15" customFormat="1" ht="10.199999999999999">
      <c r="B101" s="220"/>
      <c r="C101" s="221"/>
      <c r="D101" s="200" t="s">
        <v>154</v>
      </c>
      <c r="E101" s="222" t="s">
        <v>19</v>
      </c>
      <c r="F101" s="223" t="s">
        <v>158</v>
      </c>
      <c r="G101" s="221"/>
      <c r="H101" s="224">
        <v>201.279</v>
      </c>
      <c r="I101" s="225"/>
      <c r="J101" s="221"/>
      <c r="K101" s="221"/>
      <c r="L101" s="226"/>
      <c r="M101" s="227"/>
      <c r="N101" s="228"/>
      <c r="O101" s="228"/>
      <c r="P101" s="228"/>
      <c r="Q101" s="228"/>
      <c r="R101" s="228"/>
      <c r="S101" s="228"/>
      <c r="T101" s="229"/>
      <c r="AT101" s="230" t="s">
        <v>154</v>
      </c>
      <c r="AU101" s="230" t="s">
        <v>78</v>
      </c>
      <c r="AV101" s="15" t="s">
        <v>106</v>
      </c>
      <c r="AW101" s="15" t="s">
        <v>31</v>
      </c>
      <c r="AX101" s="15" t="s">
        <v>74</v>
      </c>
      <c r="AY101" s="230" t="s">
        <v>144</v>
      </c>
    </row>
    <row r="102" spans="1:65" s="2" customFormat="1" ht="21.75" customHeight="1">
      <c r="A102" s="36"/>
      <c r="B102" s="37"/>
      <c r="C102" s="180" t="s">
        <v>106</v>
      </c>
      <c r="D102" s="180" t="s">
        <v>146</v>
      </c>
      <c r="E102" s="181" t="s">
        <v>5388</v>
      </c>
      <c r="F102" s="182" t="s">
        <v>5389</v>
      </c>
      <c r="G102" s="183" t="s">
        <v>149</v>
      </c>
      <c r="H102" s="184">
        <v>23.895</v>
      </c>
      <c r="I102" s="185"/>
      <c r="J102" s="186">
        <f>ROUND(I102*H102,2)</f>
        <v>0</v>
      </c>
      <c r="K102" s="182" t="s">
        <v>150</v>
      </c>
      <c r="L102" s="41"/>
      <c r="M102" s="187" t="s">
        <v>19</v>
      </c>
      <c r="N102" s="188" t="s">
        <v>40</v>
      </c>
      <c r="O102" s="66"/>
      <c r="P102" s="189">
        <f>O102*H102</f>
        <v>0</v>
      </c>
      <c r="Q102" s="189">
        <v>0</v>
      </c>
      <c r="R102" s="189">
        <f>Q102*H102</f>
        <v>0</v>
      </c>
      <c r="S102" s="189">
        <v>0</v>
      </c>
      <c r="T102" s="190">
        <f>S102*H102</f>
        <v>0</v>
      </c>
      <c r="U102" s="36"/>
      <c r="V102" s="36"/>
      <c r="W102" s="36"/>
      <c r="X102" s="36"/>
      <c r="Y102" s="36"/>
      <c r="Z102" s="36"/>
      <c r="AA102" s="36"/>
      <c r="AB102" s="36"/>
      <c r="AC102" s="36"/>
      <c r="AD102" s="36"/>
      <c r="AE102" s="36"/>
      <c r="AR102" s="191" t="s">
        <v>106</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106</v>
      </c>
      <c r="BM102" s="191" t="s">
        <v>5501</v>
      </c>
    </row>
    <row r="103" spans="1:65" s="2" customFormat="1" ht="10.199999999999999">
      <c r="A103" s="36"/>
      <c r="B103" s="37"/>
      <c r="C103" s="38"/>
      <c r="D103" s="193" t="s">
        <v>152</v>
      </c>
      <c r="E103" s="38"/>
      <c r="F103" s="194" t="s">
        <v>5391</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13" customFormat="1" ht="10.199999999999999">
      <c r="B104" s="198"/>
      <c r="C104" s="199"/>
      <c r="D104" s="200" t="s">
        <v>154</v>
      </c>
      <c r="E104" s="201" t="s">
        <v>19</v>
      </c>
      <c r="F104" s="202" t="s">
        <v>5392</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10.199999999999999">
      <c r="B105" s="198"/>
      <c r="C105" s="199"/>
      <c r="D105" s="200" t="s">
        <v>154</v>
      </c>
      <c r="E105" s="201" t="s">
        <v>19</v>
      </c>
      <c r="F105" s="202" t="s">
        <v>5502</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5503</v>
      </c>
      <c r="G106" s="210"/>
      <c r="H106" s="213">
        <v>10.638999999999999</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ht="10.199999999999999">
      <c r="B107" s="209"/>
      <c r="C107" s="210"/>
      <c r="D107" s="200" t="s">
        <v>154</v>
      </c>
      <c r="E107" s="211" t="s">
        <v>19</v>
      </c>
      <c r="F107" s="212" t="s">
        <v>5504</v>
      </c>
      <c r="G107" s="210"/>
      <c r="H107" s="213">
        <v>10.654</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4" customFormat="1" ht="10.199999999999999">
      <c r="B108" s="209"/>
      <c r="C108" s="210"/>
      <c r="D108" s="200" t="s">
        <v>154</v>
      </c>
      <c r="E108" s="211" t="s">
        <v>19</v>
      </c>
      <c r="F108" s="212" t="s">
        <v>5505</v>
      </c>
      <c r="G108" s="210"/>
      <c r="H108" s="213">
        <v>2.6019999999999999</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23.895</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24.15" customHeight="1">
      <c r="A110" s="36"/>
      <c r="B110" s="37"/>
      <c r="C110" s="180" t="s">
        <v>181</v>
      </c>
      <c r="D110" s="180" t="s">
        <v>146</v>
      </c>
      <c r="E110" s="181" t="s">
        <v>318</v>
      </c>
      <c r="F110" s="182" t="s">
        <v>319</v>
      </c>
      <c r="G110" s="183" t="s">
        <v>149</v>
      </c>
      <c r="H110" s="184">
        <v>0.25600000000000001</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5506</v>
      </c>
    </row>
    <row r="111" spans="1:65" s="2" customFormat="1" ht="10.199999999999999">
      <c r="A111" s="36"/>
      <c r="B111" s="37"/>
      <c r="C111" s="38"/>
      <c r="D111" s="193" t="s">
        <v>152</v>
      </c>
      <c r="E111" s="38"/>
      <c r="F111" s="194" t="s">
        <v>321</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3" customFormat="1" ht="10.199999999999999">
      <c r="B112" s="198"/>
      <c r="C112" s="199"/>
      <c r="D112" s="200" t="s">
        <v>154</v>
      </c>
      <c r="E112" s="201" t="s">
        <v>19</v>
      </c>
      <c r="F112" s="202" t="s">
        <v>5507</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4" customFormat="1" ht="10.199999999999999">
      <c r="B113" s="209"/>
      <c r="C113" s="210"/>
      <c r="D113" s="200" t="s">
        <v>154</v>
      </c>
      <c r="E113" s="211" t="s">
        <v>19</v>
      </c>
      <c r="F113" s="212" t="s">
        <v>5508</v>
      </c>
      <c r="G113" s="210"/>
      <c r="H113" s="213">
        <v>0.25600000000000001</v>
      </c>
      <c r="I113" s="214"/>
      <c r="J113" s="210"/>
      <c r="K113" s="210"/>
      <c r="L113" s="215"/>
      <c r="M113" s="216"/>
      <c r="N113" s="217"/>
      <c r="O113" s="217"/>
      <c r="P113" s="217"/>
      <c r="Q113" s="217"/>
      <c r="R113" s="217"/>
      <c r="S113" s="217"/>
      <c r="T113" s="218"/>
      <c r="AT113" s="219" t="s">
        <v>154</v>
      </c>
      <c r="AU113" s="219" t="s">
        <v>78</v>
      </c>
      <c r="AV113" s="14" t="s">
        <v>78</v>
      </c>
      <c r="AW113" s="14" t="s">
        <v>31</v>
      </c>
      <c r="AX113" s="14" t="s">
        <v>69</v>
      </c>
      <c r="AY113" s="219" t="s">
        <v>144</v>
      </c>
    </row>
    <row r="114" spans="1:65" s="15" customFormat="1" ht="10.199999999999999">
      <c r="B114" s="220"/>
      <c r="C114" s="221"/>
      <c r="D114" s="200" t="s">
        <v>154</v>
      </c>
      <c r="E114" s="222" t="s">
        <v>19</v>
      </c>
      <c r="F114" s="223" t="s">
        <v>158</v>
      </c>
      <c r="G114" s="221"/>
      <c r="H114" s="224">
        <v>0.25600000000000001</v>
      </c>
      <c r="I114" s="225"/>
      <c r="J114" s="221"/>
      <c r="K114" s="221"/>
      <c r="L114" s="226"/>
      <c r="M114" s="227"/>
      <c r="N114" s="228"/>
      <c r="O114" s="228"/>
      <c r="P114" s="228"/>
      <c r="Q114" s="228"/>
      <c r="R114" s="228"/>
      <c r="S114" s="228"/>
      <c r="T114" s="229"/>
      <c r="AT114" s="230" t="s">
        <v>154</v>
      </c>
      <c r="AU114" s="230" t="s">
        <v>78</v>
      </c>
      <c r="AV114" s="15" t="s">
        <v>106</v>
      </c>
      <c r="AW114" s="15" t="s">
        <v>31</v>
      </c>
      <c r="AX114" s="15" t="s">
        <v>74</v>
      </c>
      <c r="AY114" s="230" t="s">
        <v>144</v>
      </c>
    </row>
    <row r="115" spans="1:65" s="2" customFormat="1" ht="37.799999999999997" customHeight="1">
      <c r="A115" s="36"/>
      <c r="B115" s="37"/>
      <c r="C115" s="180" t="s">
        <v>109</v>
      </c>
      <c r="D115" s="180" t="s">
        <v>146</v>
      </c>
      <c r="E115" s="181" t="s">
        <v>5509</v>
      </c>
      <c r="F115" s="182" t="s">
        <v>5510</v>
      </c>
      <c r="G115" s="183" t="s">
        <v>149</v>
      </c>
      <c r="H115" s="184">
        <v>49.381</v>
      </c>
      <c r="I115" s="185"/>
      <c r="J115" s="186">
        <f>ROUND(I115*H115,2)</f>
        <v>0</v>
      </c>
      <c r="K115" s="182" t="s">
        <v>150</v>
      </c>
      <c r="L115" s="41"/>
      <c r="M115" s="187" t="s">
        <v>19</v>
      </c>
      <c r="N115" s="188"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106</v>
      </c>
      <c r="AT115" s="191" t="s">
        <v>146</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5511</v>
      </c>
    </row>
    <row r="116" spans="1:65" s="2" customFormat="1" ht="10.199999999999999">
      <c r="A116" s="36"/>
      <c r="B116" s="37"/>
      <c r="C116" s="38"/>
      <c r="D116" s="193" t="s">
        <v>152</v>
      </c>
      <c r="E116" s="38"/>
      <c r="F116" s="194" t="s">
        <v>5512</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3" customFormat="1" ht="10.199999999999999">
      <c r="B117" s="198"/>
      <c r="C117" s="199"/>
      <c r="D117" s="200" t="s">
        <v>154</v>
      </c>
      <c r="E117" s="201" t="s">
        <v>19</v>
      </c>
      <c r="F117" s="202" t="s">
        <v>335</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ht="10.199999999999999">
      <c r="B118" s="198"/>
      <c r="C118" s="199"/>
      <c r="D118" s="200" t="s">
        <v>154</v>
      </c>
      <c r="E118" s="201" t="s">
        <v>19</v>
      </c>
      <c r="F118" s="202" t="s">
        <v>5499</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4" customFormat="1" ht="20.399999999999999">
      <c r="B119" s="209"/>
      <c r="C119" s="210"/>
      <c r="D119" s="200" t="s">
        <v>154</v>
      </c>
      <c r="E119" s="211" t="s">
        <v>19</v>
      </c>
      <c r="F119" s="212" t="s">
        <v>5513</v>
      </c>
      <c r="G119" s="210"/>
      <c r="H119" s="213">
        <v>40.256</v>
      </c>
      <c r="I119" s="214"/>
      <c r="J119" s="210"/>
      <c r="K119" s="210"/>
      <c r="L119" s="215"/>
      <c r="M119" s="216"/>
      <c r="N119" s="217"/>
      <c r="O119" s="217"/>
      <c r="P119" s="217"/>
      <c r="Q119" s="217"/>
      <c r="R119" s="217"/>
      <c r="S119" s="217"/>
      <c r="T119" s="218"/>
      <c r="AT119" s="219" t="s">
        <v>154</v>
      </c>
      <c r="AU119" s="219" t="s">
        <v>78</v>
      </c>
      <c r="AV119" s="14" t="s">
        <v>78</v>
      </c>
      <c r="AW119" s="14" t="s">
        <v>31</v>
      </c>
      <c r="AX119" s="14" t="s">
        <v>69</v>
      </c>
      <c r="AY119" s="219" t="s">
        <v>144</v>
      </c>
    </row>
    <row r="120" spans="1:65" s="13" customFormat="1" ht="10.199999999999999">
      <c r="B120" s="198"/>
      <c r="C120" s="199"/>
      <c r="D120" s="200" t="s">
        <v>154</v>
      </c>
      <c r="E120" s="201" t="s">
        <v>19</v>
      </c>
      <c r="F120" s="202" t="s">
        <v>5514</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5515</v>
      </c>
      <c r="G121" s="210"/>
      <c r="H121" s="213">
        <v>9.125</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49.381</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37.799999999999997" customHeight="1">
      <c r="A123" s="36"/>
      <c r="B123" s="37"/>
      <c r="C123" s="180" t="s">
        <v>194</v>
      </c>
      <c r="D123" s="180" t="s">
        <v>146</v>
      </c>
      <c r="E123" s="181" t="s">
        <v>342</v>
      </c>
      <c r="F123" s="182" t="s">
        <v>343</v>
      </c>
      <c r="G123" s="183" t="s">
        <v>149</v>
      </c>
      <c r="H123" s="184">
        <v>24.151</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5516</v>
      </c>
    </row>
    <row r="124" spans="1:65" s="2" customFormat="1" ht="10.199999999999999">
      <c r="A124" s="36"/>
      <c r="B124" s="37"/>
      <c r="C124" s="38"/>
      <c r="D124" s="193" t="s">
        <v>152</v>
      </c>
      <c r="E124" s="38"/>
      <c r="F124" s="194" t="s">
        <v>345</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4" customFormat="1" ht="10.199999999999999">
      <c r="B125" s="209"/>
      <c r="C125" s="210"/>
      <c r="D125" s="200" t="s">
        <v>154</v>
      </c>
      <c r="E125" s="211" t="s">
        <v>19</v>
      </c>
      <c r="F125" s="212" t="s">
        <v>5517</v>
      </c>
      <c r="G125" s="210"/>
      <c r="H125" s="213">
        <v>24.151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24.151</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24.15" customHeight="1">
      <c r="A127" s="36"/>
      <c r="B127" s="37"/>
      <c r="C127" s="180" t="s">
        <v>198</v>
      </c>
      <c r="D127" s="180" t="s">
        <v>146</v>
      </c>
      <c r="E127" s="181" t="s">
        <v>5518</v>
      </c>
      <c r="F127" s="182" t="s">
        <v>5519</v>
      </c>
      <c r="G127" s="183" t="s">
        <v>149</v>
      </c>
      <c r="H127" s="184">
        <v>9.125</v>
      </c>
      <c r="I127" s="185"/>
      <c r="J127" s="186">
        <f>ROUND(I127*H127,2)</f>
        <v>0</v>
      </c>
      <c r="K127" s="182" t="s">
        <v>150</v>
      </c>
      <c r="L127" s="41"/>
      <c r="M127" s="187" t="s">
        <v>19</v>
      </c>
      <c r="N127" s="188" t="s">
        <v>40</v>
      </c>
      <c r="O127" s="66"/>
      <c r="P127" s="189">
        <f>O127*H127</f>
        <v>0</v>
      </c>
      <c r="Q127" s="189">
        <v>0</v>
      </c>
      <c r="R127" s="189">
        <f>Q127*H127</f>
        <v>0</v>
      </c>
      <c r="S127" s="189">
        <v>0</v>
      </c>
      <c r="T127" s="190">
        <f>S127*H127</f>
        <v>0</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5520</v>
      </c>
    </row>
    <row r="128" spans="1:65" s="2" customFormat="1" ht="10.199999999999999">
      <c r="A128" s="36"/>
      <c r="B128" s="37"/>
      <c r="C128" s="38"/>
      <c r="D128" s="193" t="s">
        <v>152</v>
      </c>
      <c r="E128" s="38"/>
      <c r="F128" s="194" t="s">
        <v>5521</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ht="10.199999999999999">
      <c r="B129" s="198"/>
      <c r="C129" s="199"/>
      <c r="D129" s="200" t="s">
        <v>154</v>
      </c>
      <c r="E129" s="201" t="s">
        <v>19</v>
      </c>
      <c r="F129" s="202" t="s">
        <v>5522</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ht="10.199999999999999">
      <c r="B130" s="209"/>
      <c r="C130" s="210"/>
      <c r="D130" s="200" t="s">
        <v>154</v>
      </c>
      <c r="E130" s="211" t="s">
        <v>19</v>
      </c>
      <c r="F130" s="212" t="s">
        <v>5523</v>
      </c>
      <c r="G130" s="210"/>
      <c r="H130" s="213">
        <v>3.472</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4" customFormat="1" ht="10.199999999999999">
      <c r="B131" s="209"/>
      <c r="C131" s="210"/>
      <c r="D131" s="200" t="s">
        <v>154</v>
      </c>
      <c r="E131" s="211" t="s">
        <v>19</v>
      </c>
      <c r="F131" s="212" t="s">
        <v>5524</v>
      </c>
      <c r="G131" s="210"/>
      <c r="H131" s="213">
        <v>2.726</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ht="10.199999999999999">
      <c r="B132" s="209"/>
      <c r="C132" s="210"/>
      <c r="D132" s="200" t="s">
        <v>154</v>
      </c>
      <c r="E132" s="211" t="s">
        <v>19</v>
      </c>
      <c r="F132" s="212" t="s">
        <v>5525</v>
      </c>
      <c r="G132" s="210"/>
      <c r="H132" s="213">
        <v>2.927</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9.125</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24.15" customHeight="1">
      <c r="A134" s="36"/>
      <c r="B134" s="37"/>
      <c r="C134" s="180" t="s">
        <v>112</v>
      </c>
      <c r="D134" s="180" t="s">
        <v>146</v>
      </c>
      <c r="E134" s="181" t="s">
        <v>359</v>
      </c>
      <c r="F134" s="182" t="s">
        <v>360</v>
      </c>
      <c r="G134" s="183" t="s">
        <v>184</v>
      </c>
      <c r="H134" s="184">
        <v>43.472000000000001</v>
      </c>
      <c r="I134" s="185"/>
      <c r="J134" s="186">
        <f>ROUND(I134*H134,2)</f>
        <v>0</v>
      </c>
      <c r="K134" s="182" t="s">
        <v>150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5526</v>
      </c>
    </row>
    <row r="135" spans="1:65" s="2" customFormat="1" ht="10.199999999999999">
      <c r="A135" s="36"/>
      <c r="B135" s="37"/>
      <c r="C135" s="38"/>
      <c r="D135" s="193" t="s">
        <v>152</v>
      </c>
      <c r="E135" s="38"/>
      <c r="F135" s="194" t="s">
        <v>362</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ht="10.199999999999999">
      <c r="B136" s="198"/>
      <c r="C136" s="199"/>
      <c r="D136" s="200" t="s">
        <v>154</v>
      </c>
      <c r="E136" s="201" t="s">
        <v>19</v>
      </c>
      <c r="F136" s="202" t="s">
        <v>5527</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ht="10.199999999999999">
      <c r="B137" s="209"/>
      <c r="C137" s="210"/>
      <c r="D137" s="200" t="s">
        <v>154</v>
      </c>
      <c r="E137" s="211" t="s">
        <v>19</v>
      </c>
      <c r="F137" s="212" t="s">
        <v>5517</v>
      </c>
      <c r="G137" s="210"/>
      <c r="H137" s="213">
        <v>24.151</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24.151</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14" customFormat="1" ht="10.199999999999999">
      <c r="B139" s="209"/>
      <c r="C139" s="210"/>
      <c r="D139" s="200" t="s">
        <v>154</v>
      </c>
      <c r="E139" s="210"/>
      <c r="F139" s="212" t="s">
        <v>5528</v>
      </c>
      <c r="G139" s="210"/>
      <c r="H139" s="213">
        <v>43.472000000000001</v>
      </c>
      <c r="I139" s="214"/>
      <c r="J139" s="210"/>
      <c r="K139" s="210"/>
      <c r="L139" s="215"/>
      <c r="M139" s="216"/>
      <c r="N139" s="217"/>
      <c r="O139" s="217"/>
      <c r="P139" s="217"/>
      <c r="Q139" s="217"/>
      <c r="R139" s="217"/>
      <c r="S139" s="217"/>
      <c r="T139" s="218"/>
      <c r="AT139" s="219" t="s">
        <v>154</v>
      </c>
      <c r="AU139" s="219" t="s">
        <v>78</v>
      </c>
      <c r="AV139" s="14" t="s">
        <v>78</v>
      </c>
      <c r="AW139" s="14" t="s">
        <v>4</v>
      </c>
      <c r="AX139" s="14" t="s">
        <v>74</v>
      </c>
      <c r="AY139" s="219" t="s">
        <v>144</v>
      </c>
    </row>
    <row r="140" spans="1:65" s="2" customFormat="1" ht="24.15" customHeight="1">
      <c r="A140" s="36"/>
      <c r="B140" s="37"/>
      <c r="C140" s="180" t="s">
        <v>481</v>
      </c>
      <c r="D140" s="180" t="s">
        <v>146</v>
      </c>
      <c r="E140" s="181" t="s">
        <v>365</v>
      </c>
      <c r="F140" s="182" t="s">
        <v>366</v>
      </c>
      <c r="G140" s="183" t="s">
        <v>149</v>
      </c>
      <c r="H140" s="184">
        <v>64.406999999999996</v>
      </c>
      <c r="I140" s="185"/>
      <c r="J140" s="186">
        <f>ROUND(I140*H140,2)</f>
        <v>0</v>
      </c>
      <c r="K140" s="182" t="s">
        <v>150</v>
      </c>
      <c r="L140" s="41"/>
      <c r="M140" s="187" t="s">
        <v>19</v>
      </c>
      <c r="N140" s="188" t="s">
        <v>40</v>
      </c>
      <c r="O140" s="66"/>
      <c r="P140" s="189">
        <f>O140*H140</f>
        <v>0</v>
      </c>
      <c r="Q140" s="189">
        <v>0</v>
      </c>
      <c r="R140" s="189">
        <f>Q140*H140</f>
        <v>0</v>
      </c>
      <c r="S140" s="189">
        <v>0</v>
      </c>
      <c r="T140" s="190">
        <f>S140*H140</f>
        <v>0</v>
      </c>
      <c r="U140" s="36"/>
      <c r="V140" s="36"/>
      <c r="W140" s="36"/>
      <c r="X140" s="36"/>
      <c r="Y140" s="36"/>
      <c r="Z140" s="36"/>
      <c r="AA140" s="36"/>
      <c r="AB140" s="36"/>
      <c r="AC140" s="36"/>
      <c r="AD140" s="36"/>
      <c r="AE140" s="36"/>
      <c r="AR140" s="191" t="s">
        <v>106</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5529</v>
      </c>
    </row>
    <row r="141" spans="1:65" s="2" customFormat="1" ht="10.199999999999999">
      <c r="A141" s="36"/>
      <c r="B141" s="37"/>
      <c r="C141" s="38"/>
      <c r="D141" s="193" t="s">
        <v>152</v>
      </c>
      <c r="E141" s="38"/>
      <c r="F141" s="194" t="s">
        <v>368</v>
      </c>
      <c r="G141" s="38"/>
      <c r="H141" s="38"/>
      <c r="I141" s="195"/>
      <c r="J141" s="38"/>
      <c r="K141" s="38"/>
      <c r="L141" s="41"/>
      <c r="M141" s="196"/>
      <c r="N141" s="197"/>
      <c r="O141" s="66"/>
      <c r="P141" s="66"/>
      <c r="Q141" s="66"/>
      <c r="R141" s="66"/>
      <c r="S141" s="66"/>
      <c r="T141" s="67"/>
      <c r="U141" s="36"/>
      <c r="V141" s="36"/>
      <c r="W141" s="36"/>
      <c r="X141" s="36"/>
      <c r="Y141" s="36"/>
      <c r="Z141" s="36"/>
      <c r="AA141" s="36"/>
      <c r="AB141" s="36"/>
      <c r="AC141" s="36"/>
      <c r="AD141" s="36"/>
      <c r="AE141" s="36"/>
      <c r="AT141" s="19" t="s">
        <v>152</v>
      </c>
      <c r="AU141" s="19" t="s">
        <v>78</v>
      </c>
    </row>
    <row r="142" spans="1:65" s="13" customFormat="1" ht="10.199999999999999">
      <c r="B142" s="198"/>
      <c r="C142" s="199"/>
      <c r="D142" s="200" t="s">
        <v>154</v>
      </c>
      <c r="E142" s="201" t="s">
        <v>19</v>
      </c>
      <c r="F142" s="202" t="s">
        <v>335</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ht="10.199999999999999">
      <c r="B143" s="209"/>
      <c r="C143" s="210"/>
      <c r="D143" s="200" t="s">
        <v>154</v>
      </c>
      <c r="E143" s="211" t="s">
        <v>19</v>
      </c>
      <c r="F143" s="212" t="s">
        <v>5530</v>
      </c>
      <c r="G143" s="210"/>
      <c r="H143" s="213">
        <v>40.256</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3" customFormat="1" ht="10.199999999999999">
      <c r="B144" s="198"/>
      <c r="C144" s="199"/>
      <c r="D144" s="200" t="s">
        <v>154</v>
      </c>
      <c r="E144" s="201" t="s">
        <v>19</v>
      </c>
      <c r="F144" s="202" t="s">
        <v>5527</v>
      </c>
      <c r="G144" s="199"/>
      <c r="H144" s="201" t="s">
        <v>19</v>
      </c>
      <c r="I144" s="203"/>
      <c r="J144" s="199"/>
      <c r="K144" s="199"/>
      <c r="L144" s="204"/>
      <c r="M144" s="205"/>
      <c r="N144" s="206"/>
      <c r="O144" s="206"/>
      <c r="P144" s="206"/>
      <c r="Q144" s="206"/>
      <c r="R144" s="206"/>
      <c r="S144" s="206"/>
      <c r="T144" s="207"/>
      <c r="AT144" s="208" t="s">
        <v>154</v>
      </c>
      <c r="AU144" s="208" t="s">
        <v>78</v>
      </c>
      <c r="AV144" s="13" t="s">
        <v>74</v>
      </c>
      <c r="AW144" s="13" t="s">
        <v>31</v>
      </c>
      <c r="AX144" s="13" t="s">
        <v>69</v>
      </c>
      <c r="AY144" s="208" t="s">
        <v>144</v>
      </c>
    </row>
    <row r="145" spans="1:65" s="14" customFormat="1" ht="10.199999999999999">
      <c r="B145" s="209"/>
      <c r="C145" s="210"/>
      <c r="D145" s="200" t="s">
        <v>154</v>
      </c>
      <c r="E145" s="211" t="s">
        <v>19</v>
      </c>
      <c r="F145" s="212" t="s">
        <v>5517</v>
      </c>
      <c r="G145" s="210"/>
      <c r="H145" s="213">
        <v>24.151</v>
      </c>
      <c r="I145" s="214"/>
      <c r="J145" s="210"/>
      <c r="K145" s="210"/>
      <c r="L145" s="215"/>
      <c r="M145" s="216"/>
      <c r="N145" s="217"/>
      <c r="O145" s="217"/>
      <c r="P145" s="217"/>
      <c r="Q145" s="217"/>
      <c r="R145" s="217"/>
      <c r="S145" s="217"/>
      <c r="T145" s="218"/>
      <c r="AT145" s="219" t="s">
        <v>154</v>
      </c>
      <c r="AU145" s="219" t="s">
        <v>78</v>
      </c>
      <c r="AV145" s="14" t="s">
        <v>78</v>
      </c>
      <c r="AW145" s="14" t="s">
        <v>31</v>
      </c>
      <c r="AX145" s="14" t="s">
        <v>69</v>
      </c>
      <c r="AY145" s="219" t="s">
        <v>144</v>
      </c>
    </row>
    <row r="146" spans="1:65" s="15" customFormat="1" ht="10.199999999999999">
      <c r="B146" s="220"/>
      <c r="C146" s="221"/>
      <c r="D146" s="200" t="s">
        <v>154</v>
      </c>
      <c r="E146" s="222" t="s">
        <v>19</v>
      </c>
      <c r="F146" s="223" t="s">
        <v>158</v>
      </c>
      <c r="G146" s="221"/>
      <c r="H146" s="224">
        <v>64.406999999999996</v>
      </c>
      <c r="I146" s="225"/>
      <c r="J146" s="221"/>
      <c r="K146" s="221"/>
      <c r="L146" s="226"/>
      <c r="M146" s="227"/>
      <c r="N146" s="228"/>
      <c r="O146" s="228"/>
      <c r="P146" s="228"/>
      <c r="Q146" s="228"/>
      <c r="R146" s="228"/>
      <c r="S146" s="228"/>
      <c r="T146" s="229"/>
      <c r="AT146" s="230" t="s">
        <v>154</v>
      </c>
      <c r="AU146" s="230" t="s">
        <v>78</v>
      </c>
      <c r="AV146" s="15" t="s">
        <v>106</v>
      </c>
      <c r="AW146" s="15" t="s">
        <v>31</v>
      </c>
      <c r="AX146" s="15" t="s">
        <v>74</v>
      </c>
      <c r="AY146" s="230" t="s">
        <v>144</v>
      </c>
    </row>
    <row r="147" spans="1:65" s="2" customFormat="1" ht="24.15" customHeight="1">
      <c r="A147" s="36"/>
      <c r="B147" s="37"/>
      <c r="C147" s="180" t="s">
        <v>501</v>
      </c>
      <c r="D147" s="180" t="s">
        <v>146</v>
      </c>
      <c r="E147" s="181" t="s">
        <v>5531</v>
      </c>
      <c r="F147" s="182" t="s">
        <v>5532</v>
      </c>
      <c r="G147" s="183" t="s">
        <v>232</v>
      </c>
      <c r="H147" s="184">
        <v>45.624000000000002</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78</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5533</v>
      </c>
    </row>
    <row r="148" spans="1:65" s="2" customFormat="1" ht="10.199999999999999">
      <c r="A148" s="36"/>
      <c r="B148" s="37"/>
      <c r="C148" s="38"/>
      <c r="D148" s="193" t="s">
        <v>152</v>
      </c>
      <c r="E148" s="38"/>
      <c r="F148" s="194" t="s">
        <v>5534</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78</v>
      </c>
    </row>
    <row r="149" spans="1:65" s="13" customFormat="1" ht="10.199999999999999">
      <c r="B149" s="198"/>
      <c r="C149" s="199"/>
      <c r="D149" s="200" t="s">
        <v>154</v>
      </c>
      <c r="E149" s="201" t="s">
        <v>19</v>
      </c>
      <c r="F149" s="202" t="s">
        <v>5522</v>
      </c>
      <c r="G149" s="199"/>
      <c r="H149" s="201" t="s">
        <v>19</v>
      </c>
      <c r="I149" s="203"/>
      <c r="J149" s="199"/>
      <c r="K149" s="199"/>
      <c r="L149" s="204"/>
      <c r="M149" s="205"/>
      <c r="N149" s="206"/>
      <c r="O149" s="206"/>
      <c r="P149" s="206"/>
      <c r="Q149" s="206"/>
      <c r="R149" s="206"/>
      <c r="S149" s="206"/>
      <c r="T149" s="207"/>
      <c r="AT149" s="208" t="s">
        <v>154</v>
      </c>
      <c r="AU149" s="208" t="s">
        <v>78</v>
      </c>
      <c r="AV149" s="13" t="s">
        <v>74</v>
      </c>
      <c r="AW149" s="13" t="s">
        <v>31</v>
      </c>
      <c r="AX149" s="13" t="s">
        <v>69</v>
      </c>
      <c r="AY149" s="208" t="s">
        <v>144</v>
      </c>
    </row>
    <row r="150" spans="1:65" s="14" customFormat="1" ht="10.199999999999999">
      <c r="B150" s="209"/>
      <c r="C150" s="210"/>
      <c r="D150" s="200" t="s">
        <v>154</v>
      </c>
      <c r="E150" s="211" t="s">
        <v>19</v>
      </c>
      <c r="F150" s="212" t="s">
        <v>5535</v>
      </c>
      <c r="G150" s="210"/>
      <c r="H150" s="213">
        <v>17.36</v>
      </c>
      <c r="I150" s="214"/>
      <c r="J150" s="210"/>
      <c r="K150" s="210"/>
      <c r="L150" s="215"/>
      <c r="M150" s="216"/>
      <c r="N150" s="217"/>
      <c r="O150" s="217"/>
      <c r="P150" s="217"/>
      <c r="Q150" s="217"/>
      <c r="R150" s="217"/>
      <c r="S150" s="217"/>
      <c r="T150" s="218"/>
      <c r="AT150" s="219" t="s">
        <v>154</v>
      </c>
      <c r="AU150" s="219" t="s">
        <v>78</v>
      </c>
      <c r="AV150" s="14" t="s">
        <v>78</v>
      </c>
      <c r="AW150" s="14" t="s">
        <v>31</v>
      </c>
      <c r="AX150" s="14" t="s">
        <v>69</v>
      </c>
      <c r="AY150" s="219" t="s">
        <v>144</v>
      </c>
    </row>
    <row r="151" spans="1:65" s="14" customFormat="1" ht="10.199999999999999">
      <c r="B151" s="209"/>
      <c r="C151" s="210"/>
      <c r="D151" s="200" t="s">
        <v>154</v>
      </c>
      <c r="E151" s="211" t="s">
        <v>19</v>
      </c>
      <c r="F151" s="212" t="s">
        <v>5536</v>
      </c>
      <c r="G151" s="210"/>
      <c r="H151" s="213">
        <v>13.631</v>
      </c>
      <c r="I151" s="214"/>
      <c r="J151" s="210"/>
      <c r="K151" s="210"/>
      <c r="L151" s="215"/>
      <c r="M151" s="216"/>
      <c r="N151" s="217"/>
      <c r="O151" s="217"/>
      <c r="P151" s="217"/>
      <c r="Q151" s="217"/>
      <c r="R151" s="217"/>
      <c r="S151" s="217"/>
      <c r="T151" s="218"/>
      <c r="AT151" s="219" t="s">
        <v>154</v>
      </c>
      <c r="AU151" s="219" t="s">
        <v>78</v>
      </c>
      <c r="AV151" s="14" t="s">
        <v>78</v>
      </c>
      <c r="AW151" s="14" t="s">
        <v>31</v>
      </c>
      <c r="AX151" s="14" t="s">
        <v>69</v>
      </c>
      <c r="AY151" s="219" t="s">
        <v>144</v>
      </c>
    </row>
    <row r="152" spans="1:65" s="14" customFormat="1" ht="10.199999999999999">
      <c r="B152" s="209"/>
      <c r="C152" s="210"/>
      <c r="D152" s="200" t="s">
        <v>154</v>
      </c>
      <c r="E152" s="211" t="s">
        <v>19</v>
      </c>
      <c r="F152" s="212" t="s">
        <v>5537</v>
      </c>
      <c r="G152" s="210"/>
      <c r="H152" s="213">
        <v>14.632999999999999</v>
      </c>
      <c r="I152" s="214"/>
      <c r="J152" s="210"/>
      <c r="K152" s="210"/>
      <c r="L152" s="215"/>
      <c r="M152" s="216"/>
      <c r="N152" s="217"/>
      <c r="O152" s="217"/>
      <c r="P152" s="217"/>
      <c r="Q152" s="217"/>
      <c r="R152" s="217"/>
      <c r="S152" s="217"/>
      <c r="T152" s="218"/>
      <c r="AT152" s="219" t="s">
        <v>154</v>
      </c>
      <c r="AU152" s="219" t="s">
        <v>78</v>
      </c>
      <c r="AV152" s="14" t="s">
        <v>78</v>
      </c>
      <c r="AW152" s="14" t="s">
        <v>31</v>
      </c>
      <c r="AX152" s="14" t="s">
        <v>69</v>
      </c>
      <c r="AY152" s="219" t="s">
        <v>144</v>
      </c>
    </row>
    <row r="153" spans="1:65" s="15" customFormat="1" ht="10.199999999999999">
      <c r="B153" s="220"/>
      <c r="C153" s="221"/>
      <c r="D153" s="200" t="s">
        <v>154</v>
      </c>
      <c r="E153" s="222" t="s">
        <v>19</v>
      </c>
      <c r="F153" s="223" t="s">
        <v>158</v>
      </c>
      <c r="G153" s="221"/>
      <c r="H153" s="224">
        <v>45.623999999999995</v>
      </c>
      <c r="I153" s="225"/>
      <c r="J153" s="221"/>
      <c r="K153" s="221"/>
      <c r="L153" s="226"/>
      <c r="M153" s="227"/>
      <c r="N153" s="228"/>
      <c r="O153" s="228"/>
      <c r="P153" s="228"/>
      <c r="Q153" s="228"/>
      <c r="R153" s="228"/>
      <c r="S153" s="228"/>
      <c r="T153" s="229"/>
      <c r="AT153" s="230" t="s">
        <v>154</v>
      </c>
      <c r="AU153" s="230" t="s">
        <v>78</v>
      </c>
      <c r="AV153" s="15" t="s">
        <v>106</v>
      </c>
      <c r="AW153" s="15" t="s">
        <v>31</v>
      </c>
      <c r="AX153" s="15" t="s">
        <v>74</v>
      </c>
      <c r="AY153" s="230" t="s">
        <v>144</v>
      </c>
    </row>
    <row r="154" spans="1:65" s="2" customFormat="1" ht="24.15" customHeight="1">
      <c r="A154" s="36"/>
      <c r="B154" s="37"/>
      <c r="C154" s="180" t="s">
        <v>507</v>
      </c>
      <c r="D154" s="180" t="s">
        <v>146</v>
      </c>
      <c r="E154" s="181" t="s">
        <v>5538</v>
      </c>
      <c r="F154" s="182" t="s">
        <v>5539</v>
      </c>
      <c r="G154" s="183" t="s">
        <v>232</v>
      </c>
      <c r="H154" s="184">
        <v>45.624000000000002</v>
      </c>
      <c r="I154" s="185"/>
      <c r="J154" s="186">
        <f>ROUND(I154*H154,2)</f>
        <v>0</v>
      </c>
      <c r="K154" s="182" t="s">
        <v>150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5540</v>
      </c>
    </row>
    <row r="155" spans="1:65" s="2" customFormat="1" ht="10.199999999999999">
      <c r="A155" s="36"/>
      <c r="B155" s="37"/>
      <c r="C155" s="38"/>
      <c r="D155" s="193" t="s">
        <v>152</v>
      </c>
      <c r="E155" s="38"/>
      <c r="F155" s="194" t="s">
        <v>5541</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13" customFormat="1" ht="10.199999999999999">
      <c r="B156" s="198"/>
      <c r="C156" s="199"/>
      <c r="D156" s="200" t="s">
        <v>154</v>
      </c>
      <c r="E156" s="201" t="s">
        <v>19</v>
      </c>
      <c r="F156" s="202" t="s">
        <v>5522</v>
      </c>
      <c r="G156" s="199"/>
      <c r="H156" s="201" t="s">
        <v>19</v>
      </c>
      <c r="I156" s="203"/>
      <c r="J156" s="199"/>
      <c r="K156" s="199"/>
      <c r="L156" s="204"/>
      <c r="M156" s="205"/>
      <c r="N156" s="206"/>
      <c r="O156" s="206"/>
      <c r="P156" s="206"/>
      <c r="Q156" s="206"/>
      <c r="R156" s="206"/>
      <c r="S156" s="206"/>
      <c r="T156" s="207"/>
      <c r="AT156" s="208" t="s">
        <v>154</v>
      </c>
      <c r="AU156" s="208" t="s">
        <v>78</v>
      </c>
      <c r="AV156" s="13" t="s">
        <v>74</v>
      </c>
      <c r="AW156" s="13" t="s">
        <v>31</v>
      </c>
      <c r="AX156" s="13" t="s">
        <v>69</v>
      </c>
      <c r="AY156" s="208" t="s">
        <v>144</v>
      </c>
    </row>
    <row r="157" spans="1:65" s="14" customFormat="1" ht="10.199999999999999">
      <c r="B157" s="209"/>
      <c r="C157" s="210"/>
      <c r="D157" s="200" t="s">
        <v>154</v>
      </c>
      <c r="E157" s="211" t="s">
        <v>19</v>
      </c>
      <c r="F157" s="212" t="s">
        <v>5535</v>
      </c>
      <c r="G157" s="210"/>
      <c r="H157" s="213">
        <v>17.36</v>
      </c>
      <c r="I157" s="214"/>
      <c r="J157" s="210"/>
      <c r="K157" s="210"/>
      <c r="L157" s="215"/>
      <c r="M157" s="216"/>
      <c r="N157" s="217"/>
      <c r="O157" s="217"/>
      <c r="P157" s="217"/>
      <c r="Q157" s="217"/>
      <c r="R157" s="217"/>
      <c r="S157" s="217"/>
      <c r="T157" s="218"/>
      <c r="AT157" s="219" t="s">
        <v>154</v>
      </c>
      <c r="AU157" s="219" t="s">
        <v>78</v>
      </c>
      <c r="AV157" s="14" t="s">
        <v>78</v>
      </c>
      <c r="AW157" s="14" t="s">
        <v>31</v>
      </c>
      <c r="AX157" s="14" t="s">
        <v>69</v>
      </c>
      <c r="AY157" s="219" t="s">
        <v>144</v>
      </c>
    </row>
    <row r="158" spans="1:65" s="14" customFormat="1" ht="10.199999999999999">
      <c r="B158" s="209"/>
      <c r="C158" s="210"/>
      <c r="D158" s="200" t="s">
        <v>154</v>
      </c>
      <c r="E158" s="211" t="s">
        <v>19</v>
      </c>
      <c r="F158" s="212" t="s">
        <v>5536</v>
      </c>
      <c r="G158" s="210"/>
      <c r="H158" s="213">
        <v>13.631</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4" customFormat="1" ht="10.199999999999999">
      <c r="B159" s="209"/>
      <c r="C159" s="210"/>
      <c r="D159" s="200" t="s">
        <v>154</v>
      </c>
      <c r="E159" s="211" t="s">
        <v>19</v>
      </c>
      <c r="F159" s="212" t="s">
        <v>5537</v>
      </c>
      <c r="G159" s="210"/>
      <c r="H159" s="213">
        <v>14.632999999999999</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5" customFormat="1" ht="10.199999999999999">
      <c r="B160" s="220"/>
      <c r="C160" s="221"/>
      <c r="D160" s="200" t="s">
        <v>154</v>
      </c>
      <c r="E160" s="222" t="s">
        <v>19</v>
      </c>
      <c r="F160" s="223" t="s">
        <v>158</v>
      </c>
      <c r="G160" s="221"/>
      <c r="H160" s="224">
        <v>45.623999999999995</v>
      </c>
      <c r="I160" s="225"/>
      <c r="J160" s="221"/>
      <c r="K160" s="221"/>
      <c r="L160" s="226"/>
      <c r="M160" s="227"/>
      <c r="N160" s="228"/>
      <c r="O160" s="228"/>
      <c r="P160" s="228"/>
      <c r="Q160" s="228"/>
      <c r="R160" s="228"/>
      <c r="S160" s="228"/>
      <c r="T160" s="229"/>
      <c r="AT160" s="230" t="s">
        <v>154</v>
      </c>
      <c r="AU160" s="230" t="s">
        <v>78</v>
      </c>
      <c r="AV160" s="15" t="s">
        <v>106</v>
      </c>
      <c r="AW160" s="15" t="s">
        <v>31</v>
      </c>
      <c r="AX160" s="15" t="s">
        <v>74</v>
      </c>
      <c r="AY160" s="230" t="s">
        <v>144</v>
      </c>
    </row>
    <row r="161" spans="1:65" s="2" customFormat="1" ht="16.5" customHeight="1">
      <c r="A161" s="36"/>
      <c r="B161" s="37"/>
      <c r="C161" s="231" t="s">
        <v>513</v>
      </c>
      <c r="D161" s="231" t="s">
        <v>195</v>
      </c>
      <c r="E161" s="232" t="s">
        <v>416</v>
      </c>
      <c r="F161" s="233" t="s">
        <v>417</v>
      </c>
      <c r="G161" s="234" t="s">
        <v>418</v>
      </c>
      <c r="H161" s="235">
        <v>1.369</v>
      </c>
      <c r="I161" s="236"/>
      <c r="J161" s="237">
        <f>ROUND(I161*H161,2)</f>
        <v>0</v>
      </c>
      <c r="K161" s="233" t="s">
        <v>150</v>
      </c>
      <c r="L161" s="238"/>
      <c r="M161" s="239" t="s">
        <v>19</v>
      </c>
      <c r="N161" s="240" t="s">
        <v>40</v>
      </c>
      <c r="O161" s="66"/>
      <c r="P161" s="189">
        <f>O161*H161</f>
        <v>0</v>
      </c>
      <c r="Q161" s="189">
        <v>1E-3</v>
      </c>
      <c r="R161" s="189">
        <f>Q161*H161</f>
        <v>1.369E-3</v>
      </c>
      <c r="S161" s="189">
        <v>0</v>
      </c>
      <c r="T161" s="190">
        <f>S161*H161</f>
        <v>0</v>
      </c>
      <c r="U161" s="36"/>
      <c r="V161" s="36"/>
      <c r="W161" s="36"/>
      <c r="X161" s="36"/>
      <c r="Y161" s="36"/>
      <c r="Z161" s="36"/>
      <c r="AA161" s="36"/>
      <c r="AB161" s="36"/>
      <c r="AC161" s="36"/>
      <c r="AD161" s="36"/>
      <c r="AE161" s="36"/>
      <c r="AR161" s="191" t="s">
        <v>198</v>
      </c>
      <c r="AT161" s="191" t="s">
        <v>195</v>
      </c>
      <c r="AU161" s="191" t="s">
        <v>78</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5542</v>
      </c>
    </row>
    <row r="162" spans="1:65" s="2" customFormat="1" ht="10.199999999999999">
      <c r="A162" s="36"/>
      <c r="B162" s="37"/>
      <c r="C162" s="38"/>
      <c r="D162" s="193" t="s">
        <v>152</v>
      </c>
      <c r="E162" s="38"/>
      <c r="F162" s="194" t="s">
        <v>420</v>
      </c>
      <c r="G162" s="38"/>
      <c r="H162" s="38"/>
      <c r="I162" s="195"/>
      <c r="J162" s="38"/>
      <c r="K162" s="38"/>
      <c r="L162" s="41"/>
      <c r="M162" s="196"/>
      <c r="N162" s="197"/>
      <c r="O162" s="66"/>
      <c r="P162" s="66"/>
      <c r="Q162" s="66"/>
      <c r="R162" s="66"/>
      <c r="S162" s="66"/>
      <c r="T162" s="67"/>
      <c r="U162" s="36"/>
      <c r="V162" s="36"/>
      <c r="W162" s="36"/>
      <c r="X162" s="36"/>
      <c r="Y162" s="36"/>
      <c r="Z162" s="36"/>
      <c r="AA162" s="36"/>
      <c r="AB162" s="36"/>
      <c r="AC162" s="36"/>
      <c r="AD162" s="36"/>
      <c r="AE162" s="36"/>
      <c r="AT162" s="19" t="s">
        <v>152</v>
      </c>
      <c r="AU162" s="19" t="s">
        <v>78</v>
      </c>
    </row>
    <row r="163" spans="1:65" s="14" customFormat="1" ht="10.199999999999999">
      <c r="B163" s="209"/>
      <c r="C163" s="210"/>
      <c r="D163" s="200" t="s">
        <v>154</v>
      </c>
      <c r="E163" s="210"/>
      <c r="F163" s="212" t="s">
        <v>5543</v>
      </c>
      <c r="G163" s="210"/>
      <c r="H163" s="213">
        <v>1.369</v>
      </c>
      <c r="I163" s="214"/>
      <c r="J163" s="210"/>
      <c r="K163" s="210"/>
      <c r="L163" s="215"/>
      <c r="M163" s="216"/>
      <c r="N163" s="217"/>
      <c r="O163" s="217"/>
      <c r="P163" s="217"/>
      <c r="Q163" s="217"/>
      <c r="R163" s="217"/>
      <c r="S163" s="217"/>
      <c r="T163" s="218"/>
      <c r="AT163" s="219" t="s">
        <v>154</v>
      </c>
      <c r="AU163" s="219" t="s">
        <v>78</v>
      </c>
      <c r="AV163" s="14" t="s">
        <v>78</v>
      </c>
      <c r="AW163" s="14" t="s">
        <v>4</v>
      </c>
      <c r="AX163" s="14" t="s">
        <v>74</v>
      </c>
      <c r="AY163" s="219" t="s">
        <v>144</v>
      </c>
    </row>
    <row r="164" spans="1:65" s="2" customFormat="1" ht="21.75" customHeight="1">
      <c r="A164" s="36"/>
      <c r="B164" s="37"/>
      <c r="C164" s="180" t="s">
        <v>526</v>
      </c>
      <c r="D164" s="180" t="s">
        <v>146</v>
      </c>
      <c r="E164" s="181" t="s">
        <v>5174</v>
      </c>
      <c r="F164" s="182" t="s">
        <v>5175</v>
      </c>
      <c r="G164" s="183" t="s">
        <v>232</v>
      </c>
      <c r="H164" s="184">
        <v>142.595</v>
      </c>
      <c r="I164" s="185"/>
      <c r="J164" s="186">
        <f>ROUND(I164*H164,2)</f>
        <v>0</v>
      </c>
      <c r="K164" s="182" t="s">
        <v>150</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106</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106</v>
      </c>
      <c r="BM164" s="191" t="s">
        <v>5544</v>
      </c>
    </row>
    <row r="165" spans="1:65" s="2" customFormat="1" ht="10.199999999999999">
      <c r="A165" s="36"/>
      <c r="B165" s="37"/>
      <c r="C165" s="38"/>
      <c r="D165" s="193" t="s">
        <v>152</v>
      </c>
      <c r="E165" s="38"/>
      <c r="F165" s="194" t="s">
        <v>5177</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13" customFormat="1" ht="10.199999999999999">
      <c r="B166" s="198"/>
      <c r="C166" s="199"/>
      <c r="D166" s="200" t="s">
        <v>154</v>
      </c>
      <c r="E166" s="201" t="s">
        <v>19</v>
      </c>
      <c r="F166" s="202" t="s">
        <v>5392</v>
      </c>
      <c r="G166" s="199"/>
      <c r="H166" s="201" t="s">
        <v>19</v>
      </c>
      <c r="I166" s="203"/>
      <c r="J166" s="199"/>
      <c r="K166" s="199"/>
      <c r="L166" s="204"/>
      <c r="M166" s="205"/>
      <c r="N166" s="206"/>
      <c r="O166" s="206"/>
      <c r="P166" s="206"/>
      <c r="Q166" s="206"/>
      <c r="R166" s="206"/>
      <c r="S166" s="206"/>
      <c r="T166" s="207"/>
      <c r="AT166" s="208" t="s">
        <v>154</v>
      </c>
      <c r="AU166" s="208" t="s">
        <v>78</v>
      </c>
      <c r="AV166" s="13" t="s">
        <v>74</v>
      </c>
      <c r="AW166" s="13" t="s">
        <v>31</v>
      </c>
      <c r="AX166" s="13" t="s">
        <v>69</v>
      </c>
      <c r="AY166" s="208" t="s">
        <v>144</v>
      </c>
    </row>
    <row r="167" spans="1:65" s="13" customFormat="1" ht="10.199999999999999">
      <c r="B167" s="198"/>
      <c r="C167" s="199"/>
      <c r="D167" s="200" t="s">
        <v>154</v>
      </c>
      <c r="E167" s="201" t="s">
        <v>19</v>
      </c>
      <c r="F167" s="202" t="s">
        <v>5502</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5545</v>
      </c>
      <c r="G168" s="210"/>
      <c r="H168" s="213">
        <v>62.582000000000001</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ht="10.199999999999999">
      <c r="B169" s="209"/>
      <c r="C169" s="210"/>
      <c r="D169" s="200" t="s">
        <v>154</v>
      </c>
      <c r="E169" s="211" t="s">
        <v>19</v>
      </c>
      <c r="F169" s="212" t="s">
        <v>5546</v>
      </c>
      <c r="G169" s="210"/>
      <c r="H169" s="213">
        <v>62.668999999999997</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4" customFormat="1" ht="10.199999999999999">
      <c r="B170" s="209"/>
      <c r="C170" s="210"/>
      <c r="D170" s="200" t="s">
        <v>154</v>
      </c>
      <c r="E170" s="211" t="s">
        <v>19</v>
      </c>
      <c r="F170" s="212" t="s">
        <v>5547</v>
      </c>
      <c r="G170" s="210"/>
      <c r="H170" s="213">
        <v>17.344000000000001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ht="10.199999999999999">
      <c r="B171" s="220"/>
      <c r="C171" s="221"/>
      <c r="D171" s="200" t="s">
        <v>154</v>
      </c>
      <c r="E171" s="222" t="s">
        <v>19</v>
      </c>
      <c r="F171" s="223" t="s">
        <v>158</v>
      </c>
      <c r="G171" s="221"/>
      <c r="H171" s="224">
        <v>142.595</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12" customFormat="1" ht="22.8" customHeight="1">
      <c r="B172" s="164"/>
      <c r="C172" s="165"/>
      <c r="D172" s="166" t="s">
        <v>68</v>
      </c>
      <c r="E172" s="178" t="s">
        <v>78</v>
      </c>
      <c r="F172" s="178" t="s">
        <v>422</v>
      </c>
      <c r="G172" s="165"/>
      <c r="H172" s="165"/>
      <c r="I172" s="168"/>
      <c r="J172" s="179">
        <f>BK172</f>
        <v>0</v>
      </c>
      <c r="K172" s="165"/>
      <c r="L172" s="170"/>
      <c r="M172" s="171"/>
      <c r="N172" s="172"/>
      <c r="O172" s="172"/>
      <c r="P172" s="173">
        <f>SUM(P173:P179)</f>
        <v>0</v>
      </c>
      <c r="Q172" s="172"/>
      <c r="R172" s="173">
        <f>SUM(R173:R179)</f>
        <v>0.69269637999999989</v>
      </c>
      <c r="S172" s="172"/>
      <c r="T172" s="174">
        <f>SUM(T173:T179)</f>
        <v>0</v>
      </c>
      <c r="AR172" s="175" t="s">
        <v>74</v>
      </c>
      <c r="AT172" s="176" t="s">
        <v>68</v>
      </c>
      <c r="AU172" s="176" t="s">
        <v>74</v>
      </c>
      <c r="AY172" s="175" t="s">
        <v>144</v>
      </c>
      <c r="BK172" s="177">
        <f>SUM(BK173:BK179)</f>
        <v>0</v>
      </c>
    </row>
    <row r="173" spans="1:65" s="2" customFormat="1" ht="16.5" customHeight="1">
      <c r="A173" s="36"/>
      <c r="B173" s="37"/>
      <c r="C173" s="180" t="s">
        <v>8</v>
      </c>
      <c r="D173" s="180" t="s">
        <v>146</v>
      </c>
      <c r="E173" s="181" t="s">
        <v>514</v>
      </c>
      <c r="F173" s="182" t="s">
        <v>515</v>
      </c>
      <c r="G173" s="183" t="s">
        <v>149</v>
      </c>
      <c r="H173" s="184">
        <v>0.307</v>
      </c>
      <c r="I173" s="185"/>
      <c r="J173" s="186">
        <f>ROUND(I173*H173,2)</f>
        <v>0</v>
      </c>
      <c r="K173" s="182" t="s">
        <v>150</v>
      </c>
      <c r="L173" s="41"/>
      <c r="M173" s="187" t="s">
        <v>19</v>
      </c>
      <c r="N173" s="188" t="s">
        <v>40</v>
      </c>
      <c r="O173" s="66"/>
      <c r="P173" s="189">
        <f>O173*H173</f>
        <v>0</v>
      </c>
      <c r="Q173" s="189">
        <v>2.2563399999999998</v>
      </c>
      <c r="R173" s="189">
        <f>Q173*H173</f>
        <v>0.69269637999999989</v>
      </c>
      <c r="S173" s="189">
        <v>0</v>
      </c>
      <c r="T173" s="190">
        <f>S173*H173</f>
        <v>0</v>
      </c>
      <c r="U173" s="36"/>
      <c r="V173" s="36"/>
      <c r="W173" s="36"/>
      <c r="X173" s="36"/>
      <c r="Y173" s="36"/>
      <c r="Z173" s="36"/>
      <c r="AA173" s="36"/>
      <c r="AB173" s="36"/>
      <c r="AC173" s="36"/>
      <c r="AD173" s="36"/>
      <c r="AE173" s="36"/>
      <c r="AR173" s="191" t="s">
        <v>106</v>
      </c>
      <c r="AT173" s="191" t="s">
        <v>146</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74</v>
      </c>
      <c r="BK173" s="192">
        <f>ROUND(I173*H173,2)</f>
        <v>0</v>
      </c>
      <c r="BL173" s="19" t="s">
        <v>106</v>
      </c>
      <c r="BM173" s="191" t="s">
        <v>5548</v>
      </c>
    </row>
    <row r="174" spans="1:65" s="2" customFormat="1" ht="10.199999999999999">
      <c r="A174" s="36"/>
      <c r="B174" s="37"/>
      <c r="C174" s="38"/>
      <c r="D174" s="193" t="s">
        <v>152</v>
      </c>
      <c r="E174" s="38"/>
      <c r="F174" s="194" t="s">
        <v>517</v>
      </c>
      <c r="G174" s="38"/>
      <c r="H174" s="38"/>
      <c r="I174" s="195"/>
      <c r="J174" s="38"/>
      <c r="K174" s="38"/>
      <c r="L174" s="41"/>
      <c r="M174" s="196"/>
      <c r="N174" s="197"/>
      <c r="O174" s="66"/>
      <c r="P174" s="66"/>
      <c r="Q174" s="66"/>
      <c r="R174" s="66"/>
      <c r="S174" s="66"/>
      <c r="T174" s="67"/>
      <c r="U174" s="36"/>
      <c r="V174" s="36"/>
      <c r="W174" s="36"/>
      <c r="X174" s="36"/>
      <c r="Y174" s="36"/>
      <c r="Z174" s="36"/>
      <c r="AA174" s="36"/>
      <c r="AB174" s="36"/>
      <c r="AC174" s="36"/>
      <c r="AD174" s="36"/>
      <c r="AE174" s="36"/>
      <c r="AT174" s="19" t="s">
        <v>152</v>
      </c>
      <c r="AU174" s="19" t="s">
        <v>78</v>
      </c>
    </row>
    <row r="175" spans="1:65" s="13" customFormat="1" ht="10.199999999999999">
      <c r="B175" s="198"/>
      <c r="C175" s="199"/>
      <c r="D175" s="200" t="s">
        <v>154</v>
      </c>
      <c r="E175" s="201" t="s">
        <v>19</v>
      </c>
      <c r="F175" s="202" t="s">
        <v>5507</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5508</v>
      </c>
      <c r="G176" s="210"/>
      <c r="H176" s="213">
        <v>0.25600000000000001</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3" customFormat="1" ht="10.199999999999999">
      <c r="B177" s="198"/>
      <c r="C177" s="199"/>
      <c r="D177" s="200" t="s">
        <v>154</v>
      </c>
      <c r="E177" s="201" t="s">
        <v>19</v>
      </c>
      <c r="F177" s="202" t="s">
        <v>497</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4" customFormat="1" ht="10.199999999999999">
      <c r="B178" s="209"/>
      <c r="C178" s="210"/>
      <c r="D178" s="200" t="s">
        <v>154</v>
      </c>
      <c r="E178" s="211" t="s">
        <v>19</v>
      </c>
      <c r="F178" s="212" t="s">
        <v>5549</v>
      </c>
      <c r="G178" s="210"/>
      <c r="H178" s="213">
        <v>5.0999999999999997E-2</v>
      </c>
      <c r="I178" s="214"/>
      <c r="J178" s="210"/>
      <c r="K178" s="210"/>
      <c r="L178" s="215"/>
      <c r="M178" s="216"/>
      <c r="N178" s="217"/>
      <c r="O178" s="217"/>
      <c r="P178" s="217"/>
      <c r="Q178" s="217"/>
      <c r="R178" s="217"/>
      <c r="S178" s="217"/>
      <c r="T178" s="218"/>
      <c r="AT178" s="219" t="s">
        <v>154</v>
      </c>
      <c r="AU178" s="219" t="s">
        <v>78</v>
      </c>
      <c r="AV178" s="14" t="s">
        <v>78</v>
      </c>
      <c r="AW178" s="14" t="s">
        <v>31</v>
      </c>
      <c r="AX178" s="14" t="s">
        <v>69</v>
      </c>
      <c r="AY178" s="219" t="s">
        <v>144</v>
      </c>
    </row>
    <row r="179" spans="1:65" s="15" customFormat="1" ht="10.199999999999999">
      <c r="B179" s="220"/>
      <c r="C179" s="221"/>
      <c r="D179" s="200" t="s">
        <v>154</v>
      </c>
      <c r="E179" s="222" t="s">
        <v>19</v>
      </c>
      <c r="F179" s="223" t="s">
        <v>158</v>
      </c>
      <c r="G179" s="221"/>
      <c r="H179" s="224">
        <v>0.307</v>
      </c>
      <c r="I179" s="225"/>
      <c r="J179" s="221"/>
      <c r="K179" s="221"/>
      <c r="L179" s="226"/>
      <c r="M179" s="227"/>
      <c r="N179" s="228"/>
      <c r="O179" s="228"/>
      <c r="P179" s="228"/>
      <c r="Q179" s="228"/>
      <c r="R179" s="228"/>
      <c r="S179" s="228"/>
      <c r="T179" s="229"/>
      <c r="AT179" s="230" t="s">
        <v>154</v>
      </c>
      <c r="AU179" s="230" t="s">
        <v>78</v>
      </c>
      <c r="AV179" s="15" t="s">
        <v>106</v>
      </c>
      <c r="AW179" s="15" t="s">
        <v>31</v>
      </c>
      <c r="AX179" s="15" t="s">
        <v>74</v>
      </c>
      <c r="AY179" s="230" t="s">
        <v>144</v>
      </c>
    </row>
    <row r="180" spans="1:65" s="12" customFormat="1" ht="22.8" customHeight="1">
      <c r="B180" s="164"/>
      <c r="C180" s="165"/>
      <c r="D180" s="166" t="s">
        <v>68</v>
      </c>
      <c r="E180" s="178" t="s">
        <v>181</v>
      </c>
      <c r="F180" s="178" t="s">
        <v>1098</v>
      </c>
      <c r="G180" s="165"/>
      <c r="H180" s="165"/>
      <c r="I180" s="168"/>
      <c r="J180" s="179">
        <f>BK180</f>
        <v>0</v>
      </c>
      <c r="K180" s="165"/>
      <c r="L180" s="170"/>
      <c r="M180" s="171"/>
      <c r="N180" s="172"/>
      <c r="O180" s="172"/>
      <c r="P180" s="173">
        <f>SUM(P181:P217)</f>
        <v>0</v>
      </c>
      <c r="Q180" s="172"/>
      <c r="R180" s="173">
        <f>SUM(R181:R217)</f>
        <v>39.274785200000004</v>
      </c>
      <c r="S180" s="172"/>
      <c r="T180" s="174">
        <f>SUM(T181:T217)</f>
        <v>0</v>
      </c>
      <c r="AR180" s="175" t="s">
        <v>74</v>
      </c>
      <c r="AT180" s="176" t="s">
        <v>68</v>
      </c>
      <c r="AU180" s="176" t="s">
        <v>74</v>
      </c>
      <c r="AY180" s="175" t="s">
        <v>144</v>
      </c>
      <c r="BK180" s="177">
        <f>SUM(BK181:BK217)</f>
        <v>0</v>
      </c>
    </row>
    <row r="181" spans="1:65" s="2" customFormat="1" ht="24.15" customHeight="1">
      <c r="A181" s="36"/>
      <c r="B181" s="37"/>
      <c r="C181" s="180" t="s">
        <v>542</v>
      </c>
      <c r="D181" s="180" t="s">
        <v>146</v>
      </c>
      <c r="E181" s="181" t="s">
        <v>5550</v>
      </c>
      <c r="F181" s="182" t="s">
        <v>5551</v>
      </c>
      <c r="G181" s="183" t="s">
        <v>232</v>
      </c>
      <c r="H181" s="184">
        <v>16.986000000000001</v>
      </c>
      <c r="I181" s="185"/>
      <c r="J181" s="186">
        <f>ROUND(I181*H181,2)</f>
        <v>0</v>
      </c>
      <c r="K181" s="182" t="s">
        <v>150</v>
      </c>
      <c r="L181" s="41"/>
      <c r="M181" s="187" t="s">
        <v>19</v>
      </c>
      <c r="N181" s="188" t="s">
        <v>40</v>
      </c>
      <c r="O181" s="66"/>
      <c r="P181" s="189">
        <f>O181*H181</f>
        <v>0</v>
      </c>
      <c r="Q181" s="189">
        <v>0</v>
      </c>
      <c r="R181" s="189">
        <f>Q181*H181</f>
        <v>0</v>
      </c>
      <c r="S181" s="189">
        <v>0</v>
      </c>
      <c r="T181" s="190">
        <f>S181*H181</f>
        <v>0</v>
      </c>
      <c r="U181" s="36"/>
      <c r="V181" s="36"/>
      <c r="W181" s="36"/>
      <c r="X181" s="36"/>
      <c r="Y181" s="36"/>
      <c r="Z181" s="36"/>
      <c r="AA181" s="36"/>
      <c r="AB181" s="36"/>
      <c r="AC181" s="36"/>
      <c r="AD181" s="36"/>
      <c r="AE181" s="36"/>
      <c r="AR181" s="191" t="s">
        <v>106</v>
      </c>
      <c r="AT181" s="191" t="s">
        <v>146</v>
      </c>
      <c r="AU181" s="191" t="s">
        <v>78</v>
      </c>
      <c r="AY181" s="19" t="s">
        <v>144</v>
      </c>
      <c r="BE181" s="192">
        <f>IF(N181="základní",J181,0)</f>
        <v>0</v>
      </c>
      <c r="BF181" s="192">
        <f>IF(N181="snížená",J181,0)</f>
        <v>0</v>
      </c>
      <c r="BG181" s="192">
        <f>IF(N181="zákl. přenesená",J181,0)</f>
        <v>0</v>
      </c>
      <c r="BH181" s="192">
        <f>IF(N181="sníž. přenesená",J181,0)</f>
        <v>0</v>
      </c>
      <c r="BI181" s="192">
        <f>IF(N181="nulová",J181,0)</f>
        <v>0</v>
      </c>
      <c r="BJ181" s="19" t="s">
        <v>74</v>
      </c>
      <c r="BK181" s="192">
        <f>ROUND(I181*H181,2)</f>
        <v>0</v>
      </c>
      <c r="BL181" s="19" t="s">
        <v>106</v>
      </c>
      <c r="BM181" s="191" t="s">
        <v>5552</v>
      </c>
    </row>
    <row r="182" spans="1:65" s="2" customFormat="1" ht="10.199999999999999">
      <c r="A182" s="36"/>
      <c r="B182" s="37"/>
      <c r="C182" s="38"/>
      <c r="D182" s="193" t="s">
        <v>152</v>
      </c>
      <c r="E182" s="38"/>
      <c r="F182" s="194" t="s">
        <v>5553</v>
      </c>
      <c r="G182" s="38"/>
      <c r="H182" s="38"/>
      <c r="I182" s="195"/>
      <c r="J182" s="38"/>
      <c r="K182" s="38"/>
      <c r="L182" s="41"/>
      <c r="M182" s="196"/>
      <c r="N182" s="197"/>
      <c r="O182" s="66"/>
      <c r="P182" s="66"/>
      <c r="Q182" s="66"/>
      <c r="R182" s="66"/>
      <c r="S182" s="66"/>
      <c r="T182" s="67"/>
      <c r="U182" s="36"/>
      <c r="V182" s="36"/>
      <c r="W182" s="36"/>
      <c r="X182" s="36"/>
      <c r="Y182" s="36"/>
      <c r="Z182" s="36"/>
      <c r="AA182" s="36"/>
      <c r="AB182" s="36"/>
      <c r="AC182" s="36"/>
      <c r="AD182" s="36"/>
      <c r="AE182" s="36"/>
      <c r="AT182" s="19" t="s">
        <v>152</v>
      </c>
      <c r="AU182" s="19" t="s">
        <v>78</v>
      </c>
    </row>
    <row r="183" spans="1:65" s="13" customFormat="1" ht="10.199999999999999">
      <c r="B183" s="198"/>
      <c r="C183" s="199"/>
      <c r="D183" s="200" t="s">
        <v>154</v>
      </c>
      <c r="E183" s="201" t="s">
        <v>19</v>
      </c>
      <c r="F183" s="202" t="s">
        <v>5436</v>
      </c>
      <c r="G183" s="199"/>
      <c r="H183" s="201" t="s">
        <v>19</v>
      </c>
      <c r="I183" s="203"/>
      <c r="J183" s="199"/>
      <c r="K183" s="199"/>
      <c r="L183" s="204"/>
      <c r="M183" s="205"/>
      <c r="N183" s="206"/>
      <c r="O183" s="206"/>
      <c r="P183" s="206"/>
      <c r="Q183" s="206"/>
      <c r="R183" s="206"/>
      <c r="S183" s="206"/>
      <c r="T183" s="207"/>
      <c r="AT183" s="208" t="s">
        <v>154</v>
      </c>
      <c r="AU183" s="208" t="s">
        <v>78</v>
      </c>
      <c r="AV183" s="13" t="s">
        <v>74</v>
      </c>
      <c r="AW183" s="13" t="s">
        <v>31</v>
      </c>
      <c r="AX183" s="13" t="s">
        <v>69</v>
      </c>
      <c r="AY183" s="208" t="s">
        <v>144</v>
      </c>
    </row>
    <row r="184" spans="1:65" s="14" customFormat="1" ht="10.199999999999999">
      <c r="B184" s="209"/>
      <c r="C184" s="210"/>
      <c r="D184" s="200" t="s">
        <v>154</v>
      </c>
      <c r="E184" s="211" t="s">
        <v>19</v>
      </c>
      <c r="F184" s="212" t="s">
        <v>5554</v>
      </c>
      <c r="G184" s="210"/>
      <c r="H184" s="213">
        <v>16.986000000000001</v>
      </c>
      <c r="I184" s="214"/>
      <c r="J184" s="210"/>
      <c r="K184" s="210"/>
      <c r="L184" s="215"/>
      <c r="M184" s="216"/>
      <c r="N184" s="217"/>
      <c r="O184" s="217"/>
      <c r="P184" s="217"/>
      <c r="Q184" s="217"/>
      <c r="R184" s="217"/>
      <c r="S184" s="217"/>
      <c r="T184" s="218"/>
      <c r="AT184" s="219" t="s">
        <v>154</v>
      </c>
      <c r="AU184" s="219" t="s">
        <v>78</v>
      </c>
      <c r="AV184" s="14" t="s">
        <v>78</v>
      </c>
      <c r="AW184" s="14" t="s">
        <v>31</v>
      </c>
      <c r="AX184" s="14" t="s">
        <v>69</v>
      </c>
      <c r="AY184" s="219" t="s">
        <v>144</v>
      </c>
    </row>
    <row r="185" spans="1:65" s="15" customFormat="1" ht="10.199999999999999">
      <c r="B185" s="220"/>
      <c r="C185" s="221"/>
      <c r="D185" s="200" t="s">
        <v>154</v>
      </c>
      <c r="E185" s="222" t="s">
        <v>19</v>
      </c>
      <c r="F185" s="223" t="s">
        <v>158</v>
      </c>
      <c r="G185" s="221"/>
      <c r="H185" s="224">
        <v>16.986000000000001</v>
      </c>
      <c r="I185" s="225"/>
      <c r="J185" s="221"/>
      <c r="K185" s="221"/>
      <c r="L185" s="226"/>
      <c r="M185" s="227"/>
      <c r="N185" s="228"/>
      <c r="O185" s="228"/>
      <c r="P185" s="228"/>
      <c r="Q185" s="228"/>
      <c r="R185" s="228"/>
      <c r="S185" s="228"/>
      <c r="T185" s="229"/>
      <c r="AT185" s="230" t="s">
        <v>154</v>
      </c>
      <c r="AU185" s="230" t="s">
        <v>78</v>
      </c>
      <c r="AV185" s="15" t="s">
        <v>106</v>
      </c>
      <c r="AW185" s="15" t="s">
        <v>31</v>
      </c>
      <c r="AX185" s="15" t="s">
        <v>74</v>
      </c>
      <c r="AY185" s="230" t="s">
        <v>144</v>
      </c>
    </row>
    <row r="186" spans="1:65" s="2" customFormat="1" ht="16.5" customHeight="1">
      <c r="A186" s="36"/>
      <c r="B186" s="37"/>
      <c r="C186" s="180" t="s">
        <v>558</v>
      </c>
      <c r="D186" s="180" t="s">
        <v>146</v>
      </c>
      <c r="E186" s="181" t="s">
        <v>5555</v>
      </c>
      <c r="F186" s="182" t="s">
        <v>5556</v>
      </c>
      <c r="G186" s="183" t="s">
        <v>232</v>
      </c>
      <c r="H186" s="184">
        <v>125.251</v>
      </c>
      <c r="I186" s="185"/>
      <c r="J186" s="186">
        <f>ROUND(I186*H186,2)</f>
        <v>0</v>
      </c>
      <c r="K186" s="182" t="s">
        <v>150</v>
      </c>
      <c r="L186" s="41"/>
      <c r="M186" s="187" t="s">
        <v>19</v>
      </c>
      <c r="N186" s="188" t="s">
        <v>40</v>
      </c>
      <c r="O186" s="66"/>
      <c r="P186" s="189">
        <f>O186*H186</f>
        <v>0</v>
      </c>
      <c r="Q186" s="189">
        <v>0</v>
      </c>
      <c r="R186" s="189">
        <f>Q186*H186</f>
        <v>0</v>
      </c>
      <c r="S186" s="189">
        <v>0</v>
      </c>
      <c r="T186" s="190">
        <f>S186*H186</f>
        <v>0</v>
      </c>
      <c r="U186" s="36"/>
      <c r="V186" s="36"/>
      <c r="W186" s="36"/>
      <c r="X186" s="36"/>
      <c r="Y186" s="36"/>
      <c r="Z186" s="36"/>
      <c r="AA186" s="36"/>
      <c r="AB186" s="36"/>
      <c r="AC186" s="36"/>
      <c r="AD186" s="36"/>
      <c r="AE186" s="36"/>
      <c r="AR186" s="191" t="s">
        <v>106</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74</v>
      </c>
      <c r="BK186" s="192">
        <f>ROUND(I186*H186,2)</f>
        <v>0</v>
      </c>
      <c r="BL186" s="19" t="s">
        <v>106</v>
      </c>
      <c r="BM186" s="191" t="s">
        <v>5557</v>
      </c>
    </row>
    <row r="187" spans="1:65" s="2" customFormat="1" ht="10.199999999999999">
      <c r="A187" s="36"/>
      <c r="B187" s="37"/>
      <c r="C187" s="38"/>
      <c r="D187" s="193" t="s">
        <v>152</v>
      </c>
      <c r="E187" s="38"/>
      <c r="F187" s="194" t="s">
        <v>5558</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13" customFormat="1" ht="10.199999999999999">
      <c r="B188" s="198"/>
      <c r="C188" s="199"/>
      <c r="D188" s="200" t="s">
        <v>154</v>
      </c>
      <c r="E188" s="201" t="s">
        <v>19</v>
      </c>
      <c r="F188" s="202" t="s">
        <v>5502</v>
      </c>
      <c r="G188" s="199"/>
      <c r="H188" s="201" t="s">
        <v>19</v>
      </c>
      <c r="I188" s="203"/>
      <c r="J188" s="199"/>
      <c r="K188" s="199"/>
      <c r="L188" s="204"/>
      <c r="M188" s="205"/>
      <c r="N188" s="206"/>
      <c r="O188" s="206"/>
      <c r="P188" s="206"/>
      <c r="Q188" s="206"/>
      <c r="R188" s="206"/>
      <c r="S188" s="206"/>
      <c r="T188" s="207"/>
      <c r="AT188" s="208" t="s">
        <v>154</v>
      </c>
      <c r="AU188" s="208" t="s">
        <v>78</v>
      </c>
      <c r="AV188" s="13" t="s">
        <v>74</v>
      </c>
      <c r="AW188" s="13" t="s">
        <v>31</v>
      </c>
      <c r="AX188" s="13" t="s">
        <v>69</v>
      </c>
      <c r="AY188" s="208" t="s">
        <v>144</v>
      </c>
    </row>
    <row r="189" spans="1:65" s="14" customFormat="1" ht="10.199999999999999">
      <c r="B189" s="209"/>
      <c r="C189" s="210"/>
      <c r="D189" s="200" t="s">
        <v>154</v>
      </c>
      <c r="E189" s="211" t="s">
        <v>19</v>
      </c>
      <c r="F189" s="212" t="s">
        <v>5545</v>
      </c>
      <c r="G189" s="210"/>
      <c r="H189" s="213">
        <v>62.582000000000001</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4" customFormat="1" ht="10.199999999999999">
      <c r="B190" s="209"/>
      <c r="C190" s="210"/>
      <c r="D190" s="200" t="s">
        <v>154</v>
      </c>
      <c r="E190" s="211" t="s">
        <v>19</v>
      </c>
      <c r="F190" s="212" t="s">
        <v>5546</v>
      </c>
      <c r="G190" s="210"/>
      <c r="H190" s="213">
        <v>62.668999999999997</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125.251</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573</v>
      </c>
      <c r="D192" s="180" t="s">
        <v>146</v>
      </c>
      <c r="E192" s="181" t="s">
        <v>5559</v>
      </c>
      <c r="F192" s="182" t="s">
        <v>5560</v>
      </c>
      <c r="G192" s="183" t="s">
        <v>232</v>
      </c>
      <c r="H192" s="184">
        <v>20.399999999999999</v>
      </c>
      <c r="I192" s="185"/>
      <c r="J192" s="186">
        <f>ROUND(I192*H192,2)</f>
        <v>0</v>
      </c>
      <c r="K192" s="182" t="s">
        <v>150</v>
      </c>
      <c r="L192" s="41"/>
      <c r="M192" s="187" t="s">
        <v>19</v>
      </c>
      <c r="N192" s="188" t="s">
        <v>40</v>
      </c>
      <c r="O192" s="66"/>
      <c r="P192" s="189">
        <f>O192*H192</f>
        <v>0</v>
      </c>
      <c r="Q192" s="189">
        <v>0.20745</v>
      </c>
      <c r="R192" s="189">
        <f>Q192*H192</f>
        <v>4.2319799999999992</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5561</v>
      </c>
    </row>
    <row r="193" spans="1:65" s="2" customFormat="1" ht="10.199999999999999">
      <c r="A193" s="36"/>
      <c r="B193" s="37"/>
      <c r="C193" s="38"/>
      <c r="D193" s="193" t="s">
        <v>152</v>
      </c>
      <c r="E193" s="38"/>
      <c r="F193" s="194" t="s">
        <v>5562</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ht="10.199999999999999">
      <c r="B194" s="198"/>
      <c r="C194" s="199"/>
      <c r="D194" s="200" t="s">
        <v>154</v>
      </c>
      <c r="E194" s="201" t="s">
        <v>19</v>
      </c>
      <c r="F194" s="202" t="s">
        <v>5494</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5495</v>
      </c>
      <c r="G195" s="210"/>
      <c r="H195" s="213">
        <v>20.399999999999999</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ht="10.199999999999999">
      <c r="B196" s="220"/>
      <c r="C196" s="221"/>
      <c r="D196" s="200" t="s">
        <v>154</v>
      </c>
      <c r="E196" s="222" t="s">
        <v>19</v>
      </c>
      <c r="F196" s="223" t="s">
        <v>158</v>
      </c>
      <c r="G196" s="221"/>
      <c r="H196" s="224">
        <v>20.399999999999999</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33" customHeight="1">
      <c r="A197" s="36"/>
      <c r="B197" s="37"/>
      <c r="C197" s="180" t="s">
        <v>581</v>
      </c>
      <c r="D197" s="180" t="s">
        <v>146</v>
      </c>
      <c r="E197" s="181" t="s">
        <v>5432</v>
      </c>
      <c r="F197" s="182" t="s">
        <v>5433</v>
      </c>
      <c r="G197" s="183" t="s">
        <v>232</v>
      </c>
      <c r="H197" s="184">
        <v>16.986000000000001</v>
      </c>
      <c r="I197" s="185"/>
      <c r="J197" s="186">
        <f>ROUND(I197*H197,2)</f>
        <v>0</v>
      </c>
      <c r="K197" s="182" t="s">
        <v>150</v>
      </c>
      <c r="L197" s="41"/>
      <c r="M197" s="187" t="s">
        <v>19</v>
      </c>
      <c r="N197" s="188" t="s">
        <v>40</v>
      </c>
      <c r="O197" s="66"/>
      <c r="P197" s="189">
        <f>O197*H197</f>
        <v>0</v>
      </c>
      <c r="Q197" s="189">
        <v>0.1837</v>
      </c>
      <c r="R197" s="189">
        <f>Q197*H197</f>
        <v>3.1203282000000003</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5563</v>
      </c>
    </row>
    <row r="198" spans="1:65" s="2" customFormat="1" ht="10.199999999999999">
      <c r="A198" s="36"/>
      <c r="B198" s="37"/>
      <c r="C198" s="38"/>
      <c r="D198" s="193" t="s">
        <v>152</v>
      </c>
      <c r="E198" s="38"/>
      <c r="F198" s="194" t="s">
        <v>5435</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ht="10.199999999999999">
      <c r="B199" s="198"/>
      <c r="C199" s="199"/>
      <c r="D199" s="200" t="s">
        <v>154</v>
      </c>
      <c r="E199" s="201" t="s">
        <v>19</v>
      </c>
      <c r="F199" s="202" t="s">
        <v>5436</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ht="10.199999999999999">
      <c r="B200" s="209"/>
      <c r="C200" s="210"/>
      <c r="D200" s="200" t="s">
        <v>154</v>
      </c>
      <c r="E200" s="211" t="s">
        <v>19</v>
      </c>
      <c r="F200" s="212" t="s">
        <v>5554</v>
      </c>
      <c r="G200" s="210"/>
      <c r="H200" s="213">
        <v>16.986000000000001</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ht="10.199999999999999">
      <c r="B201" s="220"/>
      <c r="C201" s="221"/>
      <c r="D201" s="200" t="s">
        <v>154</v>
      </c>
      <c r="E201" s="222" t="s">
        <v>19</v>
      </c>
      <c r="F201" s="223" t="s">
        <v>158</v>
      </c>
      <c r="G201" s="221"/>
      <c r="H201" s="224">
        <v>16.986000000000001</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16.5" customHeight="1">
      <c r="A202" s="36"/>
      <c r="B202" s="37"/>
      <c r="C202" s="231" t="s">
        <v>593</v>
      </c>
      <c r="D202" s="231" t="s">
        <v>195</v>
      </c>
      <c r="E202" s="232" t="s">
        <v>5437</v>
      </c>
      <c r="F202" s="233" t="s">
        <v>5438</v>
      </c>
      <c r="G202" s="234" t="s">
        <v>232</v>
      </c>
      <c r="H202" s="235">
        <v>18.684999999999999</v>
      </c>
      <c r="I202" s="236"/>
      <c r="J202" s="237">
        <f>ROUND(I202*H202,2)</f>
        <v>0</v>
      </c>
      <c r="K202" s="233" t="s">
        <v>150</v>
      </c>
      <c r="L202" s="238"/>
      <c r="M202" s="239" t="s">
        <v>19</v>
      </c>
      <c r="N202" s="240" t="s">
        <v>40</v>
      </c>
      <c r="O202" s="66"/>
      <c r="P202" s="189">
        <f>O202*H202</f>
        <v>0</v>
      </c>
      <c r="Q202" s="189">
        <v>0.222</v>
      </c>
      <c r="R202" s="189">
        <f>Q202*H202</f>
        <v>4.1480699999999997</v>
      </c>
      <c r="S202" s="189">
        <v>0</v>
      </c>
      <c r="T202" s="190">
        <f>S202*H202</f>
        <v>0</v>
      </c>
      <c r="U202" s="36"/>
      <c r="V202" s="36"/>
      <c r="W202" s="36"/>
      <c r="X202" s="36"/>
      <c r="Y202" s="36"/>
      <c r="Z202" s="36"/>
      <c r="AA202" s="36"/>
      <c r="AB202" s="36"/>
      <c r="AC202" s="36"/>
      <c r="AD202" s="36"/>
      <c r="AE202" s="36"/>
      <c r="AR202" s="191" t="s">
        <v>198</v>
      </c>
      <c r="AT202" s="191" t="s">
        <v>195</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5564</v>
      </c>
    </row>
    <row r="203" spans="1:65" s="2" customFormat="1" ht="10.199999999999999">
      <c r="A203" s="36"/>
      <c r="B203" s="37"/>
      <c r="C203" s="38"/>
      <c r="D203" s="193" t="s">
        <v>152</v>
      </c>
      <c r="E203" s="38"/>
      <c r="F203" s="194" t="s">
        <v>5440</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ht="10.199999999999999">
      <c r="B204" s="198"/>
      <c r="C204" s="199"/>
      <c r="D204" s="200" t="s">
        <v>154</v>
      </c>
      <c r="E204" s="201" t="s">
        <v>19</v>
      </c>
      <c r="F204" s="202" t="s">
        <v>721</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5565</v>
      </c>
      <c r="G205" s="210"/>
      <c r="H205" s="213">
        <v>18.684999999999999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18.684999999999999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37.799999999999997" customHeight="1">
      <c r="A207" s="36"/>
      <c r="B207" s="37"/>
      <c r="C207" s="180" t="s">
        <v>7</v>
      </c>
      <c r="D207" s="180" t="s">
        <v>146</v>
      </c>
      <c r="E207" s="181" t="s">
        <v>5566</v>
      </c>
      <c r="F207" s="182" t="s">
        <v>5567</v>
      </c>
      <c r="G207" s="183" t="s">
        <v>232</v>
      </c>
      <c r="H207" s="184">
        <v>125.251</v>
      </c>
      <c r="I207" s="185"/>
      <c r="J207" s="186">
        <f>ROUND(I207*H207,2)</f>
        <v>0</v>
      </c>
      <c r="K207" s="182" t="s">
        <v>150</v>
      </c>
      <c r="L207" s="41"/>
      <c r="M207" s="187" t="s">
        <v>19</v>
      </c>
      <c r="N207" s="188" t="s">
        <v>40</v>
      </c>
      <c r="O207" s="66"/>
      <c r="P207" s="189">
        <f>O207*H207</f>
        <v>0</v>
      </c>
      <c r="Q207" s="189">
        <v>9.8000000000000004E-2</v>
      </c>
      <c r="R207" s="189">
        <f>Q207*H207</f>
        <v>12.274598000000001</v>
      </c>
      <c r="S207" s="189">
        <v>0</v>
      </c>
      <c r="T207" s="190">
        <f>S207*H207</f>
        <v>0</v>
      </c>
      <c r="U207" s="36"/>
      <c r="V207" s="36"/>
      <c r="W207" s="36"/>
      <c r="X207" s="36"/>
      <c r="Y207" s="36"/>
      <c r="Z207" s="36"/>
      <c r="AA207" s="36"/>
      <c r="AB207" s="36"/>
      <c r="AC207" s="36"/>
      <c r="AD207" s="36"/>
      <c r="AE207" s="36"/>
      <c r="AR207" s="191" t="s">
        <v>106</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5568</v>
      </c>
    </row>
    <row r="208" spans="1:65" s="2" customFormat="1" ht="10.199999999999999">
      <c r="A208" s="36"/>
      <c r="B208" s="37"/>
      <c r="C208" s="38"/>
      <c r="D208" s="193" t="s">
        <v>152</v>
      </c>
      <c r="E208" s="38"/>
      <c r="F208" s="194" t="s">
        <v>5569</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3" customFormat="1" ht="10.199999999999999">
      <c r="B209" s="198"/>
      <c r="C209" s="199"/>
      <c r="D209" s="200" t="s">
        <v>154</v>
      </c>
      <c r="E209" s="201" t="s">
        <v>19</v>
      </c>
      <c r="F209" s="202" t="s">
        <v>5502</v>
      </c>
      <c r="G209" s="199"/>
      <c r="H209" s="201" t="s">
        <v>19</v>
      </c>
      <c r="I209" s="203"/>
      <c r="J209" s="199"/>
      <c r="K209" s="199"/>
      <c r="L209" s="204"/>
      <c r="M209" s="205"/>
      <c r="N209" s="206"/>
      <c r="O209" s="206"/>
      <c r="P209" s="206"/>
      <c r="Q209" s="206"/>
      <c r="R209" s="206"/>
      <c r="S209" s="206"/>
      <c r="T209" s="207"/>
      <c r="AT209" s="208" t="s">
        <v>154</v>
      </c>
      <c r="AU209" s="208" t="s">
        <v>78</v>
      </c>
      <c r="AV209" s="13" t="s">
        <v>74</v>
      </c>
      <c r="AW209" s="13" t="s">
        <v>31</v>
      </c>
      <c r="AX209" s="13" t="s">
        <v>69</v>
      </c>
      <c r="AY209" s="208" t="s">
        <v>144</v>
      </c>
    </row>
    <row r="210" spans="1:65" s="14" customFormat="1" ht="10.199999999999999">
      <c r="B210" s="209"/>
      <c r="C210" s="210"/>
      <c r="D210" s="200" t="s">
        <v>154</v>
      </c>
      <c r="E210" s="211" t="s">
        <v>19</v>
      </c>
      <c r="F210" s="212" t="s">
        <v>5545</v>
      </c>
      <c r="G210" s="210"/>
      <c r="H210" s="213">
        <v>62.582000000000001</v>
      </c>
      <c r="I210" s="214"/>
      <c r="J210" s="210"/>
      <c r="K210" s="210"/>
      <c r="L210" s="215"/>
      <c r="M210" s="216"/>
      <c r="N210" s="217"/>
      <c r="O210" s="217"/>
      <c r="P210" s="217"/>
      <c r="Q210" s="217"/>
      <c r="R210" s="217"/>
      <c r="S210" s="217"/>
      <c r="T210" s="218"/>
      <c r="AT210" s="219" t="s">
        <v>154</v>
      </c>
      <c r="AU210" s="219" t="s">
        <v>78</v>
      </c>
      <c r="AV210" s="14" t="s">
        <v>78</v>
      </c>
      <c r="AW210" s="14" t="s">
        <v>31</v>
      </c>
      <c r="AX210" s="14" t="s">
        <v>69</v>
      </c>
      <c r="AY210" s="219" t="s">
        <v>144</v>
      </c>
    </row>
    <row r="211" spans="1:65" s="14" customFormat="1" ht="10.199999999999999">
      <c r="B211" s="209"/>
      <c r="C211" s="210"/>
      <c r="D211" s="200" t="s">
        <v>154</v>
      </c>
      <c r="E211" s="211" t="s">
        <v>19</v>
      </c>
      <c r="F211" s="212" t="s">
        <v>5546</v>
      </c>
      <c r="G211" s="210"/>
      <c r="H211" s="213">
        <v>62.668999999999997</v>
      </c>
      <c r="I211" s="214"/>
      <c r="J211" s="210"/>
      <c r="K211" s="210"/>
      <c r="L211" s="215"/>
      <c r="M211" s="216"/>
      <c r="N211" s="217"/>
      <c r="O211" s="217"/>
      <c r="P211" s="217"/>
      <c r="Q211" s="217"/>
      <c r="R211" s="217"/>
      <c r="S211" s="217"/>
      <c r="T211" s="218"/>
      <c r="AT211" s="219" t="s">
        <v>154</v>
      </c>
      <c r="AU211" s="219" t="s">
        <v>78</v>
      </c>
      <c r="AV211" s="14" t="s">
        <v>78</v>
      </c>
      <c r="AW211" s="14" t="s">
        <v>31</v>
      </c>
      <c r="AX211" s="14" t="s">
        <v>69</v>
      </c>
      <c r="AY211" s="219" t="s">
        <v>144</v>
      </c>
    </row>
    <row r="212" spans="1:65" s="15" customFormat="1" ht="10.199999999999999">
      <c r="B212" s="220"/>
      <c r="C212" s="221"/>
      <c r="D212" s="200" t="s">
        <v>154</v>
      </c>
      <c r="E212" s="222" t="s">
        <v>19</v>
      </c>
      <c r="F212" s="223" t="s">
        <v>158</v>
      </c>
      <c r="G212" s="221"/>
      <c r="H212" s="224">
        <v>125.251</v>
      </c>
      <c r="I212" s="225"/>
      <c r="J212" s="221"/>
      <c r="K212" s="221"/>
      <c r="L212" s="226"/>
      <c r="M212" s="227"/>
      <c r="N212" s="228"/>
      <c r="O212" s="228"/>
      <c r="P212" s="228"/>
      <c r="Q212" s="228"/>
      <c r="R212" s="228"/>
      <c r="S212" s="228"/>
      <c r="T212" s="229"/>
      <c r="AT212" s="230" t="s">
        <v>154</v>
      </c>
      <c r="AU212" s="230" t="s">
        <v>78</v>
      </c>
      <c r="AV212" s="15" t="s">
        <v>106</v>
      </c>
      <c r="AW212" s="15" t="s">
        <v>31</v>
      </c>
      <c r="AX212" s="15" t="s">
        <v>74</v>
      </c>
      <c r="AY212" s="230" t="s">
        <v>144</v>
      </c>
    </row>
    <row r="213" spans="1:65" s="2" customFormat="1" ht="16.5" customHeight="1">
      <c r="A213" s="36"/>
      <c r="B213" s="37"/>
      <c r="C213" s="231" t="s">
        <v>613</v>
      </c>
      <c r="D213" s="231" t="s">
        <v>195</v>
      </c>
      <c r="E213" s="232" t="s">
        <v>5570</v>
      </c>
      <c r="F213" s="233" t="s">
        <v>5571</v>
      </c>
      <c r="G213" s="234" t="s">
        <v>232</v>
      </c>
      <c r="H213" s="235">
        <v>574.06700000000001</v>
      </c>
      <c r="I213" s="236"/>
      <c r="J213" s="237">
        <f>ROUND(I213*H213,2)</f>
        <v>0</v>
      </c>
      <c r="K213" s="233" t="s">
        <v>150</v>
      </c>
      <c r="L213" s="238"/>
      <c r="M213" s="239" t="s">
        <v>19</v>
      </c>
      <c r="N213" s="240" t="s">
        <v>40</v>
      </c>
      <c r="O213" s="66"/>
      <c r="P213" s="189">
        <f>O213*H213</f>
        <v>0</v>
      </c>
      <c r="Q213" s="189">
        <v>2.7E-2</v>
      </c>
      <c r="R213" s="189">
        <f>Q213*H213</f>
        <v>15.499809000000001</v>
      </c>
      <c r="S213" s="189">
        <v>0</v>
      </c>
      <c r="T213" s="190">
        <f>S213*H213</f>
        <v>0</v>
      </c>
      <c r="U213" s="36"/>
      <c r="V213" s="36"/>
      <c r="W213" s="36"/>
      <c r="X213" s="36"/>
      <c r="Y213" s="36"/>
      <c r="Z213" s="36"/>
      <c r="AA213" s="36"/>
      <c r="AB213" s="36"/>
      <c r="AC213" s="36"/>
      <c r="AD213" s="36"/>
      <c r="AE213" s="36"/>
      <c r="AR213" s="191" t="s">
        <v>198</v>
      </c>
      <c r="AT213" s="191" t="s">
        <v>195</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5572</v>
      </c>
    </row>
    <row r="214" spans="1:65" s="2" customFormat="1" ht="10.199999999999999">
      <c r="A214" s="36"/>
      <c r="B214" s="37"/>
      <c r="C214" s="38"/>
      <c r="D214" s="193" t="s">
        <v>152</v>
      </c>
      <c r="E214" s="38"/>
      <c r="F214" s="194" t="s">
        <v>5573</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13" customFormat="1" ht="10.199999999999999">
      <c r="B215" s="198"/>
      <c r="C215" s="199"/>
      <c r="D215" s="200" t="s">
        <v>154</v>
      </c>
      <c r="E215" s="201" t="s">
        <v>19</v>
      </c>
      <c r="F215" s="202" t="s">
        <v>721</v>
      </c>
      <c r="G215" s="199"/>
      <c r="H215" s="201" t="s">
        <v>19</v>
      </c>
      <c r="I215" s="203"/>
      <c r="J215" s="199"/>
      <c r="K215" s="199"/>
      <c r="L215" s="204"/>
      <c r="M215" s="205"/>
      <c r="N215" s="206"/>
      <c r="O215" s="206"/>
      <c r="P215" s="206"/>
      <c r="Q215" s="206"/>
      <c r="R215" s="206"/>
      <c r="S215" s="206"/>
      <c r="T215" s="207"/>
      <c r="AT215" s="208" t="s">
        <v>154</v>
      </c>
      <c r="AU215" s="208" t="s">
        <v>78</v>
      </c>
      <c r="AV215" s="13" t="s">
        <v>74</v>
      </c>
      <c r="AW215" s="13" t="s">
        <v>31</v>
      </c>
      <c r="AX215" s="13" t="s">
        <v>69</v>
      </c>
      <c r="AY215" s="208" t="s">
        <v>144</v>
      </c>
    </row>
    <row r="216" spans="1:65" s="14" customFormat="1" ht="10.199999999999999">
      <c r="B216" s="209"/>
      <c r="C216" s="210"/>
      <c r="D216" s="200" t="s">
        <v>154</v>
      </c>
      <c r="E216" s="211" t="s">
        <v>19</v>
      </c>
      <c r="F216" s="212" t="s">
        <v>5574</v>
      </c>
      <c r="G216" s="210"/>
      <c r="H216" s="213">
        <v>574.06700000000001</v>
      </c>
      <c r="I216" s="214"/>
      <c r="J216" s="210"/>
      <c r="K216" s="210"/>
      <c r="L216" s="215"/>
      <c r="M216" s="216"/>
      <c r="N216" s="217"/>
      <c r="O216" s="217"/>
      <c r="P216" s="217"/>
      <c r="Q216" s="217"/>
      <c r="R216" s="217"/>
      <c r="S216" s="217"/>
      <c r="T216" s="218"/>
      <c r="AT216" s="219" t="s">
        <v>154</v>
      </c>
      <c r="AU216" s="219" t="s">
        <v>78</v>
      </c>
      <c r="AV216" s="14" t="s">
        <v>78</v>
      </c>
      <c r="AW216" s="14" t="s">
        <v>31</v>
      </c>
      <c r="AX216" s="14" t="s">
        <v>69</v>
      </c>
      <c r="AY216" s="219" t="s">
        <v>144</v>
      </c>
    </row>
    <row r="217" spans="1:65" s="15" customFormat="1" ht="10.199999999999999">
      <c r="B217" s="220"/>
      <c r="C217" s="221"/>
      <c r="D217" s="200" t="s">
        <v>154</v>
      </c>
      <c r="E217" s="222" t="s">
        <v>19</v>
      </c>
      <c r="F217" s="223" t="s">
        <v>158</v>
      </c>
      <c r="G217" s="221"/>
      <c r="H217" s="224">
        <v>574.06700000000001</v>
      </c>
      <c r="I217" s="225"/>
      <c r="J217" s="221"/>
      <c r="K217" s="221"/>
      <c r="L217" s="226"/>
      <c r="M217" s="227"/>
      <c r="N217" s="228"/>
      <c r="O217" s="228"/>
      <c r="P217" s="228"/>
      <c r="Q217" s="228"/>
      <c r="R217" s="228"/>
      <c r="S217" s="228"/>
      <c r="T217" s="229"/>
      <c r="AT217" s="230" t="s">
        <v>154</v>
      </c>
      <c r="AU217" s="230" t="s">
        <v>78</v>
      </c>
      <c r="AV217" s="15" t="s">
        <v>106</v>
      </c>
      <c r="AW217" s="15" t="s">
        <v>31</v>
      </c>
      <c r="AX217" s="15" t="s">
        <v>74</v>
      </c>
      <c r="AY217" s="230" t="s">
        <v>144</v>
      </c>
    </row>
    <row r="218" spans="1:65" s="12" customFormat="1" ht="22.8" customHeight="1">
      <c r="B218" s="164"/>
      <c r="C218" s="165"/>
      <c r="D218" s="166" t="s">
        <v>68</v>
      </c>
      <c r="E218" s="178" t="s">
        <v>112</v>
      </c>
      <c r="F218" s="178" t="s">
        <v>159</v>
      </c>
      <c r="G218" s="165"/>
      <c r="H218" s="165"/>
      <c r="I218" s="168"/>
      <c r="J218" s="179">
        <f>BK218</f>
        <v>0</v>
      </c>
      <c r="K218" s="165"/>
      <c r="L218" s="170"/>
      <c r="M218" s="171"/>
      <c r="N218" s="172"/>
      <c r="O218" s="172"/>
      <c r="P218" s="173">
        <f>SUM(P219:P265)</f>
        <v>0</v>
      </c>
      <c r="Q218" s="172"/>
      <c r="R218" s="173">
        <f>SUM(R219:R265)</f>
        <v>23.18516902</v>
      </c>
      <c r="S218" s="172"/>
      <c r="T218" s="174">
        <f>SUM(T219:T265)</f>
        <v>0</v>
      </c>
      <c r="AR218" s="175" t="s">
        <v>74</v>
      </c>
      <c r="AT218" s="176" t="s">
        <v>68</v>
      </c>
      <c r="AU218" s="176" t="s">
        <v>74</v>
      </c>
      <c r="AY218" s="175" t="s">
        <v>144</v>
      </c>
      <c r="BK218" s="177">
        <f>SUM(BK219:BK265)</f>
        <v>0</v>
      </c>
    </row>
    <row r="219" spans="1:65" s="2" customFormat="1" ht="16.5" customHeight="1">
      <c r="A219" s="36"/>
      <c r="B219" s="37"/>
      <c r="C219" s="180" t="s">
        <v>625</v>
      </c>
      <c r="D219" s="180" t="s">
        <v>146</v>
      </c>
      <c r="E219" s="181" t="s">
        <v>5575</v>
      </c>
      <c r="F219" s="182" t="s">
        <v>5576</v>
      </c>
      <c r="G219" s="183" t="s">
        <v>653</v>
      </c>
      <c r="H219" s="184">
        <v>3</v>
      </c>
      <c r="I219" s="185"/>
      <c r="J219" s="186">
        <f>ROUND(I219*H219,2)</f>
        <v>0</v>
      </c>
      <c r="K219" s="182" t="s">
        <v>150</v>
      </c>
      <c r="L219" s="41"/>
      <c r="M219" s="187" t="s">
        <v>19</v>
      </c>
      <c r="N219" s="188" t="s">
        <v>40</v>
      </c>
      <c r="O219" s="66"/>
      <c r="P219" s="189">
        <f>O219*H219</f>
        <v>0</v>
      </c>
      <c r="Q219" s="189">
        <v>6.9999999999999999E-4</v>
      </c>
      <c r="R219" s="189">
        <f>Q219*H219</f>
        <v>2.0999999999999999E-3</v>
      </c>
      <c r="S219" s="189">
        <v>0</v>
      </c>
      <c r="T219" s="190">
        <f>S219*H219</f>
        <v>0</v>
      </c>
      <c r="U219" s="36"/>
      <c r="V219" s="36"/>
      <c r="W219" s="36"/>
      <c r="X219" s="36"/>
      <c r="Y219" s="36"/>
      <c r="Z219" s="36"/>
      <c r="AA219" s="36"/>
      <c r="AB219" s="36"/>
      <c r="AC219" s="36"/>
      <c r="AD219" s="36"/>
      <c r="AE219" s="36"/>
      <c r="AR219" s="191" t="s">
        <v>106</v>
      </c>
      <c r="AT219" s="191" t="s">
        <v>146</v>
      </c>
      <c r="AU219" s="191" t="s">
        <v>78</v>
      </c>
      <c r="AY219" s="19" t="s">
        <v>144</v>
      </c>
      <c r="BE219" s="192">
        <f>IF(N219="základní",J219,0)</f>
        <v>0</v>
      </c>
      <c r="BF219" s="192">
        <f>IF(N219="snížená",J219,0)</f>
        <v>0</v>
      </c>
      <c r="BG219" s="192">
        <f>IF(N219="zákl. přenesená",J219,0)</f>
        <v>0</v>
      </c>
      <c r="BH219" s="192">
        <f>IF(N219="sníž. přenesená",J219,0)</f>
        <v>0</v>
      </c>
      <c r="BI219" s="192">
        <f>IF(N219="nulová",J219,0)</f>
        <v>0</v>
      </c>
      <c r="BJ219" s="19" t="s">
        <v>74</v>
      </c>
      <c r="BK219" s="192">
        <f>ROUND(I219*H219,2)</f>
        <v>0</v>
      </c>
      <c r="BL219" s="19" t="s">
        <v>106</v>
      </c>
      <c r="BM219" s="191" t="s">
        <v>5577</v>
      </c>
    </row>
    <row r="220" spans="1:65" s="2" customFormat="1" ht="10.199999999999999">
      <c r="A220" s="36"/>
      <c r="B220" s="37"/>
      <c r="C220" s="38"/>
      <c r="D220" s="193" t="s">
        <v>152</v>
      </c>
      <c r="E220" s="38"/>
      <c r="F220" s="194" t="s">
        <v>5578</v>
      </c>
      <c r="G220" s="38"/>
      <c r="H220" s="38"/>
      <c r="I220" s="195"/>
      <c r="J220" s="38"/>
      <c r="K220" s="38"/>
      <c r="L220" s="41"/>
      <c r="M220" s="196"/>
      <c r="N220" s="197"/>
      <c r="O220" s="66"/>
      <c r="P220" s="66"/>
      <c r="Q220" s="66"/>
      <c r="R220" s="66"/>
      <c r="S220" s="66"/>
      <c r="T220" s="67"/>
      <c r="U220" s="36"/>
      <c r="V220" s="36"/>
      <c r="W220" s="36"/>
      <c r="X220" s="36"/>
      <c r="Y220" s="36"/>
      <c r="Z220" s="36"/>
      <c r="AA220" s="36"/>
      <c r="AB220" s="36"/>
      <c r="AC220" s="36"/>
      <c r="AD220" s="36"/>
      <c r="AE220" s="36"/>
      <c r="AT220" s="19" t="s">
        <v>152</v>
      </c>
      <c r="AU220" s="19" t="s">
        <v>78</v>
      </c>
    </row>
    <row r="221" spans="1:65" s="2" customFormat="1" ht="16.5" customHeight="1">
      <c r="A221" s="36"/>
      <c r="B221" s="37"/>
      <c r="C221" s="231" t="s">
        <v>636</v>
      </c>
      <c r="D221" s="231" t="s">
        <v>195</v>
      </c>
      <c r="E221" s="232" t="s">
        <v>5579</v>
      </c>
      <c r="F221" s="233" t="s">
        <v>5580</v>
      </c>
      <c r="G221" s="234" t="s">
        <v>653</v>
      </c>
      <c r="H221" s="235">
        <v>2</v>
      </c>
      <c r="I221" s="236"/>
      <c r="J221" s="237">
        <f>ROUND(I221*H221,2)</f>
        <v>0</v>
      </c>
      <c r="K221" s="233" t="s">
        <v>150</v>
      </c>
      <c r="L221" s="238"/>
      <c r="M221" s="239" t="s">
        <v>19</v>
      </c>
      <c r="N221" s="240" t="s">
        <v>40</v>
      </c>
      <c r="O221" s="66"/>
      <c r="P221" s="189">
        <f>O221*H221</f>
        <v>0</v>
      </c>
      <c r="Q221" s="189">
        <v>3.5000000000000001E-3</v>
      </c>
      <c r="R221" s="189">
        <f>Q221*H221</f>
        <v>7.0000000000000001E-3</v>
      </c>
      <c r="S221" s="189">
        <v>0</v>
      </c>
      <c r="T221" s="190">
        <f>S221*H221</f>
        <v>0</v>
      </c>
      <c r="U221" s="36"/>
      <c r="V221" s="36"/>
      <c r="W221" s="36"/>
      <c r="X221" s="36"/>
      <c r="Y221" s="36"/>
      <c r="Z221" s="36"/>
      <c r="AA221" s="36"/>
      <c r="AB221" s="36"/>
      <c r="AC221" s="36"/>
      <c r="AD221" s="36"/>
      <c r="AE221" s="36"/>
      <c r="AR221" s="191" t="s">
        <v>198</v>
      </c>
      <c r="AT221" s="191" t="s">
        <v>195</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106</v>
      </c>
      <c r="BM221" s="191" t="s">
        <v>5581</v>
      </c>
    </row>
    <row r="222" spans="1:65" s="2" customFormat="1" ht="10.199999999999999">
      <c r="A222" s="36"/>
      <c r="B222" s="37"/>
      <c r="C222" s="38"/>
      <c r="D222" s="193" t="s">
        <v>152</v>
      </c>
      <c r="E222" s="38"/>
      <c r="F222" s="194" t="s">
        <v>5582</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2" customFormat="1" ht="16.5" customHeight="1">
      <c r="A223" s="36"/>
      <c r="B223" s="37"/>
      <c r="C223" s="231" t="s">
        <v>642</v>
      </c>
      <c r="D223" s="231" t="s">
        <v>195</v>
      </c>
      <c r="E223" s="232" t="s">
        <v>5583</v>
      </c>
      <c r="F223" s="233" t="s">
        <v>5584</v>
      </c>
      <c r="G223" s="234" t="s">
        <v>653</v>
      </c>
      <c r="H223" s="235">
        <v>1</v>
      </c>
      <c r="I223" s="236"/>
      <c r="J223" s="237">
        <f>ROUND(I223*H223,2)</f>
        <v>0</v>
      </c>
      <c r="K223" s="233" t="s">
        <v>150</v>
      </c>
      <c r="L223" s="238"/>
      <c r="M223" s="239" t="s">
        <v>19</v>
      </c>
      <c r="N223" s="240" t="s">
        <v>40</v>
      </c>
      <c r="O223" s="66"/>
      <c r="P223" s="189">
        <f>O223*H223</f>
        <v>0</v>
      </c>
      <c r="Q223" s="189">
        <v>1.6999999999999999E-3</v>
      </c>
      <c r="R223" s="189">
        <f>Q223*H223</f>
        <v>1.6999999999999999E-3</v>
      </c>
      <c r="S223" s="189">
        <v>0</v>
      </c>
      <c r="T223" s="190">
        <f>S223*H223</f>
        <v>0</v>
      </c>
      <c r="U223" s="36"/>
      <c r="V223" s="36"/>
      <c r="W223" s="36"/>
      <c r="X223" s="36"/>
      <c r="Y223" s="36"/>
      <c r="Z223" s="36"/>
      <c r="AA223" s="36"/>
      <c r="AB223" s="36"/>
      <c r="AC223" s="36"/>
      <c r="AD223" s="36"/>
      <c r="AE223" s="36"/>
      <c r="AR223" s="191" t="s">
        <v>198</v>
      </c>
      <c r="AT223" s="191" t="s">
        <v>195</v>
      </c>
      <c r="AU223" s="191" t="s">
        <v>78</v>
      </c>
      <c r="AY223" s="19" t="s">
        <v>144</v>
      </c>
      <c r="BE223" s="192">
        <f>IF(N223="základní",J223,0)</f>
        <v>0</v>
      </c>
      <c r="BF223" s="192">
        <f>IF(N223="snížená",J223,0)</f>
        <v>0</v>
      </c>
      <c r="BG223" s="192">
        <f>IF(N223="zákl. přenesená",J223,0)</f>
        <v>0</v>
      </c>
      <c r="BH223" s="192">
        <f>IF(N223="sníž. přenesená",J223,0)</f>
        <v>0</v>
      </c>
      <c r="BI223" s="192">
        <f>IF(N223="nulová",J223,0)</f>
        <v>0</v>
      </c>
      <c r="BJ223" s="19" t="s">
        <v>74</v>
      </c>
      <c r="BK223" s="192">
        <f>ROUND(I223*H223,2)</f>
        <v>0</v>
      </c>
      <c r="BL223" s="19" t="s">
        <v>106</v>
      </c>
      <c r="BM223" s="191" t="s">
        <v>5585</v>
      </c>
    </row>
    <row r="224" spans="1:65" s="2" customFormat="1" ht="10.199999999999999">
      <c r="A224" s="36"/>
      <c r="B224" s="37"/>
      <c r="C224" s="38"/>
      <c r="D224" s="193" t="s">
        <v>152</v>
      </c>
      <c r="E224" s="38"/>
      <c r="F224" s="194" t="s">
        <v>5586</v>
      </c>
      <c r="G224" s="38"/>
      <c r="H224" s="38"/>
      <c r="I224" s="195"/>
      <c r="J224" s="38"/>
      <c r="K224" s="38"/>
      <c r="L224" s="41"/>
      <c r="M224" s="196"/>
      <c r="N224" s="197"/>
      <c r="O224" s="66"/>
      <c r="P224" s="66"/>
      <c r="Q224" s="66"/>
      <c r="R224" s="66"/>
      <c r="S224" s="66"/>
      <c r="T224" s="67"/>
      <c r="U224" s="36"/>
      <c r="V224" s="36"/>
      <c r="W224" s="36"/>
      <c r="X224" s="36"/>
      <c r="Y224" s="36"/>
      <c r="Z224" s="36"/>
      <c r="AA224" s="36"/>
      <c r="AB224" s="36"/>
      <c r="AC224" s="36"/>
      <c r="AD224" s="36"/>
      <c r="AE224" s="36"/>
      <c r="AT224" s="19" t="s">
        <v>152</v>
      </c>
      <c r="AU224" s="19" t="s">
        <v>78</v>
      </c>
    </row>
    <row r="225" spans="1:65" s="2" customFormat="1" ht="16.5" customHeight="1">
      <c r="A225" s="36"/>
      <c r="B225" s="37"/>
      <c r="C225" s="180" t="s">
        <v>650</v>
      </c>
      <c r="D225" s="180" t="s">
        <v>146</v>
      </c>
      <c r="E225" s="181" t="s">
        <v>5587</v>
      </c>
      <c r="F225" s="182" t="s">
        <v>5588</v>
      </c>
      <c r="G225" s="183" t="s">
        <v>653</v>
      </c>
      <c r="H225" s="184">
        <v>2</v>
      </c>
      <c r="I225" s="185"/>
      <c r="J225" s="186">
        <f>ROUND(I225*H225,2)</f>
        <v>0</v>
      </c>
      <c r="K225" s="182" t="s">
        <v>150</v>
      </c>
      <c r="L225" s="41"/>
      <c r="M225" s="187" t="s">
        <v>19</v>
      </c>
      <c r="N225" s="188" t="s">
        <v>40</v>
      </c>
      <c r="O225" s="66"/>
      <c r="P225" s="189">
        <f>O225*H225</f>
        <v>0</v>
      </c>
      <c r="Q225" s="189">
        <v>0.11241</v>
      </c>
      <c r="R225" s="189">
        <f>Q225*H225</f>
        <v>0.22481999999999999</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5589</v>
      </c>
    </row>
    <row r="226" spans="1:65" s="2" customFormat="1" ht="10.199999999999999">
      <c r="A226" s="36"/>
      <c r="B226" s="37"/>
      <c r="C226" s="38"/>
      <c r="D226" s="193" t="s">
        <v>152</v>
      </c>
      <c r="E226" s="38"/>
      <c r="F226" s="194" t="s">
        <v>5590</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2" customFormat="1" ht="16.5" customHeight="1">
      <c r="A227" s="36"/>
      <c r="B227" s="37"/>
      <c r="C227" s="231" t="s">
        <v>658</v>
      </c>
      <c r="D227" s="231" t="s">
        <v>195</v>
      </c>
      <c r="E227" s="232" t="s">
        <v>5591</v>
      </c>
      <c r="F227" s="233" t="s">
        <v>5592</v>
      </c>
      <c r="G227" s="234" t="s">
        <v>653</v>
      </c>
      <c r="H227" s="235">
        <v>2</v>
      </c>
      <c r="I227" s="236"/>
      <c r="J227" s="237">
        <f>ROUND(I227*H227,2)</f>
        <v>0</v>
      </c>
      <c r="K227" s="233" t="s">
        <v>150</v>
      </c>
      <c r="L227" s="238"/>
      <c r="M227" s="239" t="s">
        <v>19</v>
      </c>
      <c r="N227" s="240" t="s">
        <v>40</v>
      </c>
      <c r="O227" s="66"/>
      <c r="P227" s="189">
        <f>O227*H227</f>
        <v>0</v>
      </c>
      <c r="Q227" s="189">
        <v>6.4999999999999997E-3</v>
      </c>
      <c r="R227" s="189">
        <f>Q227*H227</f>
        <v>1.2999999999999999E-2</v>
      </c>
      <c r="S227" s="189">
        <v>0</v>
      </c>
      <c r="T227" s="190">
        <f>S227*H227</f>
        <v>0</v>
      </c>
      <c r="U227" s="36"/>
      <c r="V227" s="36"/>
      <c r="W227" s="36"/>
      <c r="X227" s="36"/>
      <c r="Y227" s="36"/>
      <c r="Z227" s="36"/>
      <c r="AA227" s="36"/>
      <c r="AB227" s="36"/>
      <c r="AC227" s="36"/>
      <c r="AD227" s="36"/>
      <c r="AE227" s="36"/>
      <c r="AR227" s="191" t="s">
        <v>198</v>
      </c>
      <c r="AT227" s="191" t="s">
        <v>195</v>
      </c>
      <c r="AU227" s="191" t="s">
        <v>78</v>
      </c>
      <c r="AY227" s="19" t="s">
        <v>144</v>
      </c>
      <c r="BE227" s="192">
        <f>IF(N227="základní",J227,0)</f>
        <v>0</v>
      </c>
      <c r="BF227" s="192">
        <f>IF(N227="snížená",J227,0)</f>
        <v>0</v>
      </c>
      <c r="BG227" s="192">
        <f>IF(N227="zákl. přenesená",J227,0)</f>
        <v>0</v>
      </c>
      <c r="BH227" s="192">
        <f>IF(N227="sníž. přenesená",J227,0)</f>
        <v>0</v>
      </c>
      <c r="BI227" s="192">
        <f>IF(N227="nulová",J227,0)</f>
        <v>0</v>
      </c>
      <c r="BJ227" s="19" t="s">
        <v>74</v>
      </c>
      <c r="BK227" s="192">
        <f>ROUND(I227*H227,2)</f>
        <v>0</v>
      </c>
      <c r="BL227" s="19" t="s">
        <v>106</v>
      </c>
      <c r="BM227" s="191" t="s">
        <v>5593</v>
      </c>
    </row>
    <row r="228" spans="1:65" s="2" customFormat="1" ht="10.199999999999999">
      <c r="A228" s="36"/>
      <c r="B228" s="37"/>
      <c r="C228" s="38"/>
      <c r="D228" s="193" t="s">
        <v>152</v>
      </c>
      <c r="E228" s="38"/>
      <c r="F228" s="194" t="s">
        <v>5594</v>
      </c>
      <c r="G228" s="38"/>
      <c r="H228" s="38"/>
      <c r="I228" s="195"/>
      <c r="J228" s="38"/>
      <c r="K228" s="38"/>
      <c r="L228" s="41"/>
      <c r="M228" s="196"/>
      <c r="N228" s="197"/>
      <c r="O228" s="66"/>
      <c r="P228" s="66"/>
      <c r="Q228" s="66"/>
      <c r="R228" s="66"/>
      <c r="S228" s="66"/>
      <c r="T228" s="67"/>
      <c r="U228" s="36"/>
      <c r="V228" s="36"/>
      <c r="W228" s="36"/>
      <c r="X228" s="36"/>
      <c r="Y228" s="36"/>
      <c r="Z228" s="36"/>
      <c r="AA228" s="36"/>
      <c r="AB228" s="36"/>
      <c r="AC228" s="36"/>
      <c r="AD228" s="36"/>
      <c r="AE228" s="36"/>
      <c r="AT228" s="19" t="s">
        <v>152</v>
      </c>
      <c r="AU228" s="19" t="s">
        <v>78</v>
      </c>
    </row>
    <row r="229" spans="1:65" s="2" customFormat="1" ht="16.5" customHeight="1">
      <c r="A229" s="36"/>
      <c r="B229" s="37"/>
      <c r="C229" s="231" t="s">
        <v>664</v>
      </c>
      <c r="D229" s="231" t="s">
        <v>195</v>
      </c>
      <c r="E229" s="232" t="s">
        <v>5595</v>
      </c>
      <c r="F229" s="233" t="s">
        <v>5596</v>
      </c>
      <c r="G229" s="234" t="s">
        <v>653</v>
      </c>
      <c r="H229" s="235">
        <v>2</v>
      </c>
      <c r="I229" s="236"/>
      <c r="J229" s="237">
        <f>ROUND(I229*H229,2)</f>
        <v>0</v>
      </c>
      <c r="K229" s="233" t="s">
        <v>150</v>
      </c>
      <c r="L229" s="238"/>
      <c r="M229" s="239" t="s">
        <v>19</v>
      </c>
      <c r="N229" s="240" t="s">
        <v>40</v>
      </c>
      <c r="O229" s="66"/>
      <c r="P229" s="189">
        <f>O229*H229</f>
        <v>0</v>
      </c>
      <c r="Q229" s="189">
        <v>1.4999999999999999E-4</v>
      </c>
      <c r="R229" s="189">
        <f>Q229*H229</f>
        <v>2.9999999999999997E-4</v>
      </c>
      <c r="S229" s="189">
        <v>0</v>
      </c>
      <c r="T229" s="190">
        <f>S229*H229</f>
        <v>0</v>
      </c>
      <c r="U229" s="36"/>
      <c r="V229" s="36"/>
      <c r="W229" s="36"/>
      <c r="X229" s="36"/>
      <c r="Y229" s="36"/>
      <c r="Z229" s="36"/>
      <c r="AA229" s="36"/>
      <c r="AB229" s="36"/>
      <c r="AC229" s="36"/>
      <c r="AD229" s="36"/>
      <c r="AE229" s="36"/>
      <c r="AR229" s="191" t="s">
        <v>198</v>
      </c>
      <c r="AT229" s="191" t="s">
        <v>195</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74</v>
      </c>
      <c r="BK229" s="192">
        <f>ROUND(I229*H229,2)</f>
        <v>0</v>
      </c>
      <c r="BL229" s="19" t="s">
        <v>106</v>
      </c>
      <c r="BM229" s="191" t="s">
        <v>5597</v>
      </c>
    </row>
    <row r="230" spans="1:65" s="2" customFormat="1" ht="10.199999999999999">
      <c r="A230" s="36"/>
      <c r="B230" s="37"/>
      <c r="C230" s="38"/>
      <c r="D230" s="193" t="s">
        <v>152</v>
      </c>
      <c r="E230" s="38"/>
      <c r="F230" s="194" t="s">
        <v>5598</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2" customFormat="1" ht="16.5" customHeight="1">
      <c r="A231" s="36"/>
      <c r="B231" s="37"/>
      <c r="C231" s="231" t="s">
        <v>669</v>
      </c>
      <c r="D231" s="231" t="s">
        <v>195</v>
      </c>
      <c r="E231" s="232" t="s">
        <v>5599</v>
      </c>
      <c r="F231" s="233" t="s">
        <v>5600</v>
      </c>
      <c r="G231" s="234" t="s">
        <v>653</v>
      </c>
      <c r="H231" s="235">
        <v>4</v>
      </c>
      <c r="I231" s="236"/>
      <c r="J231" s="237">
        <f>ROUND(I231*H231,2)</f>
        <v>0</v>
      </c>
      <c r="K231" s="233" t="s">
        <v>150</v>
      </c>
      <c r="L231" s="238"/>
      <c r="M231" s="239" t="s">
        <v>19</v>
      </c>
      <c r="N231" s="240" t="s">
        <v>40</v>
      </c>
      <c r="O231" s="66"/>
      <c r="P231" s="189">
        <f>O231*H231</f>
        <v>0</v>
      </c>
      <c r="Q231" s="189">
        <v>4.0000000000000002E-4</v>
      </c>
      <c r="R231" s="189">
        <f>Q231*H231</f>
        <v>1.6000000000000001E-3</v>
      </c>
      <c r="S231" s="189">
        <v>0</v>
      </c>
      <c r="T231" s="190">
        <f>S231*H231</f>
        <v>0</v>
      </c>
      <c r="U231" s="36"/>
      <c r="V231" s="36"/>
      <c r="W231" s="36"/>
      <c r="X231" s="36"/>
      <c r="Y231" s="36"/>
      <c r="Z231" s="36"/>
      <c r="AA231" s="36"/>
      <c r="AB231" s="36"/>
      <c r="AC231" s="36"/>
      <c r="AD231" s="36"/>
      <c r="AE231" s="36"/>
      <c r="AR231" s="191" t="s">
        <v>198</v>
      </c>
      <c r="AT231" s="191" t="s">
        <v>195</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5601</v>
      </c>
    </row>
    <row r="232" spans="1:65" s="2" customFormat="1" ht="10.199999999999999">
      <c r="A232" s="36"/>
      <c r="B232" s="37"/>
      <c r="C232" s="38"/>
      <c r="D232" s="193" t="s">
        <v>152</v>
      </c>
      <c r="E232" s="38"/>
      <c r="F232" s="194" t="s">
        <v>5602</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674</v>
      </c>
      <c r="D233" s="231" t="s">
        <v>195</v>
      </c>
      <c r="E233" s="232" t="s">
        <v>5603</v>
      </c>
      <c r="F233" s="233" t="s">
        <v>5604</v>
      </c>
      <c r="G233" s="234" t="s">
        <v>653</v>
      </c>
      <c r="H233" s="235">
        <v>2</v>
      </c>
      <c r="I233" s="236"/>
      <c r="J233" s="237">
        <f>ROUND(I233*H233,2)</f>
        <v>0</v>
      </c>
      <c r="K233" s="233" t="s">
        <v>150</v>
      </c>
      <c r="L233" s="238"/>
      <c r="M233" s="239" t="s">
        <v>19</v>
      </c>
      <c r="N233" s="240" t="s">
        <v>40</v>
      </c>
      <c r="O233" s="66"/>
      <c r="P233" s="189">
        <f>O233*H233</f>
        <v>0</v>
      </c>
      <c r="Q233" s="189">
        <v>3.3E-3</v>
      </c>
      <c r="R233" s="189">
        <f>Q233*H233</f>
        <v>6.6E-3</v>
      </c>
      <c r="S233" s="189">
        <v>0</v>
      </c>
      <c r="T233" s="190">
        <f>S233*H233</f>
        <v>0</v>
      </c>
      <c r="U233" s="36"/>
      <c r="V233" s="36"/>
      <c r="W233" s="36"/>
      <c r="X233" s="36"/>
      <c r="Y233" s="36"/>
      <c r="Z233" s="36"/>
      <c r="AA233" s="36"/>
      <c r="AB233" s="36"/>
      <c r="AC233" s="36"/>
      <c r="AD233" s="36"/>
      <c r="AE233" s="36"/>
      <c r="AR233" s="191" t="s">
        <v>198</v>
      </c>
      <c r="AT233" s="191" t="s">
        <v>195</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5605</v>
      </c>
    </row>
    <row r="234" spans="1:65" s="2" customFormat="1" ht="10.199999999999999">
      <c r="A234" s="36"/>
      <c r="B234" s="37"/>
      <c r="C234" s="38"/>
      <c r="D234" s="193" t="s">
        <v>152</v>
      </c>
      <c r="E234" s="38"/>
      <c r="F234" s="194" t="s">
        <v>5606</v>
      </c>
      <c r="G234" s="38"/>
      <c r="H234" s="38"/>
      <c r="I234" s="195"/>
      <c r="J234" s="38"/>
      <c r="K234" s="38"/>
      <c r="L234" s="41"/>
      <c r="M234" s="196"/>
      <c r="N234" s="197"/>
      <c r="O234" s="66"/>
      <c r="P234" s="66"/>
      <c r="Q234" s="66"/>
      <c r="R234" s="66"/>
      <c r="S234" s="66"/>
      <c r="T234" s="67"/>
      <c r="U234" s="36"/>
      <c r="V234" s="36"/>
      <c r="W234" s="36"/>
      <c r="X234" s="36"/>
      <c r="Y234" s="36"/>
      <c r="Z234" s="36"/>
      <c r="AA234" s="36"/>
      <c r="AB234" s="36"/>
      <c r="AC234" s="36"/>
      <c r="AD234" s="36"/>
      <c r="AE234" s="36"/>
      <c r="AT234" s="19" t="s">
        <v>152</v>
      </c>
      <c r="AU234" s="19" t="s">
        <v>78</v>
      </c>
    </row>
    <row r="235" spans="1:65" s="2" customFormat="1" ht="16.5" customHeight="1">
      <c r="A235" s="36"/>
      <c r="B235" s="37"/>
      <c r="C235" s="180" t="s">
        <v>679</v>
      </c>
      <c r="D235" s="180" t="s">
        <v>146</v>
      </c>
      <c r="E235" s="181" t="s">
        <v>5607</v>
      </c>
      <c r="F235" s="182" t="s">
        <v>5608</v>
      </c>
      <c r="G235" s="183" t="s">
        <v>653</v>
      </c>
      <c r="H235" s="184">
        <v>1</v>
      </c>
      <c r="I235" s="185"/>
      <c r="J235" s="186">
        <f>ROUND(I235*H235,2)</f>
        <v>0</v>
      </c>
      <c r="K235" s="182" t="s">
        <v>150</v>
      </c>
      <c r="L235" s="41"/>
      <c r="M235" s="187" t="s">
        <v>19</v>
      </c>
      <c r="N235" s="188" t="s">
        <v>40</v>
      </c>
      <c r="O235" s="66"/>
      <c r="P235" s="189">
        <f>O235*H235</f>
        <v>0</v>
      </c>
      <c r="Q235" s="189">
        <v>5.4000000000000001E-4</v>
      </c>
      <c r="R235" s="189">
        <f>Q235*H235</f>
        <v>5.4000000000000001E-4</v>
      </c>
      <c r="S235" s="189">
        <v>0</v>
      </c>
      <c r="T235" s="190">
        <f>S235*H235</f>
        <v>0</v>
      </c>
      <c r="U235" s="36"/>
      <c r="V235" s="36"/>
      <c r="W235" s="36"/>
      <c r="X235" s="36"/>
      <c r="Y235" s="36"/>
      <c r="Z235" s="36"/>
      <c r="AA235" s="36"/>
      <c r="AB235" s="36"/>
      <c r="AC235" s="36"/>
      <c r="AD235" s="36"/>
      <c r="AE235" s="36"/>
      <c r="AR235" s="191" t="s">
        <v>106</v>
      </c>
      <c r="AT235" s="191" t="s">
        <v>146</v>
      </c>
      <c r="AU235" s="191" t="s">
        <v>78</v>
      </c>
      <c r="AY235" s="19" t="s">
        <v>144</v>
      </c>
      <c r="BE235" s="192">
        <f>IF(N235="základní",J235,0)</f>
        <v>0</v>
      </c>
      <c r="BF235" s="192">
        <f>IF(N235="snížená",J235,0)</f>
        <v>0</v>
      </c>
      <c r="BG235" s="192">
        <f>IF(N235="zákl. přenesená",J235,0)</f>
        <v>0</v>
      </c>
      <c r="BH235" s="192">
        <f>IF(N235="sníž. přenesená",J235,0)</f>
        <v>0</v>
      </c>
      <c r="BI235" s="192">
        <f>IF(N235="nulová",J235,0)</f>
        <v>0</v>
      </c>
      <c r="BJ235" s="19" t="s">
        <v>74</v>
      </c>
      <c r="BK235" s="192">
        <f>ROUND(I235*H235,2)</f>
        <v>0</v>
      </c>
      <c r="BL235" s="19" t="s">
        <v>106</v>
      </c>
      <c r="BM235" s="191" t="s">
        <v>5609</v>
      </c>
    </row>
    <row r="236" spans="1:65" s="2" customFormat="1" ht="10.199999999999999">
      <c r="A236" s="36"/>
      <c r="B236" s="37"/>
      <c r="C236" s="38"/>
      <c r="D236" s="193" t="s">
        <v>152</v>
      </c>
      <c r="E236" s="38"/>
      <c r="F236" s="194" t="s">
        <v>5610</v>
      </c>
      <c r="G236" s="38"/>
      <c r="H236" s="38"/>
      <c r="I236" s="195"/>
      <c r="J236" s="38"/>
      <c r="K236" s="38"/>
      <c r="L236" s="41"/>
      <c r="M236" s="196"/>
      <c r="N236" s="197"/>
      <c r="O236" s="66"/>
      <c r="P236" s="66"/>
      <c r="Q236" s="66"/>
      <c r="R236" s="66"/>
      <c r="S236" s="66"/>
      <c r="T236" s="67"/>
      <c r="U236" s="36"/>
      <c r="V236" s="36"/>
      <c r="W236" s="36"/>
      <c r="X236" s="36"/>
      <c r="Y236" s="36"/>
      <c r="Z236" s="36"/>
      <c r="AA236" s="36"/>
      <c r="AB236" s="36"/>
      <c r="AC236" s="36"/>
      <c r="AD236" s="36"/>
      <c r="AE236" s="36"/>
      <c r="AT236" s="19" t="s">
        <v>152</v>
      </c>
      <c r="AU236" s="19" t="s">
        <v>78</v>
      </c>
    </row>
    <row r="237" spans="1:65" s="13" customFormat="1" ht="10.199999999999999">
      <c r="B237" s="198"/>
      <c r="C237" s="199"/>
      <c r="D237" s="200" t="s">
        <v>154</v>
      </c>
      <c r="E237" s="201" t="s">
        <v>19</v>
      </c>
      <c r="F237" s="202" t="s">
        <v>5611</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ht="10.199999999999999">
      <c r="B238" s="209"/>
      <c r="C238" s="210"/>
      <c r="D238" s="200" t="s">
        <v>154</v>
      </c>
      <c r="E238" s="211" t="s">
        <v>19</v>
      </c>
      <c r="F238" s="212" t="s">
        <v>74</v>
      </c>
      <c r="G238" s="210"/>
      <c r="H238" s="213">
        <v>1</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1</v>
      </c>
      <c r="I239" s="225"/>
      <c r="J239" s="221"/>
      <c r="K239" s="221"/>
      <c r="L239" s="226"/>
      <c r="M239" s="227"/>
      <c r="N239" s="228"/>
      <c r="O239" s="228"/>
      <c r="P239" s="228"/>
      <c r="Q239" s="228"/>
      <c r="R239" s="228"/>
      <c r="S239" s="228"/>
      <c r="T239" s="229"/>
      <c r="AT239" s="230" t="s">
        <v>154</v>
      </c>
      <c r="AU239" s="230" t="s">
        <v>78</v>
      </c>
      <c r="AV239" s="15" t="s">
        <v>106</v>
      </c>
      <c r="AW239" s="15" t="s">
        <v>31</v>
      </c>
      <c r="AX239" s="15" t="s">
        <v>74</v>
      </c>
      <c r="AY239" s="230" t="s">
        <v>144</v>
      </c>
    </row>
    <row r="240" spans="1:65" s="2" customFormat="1" ht="16.5" customHeight="1">
      <c r="A240" s="36"/>
      <c r="B240" s="37"/>
      <c r="C240" s="180" t="s">
        <v>684</v>
      </c>
      <c r="D240" s="180" t="s">
        <v>146</v>
      </c>
      <c r="E240" s="181" t="s">
        <v>5612</v>
      </c>
      <c r="F240" s="182" t="s">
        <v>5613</v>
      </c>
      <c r="G240" s="183" t="s">
        <v>250</v>
      </c>
      <c r="H240" s="184">
        <v>37.674999999999997</v>
      </c>
      <c r="I240" s="185"/>
      <c r="J240" s="186">
        <f>ROUND(I240*H240,2)</f>
        <v>0</v>
      </c>
      <c r="K240" s="182" t="s">
        <v>150</v>
      </c>
      <c r="L240" s="41"/>
      <c r="M240" s="187" t="s">
        <v>19</v>
      </c>
      <c r="N240" s="188" t="s">
        <v>40</v>
      </c>
      <c r="O240" s="66"/>
      <c r="P240" s="189">
        <f>O240*H240</f>
        <v>0</v>
      </c>
      <c r="Q240" s="189">
        <v>4.0000000000000003E-5</v>
      </c>
      <c r="R240" s="189">
        <f>Q240*H240</f>
        <v>1.5070000000000001E-3</v>
      </c>
      <c r="S240" s="189">
        <v>0</v>
      </c>
      <c r="T240" s="190">
        <f>S240*H240</f>
        <v>0</v>
      </c>
      <c r="U240" s="36"/>
      <c r="V240" s="36"/>
      <c r="W240" s="36"/>
      <c r="X240" s="36"/>
      <c r="Y240" s="36"/>
      <c r="Z240" s="36"/>
      <c r="AA240" s="36"/>
      <c r="AB240" s="36"/>
      <c r="AC240" s="36"/>
      <c r="AD240" s="36"/>
      <c r="AE240" s="36"/>
      <c r="AR240" s="191" t="s">
        <v>106</v>
      </c>
      <c r="AT240" s="191" t="s">
        <v>146</v>
      </c>
      <c r="AU240" s="191" t="s">
        <v>78</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5614</v>
      </c>
    </row>
    <row r="241" spans="1:65" s="2" customFormat="1" ht="10.199999999999999">
      <c r="A241" s="36"/>
      <c r="B241" s="37"/>
      <c r="C241" s="38"/>
      <c r="D241" s="193" t="s">
        <v>152</v>
      </c>
      <c r="E241" s="38"/>
      <c r="F241" s="194" t="s">
        <v>5615</v>
      </c>
      <c r="G241" s="38"/>
      <c r="H241" s="38"/>
      <c r="I241" s="195"/>
      <c r="J241" s="38"/>
      <c r="K241" s="38"/>
      <c r="L241" s="41"/>
      <c r="M241" s="196"/>
      <c r="N241" s="197"/>
      <c r="O241" s="66"/>
      <c r="P241" s="66"/>
      <c r="Q241" s="66"/>
      <c r="R241" s="66"/>
      <c r="S241" s="66"/>
      <c r="T241" s="67"/>
      <c r="U241" s="36"/>
      <c r="V241" s="36"/>
      <c r="W241" s="36"/>
      <c r="X241" s="36"/>
      <c r="Y241" s="36"/>
      <c r="Z241" s="36"/>
      <c r="AA241" s="36"/>
      <c r="AB241" s="36"/>
      <c r="AC241" s="36"/>
      <c r="AD241" s="36"/>
      <c r="AE241" s="36"/>
      <c r="AT241" s="19" t="s">
        <v>152</v>
      </c>
      <c r="AU241" s="19" t="s">
        <v>78</v>
      </c>
    </row>
    <row r="242" spans="1:65" s="13" customFormat="1" ht="10.199999999999999">
      <c r="B242" s="198"/>
      <c r="C242" s="199"/>
      <c r="D242" s="200" t="s">
        <v>154</v>
      </c>
      <c r="E242" s="201" t="s">
        <v>19</v>
      </c>
      <c r="F242" s="202" t="s">
        <v>5616</v>
      </c>
      <c r="G242" s="199"/>
      <c r="H242" s="201" t="s">
        <v>19</v>
      </c>
      <c r="I242" s="203"/>
      <c r="J242" s="199"/>
      <c r="K242" s="199"/>
      <c r="L242" s="204"/>
      <c r="M242" s="205"/>
      <c r="N242" s="206"/>
      <c r="O242" s="206"/>
      <c r="P242" s="206"/>
      <c r="Q242" s="206"/>
      <c r="R242" s="206"/>
      <c r="S242" s="206"/>
      <c r="T242" s="207"/>
      <c r="AT242" s="208" t="s">
        <v>154</v>
      </c>
      <c r="AU242" s="208" t="s">
        <v>78</v>
      </c>
      <c r="AV242" s="13" t="s">
        <v>74</v>
      </c>
      <c r="AW242" s="13" t="s">
        <v>31</v>
      </c>
      <c r="AX242" s="13" t="s">
        <v>69</v>
      </c>
      <c r="AY242" s="208" t="s">
        <v>144</v>
      </c>
    </row>
    <row r="243" spans="1:65" s="14" customFormat="1" ht="10.199999999999999">
      <c r="B243" s="209"/>
      <c r="C243" s="210"/>
      <c r="D243" s="200" t="s">
        <v>154</v>
      </c>
      <c r="E243" s="211" t="s">
        <v>19</v>
      </c>
      <c r="F243" s="212" t="s">
        <v>5617</v>
      </c>
      <c r="G243" s="210"/>
      <c r="H243" s="213">
        <v>37.674999999999997</v>
      </c>
      <c r="I243" s="214"/>
      <c r="J243" s="210"/>
      <c r="K243" s="210"/>
      <c r="L243" s="215"/>
      <c r="M243" s="216"/>
      <c r="N243" s="217"/>
      <c r="O243" s="217"/>
      <c r="P243" s="217"/>
      <c r="Q243" s="217"/>
      <c r="R243" s="217"/>
      <c r="S243" s="217"/>
      <c r="T243" s="218"/>
      <c r="AT243" s="219" t="s">
        <v>154</v>
      </c>
      <c r="AU243" s="219" t="s">
        <v>78</v>
      </c>
      <c r="AV243" s="14" t="s">
        <v>78</v>
      </c>
      <c r="AW243" s="14" t="s">
        <v>31</v>
      </c>
      <c r="AX243" s="14" t="s">
        <v>69</v>
      </c>
      <c r="AY243" s="219" t="s">
        <v>144</v>
      </c>
    </row>
    <row r="244" spans="1:65" s="15" customFormat="1" ht="10.199999999999999">
      <c r="B244" s="220"/>
      <c r="C244" s="221"/>
      <c r="D244" s="200" t="s">
        <v>154</v>
      </c>
      <c r="E244" s="222" t="s">
        <v>19</v>
      </c>
      <c r="F244" s="223" t="s">
        <v>158</v>
      </c>
      <c r="G244" s="221"/>
      <c r="H244" s="224">
        <v>37.674999999999997</v>
      </c>
      <c r="I244" s="225"/>
      <c r="J244" s="221"/>
      <c r="K244" s="221"/>
      <c r="L244" s="226"/>
      <c r="M244" s="227"/>
      <c r="N244" s="228"/>
      <c r="O244" s="228"/>
      <c r="P244" s="228"/>
      <c r="Q244" s="228"/>
      <c r="R244" s="228"/>
      <c r="S244" s="228"/>
      <c r="T244" s="229"/>
      <c r="AT244" s="230" t="s">
        <v>154</v>
      </c>
      <c r="AU244" s="230" t="s">
        <v>78</v>
      </c>
      <c r="AV244" s="15" t="s">
        <v>106</v>
      </c>
      <c r="AW244" s="15" t="s">
        <v>31</v>
      </c>
      <c r="AX244" s="15" t="s">
        <v>74</v>
      </c>
      <c r="AY244" s="230" t="s">
        <v>144</v>
      </c>
    </row>
    <row r="245" spans="1:65" s="2" customFormat="1" ht="24.15" customHeight="1">
      <c r="A245" s="36"/>
      <c r="B245" s="37"/>
      <c r="C245" s="180" t="s">
        <v>689</v>
      </c>
      <c r="D245" s="180" t="s">
        <v>146</v>
      </c>
      <c r="E245" s="181" t="s">
        <v>5618</v>
      </c>
      <c r="F245" s="182" t="s">
        <v>5619</v>
      </c>
      <c r="G245" s="183" t="s">
        <v>250</v>
      </c>
      <c r="H245" s="184">
        <v>75.98</v>
      </c>
      <c r="I245" s="185"/>
      <c r="J245" s="186">
        <f>ROUND(I245*H245,2)</f>
        <v>0</v>
      </c>
      <c r="K245" s="182" t="s">
        <v>150</v>
      </c>
      <c r="L245" s="41"/>
      <c r="M245" s="187" t="s">
        <v>19</v>
      </c>
      <c r="N245" s="188" t="s">
        <v>40</v>
      </c>
      <c r="O245" s="66"/>
      <c r="P245" s="189">
        <f>O245*H245</f>
        <v>0</v>
      </c>
      <c r="Q245" s="189">
        <v>0.15540000000000001</v>
      </c>
      <c r="R245" s="189">
        <f>Q245*H245</f>
        <v>11.807292000000002</v>
      </c>
      <c r="S245" s="189">
        <v>0</v>
      </c>
      <c r="T245" s="190">
        <f>S245*H245</f>
        <v>0</v>
      </c>
      <c r="U245" s="36"/>
      <c r="V245" s="36"/>
      <c r="W245" s="36"/>
      <c r="X245" s="36"/>
      <c r="Y245" s="36"/>
      <c r="Z245" s="36"/>
      <c r="AA245" s="36"/>
      <c r="AB245" s="36"/>
      <c r="AC245" s="36"/>
      <c r="AD245" s="36"/>
      <c r="AE245" s="36"/>
      <c r="AR245" s="191" t="s">
        <v>106</v>
      </c>
      <c r="AT245" s="191" t="s">
        <v>146</v>
      </c>
      <c r="AU245" s="191" t="s">
        <v>78</v>
      </c>
      <c r="AY245" s="19" t="s">
        <v>144</v>
      </c>
      <c r="BE245" s="192">
        <f>IF(N245="základní",J245,0)</f>
        <v>0</v>
      </c>
      <c r="BF245" s="192">
        <f>IF(N245="snížená",J245,0)</f>
        <v>0</v>
      </c>
      <c r="BG245" s="192">
        <f>IF(N245="zákl. přenesená",J245,0)</f>
        <v>0</v>
      </c>
      <c r="BH245" s="192">
        <f>IF(N245="sníž. přenesená",J245,0)</f>
        <v>0</v>
      </c>
      <c r="BI245" s="192">
        <f>IF(N245="nulová",J245,0)</f>
        <v>0</v>
      </c>
      <c r="BJ245" s="19" t="s">
        <v>74</v>
      </c>
      <c r="BK245" s="192">
        <f>ROUND(I245*H245,2)</f>
        <v>0</v>
      </c>
      <c r="BL245" s="19" t="s">
        <v>106</v>
      </c>
      <c r="BM245" s="191" t="s">
        <v>5620</v>
      </c>
    </row>
    <row r="246" spans="1:65" s="2" customFormat="1" ht="10.199999999999999">
      <c r="A246" s="36"/>
      <c r="B246" s="37"/>
      <c r="C246" s="38"/>
      <c r="D246" s="193" t="s">
        <v>152</v>
      </c>
      <c r="E246" s="38"/>
      <c r="F246" s="194" t="s">
        <v>5621</v>
      </c>
      <c r="G246" s="38"/>
      <c r="H246" s="38"/>
      <c r="I246" s="195"/>
      <c r="J246" s="38"/>
      <c r="K246" s="38"/>
      <c r="L246" s="41"/>
      <c r="M246" s="196"/>
      <c r="N246" s="197"/>
      <c r="O246" s="66"/>
      <c r="P246" s="66"/>
      <c r="Q246" s="66"/>
      <c r="R246" s="66"/>
      <c r="S246" s="66"/>
      <c r="T246" s="67"/>
      <c r="U246" s="36"/>
      <c r="V246" s="36"/>
      <c r="W246" s="36"/>
      <c r="X246" s="36"/>
      <c r="Y246" s="36"/>
      <c r="Z246" s="36"/>
      <c r="AA246" s="36"/>
      <c r="AB246" s="36"/>
      <c r="AC246" s="36"/>
      <c r="AD246" s="36"/>
      <c r="AE246" s="36"/>
      <c r="AT246" s="19" t="s">
        <v>152</v>
      </c>
      <c r="AU246" s="19" t="s">
        <v>78</v>
      </c>
    </row>
    <row r="247" spans="1:65" s="13" customFormat="1" ht="10.199999999999999">
      <c r="B247" s="198"/>
      <c r="C247" s="199"/>
      <c r="D247" s="200" t="s">
        <v>154</v>
      </c>
      <c r="E247" s="201" t="s">
        <v>19</v>
      </c>
      <c r="F247" s="202" t="s">
        <v>235</v>
      </c>
      <c r="G247" s="199"/>
      <c r="H247" s="201" t="s">
        <v>19</v>
      </c>
      <c r="I247" s="203"/>
      <c r="J247" s="199"/>
      <c r="K247" s="199"/>
      <c r="L247" s="204"/>
      <c r="M247" s="205"/>
      <c r="N247" s="206"/>
      <c r="O247" s="206"/>
      <c r="P247" s="206"/>
      <c r="Q247" s="206"/>
      <c r="R247" s="206"/>
      <c r="S247" s="206"/>
      <c r="T247" s="207"/>
      <c r="AT247" s="208" t="s">
        <v>154</v>
      </c>
      <c r="AU247" s="208" t="s">
        <v>78</v>
      </c>
      <c r="AV247" s="13" t="s">
        <v>74</v>
      </c>
      <c r="AW247" s="13" t="s">
        <v>31</v>
      </c>
      <c r="AX247" s="13" t="s">
        <v>69</v>
      </c>
      <c r="AY247" s="208" t="s">
        <v>144</v>
      </c>
    </row>
    <row r="248" spans="1:65" s="14" customFormat="1" ht="10.199999999999999">
      <c r="B248" s="209"/>
      <c r="C248" s="210"/>
      <c r="D248" s="200" t="s">
        <v>154</v>
      </c>
      <c r="E248" s="211" t="s">
        <v>19</v>
      </c>
      <c r="F248" s="212" t="s">
        <v>5622</v>
      </c>
      <c r="G248" s="210"/>
      <c r="H248" s="213">
        <v>25.588000000000001</v>
      </c>
      <c r="I248" s="214"/>
      <c r="J248" s="210"/>
      <c r="K248" s="210"/>
      <c r="L248" s="215"/>
      <c r="M248" s="216"/>
      <c r="N248" s="217"/>
      <c r="O248" s="217"/>
      <c r="P248" s="217"/>
      <c r="Q248" s="217"/>
      <c r="R248" s="217"/>
      <c r="S248" s="217"/>
      <c r="T248" s="218"/>
      <c r="AT248" s="219" t="s">
        <v>154</v>
      </c>
      <c r="AU248" s="219" t="s">
        <v>78</v>
      </c>
      <c r="AV248" s="14" t="s">
        <v>78</v>
      </c>
      <c r="AW248" s="14" t="s">
        <v>31</v>
      </c>
      <c r="AX248" s="14" t="s">
        <v>69</v>
      </c>
      <c r="AY248" s="219" t="s">
        <v>144</v>
      </c>
    </row>
    <row r="249" spans="1:65" s="14" customFormat="1" ht="10.199999999999999">
      <c r="B249" s="209"/>
      <c r="C249" s="210"/>
      <c r="D249" s="200" t="s">
        <v>154</v>
      </c>
      <c r="E249" s="211" t="s">
        <v>19</v>
      </c>
      <c r="F249" s="212" t="s">
        <v>5623</v>
      </c>
      <c r="G249" s="210"/>
      <c r="H249" s="213">
        <v>50.392000000000003</v>
      </c>
      <c r="I249" s="214"/>
      <c r="J249" s="210"/>
      <c r="K249" s="210"/>
      <c r="L249" s="215"/>
      <c r="M249" s="216"/>
      <c r="N249" s="217"/>
      <c r="O249" s="217"/>
      <c r="P249" s="217"/>
      <c r="Q249" s="217"/>
      <c r="R249" s="217"/>
      <c r="S249" s="217"/>
      <c r="T249" s="218"/>
      <c r="AT249" s="219" t="s">
        <v>154</v>
      </c>
      <c r="AU249" s="219" t="s">
        <v>78</v>
      </c>
      <c r="AV249" s="14" t="s">
        <v>78</v>
      </c>
      <c r="AW249" s="14" t="s">
        <v>31</v>
      </c>
      <c r="AX249" s="14" t="s">
        <v>69</v>
      </c>
      <c r="AY249" s="219" t="s">
        <v>144</v>
      </c>
    </row>
    <row r="250" spans="1:65" s="15" customFormat="1" ht="10.199999999999999">
      <c r="B250" s="220"/>
      <c r="C250" s="221"/>
      <c r="D250" s="200" t="s">
        <v>154</v>
      </c>
      <c r="E250" s="222" t="s">
        <v>19</v>
      </c>
      <c r="F250" s="223" t="s">
        <v>158</v>
      </c>
      <c r="G250" s="221"/>
      <c r="H250" s="224">
        <v>75.98</v>
      </c>
      <c r="I250" s="225"/>
      <c r="J250" s="221"/>
      <c r="K250" s="221"/>
      <c r="L250" s="226"/>
      <c r="M250" s="227"/>
      <c r="N250" s="228"/>
      <c r="O250" s="228"/>
      <c r="P250" s="228"/>
      <c r="Q250" s="228"/>
      <c r="R250" s="228"/>
      <c r="S250" s="228"/>
      <c r="T250" s="229"/>
      <c r="AT250" s="230" t="s">
        <v>154</v>
      </c>
      <c r="AU250" s="230" t="s">
        <v>78</v>
      </c>
      <c r="AV250" s="15" t="s">
        <v>106</v>
      </c>
      <c r="AW250" s="15" t="s">
        <v>31</v>
      </c>
      <c r="AX250" s="15" t="s">
        <v>74</v>
      </c>
      <c r="AY250" s="230" t="s">
        <v>144</v>
      </c>
    </row>
    <row r="251" spans="1:65" s="2" customFormat="1" ht="16.5" customHeight="1">
      <c r="A251" s="36"/>
      <c r="B251" s="37"/>
      <c r="C251" s="231" t="s">
        <v>694</v>
      </c>
      <c r="D251" s="231" t="s">
        <v>195</v>
      </c>
      <c r="E251" s="232" t="s">
        <v>5624</v>
      </c>
      <c r="F251" s="233" t="s">
        <v>5625</v>
      </c>
      <c r="G251" s="234" t="s">
        <v>250</v>
      </c>
      <c r="H251" s="235">
        <v>83.578000000000003</v>
      </c>
      <c r="I251" s="236"/>
      <c r="J251" s="237">
        <f>ROUND(I251*H251,2)</f>
        <v>0</v>
      </c>
      <c r="K251" s="233" t="s">
        <v>150</v>
      </c>
      <c r="L251" s="238"/>
      <c r="M251" s="239" t="s">
        <v>19</v>
      </c>
      <c r="N251" s="240" t="s">
        <v>40</v>
      </c>
      <c r="O251" s="66"/>
      <c r="P251" s="189">
        <f>O251*H251</f>
        <v>0</v>
      </c>
      <c r="Q251" s="189">
        <v>5.6120000000000003E-2</v>
      </c>
      <c r="R251" s="189">
        <f>Q251*H251</f>
        <v>4.6903973600000004</v>
      </c>
      <c r="S251" s="189">
        <v>0</v>
      </c>
      <c r="T251" s="190">
        <f>S251*H251</f>
        <v>0</v>
      </c>
      <c r="U251" s="36"/>
      <c r="V251" s="36"/>
      <c r="W251" s="36"/>
      <c r="X251" s="36"/>
      <c r="Y251" s="36"/>
      <c r="Z251" s="36"/>
      <c r="AA251" s="36"/>
      <c r="AB251" s="36"/>
      <c r="AC251" s="36"/>
      <c r="AD251" s="36"/>
      <c r="AE251" s="36"/>
      <c r="AR251" s="191" t="s">
        <v>198</v>
      </c>
      <c r="AT251" s="191" t="s">
        <v>195</v>
      </c>
      <c r="AU251" s="191" t="s">
        <v>78</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5626</v>
      </c>
    </row>
    <row r="252" spans="1:65" s="2" customFormat="1" ht="10.199999999999999">
      <c r="A252" s="36"/>
      <c r="B252" s="37"/>
      <c r="C252" s="38"/>
      <c r="D252" s="193" t="s">
        <v>152</v>
      </c>
      <c r="E252" s="38"/>
      <c r="F252" s="194" t="s">
        <v>5627</v>
      </c>
      <c r="G252" s="38"/>
      <c r="H252" s="38"/>
      <c r="I252" s="195"/>
      <c r="J252" s="38"/>
      <c r="K252" s="38"/>
      <c r="L252" s="41"/>
      <c r="M252" s="196"/>
      <c r="N252" s="197"/>
      <c r="O252" s="66"/>
      <c r="P252" s="66"/>
      <c r="Q252" s="66"/>
      <c r="R252" s="66"/>
      <c r="S252" s="66"/>
      <c r="T252" s="67"/>
      <c r="U252" s="36"/>
      <c r="V252" s="36"/>
      <c r="W252" s="36"/>
      <c r="X252" s="36"/>
      <c r="Y252" s="36"/>
      <c r="Z252" s="36"/>
      <c r="AA252" s="36"/>
      <c r="AB252" s="36"/>
      <c r="AC252" s="36"/>
      <c r="AD252" s="36"/>
      <c r="AE252" s="36"/>
      <c r="AT252" s="19" t="s">
        <v>152</v>
      </c>
      <c r="AU252" s="19" t="s">
        <v>78</v>
      </c>
    </row>
    <row r="253" spans="1:65" s="13" customFormat="1" ht="10.199999999999999">
      <c r="B253" s="198"/>
      <c r="C253" s="199"/>
      <c r="D253" s="200" t="s">
        <v>154</v>
      </c>
      <c r="E253" s="201" t="s">
        <v>19</v>
      </c>
      <c r="F253" s="202" t="s">
        <v>721</v>
      </c>
      <c r="G253" s="199"/>
      <c r="H253" s="201" t="s">
        <v>19</v>
      </c>
      <c r="I253" s="203"/>
      <c r="J253" s="199"/>
      <c r="K253" s="199"/>
      <c r="L253" s="204"/>
      <c r="M253" s="205"/>
      <c r="N253" s="206"/>
      <c r="O253" s="206"/>
      <c r="P253" s="206"/>
      <c r="Q253" s="206"/>
      <c r="R253" s="206"/>
      <c r="S253" s="206"/>
      <c r="T253" s="207"/>
      <c r="AT253" s="208" t="s">
        <v>154</v>
      </c>
      <c r="AU253" s="208" t="s">
        <v>78</v>
      </c>
      <c r="AV253" s="13" t="s">
        <v>74</v>
      </c>
      <c r="AW253" s="13" t="s">
        <v>31</v>
      </c>
      <c r="AX253" s="13" t="s">
        <v>69</v>
      </c>
      <c r="AY253" s="208" t="s">
        <v>144</v>
      </c>
    </row>
    <row r="254" spans="1:65" s="14" customFormat="1" ht="10.199999999999999">
      <c r="B254" s="209"/>
      <c r="C254" s="210"/>
      <c r="D254" s="200" t="s">
        <v>154</v>
      </c>
      <c r="E254" s="211" t="s">
        <v>19</v>
      </c>
      <c r="F254" s="212" t="s">
        <v>5628</v>
      </c>
      <c r="G254" s="210"/>
      <c r="H254" s="213">
        <v>83.578000000000003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ht="10.199999999999999">
      <c r="B255" s="220"/>
      <c r="C255" s="221"/>
      <c r="D255" s="200" t="s">
        <v>154</v>
      </c>
      <c r="E255" s="222" t="s">
        <v>19</v>
      </c>
      <c r="F255" s="223" t="s">
        <v>158</v>
      </c>
      <c r="G255" s="221"/>
      <c r="H255" s="224">
        <v>83.578000000000003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699</v>
      </c>
      <c r="D256" s="180" t="s">
        <v>146</v>
      </c>
      <c r="E256" s="181" t="s">
        <v>5472</v>
      </c>
      <c r="F256" s="182" t="s">
        <v>5473</v>
      </c>
      <c r="G256" s="183" t="s">
        <v>149</v>
      </c>
      <c r="H256" s="184">
        <v>2.8490000000000002</v>
      </c>
      <c r="I256" s="185"/>
      <c r="J256" s="186">
        <f>ROUND(I256*H256,2)</f>
        <v>0</v>
      </c>
      <c r="K256" s="182" t="s">
        <v>150</v>
      </c>
      <c r="L256" s="41"/>
      <c r="M256" s="187" t="s">
        <v>19</v>
      </c>
      <c r="N256" s="188" t="s">
        <v>40</v>
      </c>
      <c r="O256" s="66"/>
      <c r="P256" s="189">
        <f>O256*H256</f>
        <v>0</v>
      </c>
      <c r="Q256" s="189">
        <v>2.2563399999999998</v>
      </c>
      <c r="R256" s="189">
        <f>Q256*H256</f>
        <v>6.4283126599999996</v>
      </c>
      <c r="S256" s="189">
        <v>0</v>
      </c>
      <c r="T256" s="190">
        <f>S256*H256</f>
        <v>0</v>
      </c>
      <c r="U256" s="36"/>
      <c r="V256" s="36"/>
      <c r="W256" s="36"/>
      <c r="X256" s="36"/>
      <c r="Y256" s="36"/>
      <c r="Z256" s="36"/>
      <c r="AA256" s="36"/>
      <c r="AB256" s="36"/>
      <c r="AC256" s="36"/>
      <c r="AD256" s="36"/>
      <c r="AE256" s="36"/>
      <c r="AR256" s="191" t="s">
        <v>106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106</v>
      </c>
      <c r="BM256" s="191" t="s">
        <v>5629</v>
      </c>
    </row>
    <row r="257" spans="1:65" s="2" customFormat="1" ht="10.199999999999999">
      <c r="A257" s="36"/>
      <c r="B257" s="37"/>
      <c r="C257" s="38"/>
      <c r="D257" s="193" t="s">
        <v>152</v>
      </c>
      <c r="E257" s="38"/>
      <c r="F257" s="194" t="s">
        <v>5475</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ht="10.199999999999999">
      <c r="B258" s="198"/>
      <c r="C258" s="199"/>
      <c r="D258" s="200" t="s">
        <v>154</v>
      </c>
      <c r="E258" s="201" t="s">
        <v>19</v>
      </c>
      <c r="F258" s="202" t="s">
        <v>5476</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5630</v>
      </c>
      <c r="G259" s="210"/>
      <c r="H259" s="213">
        <v>2.8490000000000002</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5" customFormat="1" ht="10.199999999999999">
      <c r="B260" s="220"/>
      <c r="C260" s="221"/>
      <c r="D260" s="200" t="s">
        <v>154</v>
      </c>
      <c r="E260" s="222" t="s">
        <v>19</v>
      </c>
      <c r="F260" s="223" t="s">
        <v>158</v>
      </c>
      <c r="G260" s="221"/>
      <c r="H260" s="224">
        <v>2.8490000000000002</v>
      </c>
      <c r="I260" s="225"/>
      <c r="J260" s="221"/>
      <c r="K260" s="221"/>
      <c r="L260" s="226"/>
      <c r="M260" s="227"/>
      <c r="N260" s="228"/>
      <c r="O260" s="228"/>
      <c r="P260" s="228"/>
      <c r="Q260" s="228"/>
      <c r="R260" s="228"/>
      <c r="S260" s="228"/>
      <c r="T260" s="229"/>
      <c r="AT260" s="230" t="s">
        <v>154</v>
      </c>
      <c r="AU260" s="230" t="s">
        <v>78</v>
      </c>
      <c r="AV260" s="15" t="s">
        <v>106</v>
      </c>
      <c r="AW260" s="15" t="s">
        <v>31</v>
      </c>
      <c r="AX260" s="15" t="s">
        <v>74</v>
      </c>
      <c r="AY260" s="230" t="s">
        <v>144</v>
      </c>
    </row>
    <row r="261" spans="1:65" s="2" customFormat="1" ht="16.5" customHeight="1">
      <c r="A261" s="36"/>
      <c r="B261" s="37"/>
      <c r="C261" s="180" t="s">
        <v>709</v>
      </c>
      <c r="D261" s="180" t="s">
        <v>146</v>
      </c>
      <c r="E261" s="181" t="s">
        <v>5631</v>
      </c>
      <c r="F261" s="182" t="s">
        <v>5632</v>
      </c>
      <c r="G261" s="183" t="s">
        <v>250</v>
      </c>
      <c r="H261" s="184">
        <v>51</v>
      </c>
      <c r="I261" s="185"/>
      <c r="J261" s="186">
        <f>ROUND(I261*H261,2)</f>
        <v>0</v>
      </c>
      <c r="K261" s="182" t="s">
        <v>150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5633</v>
      </c>
    </row>
    <row r="262" spans="1:65" s="2" customFormat="1" ht="10.199999999999999">
      <c r="A262" s="36"/>
      <c r="B262" s="37"/>
      <c r="C262" s="38"/>
      <c r="D262" s="193" t="s">
        <v>152</v>
      </c>
      <c r="E262" s="38"/>
      <c r="F262" s="194" t="s">
        <v>5634</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13" customFormat="1" ht="10.199999999999999">
      <c r="B263" s="198"/>
      <c r="C263" s="199"/>
      <c r="D263" s="200" t="s">
        <v>154</v>
      </c>
      <c r="E263" s="201" t="s">
        <v>19</v>
      </c>
      <c r="F263" s="202" t="s">
        <v>5635</v>
      </c>
      <c r="G263" s="199"/>
      <c r="H263" s="201" t="s">
        <v>19</v>
      </c>
      <c r="I263" s="203"/>
      <c r="J263" s="199"/>
      <c r="K263" s="199"/>
      <c r="L263" s="204"/>
      <c r="M263" s="205"/>
      <c r="N263" s="206"/>
      <c r="O263" s="206"/>
      <c r="P263" s="206"/>
      <c r="Q263" s="206"/>
      <c r="R263" s="206"/>
      <c r="S263" s="206"/>
      <c r="T263" s="207"/>
      <c r="AT263" s="208" t="s">
        <v>154</v>
      </c>
      <c r="AU263" s="208" t="s">
        <v>78</v>
      </c>
      <c r="AV263" s="13" t="s">
        <v>74</v>
      </c>
      <c r="AW263" s="13" t="s">
        <v>31</v>
      </c>
      <c r="AX263" s="13" t="s">
        <v>69</v>
      </c>
      <c r="AY263" s="208" t="s">
        <v>144</v>
      </c>
    </row>
    <row r="264" spans="1:65" s="14" customFormat="1" ht="10.199999999999999">
      <c r="B264" s="209"/>
      <c r="C264" s="210"/>
      <c r="D264" s="200" t="s">
        <v>154</v>
      </c>
      <c r="E264" s="211" t="s">
        <v>19</v>
      </c>
      <c r="F264" s="212" t="s">
        <v>5497</v>
      </c>
      <c r="G264" s="210"/>
      <c r="H264" s="213">
        <v>51</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5" customFormat="1" ht="10.199999999999999">
      <c r="B265" s="220"/>
      <c r="C265" s="221"/>
      <c r="D265" s="200" t="s">
        <v>154</v>
      </c>
      <c r="E265" s="222" t="s">
        <v>19</v>
      </c>
      <c r="F265" s="223" t="s">
        <v>158</v>
      </c>
      <c r="G265" s="221"/>
      <c r="H265" s="224">
        <v>51</v>
      </c>
      <c r="I265" s="225"/>
      <c r="J265" s="221"/>
      <c r="K265" s="221"/>
      <c r="L265" s="226"/>
      <c r="M265" s="227"/>
      <c r="N265" s="228"/>
      <c r="O265" s="228"/>
      <c r="P265" s="228"/>
      <c r="Q265" s="228"/>
      <c r="R265" s="228"/>
      <c r="S265" s="228"/>
      <c r="T265" s="229"/>
      <c r="AT265" s="230" t="s">
        <v>154</v>
      </c>
      <c r="AU265" s="230" t="s">
        <v>78</v>
      </c>
      <c r="AV265" s="15" t="s">
        <v>106</v>
      </c>
      <c r="AW265" s="15" t="s">
        <v>31</v>
      </c>
      <c r="AX265" s="15" t="s">
        <v>74</v>
      </c>
      <c r="AY265" s="230" t="s">
        <v>144</v>
      </c>
    </row>
    <row r="266" spans="1:65" s="12" customFormat="1" ht="22.8" customHeight="1">
      <c r="B266" s="164"/>
      <c r="C266" s="165"/>
      <c r="D266" s="166" t="s">
        <v>68</v>
      </c>
      <c r="E266" s="178" t="s">
        <v>1823</v>
      </c>
      <c r="F266" s="178" t="s">
        <v>1824</v>
      </c>
      <c r="G266" s="165"/>
      <c r="H266" s="165"/>
      <c r="I266" s="168"/>
      <c r="J266" s="179">
        <f>BK266</f>
        <v>0</v>
      </c>
      <c r="K266" s="165"/>
      <c r="L266" s="170"/>
      <c r="M266" s="171"/>
      <c r="N266" s="172"/>
      <c r="O266" s="172"/>
      <c r="P266" s="173">
        <f>SUM(P267:P268)</f>
        <v>0</v>
      </c>
      <c r="Q266" s="172"/>
      <c r="R266" s="173">
        <f>SUM(R267:R268)</f>
        <v>0</v>
      </c>
      <c r="S266" s="172"/>
      <c r="T266" s="174">
        <f>SUM(T267:T268)</f>
        <v>0</v>
      </c>
      <c r="AR266" s="175" t="s">
        <v>74</v>
      </c>
      <c r="AT266" s="176" t="s">
        <v>68</v>
      </c>
      <c r="AU266" s="176" t="s">
        <v>74</v>
      </c>
      <c r="AY266" s="175" t="s">
        <v>144</v>
      </c>
      <c r="BK266" s="177">
        <f>SUM(BK267:BK268)</f>
        <v>0</v>
      </c>
    </row>
    <row r="267" spans="1:65" s="2" customFormat="1" ht="24.15" customHeight="1">
      <c r="A267" s="36"/>
      <c r="B267" s="37"/>
      <c r="C267" s="180" t="s">
        <v>716</v>
      </c>
      <c r="D267" s="180" t="s">
        <v>146</v>
      </c>
      <c r="E267" s="181" t="s">
        <v>5636</v>
      </c>
      <c r="F267" s="182" t="s">
        <v>5637</v>
      </c>
      <c r="G267" s="183" t="s">
        <v>184</v>
      </c>
      <c r="H267" s="184">
        <v>63.154000000000003</v>
      </c>
      <c r="I267" s="185"/>
      <c r="J267" s="186">
        <f>ROUND(I267*H267,2)</f>
        <v>0</v>
      </c>
      <c r="K267" s="182" t="s">
        <v>150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5638</v>
      </c>
    </row>
    <row r="268" spans="1:65" s="2" customFormat="1" ht="10.199999999999999">
      <c r="A268" s="36"/>
      <c r="B268" s="37"/>
      <c r="C268" s="38"/>
      <c r="D268" s="193" t="s">
        <v>152</v>
      </c>
      <c r="E268" s="38"/>
      <c r="F268" s="194" t="s">
        <v>5639</v>
      </c>
      <c r="G268" s="38"/>
      <c r="H268" s="38"/>
      <c r="I268" s="195"/>
      <c r="J268" s="38"/>
      <c r="K268" s="38"/>
      <c r="L268" s="41"/>
      <c r="M268" s="241"/>
      <c r="N268" s="242"/>
      <c r="O268" s="243"/>
      <c r="P268" s="243"/>
      <c r="Q268" s="243"/>
      <c r="R268" s="243"/>
      <c r="S268" s="243"/>
      <c r="T268" s="244"/>
      <c r="U268" s="36"/>
      <c r="V268" s="36"/>
      <c r="W268" s="36"/>
      <c r="X268" s="36"/>
      <c r="Y268" s="36"/>
      <c r="Z268" s="36"/>
      <c r="AA268" s="36"/>
      <c r="AB268" s="36"/>
      <c r="AC268" s="36"/>
      <c r="AD268" s="36"/>
      <c r="AE268" s="36"/>
      <c r="AT268" s="19" t="s">
        <v>152</v>
      </c>
      <c r="AU268" s="19" t="s">
        <v>78</v>
      </c>
    </row>
    <row r="269" spans="1:65" s="2" customFormat="1" ht="6.9" customHeight="1">
      <c r="A269" s="36"/>
      <c r="B269" s="49"/>
      <c r="C269" s="50"/>
      <c r="D269" s="50"/>
      <c r="E269" s="50"/>
      <c r="F269" s="50"/>
      <c r="G269" s="50"/>
      <c r="H269" s="50"/>
      <c r="I269" s="50"/>
      <c r="J269" s="50"/>
      <c r="K269" s="50"/>
      <c r="L269" s="41"/>
      <c r="M269" s="36"/>
      <c r="O269" s="36"/>
      <c r="P269" s="36"/>
      <c r="Q269" s="36"/>
      <c r="R269" s="36"/>
      <c r="S269" s="36"/>
      <c r="T269" s="36"/>
      <c r="U269" s="36"/>
      <c r="V269" s="36"/>
      <c r="W269" s="36"/>
      <c r="X269" s="36"/>
      <c r="Y269" s="36"/>
      <c r="Z269" s="36"/>
      <c r="AA269" s="36"/>
      <c r="AB269" s="36"/>
      <c r="AC269" s="36"/>
      <c r="AD269" s="36"/>
      <c r="AE269" s="36"/>
    </row>
  </sheetData>
  <sheetProtection algorithmName="SHA-512" hashValue="JjFiRWzqT/SW58PMULnFPQOAXrUK9yRwYEuafAW4n/UEuBagO5agUzqG9gGunQ9L+W8csRCBgtTPS32Ks89AYQ==" saltValue="XcLhSTM5tyAGdSYfp9flYUmAro3HOPtBZckeYKTF3yKFAtMVVPeCbIy8LkQLNS9kcK3PeqlBDE3NdPfDCpVa/A==" spinCount="100000" sheet="1" objects="1" scenarios="1" formatColumns="0" formatRows="0" autoFilter="0"/>
  <autoFilter ref="C84:K268" xr:uid="{00000000-0009-0000-0000-00000B000000}"/>
  <mergeCells count="9">
    <mergeCell ref="E50:H50"/>
    <mergeCell ref="E75:H75"/>
    <mergeCell ref="E77:H77"/>
    <mergeCell ref="L2:V2"/>
    <mergeCell ref="E7:H7"/>
    <mergeCell ref="E9:H9"/>
    <mergeCell ref="E18:H18"/>
    <mergeCell ref="E27:H27"/>
    <mergeCell ref="E48:H48"/>
  </mergeCells>
  <hyperlinks>
    <hyperlink ref="F89" r:id="rId1" xr:uid="{00000000-0004-0000-0B00-000000000000}"/>
    <hyperlink ref="F94" r:id="rId2" xr:uid="{00000000-0004-0000-0B00-000001000000}"/>
    <hyperlink ref="F98" r:id="rId3" xr:uid="{00000000-0004-0000-0B00-000002000000}"/>
    <hyperlink ref="F103" r:id="rId4" xr:uid="{00000000-0004-0000-0B00-000003000000}"/>
    <hyperlink ref="F111" r:id="rId5" xr:uid="{00000000-0004-0000-0B00-000004000000}"/>
    <hyperlink ref="F116" r:id="rId6" xr:uid="{00000000-0004-0000-0B00-000005000000}"/>
    <hyperlink ref="F124" r:id="rId7" xr:uid="{00000000-0004-0000-0B00-000006000000}"/>
    <hyperlink ref="F128" r:id="rId8" xr:uid="{00000000-0004-0000-0B00-000007000000}"/>
    <hyperlink ref="F135" r:id="rId9" xr:uid="{00000000-0004-0000-0B00-000008000000}"/>
    <hyperlink ref="F141" r:id="rId10" xr:uid="{00000000-0004-0000-0B00-000009000000}"/>
    <hyperlink ref="F148" r:id="rId11" xr:uid="{00000000-0004-0000-0B00-00000A000000}"/>
    <hyperlink ref="F155" r:id="rId12" xr:uid="{00000000-0004-0000-0B00-00000B000000}"/>
    <hyperlink ref="F162" r:id="rId13" xr:uid="{00000000-0004-0000-0B00-00000C000000}"/>
    <hyperlink ref="F165" r:id="rId14" xr:uid="{00000000-0004-0000-0B00-00000D000000}"/>
    <hyperlink ref="F174" r:id="rId15" xr:uid="{00000000-0004-0000-0B00-00000E000000}"/>
    <hyperlink ref="F182" r:id="rId16" xr:uid="{00000000-0004-0000-0B00-00000F000000}"/>
    <hyperlink ref="F187" r:id="rId17" xr:uid="{00000000-0004-0000-0B00-000010000000}"/>
    <hyperlink ref="F193" r:id="rId18" xr:uid="{00000000-0004-0000-0B00-000011000000}"/>
    <hyperlink ref="F198" r:id="rId19" xr:uid="{00000000-0004-0000-0B00-000012000000}"/>
    <hyperlink ref="F203" r:id="rId20" xr:uid="{00000000-0004-0000-0B00-000013000000}"/>
    <hyperlink ref="F208" r:id="rId21" xr:uid="{00000000-0004-0000-0B00-000014000000}"/>
    <hyperlink ref="F214" r:id="rId22" xr:uid="{00000000-0004-0000-0B00-000015000000}"/>
    <hyperlink ref="F220" r:id="rId23" xr:uid="{00000000-0004-0000-0B00-000016000000}"/>
    <hyperlink ref="F222" r:id="rId24" xr:uid="{00000000-0004-0000-0B00-000017000000}"/>
    <hyperlink ref="F224" r:id="rId25" xr:uid="{00000000-0004-0000-0B00-000018000000}"/>
    <hyperlink ref="F226" r:id="rId26" xr:uid="{00000000-0004-0000-0B00-000019000000}"/>
    <hyperlink ref="F228" r:id="rId27" xr:uid="{00000000-0004-0000-0B00-00001A000000}"/>
    <hyperlink ref="F230" r:id="rId28" xr:uid="{00000000-0004-0000-0B00-00001B000000}"/>
    <hyperlink ref="F232" r:id="rId29" xr:uid="{00000000-0004-0000-0B00-00001C000000}"/>
    <hyperlink ref="F234" r:id="rId30" xr:uid="{00000000-0004-0000-0B00-00001D000000}"/>
    <hyperlink ref="F236" r:id="rId31" xr:uid="{00000000-0004-0000-0B00-00001E000000}"/>
    <hyperlink ref="F241" r:id="rId32" xr:uid="{00000000-0004-0000-0B00-00001F000000}"/>
    <hyperlink ref="F246" r:id="rId33" xr:uid="{00000000-0004-0000-0B00-000020000000}"/>
    <hyperlink ref="F252" r:id="rId34" xr:uid="{00000000-0004-0000-0B00-000021000000}"/>
    <hyperlink ref="F257" r:id="rId35" xr:uid="{00000000-0004-0000-0B00-000022000000}"/>
    <hyperlink ref="F262" r:id="rId36" xr:uid="{00000000-0004-0000-0B00-000023000000}"/>
    <hyperlink ref="F268" r:id="rId37" xr:uid="{00000000-0004-0000-0B00-000024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BM139"/>
  <sheetViews>
    <sheetView showGridLines="0" topLeftCell="A80" workbookViewId="0">
      <selection activeCell="I89" sqref="I89"/>
    </sheetView>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5640</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ROUND(J86,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ROUND((SUM(BE86:BE138)),  2)</f>
        <v>0</v>
      </c>
      <c r="G33" s="36"/>
      <c r="H33" s="36"/>
      <c r="I33" s="126">
        <v>0.21</v>
      </c>
      <c r="J33" s="125">
        <f>ROUND(((SUM(BE86:BE138))*I33),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ROUND((SUM(BF86:BF138)),  2)</f>
        <v>0</v>
      </c>
      <c r="G34" s="36"/>
      <c r="H34" s="36"/>
      <c r="I34" s="126">
        <v>0.15</v>
      </c>
      <c r="J34" s="125">
        <f>ROUND(((SUM(BF86:BF138))*I34),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ROUND((SUM(BG86:BG138)),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ROUND((SUM(BH86:BH138)),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ROUND((SUM(BI86:BI138)),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9 - gastro</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J86</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5641</v>
      </c>
      <c r="E60" s="145"/>
      <c r="F60" s="145"/>
      <c r="G60" s="145"/>
      <c r="H60" s="145"/>
      <c r="I60" s="145"/>
      <c r="J60" s="146">
        <f>J87</f>
        <v>0</v>
      </c>
      <c r="K60" s="143"/>
      <c r="L60" s="147"/>
    </row>
    <row r="61" spans="1:47" s="9" customFormat="1" ht="24.9" customHeight="1">
      <c r="B61" s="142"/>
      <c r="C61" s="143"/>
      <c r="D61" s="144" t="s">
        <v>5642</v>
      </c>
      <c r="E61" s="145"/>
      <c r="F61" s="145"/>
      <c r="G61" s="145"/>
      <c r="H61" s="145"/>
      <c r="I61" s="145"/>
      <c r="J61" s="146">
        <f>J88</f>
        <v>0</v>
      </c>
      <c r="K61" s="143"/>
      <c r="L61" s="147"/>
    </row>
    <row r="62" spans="1:47" s="9" customFormat="1" ht="24.9" customHeight="1">
      <c r="B62" s="142"/>
      <c r="C62" s="143"/>
      <c r="D62" s="144" t="s">
        <v>5643</v>
      </c>
      <c r="E62" s="145"/>
      <c r="F62" s="145"/>
      <c r="G62" s="145"/>
      <c r="H62" s="145"/>
      <c r="I62" s="145"/>
      <c r="J62" s="146">
        <f>J94</f>
        <v>0</v>
      </c>
      <c r="K62" s="143"/>
      <c r="L62" s="147"/>
    </row>
    <row r="63" spans="1:47" s="9" customFormat="1" ht="24.9" customHeight="1">
      <c r="B63" s="142"/>
      <c r="C63" s="143"/>
      <c r="D63" s="144" t="s">
        <v>5644</v>
      </c>
      <c r="E63" s="145"/>
      <c r="F63" s="145"/>
      <c r="G63" s="145"/>
      <c r="H63" s="145"/>
      <c r="I63" s="145"/>
      <c r="J63" s="146">
        <f>J96</f>
        <v>0</v>
      </c>
      <c r="K63" s="143"/>
      <c r="L63" s="147"/>
    </row>
    <row r="64" spans="1:47" s="9" customFormat="1" ht="24.9" customHeight="1">
      <c r="B64" s="142"/>
      <c r="C64" s="143"/>
      <c r="D64" s="144" t="s">
        <v>5645</v>
      </c>
      <c r="E64" s="145"/>
      <c r="F64" s="145"/>
      <c r="G64" s="145"/>
      <c r="H64" s="145"/>
      <c r="I64" s="145"/>
      <c r="J64" s="146">
        <f>J102</f>
        <v>0</v>
      </c>
      <c r="K64" s="143"/>
      <c r="L64" s="147"/>
    </row>
    <row r="65" spans="1:31" s="9" customFormat="1" ht="24.9" customHeight="1">
      <c r="B65" s="142"/>
      <c r="C65" s="143"/>
      <c r="D65" s="144" t="s">
        <v>5646</v>
      </c>
      <c r="E65" s="145"/>
      <c r="F65" s="145"/>
      <c r="G65" s="145"/>
      <c r="H65" s="145"/>
      <c r="I65" s="145"/>
      <c r="J65" s="146">
        <f>J108</f>
        <v>0</v>
      </c>
      <c r="K65" s="143"/>
      <c r="L65" s="147"/>
    </row>
    <row r="66" spans="1:31" s="9" customFormat="1" ht="24.9" customHeight="1">
      <c r="B66" s="142"/>
      <c r="C66" s="143"/>
      <c r="D66" s="144" t="s">
        <v>5647</v>
      </c>
      <c r="E66" s="145"/>
      <c r="F66" s="145"/>
      <c r="G66" s="145"/>
      <c r="H66" s="145"/>
      <c r="I66" s="145"/>
      <c r="J66" s="146">
        <f>J136</f>
        <v>0</v>
      </c>
      <c r="K66" s="143"/>
      <c r="L66" s="147"/>
    </row>
    <row r="67" spans="1:31" s="2" customFormat="1" ht="21.75" customHeight="1">
      <c r="A67" s="36"/>
      <c r="B67" s="37"/>
      <c r="C67" s="38"/>
      <c r="D67" s="38"/>
      <c r="E67" s="38"/>
      <c r="F67" s="38"/>
      <c r="G67" s="38"/>
      <c r="H67" s="38"/>
      <c r="I67" s="38"/>
      <c r="J67" s="38"/>
      <c r="K67" s="38"/>
      <c r="L67" s="115"/>
      <c r="S67" s="36"/>
      <c r="T67" s="36"/>
      <c r="U67" s="36"/>
      <c r="V67" s="36"/>
      <c r="W67" s="36"/>
      <c r="X67" s="36"/>
      <c r="Y67" s="36"/>
      <c r="Z67" s="36"/>
      <c r="AA67" s="36"/>
      <c r="AB67" s="36"/>
      <c r="AC67" s="36"/>
      <c r="AD67" s="36"/>
      <c r="AE67" s="36"/>
    </row>
    <row r="68" spans="1:31" s="2" customFormat="1" ht="6.9" customHeight="1">
      <c r="A68" s="36"/>
      <c r="B68" s="49"/>
      <c r="C68" s="50"/>
      <c r="D68" s="50"/>
      <c r="E68" s="50"/>
      <c r="F68" s="50"/>
      <c r="G68" s="50"/>
      <c r="H68" s="50"/>
      <c r="I68" s="50"/>
      <c r="J68" s="50"/>
      <c r="K68" s="50"/>
      <c r="L68" s="115"/>
      <c r="S68" s="36"/>
      <c r="T68" s="36"/>
      <c r="U68" s="36"/>
      <c r="V68" s="36"/>
      <c r="W68" s="36"/>
      <c r="X68" s="36"/>
      <c r="Y68" s="36"/>
      <c r="Z68" s="36"/>
      <c r="AA68" s="36"/>
      <c r="AB68" s="36"/>
      <c r="AC68" s="36"/>
      <c r="AD68" s="36"/>
      <c r="AE68" s="36"/>
    </row>
    <row r="72" spans="1:31" s="2" customFormat="1" ht="6.9" customHeight="1">
      <c r="A72" s="36"/>
      <c r="B72" s="51"/>
      <c r="C72" s="52"/>
      <c r="D72" s="52"/>
      <c r="E72" s="52"/>
      <c r="F72" s="52"/>
      <c r="G72" s="52"/>
      <c r="H72" s="52"/>
      <c r="I72" s="52"/>
      <c r="J72" s="52"/>
      <c r="K72" s="52"/>
      <c r="L72" s="115"/>
      <c r="S72" s="36"/>
      <c r="T72" s="36"/>
      <c r="U72" s="36"/>
      <c r="V72" s="36"/>
      <c r="W72" s="36"/>
      <c r="X72" s="36"/>
      <c r="Y72" s="36"/>
      <c r="Z72" s="36"/>
      <c r="AA72" s="36"/>
      <c r="AB72" s="36"/>
      <c r="AC72" s="36"/>
      <c r="AD72" s="36"/>
      <c r="AE72" s="36"/>
    </row>
    <row r="73" spans="1:31" s="2" customFormat="1" ht="24.9" customHeight="1">
      <c r="A73" s="36"/>
      <c r="B73" s="37"/>
      <c r="C73" s="25" t="s">
        <v>129</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97" t="str">
        <f>E7</f>
        <v>Vědomice - přístavba a stavební úpravy mateřské školy - rev 0821</v>
      </c>
      <c r="F76" s="398"/>
      <c r="G76" s="398"/>
      <c r="H76" s="39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119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51" t="str">
        <f>E9</f>
        <v>9 - gastro</v>
      </c>
      <c r="F78" s="399"/>
      <c r="G78" s="399"/>
      <c r="H78" s="399"/>
      <c r="I78" s="38"/>
      <c r="J78" s="38"/>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31. 8. 2021</v>
      </c>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15"/>
      <c r="S82" s="36"/>
      <c r="T82" s="36"/>
      <c r="U82" s="36"/>
      <c r="V82" s="36"/>
      <c r="W82" s="36"/>
      <c r="X82" s="36"/>
      <c r="Y82" s="36"/>
      <c r="Z82" s="36"/>
      <c r="AA82" s="36"/>
      <c r="AB82" s="36"/>
      <c r="AC82" s="36"/>
      <c r="AD82" s="36"/>
      <c r="AE82" s="36"/>
    </row>
    <row r="83" spans="1:65" s="2" customFormat="1" ht="15.15" customHeight="1">
      <c r="A83" s="36"/>
      <c r="B83" s="37"/>
      <c r="C83" s="31" t="s">
        <v>28</v>
      </c>
      <c r="D83" s="38"/>
      <c r="E83" s="38"/>
      <c r="F83" s="29" t="str">
        <f>IF(E18="","",E18)</f>
        <v>Vyplň údaj</v>
      </c>
      <c r="G83" s="38"/>
      <c r="H83" s="38"/>
      <c r="I83" s="31" t="s">
        <v>32</v>
      </c>
      <c r="J83" s="34" t="str">
        <f>E24</f>
        <v xml:space="preserve"> </v>
      </c>
      <c r="K83" s="38"/>
      <c r="L83" s="115"/>
      <c r="S83" s="36"/>
      <c r="T83" s="36"/>
      <c r="U83" s="36"/>
      <c r="V83" s="36"/>
      <c r="W83" s="36"/>
      <c r="X83" s="36"/>
      <c r="Y83" s="36"/>
      <c r="Z83" s="36"/>
      <c r="AA83" s="36"/>
      <c r="AB83" s="36"/>
      <c r="AC83" s="36"/>
      <c r="AD83" s="36"/>
      <c r="AE83" s="36"/>
    </row>
    <row r="84" spans="1:65" s="2" customFormat="1" ht="10.35"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11" customFormat="1" ht="29.25" customHeight="1">
      <c r="A85" s="153"/>
      <c r="B85" s="154"/>
      <c r="C85" s="155" t="s">
        <v>130</v>
      </c>
      <c r="D85" s="156" t="s">
        <v>54</v>
      </c>
      <c r="E85" s="156" t="s">
        <v>50</v>
      </c>
      <c r="F85" s="156" t="s">
        <v>51</v>
      </c>
      <c r="G85" s="156" t="s">
        <v>131</v>
      </c>
      <c r="H85" s="156" t="s">
        <v>132</v>
      </c>
      <c r="I85" s="156" t="s">
        <v>133</v>
      </c>
      <c r="J85" s="156" t="s">
        <v>123</v>
      </c>
      <c r="K85" s="157" t="s">
        <v>134</v>
      </c>
      <c r="L85" s="158"/>
      <c r="M85" s="70" t="s">
        <v>19</v>
      </c>
      <c r="N85" s="71" t="s">
        <v>39</v>
      </c>
      <c r="O85" s="71" t="s">
        <v>135</v>
      </c>
      <c r="P85" s="71" t="s">
        <v>136</v>
      </c>
      <c r="Q85" s="71" t="s">
        <v>137</v>
      </c>
      <c r="R85" s="71" t="s">
        <v>138</v>
      </c>
      <c r="S85" s="71" t="s">
        <v>139</v>
      </c>
      <c r="T85" s="72" t="s">
        <v>140</v>
      </c>
      <c r="U85" s="153"/>
      <c r="V85" s="153"/>
      <c r="W85" s="153"/>
      <c r="X85" s="153"/>
      <c r="Y85" s="153"/>
      <c r="Z85" s="153"/>
      <c r="AA85" s="153"/>
      <c r="AB85" s="153"/>
      <c r="AC85" s="153"/>
      <c r="AD85" s="153"/>
      <c r="AE85" s="153"/>
    </row>
    <row r="86" spans="1:65" s="2" customFormat="1" ht="22.8" customHeight="1">
      <c r="A86" s="36"/>
      <c r="B86" s="37"/>
      <c r="C86" s="77" t="s">
        <v>141</v>
      </c>
      <c r="D86" s="38"/>
      <c r="E86" s="38"/>
      <c r="F86" s="38"/>
      <c r="G86" s="38"/>
      <c r="H86" s="38"/>
      <c r="I86" s="38"/>
      <c r="J86" s="159">
        <f>BK86</f>
        <v>0</v>
      </c>
      <c r="K86" s="38"/>
      <c r="L86" s="41"/>
      <c r="M86" s="73"/>
      <c r="N86" s="160"/>
      <c r="O86" s="74"/>
      <c r="P86" s="161">
        <f>P87+P88+P94+P96+P102+P108+P136</f>
        <v>0</v>
      </c>
      <c r="Q86" s="74"/>
      <c r="R86" s="161">
        <f>R87+R88+R94+R96+R102+R108+R136</f>
        <v>0</v>
      </c>
      <c r="S86" s="74"/>
      <c r="T86" s="162">
        <f>T87+T88+T94+T96+T102+T108+T136</f>
        <v>0</v>
      </c>
      <c r="U86" s="36"/>
      <c r="V86" s="36"/>
      <c r="W86" s="36"/>
      <c r="X86" s="36"/>
      <c r="Y86" s="36"/>
      <c r="Z86" s="36"/>
      <c r="AA86" s="36"/>
      <c r="AB86" s="36"/>
      <c r="AC86" s="36"/>
      <c r="AD86" s="36"/>
      <c r="AE86" s="36"/>
      <c r="AT86" s="19" t="s">
        <v>68</v>
      </c>
      <c r="AU86" s="19" t="s">
        <v>124</v>
      </c>
      <c r="BK86" s="163">
        <f>BK87+BK88+BK94+BK96+BK102+BK108+BK136</f>
        <v>0</v>
      </c>
    </row>
    <row r="87" spans="1:65" s="12" customFormat="1" ht="25.95" customHeight="1">
      <c r="B87" s="164"/>
      <c r="C87" s="165"/>
      <c r="D87" s="166" t="s">
        <v>68</v>
      </c>
      <c r="E87" s="167" t="s">
        <v>5648</v>
      </c>
      <c r="F87" s="167" t="s">
        <v>5649</v>
      </c>
      <c r="G87" s="165"/>
      <c r="H87" s="165"/>
      <c r="I87" s="168"/>
      <c r="J87" s="169">
        <f>BK87</f>
        <v>0</v>
      </c>
      <c r="K87" s="165"/>
      <c r="L87" s="170"/>
      <c r="M87" s="171"/>
      <c r="N87" s="172"/>
      <c r="O87" s="172"/>
      <c r="P87" s="173">
        <v>0</v>
      </c>
      <c r="Q87" s="172"/>
      <c r="R87" s="173">
        <v>0</v>
      </c>
      <c r="S87" s="172"/>
      <c r="T87" s="174">
        <v>0</v>
      </c>
      <c r="AR87" s="175" t="s">
        <v>74</v>
      </c>
      <c r="AT87" s="176" t="s">
        <v>68</v>
      </c>
      <c r="AU87" s="176" t="s">
        <v>69</v>
      </c>
      <c r="AY87" s="175" t="s">
        <v>144</v>
      </c>
      <c r="BK87" s="177">
        <v>0</v>
      </c>
    </row>
    <row r="88" spans="1:65" s="12" customFormat="1" ht="25.95" customHeight="1">
      <c r="B88" s="164"/>
      <c r="C88" s="165"/>
      <c r="D88" s="166" t="s">
        <v>68</v>
      </c>
      <c r="E88" s="167" t="s">
        <v>4365</v>
      </c>
      <c r="F88" s="167" t="s">
        <v>5650</v>
      </c>
      <c r="G88" s="165"/>
      <c r="H88" s="165"/>
      <c r="I88" s="168"/>
      <c r="J88" s="169">
        <f>BK88</f>
        <v>0</v>
      </c>
      <c r="K88" s="165"/>
      <c r="L88" s="170"/>
      <c r="M88" s="171"/>
      <c r="N88" s="172"/>
      <c r="O88" s="172"/>
      <c r="P88" s="173">
        <f>SUM(P89:P93)</f>
        <v>0</v>
      </c>
      <c r="Q88" s="172"/>
      <c r="R88" s="173">
        <f>SUM(R89:R93)</f>
        <v>0</v>
      </c>
      <c r="S88" s="172"/>
      <c r="T88" s="174">
        <f>SUM(T89:T93)</f>
        <v>0</v>
      </c>
      <c r="AR88" s="175" t="s">
        <v>74</v>
      </c>
      <c r="AT88" s="176" t="s">
        <v>68</v>
      </c>
      <c r="AU88" s="176" t="s">
        <v>69</v>
      </c>
      <c r="AY88" s="175" t="s">
        <v>144</v>
      </c>
      <c r="BK88" s="177">
        <f>SUM(BK89:BK93)</f>
        <v>0</v>
      </c>
    </row>
    <row r="89" spans="1:65" s="2" customFormat="1" ht="62.7" customHeight="1">
      <c r="A89" s="36"/>
      <c r="B89" s="37"/>
      <c r="C89" s="180" t="s">
        <v>69</v>
      </c>
      <c r="D89" s="180" t="s">
        <v>146</v>
      </c>
      <c r="E89" s="181" t="s">
        <v>74</v>
      </c>
      <c r="F89" s="182" t="s">
        <v>5651</v>
      </c>
      <c r="G89" s="183" t="s">
        <v>1922</v>
      </c>
      <c r="H89" s="184">
        <v>1</v>
      </c>
      <c r="I89" s="408"/>
      <c r="J89" s="186">
        <f>ROUND(I89*H89,2)</f>
        <v>0</v>
      </c>
      <c r="K89" s="182" t="s">
        <v>19</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74</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78</v>
      </c>
    </row>
    <row r="90" spans="1:65" s="2" customFormat="1" ht="24.15" customHeight="1">
      <c r="A90" s="36"/>
      <c r="B90" s="37"/>
      <c r="C90" s="180" t="s">
        <v>69</v>
      </c>
      <c r="D90" s="180" t="s">
        <v>146</v>
      </c>
      <c r="E90" s="181" t="s">
        <v>194</v>
      </c>
      <c r="F90" s="182" t="s">
        <v>5652</v>
      </c>
      <c r="G90" s="183" t="s">
        <v>1922</v>
      </c>
      <c r="H90" s="184">
        <v>1</v>
      </c>
      <c r="I90" s="408"/>
      <c r="J90" s="186">
        <f>ROUND(I90*H90,2)</f>
        <v>0</v>
      </c>
      <c r="K90" s="182" t="s">
        <v>19</v>
      </c>
      <c r="L90" s="41"/>
      <c r="M90" s="187" t="s">
        <v>19</v>
      </c>
      <c r="N90" s="188" t="s">
        <v>40</v>
      </c>
      <c r="O90" s="66"/>
      <c r="P90" s="189">
        <f>O90*H90</f>
        <v>0</v>
      </c>
      <c r="Q90" s="189">
        <v>0</v>
      </c>
      <c r="R90" s="189">
        <f>Q90*H90</f>
        <v>0</v>
      </c>
      <c r="S90" s="189">
        <v>0</v>
      </c>
      <c r="T90" s="190">
        <f>S90*H90</f>
        <v>0</v>
      </c>
      <c r="U90" s="36"/>
      <c r="V90" s="36"/>
      <c r="W90" s="36"/>
      <c r="X90" s="36"/>
      <c r="Y90" s="36"/>
      <c r="Z90" s="36"/>
      <c r="AA90" s="36"/>
      <c r="AB90" s="36"/>
      <c r="AC90" s="36"/>
      <c r="AD90" s="36"/>
      <c r="AE90" s="36"/>
      <c r="AR90" s="191" t="s">
        <v>106</v>
      </c>
      <c r="AT90" s="191" t="s">
        <v>146</v>
      </c>
      <c r="AU90" s="191" t="s">
        <v>74</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106</v>
      </c>
      <c r="BM90" s="191" t="s">
        <v>106</v>
      </c>
    </row>
    <row r="91" spans="1:65" s="2" customFormat="1" ht="21.75" customHeight="1">
      <c r="A91" s="36"/>
      <c r="B91" s="37"/>
      <c r="C91" s="180" t="s">
        <v>69</v>
      </c>
      <c r="D91" s="180" t="s">
        <v>146</v>
      </c>
      <c r="E91" s="181" t="s">
        <v>198</v>
      </c>
      <c r="F91" s="182" t="s">
        <v>5653</v>
      </c>
      <c r="G91" s="183" t="s">
        <v>1922</v>
      </c>
      <c r="H91" s="184">
        <v>1</v>
      </c>
      <c r="I91" s="408"/>
      <c r="J91" s="186">
        <f>ROUND(I91*H91,2)</f>
        <v>0</v>
      </c>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109</v>
      </c>
    </row>
    <row r="92" spans="1:65" s="2" customFormat="1" ht="37.799999999999997" customHeight="1">
      <c r="A92" s="36"/>
      <c r="B92" s="37"/>
      <c r="C92" s="180" t="s">
        <v>69</v>
      </c>
      <c r="D92" s="180" t="s">
        <v>146</v>
      </c>
      <c r="E92" s="181" t="s">
        <v>481</v>
      </c>
      <c r="F92" s="182" t="s">
        <v>5654</v>
      </c>
      <c r="G92" s="183" t="s">
        <v>1922</v>
      </c>
      <c r="H92" s="184">
        <v>2</v>
      </c>
      <c r="I92" s="408"/>
      <c r="J92" s="186">
        <f>ROUND(I92*H92,2)</f>
        <v>0</v>
      </c>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198</v>
      </c>
    </row>
    <row r="93" spans="1:65" s="2" customFormat="1" ht="37.799999999999997" customHeight="1">
      <c r="A93" s="36"/>
      <c r="B93" s="37"/>
      <c r="C93" s="180" t="s">
        <v>69</v>
      </c>
      <c r="D93" s="180" t="s">
        <v>146</v>
      </c>
      <c r="E93" s="181" t="s">
        <v>501</v>
      </c>
      <c r="F93" s="182" t="s">
        <v>5655</v>
      </c>
      <c r="G93" s="183" t="s">
        <v>1922</v>
      </c>
      <c r="H93" s="184">
        <v>1</v>
      </c>
      <c r="I93" s="408"/>
      <c r="J93" s="186">
        <f>ROUND(I93*H93,2)</f>
        <v>0</v>
      </c>
      <c r="K93" s="182" t="s">
        <v>19</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481</v>
      </c>
    </row>
    <row r="94" spans="1:65" s="12" customFormat="1" ht="25.95" customHeight="1">
      <c r="B94" s="164"/>
      <c r="C94" s="165"/>
      <c r="D94" s="166" t="s">
        <v>68</v>
      </c>
      <c r="E94" s="167" t="s">
        <v>5656</v>
      </c>
      <c r="F94" s="167" t="s">
        <v>5657</v>
      </c>
      <c r="G94" s="165"/>
      <c r="H94" s="165"/>
      <c r="I94" s="168"/>
      <c r="J94" s="169">
        <f>BK94</f>
        <v>0</v>
      </c>
      <c r="K94" s="165"/>
      <c r="L94" s="170"/>
      <c r="M94" s="171"/>
      <c r="N94" s="172"/>
      <c r="O94" s="172"/>
      <c r="P94" s="173">
        <f>P95</f>
        <v>0</v>
      </c>
      <c r="Q94" s="172"/>
      <c r="R94" s="173">
        <f>R95</f>
        <v>0</v>
      </c>
      <c r="S94" s="172"/>
      <c r="T94" s="174">
        <f>T95</f>
        <v>0</v>
      </c>
      <c r="AR94" s="175" t="s">
        <v>74</v>
      </c>
      <c r="AT94" s="176" t="s">
        <v>68</v>
      </c>
      <c r="AU94" s="176" t="s">
        <v>69</v>
      </c>
      <c r="AY94" s="175" t="s">
        <v>144</v>
      </c>
      <c r="BK94" s="177">
        <f>BK95</f>
        <v>0</v>
      </c>
    </row>
    <row r="95" spans="1:65" s="2" customFormat="1" ht="16.5" customHeight="1">
      <c r="A95" s="36"/>
      <c r="B95" s="37"/>
      <c r="C95" s="180" t="s">
        <v>69</v>
      </c>
      <c r="D95" s="180" t="s">
        <v>146</v>
      </c>
      <c r="E95" s="181" t="s">
        <v>573</v>
      </c>
      <c r="F95" s="182" t="s">
        <v>5658</v>
      </c>
      <c r="G95" s="183" t="s">
        <v>1922</v>
      </c>
      <c r="H95" s="184">
        <v>1</v>
      </c>
      <c r="I95" s="408"/>
      <c r="J95" s="186">
        <f>ROUND(I95*H95,2)</f>
        <v>0</v>
      </c>
      <c r="K95" s="182" t="s">
        <v>19</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507</v>
      </c>
    </row>
    <row r="96" spans="1:65" s="12" customFormat="1" ht="25.95" customHeight="1">
      <c r="B96" s="164"/>
      <c r="C96" s="165"/>
      <c r="D96" s="166" t="s">
        <v>68</v>
      </c>
      <c r="E96" s="167" t="s">
        <v>5659</v>
      </c>
      <c r="F96" s="167" t="s">
        <v>5660</v>
      </c>
      <c r="G96" s="165"/>
      <c r="H96" s="165"/>
      <c r="I96" s="168"/>
      <c r="J96" s="169">
        <f>BK96</f>
        <v>0</v>
      </c>
      <c r="K96" s="165"/>
      <c r="L96" s="170"/>
      <c r="M96" s="171"/>
      <c r="N96" s="172"/>
      <c r="O96" s="172"/>
      <c r="P96" s="173">
        <f>SUM(P97:P101)</f>
        <v>0</v>
      </c>
      <c r="Q96" s="172"/>
      <c r="R96" s="173">
        <f>SUM(R97:R101)</f>
        <v>0</v>
      </c>
      <c r="S96" s="172"/>
      <c r="T96" s="174">
        <f>SUM(T97:T101)</f>
        <v>0</v>
      </c>
      <c r="AR96" s="175" t="s">
        <v>74</v>
      </c>
      <c r="AT96" s="176" t="s">
        <v>68</v>
      </c>
      <c r="AU96" s="176" t="s">
        <v>69</v>
      </c>
      <c r="AY96" s="175" t="s">
        <v>144</v>
      </c>
      <c r="BK96" s="177">
        <f>SUM(BK97:BK101)</f>
        <v>0</v>
      </c>
    </row>
    <row r="97" spans="1:65" s="2" customFormat="1" ht="55.5" customHeight="1">
      <c r="A97" s="36"/>
      <c r="B97" s="37"/>
      <c r="C97" s="180" t="s">
        <v>69</v>
      </c>
      <c r="D97" s="180" t="s">
        <v>146</v>
      </c>
      <c r="E97" s="181" t="s">
        <v>658</v>
      </c>
      <c r="F97" s="182" t="s">
        <v>5661</v>
      </c>
      <c r="G97" s="183" t="s">
        <v>1922</v>
      </c>
      <c r="H97" s="184">
        <v>1</v>
      </c>
      <c r="I97" s="408"/>
      <c r="J97" s="186">
        <f>ROUND(I97*H97,2)</f>
        <v>0</v>
      </c>
      <c r="K97" s="182" t="s">
        <v>19</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526</v>
      </c>
    </row>
    <row r="98" spans="1:65" s="2" customFormat="1" ht="21.75" customHeight="1">
      <c r="A98" s="36"/>
      <c r="B98" s="37"/>
      <c r="C98" s="180" t="s">
        <v>69</v>
      </c>
      <c r="D98" s="180" t="s">
        <v>146</v>
      </c>
      <c r="E98" s="181" t="s">
        <v>5662</v>
      </c>
      <c r="F98" s="182" t="s">
        <v>5663</v>
      </c>
      <c r="G98" s="183" t="s">
        <v>1922</v>
      </c>
      <c r="H98" s="184">
        <v>1</v>
      </c>
      <c r="I98" s="408"/>
      <c r="J98" s="186">
        <f>ROUND(I98*H98,2)</f>
        <v>0</v>
      </c>
      <c r="K98" s="182" t="s">
        <v>19</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106</v>
      </c>
      <c r="AT98" s="191" t="s">
        <v>146</v>
      </c>
      <c r="AU98" s="191" t="s">
        <v>74</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542</v>
      </c>
    </row>
    <row r="99" spans="1:65" s="2" customFormat="1" ht="62.7" customHeight="1">
      <c r="A99" s="36"/>
      <c r="B99" s="37"/>
      <c r="C99" s="180" t="s">
        <v>69</v>
      </c>
      <c r="D99" s="180" t="s">
        <v>146</v>
      </c>
      <c r="E99" s="181" t="s">
        <v>664</v>
      </c>
      <c r="F99" s="182" t="s">
        <v>5664</v>
      </c>
      <c r="G99" s="183" t="s">
        <v>1922</v>
      </c>
      <c r="H99" s="184">
        <v>1</v>
      </c>
      <c r="I99" s="408"/>
      <c r="J99" s="186">
        <f>ROUND(I99*H99,2)</f>
        <v>0</v>
      </c>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573</v>
      </c>
    </row>
    <row r="100" spans="1:65" s="2" customFormat="1" ht="49.05" customHeight="1">
      <c r="A100" s="36"/>
      <c r="B100" s="37"/>
      <c r="C100" s="180" t="s">
        <v>69</v>
      </c>
      <c r="D100" s="180" t="s">
        <v>146</v>
      </c>
      <c r="E100" s="181" t="s">
        <v>669</v>
      </c>
      <c r="F100" s="182" t="s">
        <v>5665</v>
      </c>
      <c r="G100" s="183" t="s">
        <v>1922</v>
      </c>
      <c r="H100" s="184">
        <v>1</v>
      </c>
      <c r="I100" s="408"/>
      <c r="J100" s="186">
        <f>ROUND(I100*H100,2)</f>
        <v>0</v>
      </c>
      <c r="K100" s="182" t="s">
        <v>19</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106</v>
      </c>
      <c r="AT100" s="191" t="s">
        <v>146</v>
      </c>
      <c r="AU100" s="191" t="s">
        <v>74</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106</v>
      </c>
      <c r="BM100" s="191" t="s">
        <v>593</v>
      </c>
    </row>
    <row r="101" spans="1:65" s="2" customFormat="1" ht="24.15" customHeight="1">
      <c r="A101" s="36"/>
      <c r="B101" s="37"/>
      <c r="C101" s="180" t="s">
        <v>69</v>
      </c>
      <c r="D101" s="180" t="s">
        <v>146</v>
      </c>
      <c r="E101" s="181" t="s">
        <v>674</v>
      </c>
      <c r="F101" s="182" t="s">
        <v>5666</v>
      </c>
      <c r="G101" s="183" t="s">
        <v>1922</v>
      </c>
      <c r="H101" s="184">
        <v>1</v>
      </c>
      <c r="I101" s="408"/>
      <c r="J101" s="186">
        <f>ROUND(I101*H101,2)</f>
        <v>0</v>
      </c>
      <c r="K101" s="182" t="s">
        <v>19</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106</v>
      </c>
      <c r="AT101" s="191" t="s">
        <v>146</v>
      </c>
      <c r="AU101" s="191" t="s">
        <v>74</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106</v>
      </c>
      <c r="BM101" s="191" t="s">
        <v>613</v>
      </c>
    </row>
    <row r="102" spans="1:65" s="12" customFormat="1" ht="25.95" customHeight="1">
      <c r="B102" s="164"/>
      <c r="C102" s="165"/>
      <c r="D102" s="166" t="s">
        <v>68</v>
      </c>
      <c r="E102" s="167" t="s">
        <v>5667</v>
      </c>
      <c r="F102" s="167" t="s">
        <v>5668</v>
      </c>
      <c r="G102" s="165"/>
      <c r="H102" s="165"/>
      <c r="I102" s="168"/>
      <c r="J102" s="169">
        <f>BK102</f>
        <v>0</v>
      </c>
      <c r="K102" s="165"/>
      <c r="L102" s="170"/>
      <c r="M102" s="171"/>
      <c r="N102" s="172"/>
      <c r="O102" s="172"/>
      <c r="P102" s="173">
        <f>SUM(P103:P107)</f>
        <v>0</v>
      </c>
      <c r="Q102" s="172"/>
      <c r="R102" s="173">
        <f>SUM(R103:R107)</f>
        <v>0</v>
      </c>
      <c r="S102" s="172"/>
      <c r="T102" s="174">
        <f>SUM(T103:T107)</f>
        <v>0</v>
      </c>
      <c r="AR102" s="175" t="s">
        <v>74</v>
      </c>
      <c r="AT102" s="176" t="s">
        <v>68</v>
      </c>
      <c r="AU102" s="176" t="s">
        <v>69</v>
      </c>
      <c r="AY102" s="175" t="s">
        <v>144</v>
      </c>
      <c r="BK102" s="177">
        <f>SUM(BK103:BK107)</f>
        <v>0</v>
      </c>
    </row>
    <row r="103" spans="1:65" s="2" customFormat="1" ht="66.75" customHeight="1">
      <c r="A103" s="36"/>
      <c r="B103" s="37"/>
      <c r="C103" s="180" t="s">
        <v>69</v>
      </c>
      <c r="D103" s="180" t="s">
        <v>146</v>
      </c>
      <c r="E103" s="181" t="s">
        <v>679</v>
      </c>
      <c r="F103" s="182" t="s">
        <v>5669</v>
      </c>
      <c r="G103" s="183" t="s">
        <v>1922</v>
      </c>
      <c r="H103" s="184">
        <v>1</v>
      </c>
      <c r="I103" s="408"/>
      <c r="J103" s="186">
        <f>ROUND(I103*H103,2)</f>
        <v>0</v>
      </c>
      <c r="K103" s="182" t="s">
        <v>19</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74</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636</v>
      </c>
    </row>
    <row r="104" spans="1:65" s="2" customFormat="1" ht="21.75" customHeight="1">
      <c r="A104" s="36"/>
      <c r="B104" s="37"/>
      <c r="C104" s="180" t="s">
        <v>69</v>
      </c>
      <c r="D104" s="180" t="s">
        <v>146</v>
      </c>
      <c r="E104" s="181" t="s">
        <v>5670</v>
      </c>
      <c r="F104" s="182" t="s">
        <v>5671</v>
      </c>
      <c r="G104" s="183" t="s">
        <v>1922</v>
      </c>
      <c r="H104" s="184">
        <v>1</v>
      </c>
      <c r="I104" s="408"/>
      <c r="J104" s="186">
        <f>ROUND(I104*H104,2)</f>
        <v>0</v>
      </c>
      <c r="K104" s="182" t="s">
        <v>19</v>
      </c>
      <c r="L104" s="41"/>
      <c r="M104" s="187" t="s">
        <v>19</v>
      </c>
      <c r="N104" s="188" t="s">
        <v>40</v>
      </c>
      <c r="O104" s="66"/>
      <c r="P104" s="189">
        <f>O104*H104</f>
        <v>0</v>
      </c>
      <c r="Q104" s="189">
        <v>0</v>
      </c>
      <c r="R104" s="189">
        <f>Q104*H104</f>
        <v>0</v>
      </c>
      <c r="S104" s="189">
        <v>0</v>
      </c>
      <c r="T104" s="190">
        <f>S104*H104</f>
        <v>0</v>
      </c>
      <c r="U104" s="36"/>
      <c r="V104" s="36"/>
      <c r="W104" s="36"/>
      <c r="X104" s="36"/>
      <c r="Y104" s="36"/>
      <c r="Z104" s="36"/>
      <c r="AA104" s="36"/>
      <c r="AB104" s="36"/>
      <c r="AC104" s="36"/>
      <c r="AD104" s="36"/>
      <c r="AE104" s="36"/>
      <c r="AR104" s="191" t="s">
        <v>106</v>
      </c>
      <c r="AT104" s="191" t="s">
        <v>146</v>
      </c>
      <c r="AU104" s="191" t="s">
        <v>74</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106</v>
      </c>
      <c r="BM104" s="191" t="s">
        <v>650</v>
      </c>
    </row>
    <row r="105" spans="1:65" s="2" customFormat="1" ht="49.05" customHeight="1">
      <c r="A105" s="36"/>
      <c r="B105" s="37"/>
      <c r="C105" s="180" t="s">
        <v>69</v>
      </c>
      <c r="D105" s="180" t="s">
        <v>146</v>
      </c>
      <c r="E105" s="181" t="s">
        <v>684</v>
      </c>
      <c r="F105" s="182" t="s">
        <v>5672</v>
      </c>
      <c r="G105" s="183" t="s">
        <v>1922</v>
      </c>
      <c r="H105" s="184">
        <v>1</v>
      </c>
      <c r="I105" s="408"/>
      <c r="J105" s="186">
        <f>ROUND(I105*H105,2)</f>
        <v>0</v>
      </c>
      <c r="K105" s="182" t="s">
        <v>19</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74</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664</v>
      </c>
    </row>
    <row r="106" spans="1:65" s="2" customFormat="1" ht="33" customHeight="1">
      <c r="A106" s="36"/>
      <c r="B106" s="37"/>
      <c r="C106" s="180" t="s">
        <v>69</v>
      </c>
      <c r="D106" s="180" t="s">
        <v>146</v>
      </c>
      <c r="E106" s="181" t="s">
        <v>5673</v>
      </c>
      <c r="F106" s="182" t="s">
        <v>5674</v>
      </c>
      <c r="G106" s="183" t="s">
        <v>1922</v>
      </c>
      <c r="H106" s="184">
        <v>1</v>
      </c>
      <c r="I106" s="408"/>
      <c r="J106" s="186">
        <f>ROUND(I106*H106,2)</f>
        <v>0</v>
      </c>
      <c r="K106" s="182" t="s">
        <v>19</v>
      </c>
      <c r="L106" s="41"/>
      <c r="M106" s="187" t="s">
        <v>19</v>
      </c>
      <c r="N106" s="188" t="s">
        <v>40</v>
      </c>
      <c r="O106" s="66"/>
      <c r="P106" s="189">
        <f>O106*H106</f>
        <v>0</v>
      </c>
      <c r="Q106" s="189">
        <v>0</v>
      </c>
      <c r="R106" s="189">
        <f>Q106*H106</f>
        <v>0</v>
      </c>
      <c r="S106" s="189">
        <v>0</v>
      </c>
      <c r="T106" s="190">
        <f>S106*H106</f>
        <v>0</v>
      </c>
      <c r="U106" s="36"/>
      <c r="V106" s="36"/>
      <c r="W106" s="36"/>
      <c r="X106" s="36"/>
      <c r="Y106" s="36"/>
      <c r="Z106" s="36"/>
      <c r="AA106" s="36"/>
      <c r="AB106" s="36"/>
      <c r="AC106" s="36"/>
      <c r="AD106" s="36"/>
      <c r="AE106" s="36"/>
      <c r="AR106" s="191" t="s">
        <v>106</v>
      </c>
      <c r="AT106" s="191" t="s">
        <v>146</v>
      </c>
      <c r="AU106" s="191" t="s">
        <v>74</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106</v>
      </c>
      <c r="BM106" s="191" t="s">
        <v>674</v>
      </c>
    </row>
    <row r="107" spans="1:65" s="2" customFormat="1" ht="24.15" customHeight="1">
      <c r="A107" s="36"/>
      <c r="B107" s="37"/>
      <c r="C107" s="180" t="s">
        <v>69</v>
      </c>
      <c r="D107" s="180" t="s">
        <v>146</v>
      </c>
      <c r="E107" s="181" t="s">
        <v>689</v>
      </c>
      <c r="F107" s="182" t="s">
        <v>5675</v>
      </c>
      <c r="G107" s="183" t="s">
        <v>1922</v>
      </c>
      <c r="H107" s="184">
        <v>1</v>
      </c>
      <c r="I107" s="408"/>
      <c r="J107" s="186">
        <f>ROUND(I107*H107,2)</f>
        <v>0</v>
      </c>
      <c r="K107" s="182" t="s">
        <v>19</v>
      </c>
      <c r="L107" s="41"/>
      <c r="M107" s="187" t="s">
        <v>19</v>
      </c>
      <c r="N107" s="188" t="s">
        <v>40</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106</v>
      </c>
      <c r="AT107" s="191" t="s">
        <v>146</v>
      </c>
      <c r="AU107" s="191" t="s">
        <v>74</v>
      </c>
      <c r="AY107" s="19" t="s">
        <v>144</v>
      </c>
      <c r="BE107" s="192">
        <f>IF(N107="základní",J107,0)</f>
        <v>0</v>
      </c>
      <c r="BF107" s="192">
        <f>IF(N107="snížená",J107,0)</f>
        <v>0</v>
      </c>
      <c r="BG107" s="192">
        <f>IF(N107="zákl. přenesená",J107,0)</f>
        <v>0</v>
      </c>
      <c r="BH107" s="192">
        <f>IF(N107="sníž. přenesená",J107,0)</f>
        <v>0</v>
      </c>
      <c r="BI107" s="192">
        <f>IF(N107="nulová",J107,0)</f>
        <v>0</v>
      </c>
      <c r="BJ107" s="19" t="s">
        <v>74</v>
      </c>
      <c r="BK107" s="192">
        <f>ROUND(I107*H107,2)</f>
        <v>0</v>
      </c>
      <c r="BL107" s="19" t="s">
        <v>106</v>
      </c>
      <c r="BM107" s="191" t="s">
        <v>684</v>
      </c>
    </row>
    <row r="108" spans="1:65" s="12" customFormat="1" ht="25.95" customHeight="1">
      <c r="B108" s="164"/>
      <c r="C108" s="165"/>
      <c r="D108" s="166" t="s">
        <v>68</v>
      </c>
      <c r="E108" s="167" t="s">
        <v>5676</v>
      </c>
      <c r="F108" s="167" t="s">
        <v>5677</v>
      </c>
      <c r="G108" s="165"/>
      <c r="H108" s="165"/>
      <c r="I108" s="168"/>
      <c r="J108" s="169">
        <f>BK108</f>
        <v>0</v>
      </c>
      <c r="K108" s="165"/>
      <c r="L108" s="170"/>
      <c r="M108" s="171"/>
      <c r="N108" s="172"/>
      <c r="O108" s="172"/>
      <c r="P108" s="173">
        <f>SUM(P109:P135)</f>
        <v>0</v>
      </c>
      <c r="Q108" s="172"/>
      <c r="R108" s="173">
        <f>SUM(R109:R135)</f>
        <v>0</v>
      </c>
      <c r="S108" s="172"/>
      <c r="T108" s="174">
        <f>SUM(T109:T135)</f>
        <v>0</v>
      </c>
      <c r="AR108" s="175" t="s">
        <v>74</v>
      </c>
      <c r="AT108" s="176" t="s">
        <v>68</v>
      </c>
      <c r="AU108" s="176" t="s">
        <v>69</v>
      </c>
      <c r="AY108" s="175" t="s">
        <v>144</v>
      </c>
      <c r="BK108" s="177">
        <f>SUM(BK109:BK135)</f>
        <v>0</v>
      </c>
    </row>
    <row r="109" spans="1:65" s="2" customFormat="1" ht="24.15" customHeight="1">
      <c r="A109" s="36"/>
      <c r="B109" s="37"/>
      <c r="C109" s="180" t="s">
        <v>69</v>
      </c>
      <c r="D109" s="180" t="s">
        <v>146</v>
      </c>
      <c r="E109" s="181" t="s">
        <v>5678</v>
      </c>
      <c r="F109" s="182" t="s">
        <v>5679</v>
      </c>
      <c r="G109" s="183" t="s">
        <v>1922</v>
      </c>
      <c r="H109" s="184">
        <v>1</v>
      </c>
      <c r="I109" s="408"/>
      <c r="J109" s="186">
        <f t="shared" ref="J109:J135" si="0">ROUND(I109*H109,2)</f>
        <v>0</v>
      </c>
      <c r="K109" s="182" t="s">
        <v>19</v>
      </c>
      <c r="L109" s="41"/>
      <c r="M109" s="187" t="s">
        <v>19</v>
      </c>
      <c r="N109" s="188" t="s">
        <v>40</v>
      </c>
      <c r="O109" s="66"/>
      <c r="P109" s="189">
        <f t="shared" ref="P109:P135" si="1">O109*H109</f>
        <v>0</v>
      </c>
      <c r="Q109" s="189">
        <v>0</v>
      </c>
      <c r="R109" s="189">
        <f t="shared" ref="R109:R135" si="2">Q109*H109</f>
        <v>0</v>
      </c>
      <c r="S109" s="189">
        <v>0</v>
      </c>
      <c r="T109" s="190">
        <f t="shared" ref="T109:T135" si="3">S109*H109</f>
        <v>0</v>
      </c>
      <c r="U109" s="36"/>
      <c r="V109" s="36"/>
      <c r="W109" s="36"/>
      <c r="X109" s="36"/>
      <c r="Y109" s="36"/>
      <c r="Z109" s="36"/>
      <c r="AA109" s="36"/>
      <c r="AB109" s="36"/>
      <c r="AC109" s="36"/>
      <c r="AD109" s="36"/>
      <c r="AE109" s="36"/>
      <c r="AR109" s="191" t="s">
        <v>106</v>
      </c>
      <c r="AT109" s="191" t="s">
        <v>146</v>
      </c>
      <c r="AU109" s="191" t="s">
        <v>74</v>
      </c>
      <c r="AY109" s="19" t="s">
        <v>144</v>
      </c>
      <c r="BE109" s="192">
        <f t="shared" ref="BE109:BE135" si="4">IF(N109="základní",J109,0)</f>
        <v>0</v>
      </c>
      <c r="BF109" s="192">
        <f t="shared" ref="BF109:BF135" si="5">IF(N109="snížená",J109,0)</f>
        <v>0</v>
      </c>
      <c r="BG109" s="192">
        <f t="shared" ref="BG109:BG135" si="6">IF(N109="zákl. přenesená",J109,0)</f>
        <v>0</v>
      </c>
      <c r="BH109" s="192">
        <f t="shared" ref="BH109:BH135" si="7">IF(N109="sníž. přenesená",J109,0)</f>
        <v>0</v>
      </c>
      <c r="BI109" s="192">
        <f t="shared" ref="BI109:BI135" si="8">IF(N109="nulová",J109,0)</f>
        <v>0</v>
      </c>
      <c r="BJ109" s="19" t="s">
        <v>74</v>
      </c>
      <c r="BK109" s="192">
        <f t="shared" ref="BK109:BK135" si="9">ROUND(I109*H109,2)</f>
        <v>0</v>
      </c>
      <c r="BL109" s="19" t="s">
        <v>106</v>
      </c>
      <c r="BM109" s="191" t="s">
        <v>694</v>
      </c>
    </row>
    <row r="110" spans="1:65" s="2" customFormat="1" ht="44.25" customHeight="1">
      <c r="A110" s="36"/>
      <c r="B110" s="37"/>
      <c r="C110" s="180" t="s">
        <v>69</v>
      </c>
      <c r="D110" s="180" t="s">
        <v>146</v>
      </c>
      <c r="E110" s="181" t="s">
        <v>723</v>
      </c>
      <c r="F110" s="182" t="s">
        <v>5680</v>
      </c>
      <c r="G110" s="183" t="s">
        <v>1922</v>
      </c>
      <c r="H110" s="184">
        <v>1</v>
      </c>
      <c r="I110" s="408"/>
      <c r="J110" s="186">
        <f t="shared" si="0"/>
        <v>0</v>
      </c>
      <c r="K110" s="182" t="s">
        <v>19</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709</v>
      </c>
    </row>
    <row r="111" spans="1:65" s="2" customFormat="1" ht="37.799999999999997" customHeight="1">
      <c r="A111" s="36"/>
      <c r="B111" s="37"/>
      <c r="C111" s="180" t="s">
        <v>69</v>
      </c>
      <c r="D111" s="180" t="s">
        <v>146</v>
      </c>
      <c r="E111" s="181" t="s">
        <v>5681</v>
      </c>
      <c r="F111" s="182" t="s">
        <v>5682</v>
      </c>
      <c r="G111" s="183" t="s">
        <v>1922</v>
      </c>
      <c r="H111" s="184">
        <v>1</v>
      </c>
      <c r="I111" s="408"/>
      <c r="J111" s="186">
        <f t="shared" si="0"/>
        <v>0</v>
      </c>
      <c r="K111" s="182" t="s">
        <v>19</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723</v>
      </c>
    </row>
    <row r="112" spans="1:65" s="2" customFormat="1" ht="49.05" customHeight="1">
      <c r="A112" s="36"/>
      <c r="B112" s="37"/>
      <c r="C112" s="180" t="s">
        <v>69</v>
      </c>
      <c r="D112" s="180" t="s">
        <v>146</v>
      </c>
      <c r="E112" s="181" t="s">
        <v>803</v>
      </c>
      <c r="F112" s="182" t="s">
        <v>5683</v>
      </c>
      <c r="G112" s="183" t="s">
        <v>1922</v>
      </c>
      <c r="H112" s="184">
        <v>1</v>
      </c>
      <c r="I112" s="408"/>
      <c r="J112" s="186">
        <f t="shared" si="0"/>
        <v>0</v>
      </c>
      <c r="K112" s="182" t="s">
        <v>19</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744</v>
      </c>
    </row>
    <row r="113" spans="1:65" s="2" customFormat="1" ht="114.9" customHeight="1">
      <c r="A113" s="36"/>
      <c r="B113" s="37"/>
      <c r="C113" s="180" t="s">
        <v>69</v>
      </c>
      <c r="D113" s="180" t="s">
        <v>146</v>
      </c>
      <c r="E113" s="181" t="s">
        <v>822</v>
      </c>
      <c r="F113" s="182" t="s">
        <v>5684</v>
      </c>
      <c r="G113" s="183" t="s">
        <v>1922</v>
      </c>
      <c r="H113" s="184">
        <v>1</v>
      </c>
      <c r="I113" s="408"/>
      <c r="J113" s="186">
        <f t="shared" si="0"/>
        <v>0</v>
      </c>
      <c r="K113" s="182" t="s">
        <v>19</v>
      </c>
      <c r="L113" s="41"/>
      <c r="M113" s="187" t="s">
        <v>19</v>
      </c>
      <c r="N113" s="188"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106</v>
      </c>
      <c r="AT113" s="191" t="s">
        <v>146</v>
      </c>
      <c r="AU113" s="191" t="s">
        <v>74</v>
      </c>
      <c r="AY113" s="19" t="s">
        <v>144</v>
      </c>
      <c r="BE113" s="192">
        <f t="shared" si="4"/>
        <v>0</v>
      </c>
      <c r="BF113" s="192">
        <f t="shared" si="5"/>
        <v>0</v>
      </c>
      <c r="BG113" s="192">
        <f t="shared" si="6"/>
        <v>0</v>
      </c>
      <c r="BH113" s="192">
        <f t="shared" si="7"/>
        <v>0</v>
      </c>
      <c r="BI113" s="192">
        <f t="shared" si="8"/>
        <v>0</v>
      </c>
      <c r="BJ113" s="19" t="s">
        <v>74</v>
      </c>
      <c r="BK113" s="192">
        <f t="shared" si="9"/>
        <v>0</v>
      </c>
      <c r="BL113" s="19" t="s">
        <v>106</v>
      </c>
      <c r="BM113" s="191" t="s">
        <v>775</v>
      </c>
    </row>
    <row r="114" spans="1:65" s="2" customFormat="1" ht="24.15" customHeight="1">
      <c r="A114" s="36"/>
      <c r="B114" s="37"/>
      <c r="C114" s="180" t="s">
        <v>69</v>
      </c>
      <c r="D114" s="180" t="s">
        <v>146</v>
      </c>
      <c r="E114" s="181" t="s">
        <v>5685</v>
      </c>
      <c r="F114" s="182" t="s">
        <v>5686</v>
      </c>
      <c r="G114" s="183" t="s">
        <v>1922</v>
      </c>
      <c r="H114" s="184">
        <v>1</v>
      </c>
      <c r="I114" s="408"/>
      <c r="J114" s="186">
        <f t="shared" si="0"/>
        <v>0</v>
      </c>
      <c r="K114" s="182" t="s">
        <v>19</v>
      </c>
      <c r="L114" s="41"/>
      <c r="M114" s="187" t="s">
        <v>19</v>
      </c>
      <c r="N114" s="188" t="s">
        <v>40</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106</v>
      </c>
      <c r="AT114" s="191" t="s">
        <v>146</v>
      </c>
      <c r="AU114" s="191" t="s">
        <v>74</v>
      </c>
      <c r="AY114" s="19" t="s">
        <v>144</v>
      </c>
      <c r="BE114" s="192">
        <f t="shared" si="4"/>
        <v>0</v>
      </c>
      <c r="BF114" s="192">
        <f t="shared" si="5"/>
        <v>0</v>
      </c>
      <c r="BG114" s="192">
        <f t="shared" si="6"/>
        <v>0</v>
      </c>
      <c r="BH114" s="192">
        <f t="shared" si="7"/>
        <v>0</v>
      </c>
      <c r="BI114" s="192">
        <f t="shared" si="8"/>
        <v>0</v>
      </c>
      <c r="BJ114" s="19" t="s">
        <v>74</v>
      </c>
      <c r="BK114" s="192">
        <f t="shared" si="9"/>
        <v>0</v>
      </c>
      <c r="BL114" s="19" t="s">
        <v>106</v>
      </c>
      <c r="BM114" s="191" t="s">
        <v>803</v>
      </c>
    </row>
    <row r="115" spans="1:65" s="2" customFormat="1" ht="16.5" customHeight="1">
      <c r="A115" s="36"/>
      <c r="B115" s="37"/>
      <c r="C115" s="180" t="s">
        <v>69</v>
      </c>
      <c r="D115" s="180" t="s">
        <v>146</v>
      </c>
      <c r="E115" s="181" t="s">
        <v>5687</v>
      </c>
      <c r="F115" s="182" t="s">
        <v>5688</v>
      </c>
      <c r="G115" s="183" t="s">
        <v>1922</v>
      </c>
      <c r="H115" s="184">
        <v>5</v>
      </c>
      <c r="I115" s="408"/>
      <c r="J115" s="186">
        <f t="shared" si="0"/>
        <v>0</v>
      </c>
      <c r="K115" s="182" t="s">
        <v>19</v>
      </c>
      <c r="L115" s="41"/>
      <c r="M115" s="187" t="s">
        <v>19</v>
      </c>
      <c r="N115" s="188" t="s">
        <v>40</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106</v>
      </c>
      <c r="AT115" s="191" t="s">
        <v>146</v>
      </c>
      <c r="AU115" s="191" t="s">
        <v>74</v>
      </c>
      <c r="AY115" s="19" t="s">
        <v>144</v>
      </c>
      <c r="BE115" s="192">
        <f t="shared" si="4"/>
        <v>0</v>
      </c>
      <c r="BF115" s="192">
        <f t="shared" si="5"/>
        <v>0</v>
      </c>
      <c r="BG115" s="192">
        <f t="shared" si="6"/>
        <v>0</v>
      </c>
      <c r="BH115" s="192">
        <f t="shared" si="7"/>
        <v>0</v>
      </c>
      <c r="BI115" s="192">
        <f t="shared" si="8"/>
        <v>0</v>
      </c>
      <c r="BJ115" s="19" t="s">
        <v>74</v>
      </c>
      <c r="BK115" s="192">
        <f t="shared" si="9"/>
        <v>0</v>
      </c>
      <c r="BL115" s="19" t="s">
        <v>106</v>
      </c>
      <c r="BM115" s="191" t="s">
        <v>822</v>
      </c>
    </row>
    <row r="116" spans="1:65" s="2" customFormat="1" ht="16.5" customHeight="1">
      <c r="A116" s="36"/>
      <c r="B116" s="37"/>
      <c r="C116" s="180" t="s">
        <v>69</v>
      </c>
      <c r="D116" s="180" t="s">
        <v>146</v>
      </c>
      <c r="E116" s="181" t="s">
        <v>5689</v>
      </c>
      <c r="F116" s="182" t="s">
        <v>5690</v>
      </c>
      <c r="G116" s="183" t="s">
        <v>1922</v>
      </c>
      <c r="H116" s="184">
        <v>3</v>
      </c>
      <c r="I116" s="408"/>
      <c r="J116" s="186">
        <f t="shared" si="0"/>
        <v>0</v>
      </c>
      <c r="K116" s="182" t="s">
        <v>19</v>
      </c>
      <c r="L116" s="41"/>
      <c r="M116" s="187" t="s">
        <v>19</v>
      </c>
      <c r="N116" s="188" t="s">
        <v>40</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106</v>
      </c>
      <c r="AT116" s="191" t="s">
        <v>146</v>
      </c>
      <c r="AU116" s="191" t="s">
        <v>74</v>
      </c>
      <c r="AY116" s="19" t="s">
        <v>144</v>
      </c>
      <c r="BE116" s="192">
        <f t="shared" si="4"/>
        <v>0</v>
      </c>
      <c r="BF116" s="192">
        <f t="shared" si="5"/>
        <v>0</v>
      </c>
      <c r="BG116" s="192">
        <f t="shared" si="6"/>
        <v>0</v>
      </c>
      <c r="BH116" s="192">
        <f t="shared" si="7"/>
        <v>0</v>
      </c>
      <c r="BI116" s="192">
        <f t="shared" si="8"/>
        <v>0</v>
      </c>
      <c r="BJ116" s="19" t="s">
        <v>74</v>
      </c>
      <c r="BK116" s="192">
        <f t="shared" si="9"/>
        <v>0</v>
      </c>
      <c r="BL116" s="19" t="s">
        <v>106</v>
      </c>
      <c r="BM116" s="191" t="s">
        <v>836</v>
      </c>
    </row>
    <row r="117" spans="1:65" s="2" customFormat="1" ht="16.5" customHeight="1">
      <c r="A117" s="36"/>
      <c r="B117" s="37"/>
      <c r="C117" s="180" t="s">
        <v>69</v>
      </c>
      <c r="D117" s="180" t="s">
        <v>146</v>
      </c>
      <c r="E117" s="181" t="s">
        <v>5691</v>
      </c>
      <c r="F117" s="182" t="s">
        <v>5692</v>
      </c>
      <c r="G117" s="183" t="s">
        <v>1922</v>
      </c>
      <c r="H117" s="184">
        <v>5</v>
      </c>
      <c r="I117" s="408"/>
      <c r="J117" s="186">
        <f t="shared" si="0"/>
        <v>0</v>
      </c>
      <c r="K117" s="182" t="s">
        <v>19</v>
      </c>
      <c r="L117" s="41"/>
      <c r="M117" s="187" t="s">
        <v>19</v>
      </c>
      <c r="N117" s="188" t="s">
        <v>40</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106</v>
      </c>
      <c r="AT117" s="191" t="s">
        <v>146</v>
      </c>
      <c r="AU117" s="191" t="s">
        <v>74</v>
      </c>
      <c r="AY117" s="19" t="s">
        <v>144</v>
      </c>
      <c r="BE117" s="192">
        <f t="shared" si="4"/>
        <v>0</v>
      </c>
      <c r="BF117" s="192">
        <f t="shared" si="5"/>
        <v>0</v>
      </c>
      <c r="BG117" s="192">
        <f t="shared" si="6"/>
        <v>0</v>
      </c>
      <c r="BH117" s="192">
        <f t="shared" si="7"/>
        <v>0</v>
      </c>
      <c r="BI117" s="192">
        <f t="shared" si="8"/>
        <v>0</v>
      </c>
      <c r="BJ117" s="19" t="s">
        <v>74</v>
      </c>
      <c r="BK117" s="192">
        <f t="shared" si="9"/>
        <v>0</v>
      </c>
      <c r="BL117" s="19" t="s">
        <v>106</v>
      </c>
      <c r="BM117" s="191" t="s">
        <v>852</v>
      </c>
    </row>
    <row r="118" spans="1:65" s="2" customFormat="1" ht="16.5" customHeight="1">
      <c r="A118" s="36"/>
      <c r="B118" s="37"/>
      <c r="C118" s="180" t="s">
        <v>69</v>
      </c>
      <c r="D118" s="180" t="s">
        <v>146</v>
      </c>
      <c r="E118" s="181" t="s">
        <v>5693</v>
      </c>
      <c r="F118" s="182" t="s">
        <v>5694</v>
      </c>
      <c r="G118" s="183" t="s">
        <v>1922</v>
      </c>
      <c r="H118" s="184">
        <v>4</v>
      </c>
      <c r="I118" s="408"/>
      <c r="J118" s="186">
        <f t="shared" si="0"/>
        <v>0</v>
      </c>
      <c r="K118" s="182" t="s">
        <v>19</v>
      </c>
      <c r="L118" s="41"/>
      <c r="M118" s="187" t="s">
        <v>19</v>
      </c>
      <c r="N118" s="188" t="s">
        <v>40</v>
      </c>
      <c r="O118" s="66"/>
      <c r="P118" s="189">
        <f t="shared" si="1"/>
        <v>0</v>
      </c>
      <c r="Q118" s="189">
        <v>0</v>
      </c>
      <c r="R118" s="189">
        <f t="shared" si="2"/>
        <v>0</v>
      </c>
      <c r="S118" s="189">
        <v>0</v>
      </c>
      <c r="T118" s="190">
        <f t="shared" si="3"/>
        <v>0</v>
      </c>
      <c r="U118" s="36"/>
      <c r="V118" s="36"/>
      <c r="W118" s="36"/>
      <c r="X118" s="36"/>
      <c r="Y118" s="36"/>
      <c r="Z118" s="36"/>
      <c r="AA118" s="36"/>
      <c r="AB118" s="36"/>
      <c r="AC118" s="36"/>
      <c r="AD118" s="36"/>
      <c r="AE118" s="36"/>
      <c r="AR118" s="191" t="s">
        <v>106</v>
      </c>
      <c r="AT118" s="191" t="s">
        <v>146</v>
      </c>
      <c r="AU118" s="191" t="s">
        <v>74</v>
      </c>
      <c r="AY118" s="19" t="s">
        <v>144</v>
      </c>
      <c r="BE118" s="192">
        <f t="shared" si="4"/>
        <v>0</v>
      </c>
      <c r="BF118" s="192">
        <f t="shared" si="5"/>
        <v>0</v>
      </c>
      <c r="BG118" s="192">
        <f t="shared" si="6"/>
        <v>0</v>
      </c>
      <c r="BH118" s="192">
        <f t="shared" si="7"/>
        <v>0</v>
      </c>
      <c r="BI118" s="192">
        <f t="shared" si="8"/>
        <v>0</v>
      </c>
      <c r="BJ118" s="19" t="s">
        <v>74</v>
      </c>
      <c r="BK118" s="192">
        <f t="shared" si="9"/>
        <v>0</v>
      </c>
      <c r="BL118" s="19" t="s">
        <v>106</v>
      </c>
      <c r="BM118" s="191" t="s">
        <v>880</v>
      </c>
    </row>
    <row r="119" spans="1:65" s="2" customFormat="1" ht="16.5" customHeight="1">
      <c r="A119" s="36"/>
      <c r="B119" s="37"/>
      <c r="C119" s="180" t="s">
        <v>69</v>
      </c>
      <c r="D119" s="180" t="s">
        <v>146</v>
      </c>
      <c r="E119" s="181" t="s">
        <v>5695</v>
      </c>
      <c r="F119" s="182" t="s">
        <v>5696</v>
      </c>
      <c r="G119" s="183" t="s">
        <v>5697</v>
      </c>
      <c r="H119" s="184">
        <v>2</v>
      </c>
      <c r="I119" s="408"/>
      <c r="J119" s="186">
        <f t="shared" si="0"/>
        <v>0</v>
      </c>
      <c r="K119" s="182" t="s">
        <v>19</v>
      </c>
      <c r="L119" s="41"/>
      <c r="M119" s="187" t="s">
        <v>19</v>
      </c>
      <c r="N119" s="188" t="s">
        <v>40</v>
      </c>
      <c r="O119" s="66"/>
      <c r="P119" s="189">
        <f t="shared" si="1"/>
        <v>0</v>
      </c>
      <c r="Q119" s="189">
        <v>0</v>
      </c>
      <c r="R119" s="189">
        <f t="shared" si="2"/>
        <v>0</v>
      </c>
      <c r="S119" s="189">
        <v>0</v>
      </c>
      <c r="T119" s="190">
        <f t="shared" si="3"/>
        <v>0</v>
      </c>
      <c r="U119" s="36"/>
      <c r="V119" s="36"/>
      <c r="W119" s="36"/>
      <c r="X119" s="36"/>
      <c r="Y119" s="36"/>
      <c r="Z119" s="36"/>
      <c r="AA119" s="36"/>
      <c r="AB119" s="36"/>
      <c r="AC119" s="36"/>
      <c r="AD119" s="36"/>
      <c r="AE119" s="36"/>
      <c r="AR119" s="191" t="s">
        <v>106</v>
      </c>
      <c r="AT119" s="191" t="s">
        <v>146</v>
      </c>
      <c r="AU119" s="191" t="s">
        <v>74</v>
      </c>
      <c r="AY119" s="19" t="s">
        <v>144</v>
      </c>
      <c r="BE119" s="192">
        <f t="shared" si="4"/>
        <v>0</v>
      </c>
      <c r="BF119" s="192">
        <f t="shared" si="5"/>
        <v>0</v>
      </c>
      <c r="BG119" s="192">
        <f t="shared" si="6"/>
        <v>0</v>
      </c>
      <c r="BH119" s="192">
        <f t="shared" si="7"/>
        <v>0</v>
      </c>
      <c r="BI119" s="192">
        <f t="shared" si="8"/>
        <v>0</v>
      </c>
      <c r="BJ119" s="19" t="s">
        <v>74</v>
      </c>
      <c r="BK119" s="192">
        <f t="shared" si="9"/>
        <v>0</v>
      </c>
      <c r="BL119" s="19" t="s">
        <v>106</v>
      </c>
      <c r="BM119" s="191" t="s">
        <v>898</v>
      </c>
    </row>
    <row r="120" spans="1:65" s="2" customFormat="1" ht="16.5" customHeight="1">
      <c r="A120" s="36"/>
      <c r="B120" s="37"/>
      <c r="C120" s="180" t="s">
        <v>69</v>
      </c>
      <c r="D120" s="180" t="s">
        <v>146</v>
      </c>
      <c r="E120" s="181" t="s">
        <v>5698</v>
      </c>
      <c r="F120" s="182" t="s">
        <v>5699</v>
      </c>
      <c r="G120" s="183" t="s">
        <v>1922</v>
      </c>
      <c r="H120" s="184">
        <v>3</v>
      </c>
      <c r="I120" s="408"/>
      <c r="J120" s="186">
        <f t="shared" si="0"/>
        <v>0</v>
      </c>
      <c r="K120" s="182" t="s">
        <v>19</v>
      </c>
      <c r="L120" s="41"/>
      <c r="M120" s="187" t="s">
        <v>19</v>
      </c>
      <c r="N120" s="188" t="s">
        <v>40</v>
      </c>
      <c r="O120" s="66"/>
      <c r="P120" s="189">
        <f t="shared" si="1"/>
        <v>0</v>
      </c>
      <c r="Q120" s="189">
        <v>0</v>
      </c>
      <c r="R120" s="189">
        <f t="shared" si="2"/>
        <v>0</v>
      </c>
      <c r="S120" s="189">
        <v>0</v>
      </c>
      <c r="T120" s="190">
        <f t="shared" si="3"/>
        <v>0</v>
      </c>
      <c r="U120" s="36"/>
      <c r="V120" s="36"/>
      <c r="W120" s="36"/>
      <c r="X120" s="36"/>
      <c r="Y120" s="36"/>
      <c r="Z120" s="36"/>
      <c r="AA120" s="36"/>
      <c r="AB120" s="36"/>
      <c r="AC120" s="36"/>
      <c r="AD120" s="36"/>
      <c r="AE120" s="36"/>
      <c r="AR120" s="191" t="s">
        <v>106</v>
      </c>
      <c r="AT120" s="191" t="s">
        <v>146</v>
      </c>
      <c r="AU120" s="191" t="s">
        <v>74</v>
      </c>
      <c r="AY120" s="19" t="s">
        <v>144</v>
      </c>
      <c r="BE120" s="192">
        <f t="shared" si="4"/>
        <v>0</v>
      </c>
      <c r="BF120" s="192">
        <f t="shared" si="5"/>
        <v>0</v>
      </c>
      <c r="BG120" s="192">
        <f t="shared" si="6"/>
        <v>0</v>
      </c>
      <c r="BH120" s="192">
        <f t="shared" si="7"/>
        <v>0</v>
      </c>
      <c r="BI120" s="192">
        <f t="shared" si="8"/>
        <v>0</v>
      </c>
      <c r="BJ120" s="19" t="s">
        <v>74</v>
      </c>
      <c r="BK120" s="192">
        <f t="shared" si="9"/>
        <v>0</v>
      </c>
      <c r="BL120" s="19" t="s">
        <v>106</v>
      </c>
      <c r="BM120" s="191" t="s">
        <v>913</v>
      </c>
    </row>
    <row r="121" spans="1:65" s="2" customFormat="1" ht="16.5" customHeight="1">
      <c r="A121" s="36"/>
      <c r="B121" s="37"/>
      <c r="C121" s="180" t="s">
        <v>69</v>
      </c>
      <c r="D121" s="180" t="s">
        <v>146</v>
      </c>
      <c r="E121" s="181" t="s">
        <v>5700</v>
      </c>
      <c r="F121" s="182" t="s">
        <v>5701</v>
      </c>
      <c r="G121" s="183" t="s">
        <v>1922</v>
      </c>
      <c r="H121" s="184">
        <v>5</v>
      </c>
      <c r="I121" s="408"/>
      <c r="J121" s="186">
        <f t="shared" si="0"/>
        <v>0</v>
      </c>
      <c r="K121" s="182" t="s">
        <v>19</v>
      </c>
      <c r="L121" s="41"/>
      <c r="M121" s="187" t="s">
        <v>19</v>
      </c>
      <c r="N121" s="188" t="s">
        <v>40</v>
      </c>
      <c r="O121" s="66"/>
      <c r="P121" s="189">
        <f t="shared" si="1"/>
        <v>0</v>
      </c>
      <c r="Q121" s="189">
        <v>0</v>
      </c>
      <c r="R121" s="189">
        <f t="shared" si="2"/>
        <v>0</v>
      </c>
      <c r="S121" s="189">
        <v>0</v>
      </c>
      <c r="T121" s="190">
        <f t="shared" si="3"/>
        <v>0</v>
      </c>
      <c r="U121" s="36"/>
      <c r="V121" s="36"/>
      <c r="W121" s="36"/>
      <c r="X121" s="36"/>
      <c r="Y121" s="36"/>
      <c r="Z121" s="36"/>
      <c r="AA121" s="36"/>
      <c r="AB121" s="36"/>
      <c r="AC121" s="36"/>
      <c r="AD121" s="36"/>
      <c r="AE121" s="36"/>
      <c r="AR121" s="191" t="s">
        <v>106</v>
      </c>
      <c r="AT121" s="191" t="s">
        <v>146</v>
      </c>
      <c r="AU121" s="191" t="s">
        <v>74</v>
      </c>
      <c r="AY121" s="19" t="s">
        <v>144</v>
      </c>
      <c r="BE121" s="192">
        <f t="shared" si="4"/>
        <v>0</v>
      </c>
      <c r="BF121" s="192">
        <f t="shared" si="5"/>
        <v>0</v>
      </c>
      <c r="BG121" s="192">
        <f t="shared" si="6"/>
        <v>0</v>
      </c>
      <c r="BH121" s="192">
        <f t="shared" si="7"/>
        <v>0</v>
      </c>
      <c r="BI121" s="192">
        <f t="shared" si="8"/>
        <v>0</v>
      </c>
      <c r="BJ121" s="19" t="s">
        <v>74</v>
      </c>
      <c r="BK121" s="192">
        <f t="shared" si="9"/>
        <v>0</v>
      </c>
      <c r="BL121" s="19" t="s">
        <v>106</v>
      </c>
      <c r="BM121" s="191" t="s">
        <v>923</v>
      </c>
    </row>
    <row r="122" spans="1:65" s="2" customFormat="1" ht="49.05" customHeight="1">
      <c r="A122" s="36"/>
      <c r="B122" s="37"/>
      <c r="C122" s="180" t="s">
        <v>69</v>
      </c>
      <c r="D122" s="180" t="s">
        <v>146</v>
      </c>
      <c r="E122" s="181" t="s">
        <v>828</v>
      </c>
      <c r="F122" s="182" t="s">
        <v>5702</v>
      </c>
      <c r="G122" s="183" t="s">
        <v>1922</v>
      </c>
      <c r="H122" s="184">
        <v>1</v>
      </c>
      <c r="I122" s="408"/>
      <c r="J122" s="186">
        <f t="shared" si="0"/>
        <v>0</v>
      </c>
      <c r="K122" s="182" t="s">
        <v>19</v>
      </c>
      <c r="L122" s="41"/>
      <c r="M122" s="187" t="s">
        <v>19</v>
      </c>
      <c r="N122" s="188" t="s">
        <v>40</v>
      </c>
      <c r="O122" s="66"/>
      <c r="P122" s="189">
        <f t="shared" si="1"/>
        <v>0</v>
      </c>
      <c r="Q122" s="189">
        <v>0</v>
      </c>
      <c r="R122" s="189">
        <f t="shared" si="2"/>
        <v>0</v>
      </c>
      <c r="S122" s="189">
        <v>0</v>
      </c>
      <c r="T122" s="190">
        <f t="shared" si="3"/>
        <v>0</v>
      </c>
      <c r="U122" s="36"/>
      <c r="V122" s="36"/>
      <c r="W122" s="36"/>
      <c r="X122" s="36"/>
      <c r="Y122" s="36"/>
      <c r="Z122" s="36"/>
      <c r="AA122" s="36"/>
      <c r="AB122" s="36"/>
      <c r="AC122" s="36"/>
      <c r="AD122" s="36"/>
      <c r="AE122" s="36"/>
      <c r="AR122" s="191" t="s">
        <v>106</v>
      </c>
      <c r="AT122" s="191" t="s">
        <v>146</v>
      </c>
      <c r="AU122" s="191" t="s">
        <v>74</v>
      </c>
      <c r="AY122" s="19" t="s">
        <v>144</v>
      </c>
      <c r="BE122" s="192">
        <f t="shared" si="4"/>
        <v>0</v>
      </c>
      <c r="BF122" s="192">
        <f t="shared" si="5"/>
        <v>0</v>
      </c>
      <c r="BG122" s="192">
        <f t="shared" si="6"/>
        <v>0</v>
      </c>
      <c r="BH122" s="192">
        <f t="shared" si="7"/>
        <v>0</v>
      </c>
      <c r="BI122" s="192">
        <f t="shared" si="8"/>
        <v>0</v>
      </c>
      <c r="BJ122" s="19" t="s">
        <v>74</v>
      </c>
      <c r="BK122" s="192">
        <f t="shared" si="9"/>
        <v>0</v>
      </c>
      <c r="BL122" s="19" t="s">
        <v>106</v>
      </c>
      <c r="BM122" s="191" t="s">
        <v>946</v>
      </c>
    </row>
    <row r="123" spans="1:65" s="2" customFormat="1" ht="37.799999999999997" customHeight="1">
      <c r="A123" s="36"/>
      <c r="B123" s="37"/>
      <c r="C123" s="180" t="s">
        <v>69</v>
      </c>
      <c r="D123" s="180" t="s">
        <v>146</v>
      </c>
      <c r="E123" s="181" t="s">
        <v>5703</v>
      </c>
      <c r="F123" s="182" t="s">
        <v>5704</v>
      </c>
      <c r="G123" s="183" t="s">
        <v>1922</v>
      </c>
      <c r="H123" s="184">
        <v>1</v>
      </c>
      <c r="I123" s="408"/>
      <c r="J123" s="186">
        <f t="shared" si="0"/>
        <v>0</v>
      </c>
      <c r="K123" s="182" t="s">
        <v>19</v>
      </c>
      <c r="L123" s="41"/>
      <c r="M123" s="187" t="s">
        <v>19</v>
      </c>
      <c r="N123" s="188" t="s">
        <v>40</v>
      </c>
      <c r="O123" s="66"/>
      <c r="P123" s="189">
        <f t="shared" si="1"/>
        <v>0</v>
      </c>
      <c r="Q123" s="189">
        <v>0</v>
      </c>
      <c r="R123" s="189">
        <f t="shared" si="2"/>
        <v>0</v>
      </c>
      <c r="S123" s="189">
        <v>0</v>
      </c>
      <c r="T123" s="190">
        <f t="shared" si="3"/>
        <v>0</v>
      </c>
      <c r="U123" s="36"/>
      <c r="V123" s="36"/>
      <c r="W123" s="36"/>
      <c r="X123" s="36"/>
      <c r="Y123" s="36"/>
      <c r="Z123" s="36"/>
      <c r="AA123" s="36"/>
      <c r="AB123" s="36"/>
      <c r="AC123" s="36"/>
      <c r="AD123" s="36"/>
      <c r="AE123" s="36"/>
      <c r="AR123" s="191" t="s">
        <v>106</v>
      </c>
      <c r="AT123" s="191" t="s">
        <v>146</v>
      </c>
      <c r="AU123" s="191" t="s">
        <v>74</v>
      </c>
      <c r="AY123" s="19" t="s">
        <v>144</v>
      </c>
      <c r="BE123" s="192">
        <f t="shared" si="4"/>
        <v>0</v>
      </c>
      <c r="BF123" s="192">
        <f t="shared" si="5"/>
        <v>0</v>
      </c>
      <c r="BG123" s="192">
        <f t="shared" si="6"/>
        <v>0</v>
      </c>
      <c r="BH123" s="192">
        <f t="shared" si="7"/>
        <v>0</v>
      </c>
      <c r="BI123" s="192">
        <f t="shared" si="8"/>
        <v>0</v>
      </c>
      <c r="BJ123" s="19" t="s">
        <v>74</v>
      </c>
      <c r="BK123" s="192">
        <f t="shared" si="9"/>
        <v>0</v>
      </c>
      <c r="BL123" s="19" t="s">
        <v>106</v>
      </c>
      <c r="BM123" s="191" t="s">
        <v>959</v>
      </c>
    </row>
    <row r="124" spans="1:65" s="2" customFormat="1" ht="49.05" customHeight="1">
      <c r="A124" s="36"/>
      <c r="B124" s="37"/>
      <c r="C124" s="180" t="s">
        <v>69</v>
      </c>
      <c r="D124" s="180" t="s">
        <v>146</v>
      </c>
      <c r="E124" s="181" t="s">
        <v>836</v>
      </c>
      <c r="F124" s="182" t="s">
        <v>5705</v>
      </c>
      <c r="G124" s="183" t="s">
        <v>1922</v>
      </c>
      <c r="H124" s="184">
        <v>1</v>
      </c>
      <c r="I124" s="408"/>
      <c r="J124" s="186">
        <f t="shared" si="0"/>
        <v>0</v>
      </c>
      <c r="K124" s="182" t="s">
        <v>19</v>
      </c>
      <c r="L124" s="41"/>
      <c r="M124" s="187" t="s">
        <v>19</v>
      </c>
      <c r="N124" s="188" t="s">
        <v>40</v>
      </c>
      <c r="O124" s="66"/>
      <c r="P124" s="189">
        <f t="shared" si="1"/>
        <v>0</v>
      </c>
      <c r="Q124" s="189">
        <v>0</v>
      </c>
      <c r="R124" s="189">
        <f t="shared" si="2"/>
        <v>0</v>
      </c>
      <c r="S124" s="189">
        <v>0</v>
      </c>
      <c r="T124" s="190">
        <f t="shared" si="3"/>
        <v>0</v>
      </c>
      <c r="U124" s="36"/>
      <c r="V124" s="36"/>
      <c r="W124" s="36"/>
      <c r="X124" s="36"/>
      <c r="Y124" s="36"/>
      <c r="Z124" s="36"/>
      <c r="AA124" s="36"/>
      <c r="AB124" s="36"/>
      <c r="AC124" s="36"/>
      <c r="AD124" s="36"/>
      <c r="AE124" s="36"/>
      <c r="AR124" s="191" t="s">
        <v>106</v>
      </c>
      <c r="AT124" s="191" t="s">
        <v>146</v>
      </c>
      <c r="AU124" s="191" t="s">
        <v>74</v>
      </c>
      <c r="AY124" s="19" t="s">
        <v>144</v>
      </c>
      <c r="BE124" s="192">
        <f t="shared" si="4"/>
        <v>0</v>
      </c>
      <c r="BF124" s="192">
        <f t="shared" si="5"/>
        <v>0</v>
      </c>
      <c r="BG124" s="192">
        <f t="shared" si="6"/>
        <v>0</v>
      </c>
      <c r="BH124" s="192">
        <f t="shared" si="7"/>
        <v>0</v>
      </c>
      <c r="BI124" s="192">
        <f t="shared" si="8"/>
        <v>0</v>
      </c>
      <c r="BJ124" s="19" t="s">
        <v>74</v>
      </c>
      <c r="BK124" s="192">
        <f t="shared" si="9"/>
        <v>0</v>
      </c>
      <c r="BL124" s="19" t="s">
        <v>106</v>
      </c>
      <c r="BM124" s="191" t="s">
        <v>966</v>
      </c>
    </row>
    <row r="125" spans="1:65" s="2" customFormat="1" ht="49.05" customHeight="1">
      <c r="A125" s="36"/>
      <c r="B125" s="37"/>
      <c r="C125" s="180" t="s">
        <v>69</v>
      </c>
      <c r="D125" s="180" t="s">
        <v>146</v>
      </c>
      <c r="E125" s="181" t="s">
        <v>852</v>
      </c>
      <c r="F125" s="182" t="s">
        <v>5706</v>
      </c>
      <c r="G125" s="183" t="s">
        <v>1922</v>
      </c>
      <c r="H125" s="184">
        <v>1</v>
      </c>
      <c r="I125" s="408"/>
      <c r="J125" s="186">
        <f t="shared" si="0"/>
        <v>0</v>
      </c>
      <c r="K125" s="182" t="s">
        <v>19</v>
      </c>
      <c r="L125" s="41"/>
      <c r="M125" s="187" t="s">
        <v>19</v>
      </c>
      <c r="N125" s="188" t="s">
        <v>40</v>
      </c>
      <c r="O125" s="66"/>
      <c r="P125" s="189">
        <f t="shared" si="1"/>
        <v>0</v>
      </c>
      <c r="Q125" s="189">
        <v>0</v>
      </c>
      <c r="R125" s="189">
        <f t="shared" si="2"/>
        <v>0</v>
      </c>
      <c r="S125" s="189">
        <v>0</v>
      </c>
      <c r="T125" s="190">
        <f t="shared" si="3"/>
        <v>0</v>
      </c>
      <c r="U125" s="36"/>
      <c r="V125" s="36"/>
      <c r="W125" s="36"/>
      <c r="X125" s="36"/>
      <c r="Y125" s="36"/>
      <c r="Z125" s="36"/>
      <c r="AA125" s="36"/>
      <c r="AB125" s="36"/>
      <c r="AC125" s="36"/>
      <c r="AD125" s="36"/>
      <c r="AE125" s="36"/>
      <c r="AR125" s="191" t="s">
        <v>106</v>
      </c>
      <c r="AT125" s="191" t="s">
        <v>146</v>
      </c>
      <c r="AU125" s="191" t="s">
        <v>74</v>
      </c>
      <c r="AY125" s="19" t="s">
        <v>144</v>
      </c>
      <c r="BE125" s="192">
        <f t="shared" si="4"/>
        <v>0</v>
      </c>
      <c r="BF125" s="192">
        <f t="shared" si="5"/>
        <v>0</v>
      </c>
      <c r="BG125" s="192">
        <f t="shared" si="6"/>
        <v>0</v>
      </c>
      <c r="BH125" s="192">
        <f t="shared" si="7"/>
        <v>0</v>
      </c>
      <c r="BI125" s="192">
        <f t="shared" si="8"/>
        <v>0</v>
      </c>
      <c r="BJ125" s="19" t="s">
        <v>74</v>
      </c>
      <c r="BK125" s="192">
        <f t="shared" si="9"/>
        <v>0</v>
      </c>
      <c r="BL125" s="19" t="s">
        <v>106</v>
      </c>
      <c r="BM125" s="191" t="s">
        <v>980</v>
      </c>
    </row>
    <row r="126" spans="1:65" s="2" customFormat="1" ht="37.799999999999997" customHeight="1">
      <c r="A126" s="36"/>
      <c r="B126" s="37"/>
      <c r="C126" s="180" t="s">
        <v>69</v>
      </c>
      <c r="D126" s="180" t="s">
        <v>146</v>
      </c>
      <c r="E126" s="181" t="s">
        <v>952</v>
      </c>
      <c r="F126" s="182" t="s">
        <v>5707</v>
      </c>
      <c r="G126" s="183" t="s">
        <v>1922</v>
      </c>
      <c r="H126" s="184">
        <v>1</v>
      </c>
      <c r="I126" s="408"/>
      <c r="J126" s="186">
        <f t="shared" si="0"/>
        <v>0</v>
      </c>
      <c r="K126" s="182" t="s">
        <v>19</v>
      </c>
      <c r="L126" s="41"/>
      <c r="M126" s="187" t="s">
        <v>19</v>
      </c>
      <c r="N126" s="188" t="s">
        <v>40</v>
      </c>
      <c r="O126" s="66"/>
      <c r="P126" s="189">
        <f t="shared" si="1"/>
        <v>0</v>
      </c>
      <c r="Q126" s="189">
        <v>0</v>
      </c>
      <c r="R126" s="189">
        <f t="shared" si="2"/>
        <v>0</v>
      </c>
      <c r="S126" s="189">
        <v>0</v>
      </c>
      <c r="T126" s="190">
        <f t="shared" si="3"/>
        <v>0</v>
      </c>
      <c r="U126" s="36"/>
      <c r="V126" s="36"/>
      <c r="W126" s="36"/>
      <c r="X126" s="36"/>
      <c r="Y126" s="36"/>
      <c r="Z126" s="36"/>
      <c r="AA126" s="36"/>
      <c r="AB126" s="36"/>
      <c r="AC126" s="36"/>
      <c r="AD126" s="36"/>
      <c r="AE126" s="36"/>
      <c r="AR126" s="191" t="s">
        <v>106</v>
      </c>
      <c r="AT126" s="191" t="s">
        <v>146</v>
      </c>
      <c r="AU126" s="191" t="s">
        <v>74</v>
      </c>
      <c r="AY126" s="19" t="s">
        <v>144</v>
      </c>
      <c r="BE126" s="192">
        <f t="shared" si="4"/>
        <v>0</v>
      </c>
      <c r="BF126" s="192">
        <f t="shared" si="5"/>
        <v>0</v>
      </c>
      <c r="BG126" s="192">
        <f t="shared" si="6"/>
        <v>0</v>
      </c>
      <c r="BH126" s="192">
        <f t="shared" si="7"/>
        <v>0</v>
      </c>
      <c r="BI126" s="192">
        <f t="shared" si="8"/>
        <v>0</v>
      </c>
      <c r="BJ126" s="19" t="s">
        <v>74</v>
      </c>
      <c r="BK126" s="192">
        <f t="shared" si="9"/>
        <v>0</v>
      </c>
      <c r="BL126" s="19" t="s">
        <v>106</v>
      </c>
      <c r="BM126" s="191" t="s">
        <v>990</v>
      </c>
    </row>
    <row r="127" spans="1:65" s="2" customFormat="1" ht="16.5" customHeight="1">
      <c r="A127" s="36"/>
      <c r="B127" s="37"/>
      <c r="C127" s="180" t="s">
        <v>69</v>
      </c>
      <c r="D127" s="180" t="s">
        <v>146</v>
      </c>
      <c r="E127" s="181" t="s">
        <v>880</v>
      </c>
      <c r="F127" s="182" t="s">
        <v>5708</v>
      </c>
      <c r="G127" s="183" t="s">
        <v>1922</v>
      </c>
      <c r="H127" s="184">
        <v>1</v>
      </c>
      <c r="I127" s="408"/>
      <c r="J127" s="186">
        <f t="shared" si="0"/>
        <v>0</v>
      </c>
      <c r="K127" s="182" t="s">
        <v>19</v>
      </c>
      <c r="L127" s="41"/>
      <c r="M127" s="187" t="s">
        <v>19</v>
      </c>
      <c r="N127" s="188" t="s">
        <v>40</v>
      </c>
      <c r="O127" s="66"/>
      <c r="P127" s="189">
        <f t="shared" si="1"/>
        <v>0</v>
      </c>
      <c r="Q127" s="189">
        <v>0</v>
      </c>
      <c r="R127" s="189">
        <f t="shared" si="2"/>
        <v>0</v>
      </c>
      <c r="S127" s="189">
        <v>0</v>
      </c>
      <c r="T127" s="190">
        <f t="shared" si="3"/>
        <v>0</v>
      </c>
      <c r="U127" s="36"/>
      <c r="V127" s="36"/>
      <c r="W127" s="36"/>
      <c r="X127" s="36"/>
      <c r="Y127" s="36"/>
      <c r="Z127" s="36"/>
      <c r="AA127" s="36"/>
      <c r="AB127" s="36"/>
      <c r="AC127" s="36"/>
      <c r="AD127" s="36"/>
      <c r="AE127" s="36"/>
      <c r="AR127" s="191" t="s">
        <v>106</v>
      </c>
      <c r="AT127" s="191" t="s">
        <v>146</v>
      </c>
      <c r="AU127" s="191" t="s">
        <v>74</v>
      </c>
      <c r="AY127" s="19" t="s">
        <v>144</v>
      </c>
      <c r="BE127" s="192">
        <f t="shared" si="4"/>
        <v>0</v>
      </c>
      <c r="BF127" s="192">
        <f t="shared" si="5"/>
        <v>0</v>
      </c>
      <c r="BG127" s="192">
        <f t="shared" si="6"/>
        <v>0</v>
      </c>
      <c r="BH127" s="192">
        <f t="shared" si="7"/>
        <v>0</v>
      </c>
      <c r="BI127" s="192">
        <f t="shared" si="8"/>
        <v>0</v>
      </c>
      <c r="BJ127" s="19" t="s">
        <v>74</v>
      </c>
      <c r="BK127" s="192">
        <f t="shared" si="9"/>
        <v>0</v>
      </c>
      <c r="BL127" s="19" t="s">
        <v>106</v>
      </c>
      <c r="BM127" s="191" t="s">
        <v>1005</v>
      </c>
    </row>
    <row r="128" spans="1:65" s="2" customFormat="1" ht="33" customHeight="1">
      <c r="A128" s="36"/>
      <c r="B128" s="37"/>
      <c r="C128" s="180" t="s">
        <v>69</v>
      </c>
      <c r="D128" s="180" t="s">
        <v>146</v>
      </c>
      <c r="E128" s="181" t="s">
        <v>907</v>
      </c>
      <c r="F128" s="182" t="s">
        <v>5709</v>
      </c>
      <c r="G128" s="183" t="s">
        <v>1922</v>
      </c>
      <c r="H128" s="184">
        <v>1</v>
      </c>
      <c r="I128" s="408"/>
      <c r="J128" s="186">
        <f t="shared" si="0"/>
        <v>0</v>
      </c>
      <c r="K128" s="182" t="s">
        <v>19</v>
      </c>
      <c r="L128" s="41"/>
      <c r="M128" s="187" t="s">
        <v>19</v>
      </c>
      <c r="N128" s="188" t="s">
        <v>40</v>
      </c>
      <c r="O128" s="66"/>
      <c r="P128" s="189">
        <f t="shared" si="1"/>
        <v>0</v>
      </c>
      <c r="Q128" s="189">
        <v>0</v>
      </c>
      <c r="R128" s="189">
        <f t="shared" si="2"/>
        <v>0</v>
      </c>
      <c r="S128" s="189">
        <v>0</v>
      </c>
      <c r="T128" s="190">
        <f t="shared" si="3"/>
        <v>0</v>
      </c>
      <c r="U128" s="36"/>
      <c r="V128" s="36"/>
      <c r="W128" s="36"/>
      <c r="X128" s="36"/>
      <c r="Y128" s="36"/>
      <c r="Z128" s="36"/>
      <c r="AA128" s="36"/>
      <c r="AB128" s="36"/>
      <c r="AC128" s="36"/>
      <c r="AD128" s="36"/>
      <c r="AE128" s="36"/>
      <c r="AR128" s="191" t="s">
        <v>106</v>
      </c>
      <c r="AT128" s="191" t="s">
        <v>146</v>
      </c>
      <c r="AU128" s="191" t="s">
        <v>74</v>
      </c>
      <c r="AY128" s="19" t="s">
        <v>144</v>
      </c>
      <c r="BE128" s="192">
        <f t="shared" si="4"/>
        <v>0</v>
      </c>
      <c r="BF128" s="192">
        <f t="shared" si="5"/>
        <v>0</v>
      </c>
      <c r="BG128" s="192">
        <f t="shared" si="6"/>
        <v>0</v>
      </c>
      <c r="BH128" s="192">
        <f t="shared" si="7"/>
        <v>0</v>
      </c>
      <c r="BI128" s="192">
        <f t="shared" si="8"/>
        <v>0</v>
      </c>
      <c r="BJ128" s="19" t="s">
        <v>74</v>
      </c>
      <c r="BK128" s="192">
        <f t="shared" si="9"/>
        <v>0</v>
      </c>
      <c r="BL128" s="19" t="s">
        <v>106</v>
      </c>
      <c r="BM128" s="191" t="s">
        <v>1017</v>
      </c>
    </row>
    <row r="129" spans="1:65" s="2" customFormat="1" ht="16.5" customHeight="1">
      <c r="A129" s="36"/>
      <c r="B129" s="37"/>
      <c r="C129" s="180" t="s">
        <v>69</v>
      </c>
      <c r="D129" s="180" t="s">
        <v>146</v>
      </c>
      <c r="E129" s="181" t="s">
        <v>5710</v>
      </c>
      <c r="F129" s="182" t="s">
        <v>5711</v>
      </c>
      <c r="G129" s="183" t="s">
        <v>1922</v>
      </c>
      <c r="H129" s="184">
        <v>1</v>
      </c>
      <c r="I129" s="408"/>
      <c r="J129" s="186">
        <f t="shared" si="0"/>
        <v>0</v>
      </c>
      <c r="K129" s="182" t="s">
        <v>19</v>
      </c>
      <c r="L129" s="41"/>
      <c r="M129" s="187" t="s">
        <v>19</v>
      </c>
      <c r="N129" s="188" t="s">
        <v>40</v>
      </c>
      <c r="O129" s="66"/>
      <c r="P129" s="189">
        <f t="shared" si="1"/>
        <v>0</v>
      </c>
      <c r="Q129" s="189">
        <v>0</v>
      </c>
      <c r="R129" s="189">
        <f t="shared" si="2"/>
        <v>0</v>
      </c>
      <c r="S129" s="189">
        <v>0</v>
      </c>
      <c r="T129" s="190">
        <f t="shared" si="3"/>
        <v>0</v>
      </c>
      <c r="U129" s="36"/>
      <c r="V129" s="36"/>
      <c r="W129" s="36"/>
      <c r="X129" s="36"/>
      <c r="Y129" s="36"/>
      <c r="Z129" s="36"/>
      <c r="AA129" s="36"/>
      <c r="AB129" s="36"/>
      <c r="AC129" s="36"/>
      <c r="AD129" s="36"/>
      <c r="AE129" s="36"/>
      <c r="AR129" s="191" t="s">
        <v>106</v>
      </c>
      <c r="AT129" s="191" t="s">
        <v>146</v>
      </c>
      <c r="AU129" s="191" t="s">
        <v>74</v>
      </c>
      <c r="AY129" s="19" t="s">
        <v>144</v>
      </c>
      <c r="BE129" s="192">
        <f t="shared" si="4"/>
        <v>0</v>
      </c>
      <c r="BF129" s="192">
        <f t="shared" si="5"/>
        <v>0</v>
      </c>
      <c r="BG129" s="192">
        <f t="shared" si="6"/>
        <v>0</v>
      </c>
      <c r="BH129" s="192">
        <f t="shared" si="7"/>
        <v>0</v>
      </c>
      <c r="BI129" s="192">
        <f t="shared" si="8"/>
        <v>0</v>
      </c>
      <c r="BJ129" s="19" t="s">
        <v>74</v>
      </c>
      <c r="BK129" s="192">
        <f t="shared" si="9"/>
        <v>0</v>
      </c>
      <c r="BL129" s="19" t="s">
        <v>106</v>
      </c>
      <c r="BM129" s="191" t="s">
        <v>1029</v>
      </c>
    </row>
    <row r="130" spans="1:65" s="2" customFormat="1" ht="21.75" customHeight="1">
      <c r="A130" s="36"/>
      <c r="B130" s="37"/>
      <c r="C130" s="180" t="s">
        <v>69</v>
      </c>
      <c r="D130" s="180" t="s">
        <v>146</v>
      </c>
      <c r="E130" s="181" t="s">
        <v>5712</v>
      </c>
      <c r="F130" s="182" t="s">
        <v>5713</v>
      </c>
      <c r="G130" s="183" t="s">
        <v>1922</v>
      </c>
      <c r="H130" s="184">
        <v>1</v>
      </c>
      <c r="I130" s="408"/>
      <c r="J130" s="186">
        <f t="shared" si="0"/>
        <v>0</v>
      </c>
      <c r="K130" s="182" t="s">
        <v>19</v>
      </c>
      <c r="L130" s="41"/>
      <c r="M130" s="187" t="s">
        <v>19</v>
      </c>
      <c r="N130" s="188" t="s">
        <v>40</v>
      </c>
      <c r="O130" s="66"/>
      <c r="P130" s="189">
        <f t="shared" si="1"/>
        <v>0</v>
      </c>
      <c r="Q130" s="189">
        <v>0</v>
      </c>
      <c r="R130" s="189">
        <f t="shared" si="2"/>
        <v>0</v>
      </c>
      <c r="S130" s="189">
        <v>0</v>
      </c>
      <c r="T130" s="190">
        <f t="shared" si="3"/>
        <v>0</v>
      </c>
      <c r="U130" s="36"/>
      <c r="V130" s="36"/>
      <c r="W130" s="36"/>
      <c r="X130" s="36"/>
      <c r="Y130" s="36"/>
      <c r="Z130" s="36"/>
      <c r="AA130" s="36"/>
      <c r="AB130" s="36"/>
      <c r="AC130" s="36"/>
      <c r="AD130" s="36"/>
      <c r="AE130" s="36"/>
      <c r="AR130" s="191" t="s">
        <v>106</v>
      </c>
      <c r="AT130" s="191" t="s">
        <v>146</v>
      </c>
      <c r="AU130" s="191" t="s">
        <v>74</v>
      </c>
      <c r="AY130" s="19" t="s">
        <v>144</v>
      </c>
      <c r="BE130" s="192">
        <f t="shared" si="4"/>
        <v>0</v>
      </c>
      <c r="BF130" s="192">
        <f t="shared" si="5"/>
        <v>0</v>
      </c>
      <c r="BG130" s="192">
        <f t="shared" si="6"/>
        <v>0</v>
      </c>
      <c r="BH130" s="192">
        <f t="shared" si="7"/>
        <v>0</v>
      </c>
      <c r="BI130" s="192">
        <f t="shared" si="8"/>
        <v>0</v>
      </c>
      <c r="BJ130" s="19" t="s">
        <v>74</v>
      </c>
      <c r="BK130" s="192">
        <f t="shared" si="9"/>
        <v>0</v>
      </c>
      <c r="BL130" s="19" t="s">
        <v>106</v>
      </c>
      <c r="BM130" s="191" t="s">
        <v>1041</v>
      </c>
    </row>
    <row r="131" spans="1:65" s="2" customFormat="1" ht="21.75" customHeight="1">
      <c r="A131" s="36"/>
      <c r="B131" s="37"/>
      <c r="C131" s="180" t="s">
        <v>69</v>
      </c>
      <c r="D131" s="180" t="s">
        <v>146</v>
      </c>
      <c r="E131" s="181" t="s">
        <v>5714</v>
      </c>
      <c r="F131" s="182" t="s">
        <v>5715</v>
      </c>
      <c r="G131" s="183" t="s">
        <v>1922</v>
      </c>
      <c r="H131" s="184">
        <v>1</v>
      </c>
      <c r="I131" s="408"/>
      <c r="J131" s="186">
        <f t="shared" si="0"/>
        <v>0</v>
      </c>
      <c r="K131" s="182" t="s">
        <v>19</v>
      </c>
      <c r="L131" s="41"/>
      <c r="M131" s="187" t="s">
        <v>19</v>
      </c>
      <c r="N131" s="188" t="s">
        <v>40</v>
      </c>
      <c r="O131" s="66"/>
      <c r="P131" s="189">
        <f t="shared" si="1"/>
        <v>0</v>
      </c>
      <c r="Q131" s="189">
        <v>0</v>
      </c>
      <c r="R131" s="189">
        <f t="shared" si="2"/>
        <v>0</v>
      </c>
      <c r="S131" s="189">
        <v>0</v>
      </c>
      <c r="T131" s="190">
        <f t="shared" si="3"/>
        <v>0</v>
      </c>
      <c r="U131" s="36"/>
      <c r="V131" s="36"/>
      <c r="W131" s="36"/>
      <c r="X131" s="36"/>
      <c r="Y131" s="36"/>
      <c r="Z131" s="36"/>
      <c r="AA131" s="36"/>
      <c r="AB131" s="36"/>
      <c r="AC131" s="36"/>
      <c r="AD131" s="36"/>
      <c r="AE131" s="36"/>
      <c r="AR131" s="191" t="s">
        <v>106</v>
      </c>
      <c r="AT131" s="191" t="s">
        <v>146</v>
      </c>
      <c r="AU131" s="191" t="s">
        <v>74</v>
      </c>
      <c r="AY131" s="19" t="s">
        <v>144</v>
      </c>
      <c r="BE131" s="192">
        <f t="shared" si="4"/>
        <v>0</v>
      </c>
      <c r="BF131" s="192">
        <f t="shared" si="5"/>
        <v>0</v>
      </c>
      <c r="BG131" s="192">
        <f t="shared" si="6"/>
        <v>0</v>
      </c>
      <c r="BH131" s="192">
        <f t="shared" si="7"/>
        <v>0</v>
      </c>
      <c r="BI131" s="192">
        <f t="shared" si="8"/>
        <v>0</v>
      </c>
      <c r="BJ131" s="19" t="s">
        <v>74</v>
      </c>
      <c r="BK131" s="192">
        <f t="shared" si="9"/>
        <v>0</v>
      </c>
      <c r="BL131" s="19" t="s">
        <v>106</v>
      </c>
      <c r="BM131" s="191" t="s">
        <v>1055</v>
      </c>
    </row>
    <row r="132" spans="1:65" s="2" customFormat="1" ht="24.15" customHeight="1">
      <c r="A132" s="36"/>
      <c r="B132" s="37"/>
      <c r="C132" s="180" t="s">
        <v>69</v>
      </c>
      <c r="D132" s="180" t="s">
        <v>146</v>
      </c>
      <c r="E132" s="181" t="s">
        <v>5716</v>
      </c>
      <c r="F132" s="182" t="s">
        <v>5717</v>
      </c>
      <c r="G132" s="183" t="s">
        <v>1922</v>
      </c>
      <c r="H132" s="184">
        <v>1</v>
      </c>
      <c r="I132" s="408"/>
      <c r="J132" s="186">
        <f t="shared" si="0"/>
        <v>0</v>
      </c>
      <c r="K132" s="182" t="s">
        <v>19</v>
      </c>
      <c r="L132" s="41"/>
      <c r="M132" s="187" t="s">
        <v>19</v>
      </c>
      <c r="N132" s="188" t="s">
        <v>40</v>
      </c>
      <c r="O132" s="66"/>
      <c r="P132" s="189">
        <f t="shared" si="1"/>
        <v>0</v>
      </c>
      <c r="Q132" s="189">
        <v>0</v>
      </c>
      <c r="R132" s="189">
        <f t="shared" si="2"/>
        <v>0</v>
      </c>
      <c r="S132" s="189">
        <v>0</v>
      </c>
      <c r="T132" s="190">
        <f t="shared" si="3"/>
        <v>0</v>
      </c>
      <c r="U132" s="36"/>
      <c r="V132" s="36"/>
      <c r="W132" s="36"/>
      <c r="X132" s="36"/>
      <c r="Y132" s="36"/>
      <c r="Z132" s="36"/>
      <c r="AA132" s="36"/>
      <c r="AB132" s="36"/>
      <c r="AC132" s="36"/>
      <c r="AD132" s="36"/>
      <c r="AE132" s="36"/>
      <c r="AR132" s="191" t="s">
        <v>106</v>
      </c>
      <c r="AT132" s="191" t="s">
        <v>146</v>
      </c>
      <c r="AU132" s="191" t="s">
        <v>74</v>
      </c>
      <c r="AY132" s="19" t="s">
        <v>144</v>
      </c>
      <c r="BE132" s="192">
        <f t="shared" si="4"/>
        <v>0</v>
      </c>
      <c r="BF132" s="192">
        <f t="shared" si="5"/>
        <v>0</v>
      </c>
      <c r="BG132" s="192">
        <f t="shared" si="6"/>
        <v>0</v>
      </c>
      <c r="BH132" s="192">
        <f t="shared" si="7"/>
        <v>0</v>
      </c>
      <c r="BI132" s="192">
        <f t="shared" si="8"/>
        <v>0</v>
      </c>
      <c r="BJ132" s="19" t="s">
        <v>74</v>
      </c>
      <c r="BK132" s="192">
        <f t="shared" si="9"/>
        <v>0</v>
      </c>
      <c r="BL132" s="19" t="s">
        <v>106</v>
      </c>
      <c r="BM132" s="191" t="s">
        <v>1073</v>
      </c>
    </row>
    <row r="133" spans="1:65" s="2" customFormat="1" ht="101.25" customHeight="1">
      <c r="A133" s="36"/>
      <c r="B133" s="37"/>
      <c r="C133" s="180" t="s">
        <v>69</v>
      </c>
      <c r="D133" s="180" t="s">
        <v>146</v>
      </c>
      <c r="E133" s="181" t="s">
        <v>913</v>
      </c>
      <c r="F133" s="182" t="s">
        <v>5718</v>
      </c>
      <c r="G133" s="183" t="s">
        <v>1922</v>
      </c>
      <c r="H133" s="184">
        <v>1</v>
      </c>
      <c r="I133" s="408"/>
      <c r="J133" s="186">
        <f t="shared" si="0"/>
        <v>0</v>
      </c>
      <c r="K133" s="182" t="s">
        <v>19</v>
      </c>
      <c r="L133" s="41"/>
      <c r="M133" s="187" t="s">
        <v>19</v>
      </c>
      <c r="N133" s="188" t="s">
        <v>40</v>
      </c>
      <c r="O133" s="66"/>
      <c r="P133" s="189">
        <f t="shared" si="1"/>
        <v>0</v>
      </c>
      <c r="Q133" s="189">
        <v>0</v>
      </c>
      <c r="R133" s="189">
        <f t="shared" si="2"/>
        <v>0</v>
      </c>
      <c r="S133" s="189">
        <v>0</v>
      </c>
      <c r="T133" s="190">
        <f t="shared" si="3"/>
        <v>0</v>
      </c>
      <c r="U133" s="36"/>
      <c r="V133" s="36"/>
      <c r="W133" s="36"/>
      <c r="X133" s="36"/>
      <c r="Y133" s="36"/>
      <c r="Z133" s="36"/>
      <c r="AA133" s="36"/>
      <c r="AB133" s="36"/>
      <c r="AC133" s="36"/>
      <c r="AD133" s="36"/>
      <c r="AE133" s="36"/>
      <c r="AR133" s="191" t="s">
        <v>106</v>
      </c>
      <c r="AT133" s="191" t="s">
        <v>146</v>
      </c>
      <c r="AU133" s="191" t="s">
        <v>74</v>
      </c>
      <c r="AY133" s="19" t="s">
        <v>144</v>
      </c>
      <c r="BE133" s="192">
        <f t="shared" si="4"/>
        <v>0</v>
      </c>
      <c r="BF133" s="192">
        <f t="shared" si="5"/>
        <v>0</v>
      </c>
      <c r="BG133" s="192">
        <f t="shared" si="6"/>
        <v>0</v>
      </c>
      <c r="BH133" s="192">
        <f t="shared" si="7"/>
        <v>0</v>
      </c>
      <c r="BI133" s="192">
        <f t="shared" si="8"/>
        <v>0</v>
      </c>
      <c r="BJ133" s="19" t="s">
        <v>74</v>
      </c>
      <c r="BK133" s="192">
        <f t="shared" si="9"/>
        <v>0</v>
      </c>
      <c r="BL133" s="19" t="s">
        <v>106</v>
      </c>
      <c r="BM133" s="191" t="s">
        <v>1087</v>
      </c>
    </row>
    <row r="134" spans="1:65" s="2" customFormat="1" ht="16.5" customHeight="1">
      <c r="A134" s="36"/>
      <c r="B134" s="37"/>
      <c r="C134" s="180" t="s">
        <v>69</v>
      </c>
      <c r="D134" s="180" t="s">
        <v>146</v>
      </c>
      <c r="E134" s="181" t="s">
        <v>5719</v>
      </c>
      <c r="F134" s="182" t="s">
        <v>5720</v>
      </c>
      <c r="G134" s="183" t="s">
        <v>1922</v>
      </c>
      <c r="H134" s="184">
        <v>5</v>
      </c>
      <c r="I134" s="408"/>
      <c r="J134" s="186">
        <f t="shared" si="0"/>
        <v>0</v>
      </c>
      <c r="K134" s="182" t="s">
        <v>19</v>
      </c>
      <c r="L134" s="41"/>
      <c r="M134" s="187" t="s">
        <v>19</v>
      </c>
      <c r="N134" s="188" t="s">
        <v>40</v>
      </c>
      <c r="O134" s="66"/>
      <c r="P134" s="189">
        <f t="shared" si="1"/>
        <v>0</v>
      </c>
      <c r="Q134" s="189">
        <v>0</v>
      </c>
      <c r="R134" s="189">
        <f t="shared" si="2"/>
        <v>0</v>
      </c>
      <c r="S134" s="189">
        <v>0</v>
      </c>
      <c r="T134" s="190">
        <f t="shared" si="3"/>
        <v>0</v>
      </c>
      <c r="U134" s="36"/>
      <c r="V134" s="36"/>
      <c r="W134" s="36"/>
      <c r="X134" s="36"/>
      <c r="Y134" s="36"/>
      <c r="Z134" s="36"/>
      <c r="AA134" s="36"/>
      <c r="AB134" s="36"/>
      <c r="AC134" s="36"/>
      <c r="AD134" s="36"/>
      <c r="AE134" s="36"/>
      <c r="AR134" s="191" t="s">
        <v>106</v>
      </c>
      <c r="AT134" s="191" t="s">
        <v>146</v>
      </c>
      <c r="AU134" s="191" t="s">
        <v>74</v>
      </c>
      <c r="AY134" s="19" t="s">
        <v>144</v>
      </c>
      <c r="BE134" s="192">
        <f t="shared" si="4"/>
        <v>0</v>
      </c>
      <c r="BF134" s="192">
        <f t="shared" si="5"/>
        <v>0</v>
      </c>
      <c r="BG134" s="192">
        <f t="shared" si="6"/>
        <v>0</v>
      </c>
      <c r="BH134" s="192">
        <f t="shared" si="7"/>
        <v>0</v>
      </c>
      <c r="BI134" s="192">
        <f t="shared" si="8"/>
        <v>0</v>
      </c>
      <c r="BJ134" s="19" t="s">
        <v>74</v>
      </c>
      <c r="BK134" s="192">
        <f t="shared" si="9"/>
        <v>0</v>
      </c>
      <c r="BL134" s="19" t="s">
        <v>106</v>
      </c>
      <c r="BM134" s="191" t="s">
        <v>1106</v>
      </c>
    </row>
    <row r="135" spans="1:65" s="2" customFormat="1" ht="16.5" customHeight="1">
      <c r="A135" s="36"/>
      <c r="B135" s="37"/>
      <c r="C135" s="180" t="s">
        <v>69</v>
      </c>
      <c r="D135" s="180" t="s">
        <v>146</v>
      </c>
      <c r="E135" s="181" t="s">
        <v>5721</v>
      </c>
      <c r="F135" s="182" t="s">
        <v>5722</v>
      </c>
      <c r="G135" s="183" t="s">
        <v>1922</v>
      </c>
      <c r="H135" s="184">
        <v>10</v>
      </c>
      <c r="I135" s="408"/>
      <c r="J135" s="186">
        <f t="shared" si="0"/>
        <v>0</v>
      </c>
      <c r="K135" s="182" t="s">
        <v>19</v>
      </c>
      <c r="L135" s="41"/>
      <c r="M135" s="187" t="s">
        <v>19</v>
      </c>
      <c r="N135" s="188" t="s">
        <v>40</v>
      </c>
      <c r="O135" s="66"/>
      <c r="P135" s="189">
        <f t="shared" si="1"/>
        <v>0</v>
      </c>
      <c r="Q135" s="189">
        <v>0</v>
      </c>
      <c r="R135" s="189">
        <f t="shared" si="2"/>
        <v>0</v>
      </c>
      <c r="S135" s="189">
        <v>0</v>
      </c>
      <c r="T135" s="190">
        <f t="shared" si="3"/>
        <v>0</v>
      </c>
      <c r="U135" s="36"/>
      <c r="V135" s="36"/>
      <c r="W135" s="36"/>
      <c r="X135" s="36"/>
      <c r="Y135" s="36"/>
      <c r="Z135" s="36"/>
      <c r="AA135" s="36"/>
      <c r="AB135" s="36"/>
      <c r="AC135" s="36"/>
      <c r="AD135" s="36"/>
      <c r="AE135" s="36"/>
      <c r="AR135" s="191" t="s">
        <v>106</v>
      </c>
      <c r="AT135" s="191" t="s">
        <v>146</v>
      </c>
      <c r="AU135" s="191" t="s">
        <v>74</v>
      </c>
      <c r="AY135" s="19" t="s">
        <v>144</v>
      </c>
      <c r="BE135" s="192">
        <f t="shared" si="4"/>
        <v>0</v>
      </c>
      <c r="BF135" s="192">
        <f t="shared" si="5"/>
        <v>0</v>
      </c>
      <c r="BG135" s="192">
        <f t="shared" si="6"/>
        <v>0</v>
      </c>
      <c r="BH135" s="192">
        <f t="shared" si="7"/>
        <v>0</v>
      </c>
      <c r="BI135" s="192">
        <f t="shared" si="8"/>
        <v>0</v>
      </c>
      <c r="BJ135" s="19" t="s">
        <v>74</v>
      </c>
      <c r="BK135" s="192">
        <f t="shared" si="9"/>
        <v>0</v>
      </c>
      <c r="BL135" s="19" t="s">
        <v>106</v>
      </c>
      <c r="BM135" s="191" t="s">
        <v>1118</v>
      </c>
    </row>
    <row r="136" spans="1:65" s="12" customFormat="1" ht="25.95" customHeight="1">
      <c r="B136" s="164"/>
      <c r="C136" s="165"/>
      <c r="D136" s="166" t="s">
        <v>68</v>
      </c>
      <c r="E136" s="167" t="s">
        <v>5723</v>
      </c>
      <c r="F136" s="167" t="s">
        <v>5724</v>
      </c>
      <c r="G136" s="165"/>
      <c r="H136" s="165"/>
      <c r="I136" s="168"/>
      <c r="J136" s="169">
        <f>BK136</f>
        <v>0</v>
      </c>
      <c r="K136" s="165"/>
      <c r="L136" s="170"/>
      <c r="M136" s="171"/>
      <c r="N136" s="172"/>
      <c r="O136" s="172"/>
      <c r="P136" s="173">
        <f>SUM(P137:P138)</f>
        <v>0</v>
      </c>
      <c r="Q136" s="172"/>
      <c r="R136" s="173">
        <f>SUM(R137:R138)</f>
        <v>0</v>
      </c>
      <c r="S136" s="172"/>
      <c r="T136" s="174">
        <f>SUM(T137:T138)</f>
        <v>0</v>
      </c>
      <c r="AR136" s="175" t="s">
        <v>74</v>
      </c>
      <c r="AT136" s="176" t="s">
        <v>68</v>
      </c>
      <c r="AU136" s="176" t="s">
        <v>69</v>
      </c>
      <c r="AY136" s="175" t="s">
        <v>144</v>
      </c>
      <c r="BK136" s="177">
        <f>SUM(BK137:BK138)</f>
        <v>0</v>
      </c>
    </row>
    <row r="137" spans="1:65" s="2" customFormat="1" ht="37.799999999999997" customHeight="1">
      <c r="A137" s="36"/>
      <c r="B137" s="37"/>
      <c r="C137" s="180" t="s">
        <v>69</v>
      </c>
      <c r="D137" s="180" t="s">
        <v>146</v>
      </c>
      <c r="E137" s="181" t="s">
        <v>5725</v>
      </c>
      <c r="F137" s="182" t="s">
        <v>5726</v>
      </c>
      <c r="G137" s="183" t="s">
        <v>1922</v>
      </c>
      <c r="H137" s="184">
        <v>2</v>
      </c>
      <c r="I137" s="408"/>
      <c r="J137" s="186">
        <f>ROUND(I137*H137,2)</f>
        <v>0</v>
      </c>
      <c r="K137" s="182" t="s">
        <v>19</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1130</v>
      </c>
    </row>
    <row r="138" spans="1:65" s="2" customFormat="1" ht="24.15" customHeight="1">
      <c r="A138" s="36"/>
      <c r="B138" s="37"/>
      <c r="C138" s="180" t="s">
        <v>69</v>
      </c>
      <c r="D138" s="180" t="s">
        <v>146</v>
      </c>
      <c r="E138" s="181" t="s">
        <v>963</v>
      </c>
      <c r="F138" s="182" t="s">
        <v>5727</v>
      </c>
      <c r="G138" s="183" t="s">
        <v>1922</v>
      </c>
      <c r="H138" s="184">
        <v>2</v>
      </c>
      <c r="I138" s="408"/>
      <c r="J138" s="186">
        <f>ROUND(I138*H138,2)</f>
        <v>0</v>
      </c>
      <c r="K138" s="182" t="s">
        <v>19</v>
      </c>
      <c r="L138" s="41"/>
      <c r="M138" s="257" t="s">
        <v>19</v>
      </c>
      <c r="N138" s="258" t="s">
        <v>40</v>
      </c>
      <c r="O138" s="243"/>
      <c r="P138" s="259">
        <f>O138*H138</f>
        <v>0</v>
      </c>
      <c r="Q138" s="259">
        <v>0</v>
      </c>
      <c r="R138" s="259">
        <f>Q138*H138</f>
        <v>0</v>
      </c>
      <c r="S138" s="259">
        <v>0</v>
      </c>
      <c r="T138" s="260">
        <f>S138*H138</f>
        <v>0</v>
      </c>
      <c r="U138" s="36"/>
      <c r="V138" s="36"/>
      <c r="W138" s="36"/>
      <c r="X138" s="36"/>
      <c r="Y138" s="36"/>
      <c r="Z138" s="36"/>
      <c r="AA138" s="36"/>
      <c r="AB138" s="36"/>
      <c r="AC138" s="36"/>
      <c r="AD138" s="36"/>
      <c r="AE138" s="36"/>
      <c r="AR138" s="191" t="s">
        <v>106</v>
      </c>
      <c r="AT138" s="191" t="s">
        <v>146</v>
      </c>
      <c r="AU138" s="191" t="s">
        <v>74</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1372</v>
      </c>
    </row>
    <row r="139" spans="1:65" s="2" customFormat="1" ht="6.9" customHeight="1">
      <c r="A139" s="36"/>
      <c r="B139" s="49"/>
      <c r="C139" s="50"/>
      <c r="D139" s="50"/>
      <c r="E139" s="50"/>
      <c r="F139" s="50"/>
      <c r="G139" s="50"/>
      <c r="H139" s="50"/>
      <c r="I139" s="50"/>
      <c r="J139" s="50"/>
      <c r="K139" s="50"/>
      <c r="L139" s="41"/>
      <c r="M139" s="36"/>
      <c r="O139" s="36"/>
      <c r="P139" s="36"/>
      <c r="Q139" s="36"/>
      <c r="R139" s="36"/>
      <c r="S139" s="36"/>
      <c r="T139" s="36"/>
      <c r="U139" s="36"/>
      <c r="V139" s="36"/>
      <c r="W139" s="36"/>
      <c r="X139" s="36"/>
      <c r="Y139" s="36"/>
      <c r="Z139" s="36"/>
      <c r="AA139" s="36"/>
      <c r="AB139" s="36"/>
      <c r="AC139" s="36"/>
      <c r="AD139" s="36"/>
      <c r="AE139" s="36"/>
    </row>
  </sheetData>
  <sheetProtection algorithmName="SHA-512" hashValue="SSzP6R2d/yrSWIvZKFy5O2YJY9n5XJ7XxYFdqkKcGA+cilQDSsK5UFRQJice4LZA90a82JbeMuXUs3CxLqPH/w==" saltValue="3k1J/M18UdUgRVs+x3yayA==" spinCount="100000" sheet="1" objects="1" scenarios="1"/>
  <autoFilter ref="C85:K138" xr:uid="{00000000-0009-0000-0000-00000C00000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r:id="rId1"/>
  <headerFooter>
    <oddFooter>&amp;CStrana &amp;P z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BM127"/>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5728</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ROUND(J84,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ROUND((SUM(BE84:BE126)),  2)</f>
        <v>0</v>
      </c>
      <c r="G33" s="36"/>
      <c r="H33" s="36"/>
      <c r="I33" s="126">
        <v>0.21</v>
      </c>
      <c r="J33" s="125">
        <f>ROUND(((SUM(BE84:BE126))*I33),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ROUND((SUM(BF84:BF126)),  2)</f>
        <v>0</v>
      </c>
      <c r="G34" s="36"/>
      <c r="H34" s="36"/>
      <c r="I34" s="126">
        <v>0.15</v>
      </c>
      <c r="J34" s="125">
        <f>ROUND(((SUM(BF84:BF126))*I34),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ROUND((SUM(BG84:BG126)),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ROUND((SUM(BH84:BH126)),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ROUND((SUM(BI84:BI126)),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99 - vedlejší a ostatní náklad stavby</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J84</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5729</v>
      </c>
      <c r="E60" s="145"/>
      <c r="F60" s="145"/>
      <c r="G60" s="145"/>
      <c r="H60" s="145"/>
      <c r="I60" s="145"/>
      <c r="J60" s="146">
        <f>J85</f>
        <v>0</v>
      </c>
      <c r="K60" s="143"/>
      <c r="L60" s="147"/>
    </row>
    <row r="61" spans="1:47" s="10" customFormat="1" ht="19.95" customHeight="1">
      <c r="B61" s="148"/>
      <c r="C61" s="99"/>
      <c r="D61" s="149" t="s">
        <v>5730</v>
      </c>
      <c r="E61" s="150"/>
      <c r="F61" s="150"/>
      <c r="G61" s="150"/>
      <c r="H61" s="150"/>
      <c r="I61" s="150"/>
      <c r="J61" s="151">
        <f>J88</f>
        <v>0</v>
      </c>
      <c r="K61" s="99"/>
      <c r="L61" s="152"/>
    </row>
    <row r="62" spans="1:47" s="10" customFormat="1" ht="19.95" customHeight="1">
      <c r="B62" s="148"/>
      <c r="C62" s="99"/>
      <c r="D62" s="149" t="s">
        <v>5731</v>
      </c>
      <c r="E62" s="150"/>
      <c r="F62" s="150"/>
      <c r="G62" s="150"/>
      <c r="H62" s="150"/>
      <c r="I62" s="150"/>
      <c r="J62" s="151">
        <f>J93</f>
        <v>0</v>
      </c>
      <c r="K62" s="99"/>
      <c r="L62" s="152"/>
    </row>
    <row r="63" spans="1:47" s="10" customFormat="1" ht="19.95" customHeight="1">
      <c r="B63" s="148"/>
      <c r="C63" s="99"/>
      <c r="D63" s="149" t="s">
        <v>5732</v>
      </c>
      <c r="E63" s="150"/>
      <c r="F63" s="150"/>
      <c r="G63" s="150"/>
      <c r="H63" s="150"/>
      <c r="I63" s="150"/>
      <c r="J63" s="151">
        <f>J96</f>
        <v>0</v>
      </c>
      <c r="K63" s="99"/>
      <c r="L63" s="152"/>
    </row>
    <row r="64" spans="1:47" s="10" customFormat="1" ht="19.95" customHeight="1">
      <c r="B64" s="148"/>
      <c r="C64" s="99"/>
      <c r="D64" s="149" t="s">
        <v>5733</v>
      </c>
      <c r="E64" s="150"/>
      <c r="F64" s="150"/>
      <c r="G64" s="150"/>
      <c r="H64" s="150"/>
      <c r="I64" s="150"/>
      <c r="J64" s="151">
        <f>J100</f>
        <v>0</v>
      </c>
      <c r="K64" s="99"/>
      <c r="L64" s="152"/>
    </row>
    <row r="65" spans="1:31" s="2" customFormat="1" ht="21.75" customHeight="1">
      <c r="A65" s="36"/>
      <c r="B65" s="37"/>
      <c r="C65" s="38"/>
      <c r="D65" s="38"/>
      <c r="E65" s="38"/>
      <c r="F65" s="38"/>
      <c r="G65" s="38"/>
      <c r="H65" s="38"/>
      <c r="I65" s="38"/>
      <c r="J65" s="38"/>
      <c r="K65" s="38"/>
      <c r="L65" s="115"/>
      <c r="S65" s="36"/>
      <c r="T65" s="36"/>
      <c r="U65" s="36"/>
      <c r="V65" s="36"/>
      <c r="W65" s="36"/>
      <c r="X65" s="36"/>
      <c r="Y65" s="36"/>
      <c r="Z65" s="36"/>
      <c r="AA65" s="36"/>
      <c r="AB65" s="36"/>
      <c r="AC65" s="36"/>
      <c r="AD65" s="36"/>
      <c r="AE65" s="36"/>
    </row>
    <row r="66" spans="1:31" s="2" customFormat="1" ht="6.9" customHeight="1">
      <c r="A66" s="36"/>
      <c r="B66" s="49"/>
      <c r="C66" s="50"/>
      <c r="D66" s="50"/>
      <c r="E66" s="50"/>
      <c r="F66" s="50"/>
      <c r="G66" s="50"/>
      <c r="H66" s="50"/>
      <c r="I66" s="50"/>
      <c r="J66" s="50"/>
      <c r="K66" s="50"/>
      <c r="L66" s="115"/>
      <c r="S66" s="36"/>
      <c r="T66" s="36"/>
      <c r="U66" s="36"/>
      <c r="V66" s="36"/>
      <c r="W66" s="36"/>
      <c r="X66" s="36"/>
      <c r="Y66" s="36"/>
      <c r="Z66" s="36"/>
      <c r="AA66" s="36"/>
      <c r="AB66" s="36"/>
      <c r="AC66" s="36"/>
      <c r="AD66" s="36"/>
      <c r="AE66" s="36"/>
    </row>
    <row r="70" spans="1:31" s="2" customFormat="1" ht="6.9" customHeight="1">
      <c r="A70" s="36"/>
      <c r="B70" s="51"/>
      <c r="C70" s="52"/>
      <c r="D70" s="52"/>
      <c r="E70" s="52"/>
      <c r="F70" s="52"/>
      <c r="G70" s="52"/>
      <c r="H70" s="52"/>
      <c r="I70" s="52"/>
      <c r="J70" s="52"/>
      <c r="K70" s="52"/>
      <c r="L70" s="115"/>
      <c r="S70" s="36"/>
      <c r="T70" s="36"/>
      <c r="U70" s="36"/>
      <c r="V70" s="36"/>
      <c r="W70" s="36"/>
      <c r="X70" s="36"/>
      <c r="Y70" s="36"/>
      <c r="Z70" s="36"/>
      <c r="AA70" s="36"/>
      <c r="AB70" s="36"/>
      <c r="AC70" s="36"/>
      <c r="AD70" s="36"/>
      <c r="AE70" s="36"/>
    </row>
    <row r="71" spans="1:31" s="2" customFormat="1" ht="24.9" customHeight="1">
      <c r="A71" s="36"/>
      <c r="B71" s="37"/>
      <c r="C71" s="25" t="s">
        <v>129</v>
      </c>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37"/>
      <c r="C72" s="38"/>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2" customHeight="1">
      <c r="A73" s="36"/>
      <c r="B73" s="37"/>
      <c r="C73" s="31" t="s">
        <v>16</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6.5" customHeight="1">
      <c r="A74" s="36"/>
      <c r="B74" s="37"/>
      <c r="C74" s="38"/>
      <c r="D74" s="38"/>
      <c r="E74" s="397" t="str">
        <f>E7</f>
        <v>Vědomice - přístavba a stavební úpravy mateřské školy - rev 0821</v>
      </c>
      <c r="F74" s="398"/>
      <c r="G74" s="398"/>
      <c r="H74" s="39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119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51" t="str">
        <f>E9</f>
        <v>99 - vedlejší a ostatní náklad stavby</v>
      </c>
      <c r="F76" s="399"/>
      <c r="G76" s="399"/>
      <c r="H76" s="399"/>
      <c r="I76" s="38"/>
      <c r="J76" s="38"/>
      <c r="K76" s="38"/>
      <c r="L76" s="115"/>
      <c r="S76" s="36"/>
      <c r="T76" s="36"/>
      <c r="U76" s="36"/>
      <c r="V76" s="36"/>
      <c r="W76" s="36"/>
      <c r="X76" s="36"/>
      <c r="Y76" s="36"/>
      <c r="Z76" s="36"/>
      <c r="AA76" s="36"/>
      <c r="AB76" s="36"/>
      <c r="AC76" s="36"/>
      <c r="AD76" s="36"/>
      <c r="AE76" s="36"/>
    </row>
    <row r="77" spans="1:31" s="2" customFormat="1" ht="6.9" customHeight="1">
      <c r="A77" s="36"/>
      <c r="B77" s="37"/>
      <c r="C77" s="38"/>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21</v>
      </c>
      <c r="D78" s="38"/>
      <c r="E78" s="38"/>
      <c r="F78" s="29" t="str">
        <f>F12</f>
        <v xml:space="preserve"> </v>
      </c>
      <c r="G78" s="38"/>
      <c r="H78" s="38"/>
      <c r="I78" s="31" t="s">
        <v>23</v>
      </c>
      <c r="J78" s="61" t="str">
        <f>IF(J12="","",J12)</f>
        <v>31. 8. 2021</v>
      </c>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5.15" customHeight="1">
      <c r="A80" s="36"/>
      <c r="B80" s="37"/>
      <c r="C80" s="31" t="s">
        <v>25</v>
      </c>
      <c r="D80" s="38"/>
      <c r="E80" s="38"/>
      <c r="F80" s="29" t="str">
        <f>E15</f>
        <v xml:space="preserve"> </v>
      </c>
      <c r="G80" s="38"/>
      <c r="H80" s="38"/>
      <c r="I80" s="31" t="s">
        <v>30</v>
      </c>
      <c r="J80" s="34" t="str">
        <f>E21</f>
        <v xml:space="preserve"> </v>
      </c>
      <c r="K80" s="38"/>
      <c r="L80" s="115"/>
      <c r="S80" s="36"/>
      <c r="T80" s="36"/>
      <c r="U80" s="36"/>
      <c r="V80" s="36"/>
      <c r="W80" s="36"/>
      <c r="X80" s="36"/>
      <c r="Y80" s="36"/>
      <c r="Z80" s="36"/>
      <c r="AA80" s="36"/>
      <c r="AB80" s="36"/>
      <c r="AC80" s="36"/>
      <c r="AD80" s="36"/>
      <c r="AE80" s="36"/>
    </row>
    <row r="81" spans="1:65" s="2" customFormat="1" ht="15.15" customHeight="1">
      <c r="A81" s="36"/>
      <c r="B81" s="37"/>
      <c r="C81" s="31" t="s">
        <v>28</v>
      </c>
      <c r="D81" s="38"/>
      <c r="E81" s="38"/>
      <c r="F81" s="29" t="str">
        <f>IF(E18="","",E18)</f>
        <v>Vyplň údaj</v>
      </c>
      <c r="G81" s="38"/>
      <c r="H81" s="38"/>
      <c r="I81" s="31" t="s">
        <v>32</v>
      </c>
      <c r="J81" s="34" t="str">
        <f>E24</f>
        <v xml:space="preserve"> </v>
      </c>
      <c r="K81" s="38"/>
      <c r="L81" s="115"/>
      <c r="S81" s="36"/>
      <c r="T81" s="36"/>
      <c r="U81" s="36"/>
      <c r="V81" s="36"/>
      <c r="W81" s="36"/>
      <c r="X81" s="36"/>
      <c r="Y81" s="36"/>
      <c r="Z81" s="36"/>
      <c r="AA81" s="36"/>
      <c r="AB81" s="36"/>
      <c r="AC81" s="36"/>
      <c r="AD81" s="36"/>
      <c r="AE81" s="36"/>
    </row>
    <row r="82" spans="1:65" s="2" customFormat="1" ht="10.35"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11" customFormat="1" ht="29.25" customHeight="1">
      <c r="A83" s="153"/>
      <c r="B83" s="154"/>
      <c r="C83" s="155" t="s">
        <v>130</v>
      </c>
      <c r="D83" s="156" t="s">
        <v>54</v>
      </c>
      <c r="E83" s="156" t="s">
        <v>50</v>
      </c>
      <c r="F83" s="156" t="s">
        <v>51</v>
      </c>
      <c r="G83" s="156" t="s">
        <v>131</v>
      </c>
      <c r="H83" s="156" t="s">
        <v>132</v>
      </c>
      <c r="I83" s="156" t="s">
        <v>133</v>
      </c>
      <c r="J83" s="156" t="s">
        <v>123</v>
      </c>
      <c r="K83" s="157" t="s">
        <v>134</v>
      </c>
      <c r="L83" s="158"/>
      <c r="M83" s="70" t="s">
        <v>19</v>
      </c>
      <c r="N83" s="71" t="s">
        <v>39</v>
      </c>
      <c r="O83" s="71" t="s">
        <v>135</v>
      </c>
      <c r="P83" s="71" t="s">
        <v>136</v>
      </c>
      <c r="Q83" s="71" t="s">
        <v>137</v>
      </c>
      <c r="R83" s="71" t="s">
        <v>138</v>
      </c>
      <c r="S83" s="71" t="s">
        <v>139</v>
      </c>
      <c r="T83" s="72" t="s">
        <v>140</v>
      </c>
      <c r="U83" s="153"/>
      <c r="V83" s="153"/>
      <c r="W83" s="153"/>
      <c r="X83" s="153"/>
      <c r="Y83" s="153"/>
      <c r="Z83" s="153"/>
      <c r="AA83" s="153"/>
      <c r="AB83" s="153"/>
      <c r="AC83" s="153"/>
      <c r="AD83" s="153"/>
      <c r="AE83" s="153"/>
    </row>
    <row r="84" spans="1:65" s="2" customFormat="1" ht="22.8" customHeight="1">
      <c r="A84" s="36"/>
      <c r="B84" s="37"/>
      <c r="C84" s="77" t="s">
        <v>141</v>
      </c>
      <c r="D84" s="38"/>
      <c r="E84" s="38"/>
      <c r="F84" s="38"/>
      <c r="G84" s="38"/>
      <c r="H84" s="38"/>
      <c r="I84" s="38"/>
      <c r="J84" s="159">
        <f>BK84</f>
        <v>0</v>
      </c>
      <c r="K84" s="38"/>
      <c r="L84" s="41"/>
      <c r="M84" s="73"/>
      <c r="N84" s="160"/>
      <c r="O84" s="74"/>
      <c r="P84" s="161">
        <f>P85</f>
        <v>0</v>
      </c>
      <c r="Q84" s="74"/>
      <c r="R84" s="161">
        <f>R85</f>
        <v>0</v>
      </c>
      <c r="S84" s="74"/>
      <c r="T84" s="162">
        <f>T85</f>
        <v>0</v>
      </c>
      <c r="U84" s="36"/>
      <c r="V84" s="36"/>
      <c r="W84" s="36"/>
      <c r="X84" s="36"/>
      <c r="Y84" s="36"/>
      <c r="Z84" s="36"/>
      <c r="AA84" s="36"/>
      <c r="AB84" s="36"/>
      <c r="AC84" s="36"/>
      <c r="AD84" s="36"/>
      <c r="AE84" s="36"/>
      <c r="AT84" s="19" t="s">
        <v>68</v>
      </c>
      <c r="AU84" s="19" t="s">
        <v>124</v>
      </c>
      <c r="BK84" s="163">
        <f>BK85</f>
        <v>0</v>
      </c>
    </row>
    <row r="85" spans="1:65" s="12" customFormat="1" ht="25.95" customHeight="1">
      <c r="B85" s="164"/>
      <c r="C85" s="165"/>
      <c r="D85" s="166" t="s">
        <v>68</v>
      </c>
      <c r="E85" s="167" t="s">
        <v>5734</v>
      </c>
      <c r="F85" s="167" t="s">
        <v>5735</v>
      </c>
      <c r="G85" s="165"/>
      <c r="H85" s="165"/>
      <c r="I85" s="168"/>
      <c r="J85" s="169">
        <f>BK85</f>
        <v>0</v>
      </c>
      <c r="K85" s="165"/>
      <c r="L85" s="170"/>
      <c r="M85" s="171"/>
      <c r="N85" s="172"/>
      <c r="O85" s="172"/>
      <c r="P85" s="173">
        <f>P86+P87+P88+P93+P96+P100</f>
        <v>0</v>
      </c>
      <c r="Q85" s="172"/>
      <c r="R85" s="173">
        <f>R86+R87+R88+R93+R96+R100</f>
        <v>0</v>
      </c>
      <c r="S85" s="172"/>
      <c r="T85" s="174">
        <f>T86+T87+T88+T93+T96+T100</f>
        <v>0</v>
      </c>
      <c r="AR85" s="175" t="s">
        <v>181</v>
      </c>
      <c r="AT85" s="176" t="s">
        <v>68</v>
      </c>
      <c r="AU85" s="176" t="s">
        <v>69</v>
      </c>
      <c r="AY85" s="175" t="s">
        <v>144</v>
      </c>
      <c r="BK85" s="177">
        <f>BK86+BK87+BK88+BK93+BK96+BK100</f>
        <v>0</v>
      </c>
    </row>
    <row r="86" spans="1:65" s="2" customFormat="1" ht="16.5" customHeight="1">
      <c r="A86" s="36"/>
      <c r="B86" s="37"/>
      <c r="C86" s="180" t="s">
        <v>74</v>
      </c>
      <c r="D86" s="180" t="s">
        <v>146</v>
      </c>
      <c r="E86" s="181" t="s">
        <v>5736</v>
      </c>
      <c r="F86" s="182" t="s">
        <v>5737</v>
      </c>
      <c r="G86" s="183" t="s">
        <v>5738</v>
      </c>
      <c r="H86" s="184">
        <v>1</v>
      </c>
      <c r="I86" s="185"/>
      <c r="J86" s="186">
        <f>ROUND(I86*H86,2)</f>
        <v>0</v>
      </c>
      <c r="K86" s="182" t="s">
        <v>19</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74</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5739</v>
      </c>
    </row>
    <row r="87" spans="1:65" s="2" customFormat="1" ht="16.5" customHeight="1">
      <c r="A87" s="36"/>
      <c r="B87" s="37"/>
      <c r="C87" s="180" t="s">
        <v>78</v>
      </c>
      <c r="D87" s="180" t="s">
        <v>146</v>
      </c>
      <c r="E87" s="181" t="s">
        <v>5740</v>
      </c>
      <c r="F87" s="182" t="s">
        <v>5741</v>
      </c>
      <c r="G87" s="183" t="s">
        <v>5738</v>
      </c>
      <c r="H87" s="184">
        <v>1</v>
      </c>
      <c r="I87" s="185"/>
      <c r="J87" s="186">
        <f>ROUND(I87*H87,2)</f>
        <v>0</v>
      </c>
      <c r="K87" s="182" t="s">
        <v>19</v>
      </c>
      <c r="L87" s="41"/>
      <c r="M87" s="187" t="s">
        <v>19</v>
      </c>
      <c r="N87" s="188" t="s">
        <v>40</v>
      </c>
      <c r="O87" s="66"/>
      <c r="P87" s="189">
        <f>O87*H87</f>
        <v>0</v>
      </c>
      <c r="Q87" s="189">
        <v>0</v>
      </c>
      <c r="R87" s="189">
        <f>Q87*H87</f>
        <v>0</v>
      </c>
      <c r="S87" s="189">
        <v>0</v>
      </c>
      <c r="T87" s="190">
        <f>S87*H87</f>
        <v>0</v>
      </c>
      <c r="U87" s="36"/>
      <c r="V87" s="36"/>
      <c r="W87" s="36"/>
      <c r="X87" s="36"/>
      <c r="Y87" s="36"/>
      <c r="Z87" s="36"/>
      <c r="AA87" s="36"/>
      <c r="AB87" s="36"/>
      <c r="AC87" s="36"/>
      <c r="AD87" s="36"/>
      <c r="AE87" s="36"/>
      <c r="AR87" s="191" t="s">
        <v>106</v>
      </c>
      <c r="AT87" s="191" t="s">
        <v>146</v>
      </c>
      <c r="AU87" s="191" t="s">
        <v>74</v>
      </c>
      <c r="AY87" s="19" t="s">
        <v>144</v>
      </c>
      <c r="BE87" s="192">
        <f>IF(N87="základní",J87,0)</f>
        <v>0</v>
      </c>
      <c r="BF87" s="192">
        <f>IF(N87="snížená",J87,0)</f>
        <v>0</v>
      </c>
      <c r="BG87" s="192">
        <f>IF(N87="zákl. přenesená",J87,0)</f>
        <v>0</v>
      </c>
      <c r="BH87" s="192">
        <f>IF(N87="sníž. přenesená",J87,0)</f>
        <v>0</v>
      </c>
      <c r="BI87" s="192">
        <f>IF(N87="nulová",J87,0)</f>
        <v>0</v>
      </c>
      <c r="BJ87" s="19" t="s">
        <v>74</v>
      </c>
      <c r="BK87" s="192">
        <f>ROUND(I87*H87,2)</f>
        <v>0</v>
      </c>
      <c r="BL87" s="19" t="s">
        <v>106</v>
      </c>
      <c r="BM87" s="191" t="s">
        <v>5742</v>
      </c>
    </row>
    <row r="88" spans="1:65" s="12" customFormat="1" ht="22.8" customHeight="1">
      <c r="B88" s="164"/>
      <c r="C88" s="165"/>
      <c r="D88" s="166" t="s">
        <v>68</v>
      </c>
      <c r="E88" s="178" t="s">
        <v>5743</v>
      </c>
      <c r="F88" s="178" t="s">
        <v>5744</v>
      </c>
      <c r="G88" s="165"/>
      <c r="H88" s="165"/>
      <c r="I88" s="168"/>
      <c r="J88" s="179">
        <f>BK88</f>
        <v>0</v>
      </c>
      <c r="K88" s="165"/>
      <c r="L88" s="170"/>
      <c r="M88" s="171"/>
      <c r="N88" s="172"/>
      <c r="O88" s="172"/>
      <c r="P88" s="173">
        <f>SUM(P89:P92)</f>
        <v>0</v>
      </c>
      <c r="Q88" s="172"/>
      <c r="R88" s="173">
        <f>SUM(R89:R92)</f>
        <v>0</v>
      </c>
      <c r="S88" s="172"/>
      <c r="T88" s="174">
        <f>SUM(T89:T92)</f>
        <v>0</v>
      </c>
      <c r="AR88" s="175" t="s">
        <v>181</v>
      </c>
      <c r="AT88" s="176" t="s">
        <v>68</v>
      </c>
      <c r="AU88" s="176" t="s">
        <v>74</v>
      </c>
      <c r="AY88" s="175" t="s">
        <v>144</v>
      </c>
      <c r="BK88" s="177">
        <f>SUM(BK89:BK92)</f>
        <v>0</v>
      </c>
    </row>
    <row r="89" spans="1:65" s="2" customFormat="1" ht="16.5" customHeight="1">
      <c r="A89" s="36"/>
      <c r="B89" s="37"/>
      <c r="C89" s="180" t="s">
        <v>103</v>
      </c>
      <c r="D89" s="180" t="s">
        <v>146</v>
      </c>
      <c r="E89" s="181" t="s">
        <v>5745</v>
      </c>
      <c r="F89" s="182" t="s">
        <v>5746</v>
      </c>
      <c r="G89" s="183" t="s">
        <v>2285</v>
      </c>
      <c r="H89" s="184">
        <v>1</v>
      </c>
      <c r="I89" s="185"/>
      <c r="J89" s="186">
        <f>ROUND(I89*H89,2)</f>
        <v>0</v>
      </c>
      <c r="K89" s="182" t="s">
        <v>19</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78</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5747</v>
      </c>
    </row>
    <row r="90" spans="1:65" s="2" customFormat="1" ht="16.5" customHeight="1">
      <c r="A90" s="36"/>
      <c r="B90" s="37"/>
      <c r="C90" s="180" t="s">
        <v>106</v>
      </c>
      <c r="D90" s="180" t="s">
        <v>146</v>
      </c>
      <c r="E90" s="181" t="s">
        <v>5748</v>
      </c>
      <c r="F90" s="182" t="s">
        <v>5749</v>
      </c>
      <c r="G90" s="183" t="s">
        <v>2285</v>
      </c>
      <c r="H90" s="184">
        <v>1</v>
      </c>
      <c r="I90" s="185"/>
      <c r="J90" s="186">
        <f>ROUND(I90*H90,2)</f>
        <v>0</v>
      </c>
      <c r="K90" s="182" t="s">
        <v>19</v>
      </c>
      <c r="L90" s="41"/>
      <c r="M90" s="187" t="s">
        <v>19</v>
      </c>
      <c r="N90" s="188" t="s">
        <v>40</v>
      </c>
      <c r="O90" s="66"/>
      <c r="P90" s="189">
        <f>O90*H90</f>
        <v>0</v>
      </c>
      <c r="Q90" s="189">
        <v>0</v>
      </c>
      <c r="R90" s="189">
        <f>Q90*H90</f>
        <v>0</v>
      </c>
      <c r="S90" s="189">
        <v>0</v>
      </c>
      <c r="T90" s="190">
        <f>S90*H90</f>
        <v>0</v>
      </c>
      <c r="U90" s="36"/>
      <c r="V90" s="36"/>
      <c r="W90" s="36"/>
      <c r="X90" s="36"/>
      <c r="Y90" s="36"/>
      <c r="Z90" s="36"/>
      <c r="AA90" s="36"/>
      <c r="AB90" s="36"/>
      <c r="AC90" s="36"/>
      <c r="AD90" s="36"/>
      <c r="AE90" s="36"/>
      <c r="AR90" s="191" t="s">
        <v>106</v>
      </c>
      <c r="AT90" s="191" t="s">
        <v>146</v>
      </c>
      <c r="AU90" s="191" t="s">
        <v>78</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106</v>
      </c>
      <c r="BM90" s="191" t="s">
        <v>5750</v>
      </c>
    </row>
    <row r="91" spans="1:65" s="2" customFormat="1" ht="16.5" customHeight="1">
      <c r="A91" s="36"/>
      <c r="B91" s="37"/>
      <c r="C91" s="180" t="s">
        <v>181</v>
      </c>
      <c r="D91" s="180" t="s">
        <v>146</v>
      </c>
      <c r="E91" s="181" t="s">
        <v>5751</v>
      </c>
      <c r="F91" s="182" t="s">
        <v>5752</v>
      </c>
      <c r="G91" s="183" t="s">
        <v>2285</v>
      </c>
      <c r="H91" s="184">
        <v>1</v>
      </c>
      <c r="I91" s="185"/>
      <c r="J91" s="186">
        <f>ROUND(I91*H91,2)</f>
        <v>0</v>
      </c>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78</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5753</v>
      </c>
    </row>
    <row r="92" spans="1:65" s="2" customFormat="1" ht="16.5" customHeight="1">
      <c r="A92" s="36"/>
      <c r="B92" s="37"/>
      <c r="C92" s="180" t="s">
        <v>109</v>
      </c>
      <c r="D92" s="180" t="s">
        <v>146</v>
      </c>
      <c r="E92" s="181" t="s">
        <v>5754</v>
      </c>
      <c r="F92" s="182" t="s">
        <v>5755</v>
      </c>
      <c r="G92" s="183" t="s">
        <v>2285</v>
      </c>
      <c r="H92" s="184">
        <v>1</v>
      </c>
      <c r="I92" s="185"/>
      <c r="J92" s="186">
        <f>ROUND(I92*H92,2)</f>
        <v>0</v>
      </c>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5756</v>
      </c>
    </row>
    <row r="93" spans="1:65" s="12" customFormat="1" ht="22.8" customHeight="1">
      <c r="B93" s="164"/>
      <c r="C93" s="165"/>
      <c r="D93" s="166" t="s">
        <v>68</v>
      </c>
      <c r="E93" s="178" t="s">
        <v>5757</v>
      </c>
      <c r="F93" s="178" t="s">
        <v>5758</v>
      </c>
      <c r="G93" s="165"/>
      <c r="H93" s="165"/>
      <c r="I93" s="168"/>
      <c r="J93" s="179">
        <f>BK93</f>
        <v>0</v>
      </c>
      <c r="K93" s="165"/>
      <c r="L93" s="170"/>
      <c r="M93" s="171"/>
      <c r="N93" s="172"/>
      <c r="O93" s="172"/>
      <c r="P93" s="173">
        <f>SUM(P94:P95)</f>
        <v>0</v>
      </c>
      <c r="Q93" s="172"/>
      <c r="R93" s="173">
        <f>SUM(R94:R95)</f>
        <v>0</v>
      </c>
      <c r="S93" s="172"/>
      <c r="T93" s="174">
        <f>SUM(T94:T95)</f>
        <v>0</v>
      </c>
      <c r="AR93" s="175" t="s">
        <v>181</v>
      </c>
      <c r="AT93" s="176" t="s">
        <v>68</v>
      </c>
      <c r="AU93" s="176" t="s">
        <v>74</v>
      </c>
      <c r="AY93" s="175" t="s">
        <v>144</v>
      </c>
      <c r="BK93" s="177">
        <f>SUM(BK94:BK95)</f>
        <v>0</v>
      </c>
    </row>
    <row r="94" spans="1:65" s="2" customFormat="1" ht="16.5" customHeight="1">
      <c r="A94" s="36"/>
      <c r="B94" s="37"/>
      <c r="C94" s="180" t="s">
        <v>194</v>
      </c>
      <c r="D94" s="180" t="s">
        <v>146</v>
      </c>
      <c r="E94" s="181" t="s">
        <v>5759</v>
      </c>
      <c r="F94" s="182" t="s">
        <v>5758</v>
      </c>
      <c r="G94" s="183" t="s">
        <v>2285</v>
      </c>
      <c r="H94" s="184">
        <v>1</v>
      </c>
      <c r="I94" s="185"/>
      <c r="J94" s="186">
        <f>ROUND(I94*H94,2)</f>
        <v>0</v>
      </c>
      <c r="K94" s="182" t="s">
        <v>19</v>
      </c>
      <c r="L94" s="41"/>
      <c r="M94" s="187" t="s">
        <v>19</v>
      </c>
      <c r="N94" s="188" t="s">
        <v>40</v>
      </c>
      <c r="O94" s="66"/>
      <c r="P94" s="189">
        <f>O94*H94</f>
        <v>0</v>
      </c>
      <c r="Q94" s="189">
        <v>0</v>
      </c>
      <c r="R94" s="189">
        <f>Q94*H94</f>
        <v>0</v>
      </c>
      <c r="S94" s="189">
        <v>0</v>
      </c>
      <c r="T94" s="190">
        <f>S94*H94</f>
        <v>0</v>
      </c>
      <c r="U94" s="36"/>
      <c r="V94" s="36"/>
      <c r="W94" s="36"/>
      <c r="X94" s="36"/>
      <c r="Y94" s="36"/>
      <c r="Z94" s="36"/>
      <c r="AA94" s="36"/>
      <c r="AB94" s="36"/>
      <c r="AC94" s="36"/>
      <c r="AD94" s="36"/>
      <c r="AE94" s="36"/>
      <c r="AR94" s="191" t="s">
        <v>106</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106</v>
      </c>
      <c r="BM94" s="191" t="s">
        <v>5760</v>
      </c>
    </row>
    <row r="95" spans="1:65" s="2" customFormat="1" ht="105.6">
      <c r="A95" s="36"/>
      <c r="B95" s="37"/>
      <c r="C95" s="38"/>
      <c r="D95" s="200" t="s">
        <v>4335</v>
      </c>
      <c r="E95" s="38"/>
      <c r="F95" s="261" t="s">
        <v>5761</v>
      </c>
      <c r="G95" s="38"/>
      <c r="H95" s="38"/>
      <c r="I95" s="195"/>
      <c r="J95" s="38"/>
      <c r="K95" s="38"/>
      <c r="L95" s="41"/>
      <c r="M95" s="196"/>
      <c r="N95" s="197"/>
      <c r="O95" s="66"/>
      <c r="P95" s="66"/>
      <c r="Q95" s="66"/>
      <c r="R95" s="66"/>
      <c r="S95" s="66"/>
      <c r="T95" s="67"/>
      <c r="U95" s="36"/>
      <c r="V95" s="36"/>
      <c r="W95" s="36"/>
      <c r="X95" s="36"/>
      <c r="Y95" s="36"/>
      <c r="Z95" s="36"/>
      <c r="AA95" s="36"/>
      <c r="AB95" s="36"/>
      <c r="AC95" s="36"/>
      <c r="AD95" s="36"/>
      <c r="AE95" s="36"/>
      <c r="AT95" s="19" t="s">
        <v>4335</v>
      </c>
      <c r="AU95" s="19" t="s">
        <v>78</v>
      </c>
    </row>
    <row r="96" spans="1:65" s="12" customFormat="1" ht="22.8" customHeight="1">
      <c r="B96" s="164"/>
      <c r="C96" s="165"/>
      <c r="D96" s="166" t="s">
        <v>68</v>
      </c>
      <c r="E96" s="178" t="s">
        <v>5762</v>
      </c>
      <c r="F96" s="178" t="s">
        <v>5734</v>
      </c>
      <c r="G96" s="165"/>
      <c r="H96" s="165"/>
      <c r="I96" s="168"/>
      <c r="J96" s="179">
        <f>BK96</f>
        <v>0</v>
      </c>
      <c r="K96" s="165"/>
      <c r="L96" s="170"/>
      <c r="M96" s="171"/>
      <c r="N96" s="172"/>
      <c r="O96" s="172"/>
      <c r="P96" s="173">
        <f>SUM(P97:P99)</f>
        <v>0</v>
      </c>
      <c r="Q96" s="172"/>
      <c r="R96" s="173">
        <f>SUM(R97:R99)</f>
        <v>0</v>
      </c>
      <c r="S96" s="172"/>
      <c r="T96" s="174">
        <f>SUM(T97:T99)</f>
        <v>0</v>
      </c>
      <c r="AR96" s="175" t="s">
        <v>181</v>
      </c>
      <c r="AT96" s="176" t="s">
        <v>68</v>
      </c>
      <c r="AU96" s="176" t="s">
        <v>74</v>
      </c>
      <c r="AY96" s="175" t="s">
        <v>144</v>
      </c>
      <c r="BK96" s="177">
        <f>SUM(BK97:BK99)</f>
        <v>0</v>
      </c>
    </row>
    <row r="97" spans="1:65" s="2" customFormat="1" ht="16.5" customHeight="1">
      <c r="A97" s="36"/>
      <c r="B97" s="37"/>
      <c r="C97" s="180" t="s">
        <v>526</v>
      </c>
      <c r="D97" s="180" t="s">
        <v>146</v>
      </c>
      <c r="E97" s="181" t="s">
        <v>5763</v>
      </c>
      <c r="F97" s="182" t="s">
        <v>5764</v>
      </c>
      <c r="G97" s="183" t="s">
        <v>1916</v>
      </c>
      <c r="H97" s="184">
        <v>1</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5765</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5765</v>
      </c>
      <c r="BM97" s="191" t="s">
        <v>5766</v>
      </c>
    </row>
    <row r="98" spans="1:65" s="2" customFormat="1" ht="10.199999999999999">
      <c r="A98" s="36"/>
      <c r="B98" s="37"/>
      <c r="C98" s="38"/>
      <c r="D98" s="193" t="s">
        <v>152</v>
      </c>
      <c r="E98" s="38"/>
      <c r="F98" s="194" t="s">
        <v>5767</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2" customFormat="1" ht="16.5" customHeight="1">
      <c r="A99" s="36"/>
      <c r="B99" s="37"/>
      <c r="C99" s="180" t="s">
        <v>198</v>
      </c>
      <c r="D99" s="180" t="s">
        <v>146</v>
      </c>
      <c r="E99" s="181" t="s">
        <v>5768</v>
      </c>
      <c r="F99" s="182" t="s">
        <v>5769</v>
      </c>
      <c r="G99" s="183" t="s">
        <v>2285</v>
      </c>
      <c r="H99" s="184">
        <v>1</v>
      </c>
      <c r="I99" s="185"/>
      <c r="J99" s="186">
        <f>ROUND(I99*H99,2)</f>
        <v>0</v>
      </c>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78</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5770</v>
      </c>
    </row>
    <row r="100" spans="1:65" s="12" customFormat="1" ht="22.8" customHeight="1">
      <c r="B100" s="164"/>
      <c r="C100" s="165"/>
      <c r="D100" s="166" t="s">
        <v>68</v>
      </c>
      <c r="E100" s="178" t="s">
        <v>5771</v>
      </c>
      <c r="F100" s="178" t="s">
        <v>4795</v>
      </c>
      <c r="G100" s="165"/>
      <c r="H100" s="165"/>
      <c r="I100" s="168"/>
      <c r="J100" s="179">
        <f>BK100</f>
        <v>0</v>
      </c>
      <c r="K100" s="165"/>
      <c r="L100" s="170"/>
      <c r="M100" s="171"/>
      <c r="N100" s="172"/>
      <c r="O100" s="172"/>
      <c r="P100" s="173">
        <f>SUM(P101:P126)</f>
        <v>0</v>
      </c>
      <c r="Q100" s="172"/>
      <c r="R100" s="173">
        <f>SUM(R101:R126)</f>
        <v>0</v>
      </c>
      <c r="S100" s="172"/>
      <c r="T100" s="174">
        <f>SUM(T101:T126)</f>
        <v>0</v>
      </c>
      <c r="AR100" s="175" t="s">
        <v>181</v>
      </c>
      <c r="AT100" s="176" t="s">
        <v>68</v>
      </c>
      <c r="AU100" s="176" t="s">
        <v>74</v>
      </c>
      <c r="AY100" s="175" t="s">
        <v>144</v>
      </c>
      <c r="BK100" s="177">
        <f>SUM(BK101:BK126)</f>
        <v>0</v>
      </c>
    </row>
    <row r="101" spans="1:65" s="2" customFormat="1" ht="16.5" customHeight="1">
      <c r="A101" s="36"/>
      <c r="B101" s="37"/>
      <c r="C101" s="180" t="s">
        <v>112</v>
      </c>
      <c r="D101" s="180" t="s">
        <v>146</v>
      </c>
      <c r="E101" s="181" t="s">
        <v>5772</v>
      </c>
      <c r="F101" s="182" t="s">
        <v>5773</v>
      </c>
      <c r="G101" s="183" t="s">
        <v>2285</v>
      </c>
      <c r="H101" s="184">
        <v>1</v>
      </c>
      <c r="I101" s="185"/>
      <c r="J101" s="186">
        <f>ROUND(I101*H101,2)</f>
        <v>0</v>
      </c>
      <c r="K101" s="182" t="s">
        <v>150</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5765</v>
      </c>
      <c r="AT101" s="191" t="s">
        <v>146</v>
      </c>
      <c r="AU101" s="191" t="s">
        <v>78</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5765</v>
      </c>
      <c r="BM101" s="191" t="s">
        <v>5774</v>
      </c>
    </row>
    <row r="102" spans="1:65" s="2" customFormat="1" ht="10.199999999999999">
      <c r="A102" s="36"/>
      <c r="B102" s="37"/>
      <c r="C102" s="38"/>
      <c r="D102" s="193" t="s">
        <v>152</v>
      </c>
      <c r="E102" s="38"/>
      <c r="F102" s="194" t="s">
        <v>5775</v>
      </c>
      <c r="G102" s="38"/>
      <c r="H102" s="38"/>
      <c r="I102" s="195"/>
      <c r="J102" s="38"/>
      <c r="K102" s="38"/>
      <c r="L102" s="41"/>
      <c r="M102" s="196"/>
      <c r="N102" s="197"/>
      <c r="O102" s="66"/>
      <c r="P102" s="66"/>
      <c r="Q102" s="66"/>
      <c r="R102" s="66"/>
      <c r="S102" s="66"/>
      <c r="T102" s="67"/>
      <c r="U102" s="36"/>
      <c r="V102" s="36"/>
      <c r="W102" s="36"/>
      <c r="X102" s="36"/>
      <c r="Y102" s="36"/>
      <c r="Z102" s="36"/>
      <c r="AA102" s="36"/>
      <c r="AB102" s="36"/>
      <c r="AC102" s="36"/>
      <c r="AD102" s="36"/>
      <c r="AE102" s="36"/>
      <c r="AT102" s="19" t="s">
        <v>152</v>
      </c>
      <c r="AU102" s="19" t="s">
        <v>78</v>
      </c>
    </row>
    <row r="103" spans="1:65" s="13" customFormat="1" ht="10.199999999999999">
      <c r="B103" s="198"/>
      <c r="C103" s="199"/>
      <c r="D103" s="200" t="s">
        <v>154</v>
      </c>
      <c r="E103" s="201" t="s">
        <v>19</v>
      </c>
      <c r="F103" s="202" t="s">
        <v>5776</v>
      </c>
      <c r="G103" s="199"/>
      <c r="H103" s="201" t="s">
        <v>19</v>
      </c>
      <c r="I103" s="203"/>
      <c r="J103" s="199"/>
      <c r="K103" s="199"/>
      <c r="L103" s="204"/>
      <c r="M103" s="205"/>
      <c r="N103" s="206"/>
      <c r="O103" s="206"/>
      <c r="P103" s="206"/>
      <c r="Q103" s="206"/>
      <c r="R103" s="206"/>
      <c r="S103" s="206"/>
      <c r="T103" s="207"/>
      <c r="AT103" s="208" t="s">
        <v>154</v>
      </c>
      <c r="AU103" s="208" t="s">
        <v>78</v>
      </c>
      <c r="AV103" s="13" t="s">
        <v>74</v>
      </c>
      <c r="AW103" s="13" t="s">
        <v>31</v>
      </c>
      <c r="AX103" s="13" t="s">
        <v>69</v>
      </c>
      <c r="AY103" s="208" t="s">
        <v>144</v>
      </c>
    </row>
    <row r="104" spans="1:65" s="13" customFormat="1" ht="20.399999999999999">
      <c r="B104" s="198"/>
      <c r="C104" s="199"/>
      <c r="D104" s="200" t="s">
        <v>154</v>
      </c>
      <c r="E104" s="201" t="s">
        <v>19</v>
      </c>
      <c r="F104" s="202" t="s">
        <v>5777</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20.399999999999999">
      <c r="B105" s="198"/>
      <c r="C105" s="199"/>
      <c r="D105" s="200" t="s">
        <v>154</v>
      </c>
      <c r="E105" s="201" t="s">
        <v>19</v>
      </c>
      <c r="F105" s="202" t="s">
        <v>5778</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3" customFormat="1" ht="20.399999999999999">
      <c r="B106" s="198"/>
      <c r="C106" s="199"/>
      <c r="D106" s="200" t="s">
        <v>154</v>
      </c>
      <c r="E106" s="201" t="s">
        <v>19</v>
      </c>
      <c r="F106" s="202" t="s">
        <v>5779</v>
      </c>
      <c r="G106" s="199"/>
      <c r="H106" s="201" t="s">
        <v>19</v>
      </c>
      <c r="I106" s="203"/>
      <c r="J106" s="199"/>
      <c r="K106" s="199"/>
      <c r="L106" s="204"/>
      <c r="M106" s="205"/>
      <c r="N106" s="206"/>
      <c r="O106" s="206"/>
      <c r="P106" s="206"/>
      <c r="Q106" s="206"/>
      <c r="R106" s="206"/>
      <c r="S106" s="206"/>
      <c r="T106" s="207"/>
      <c r="AT106" s="208" t="s">
        <v>154</v>
      </c>
      <c r="AU106" s="208" t="s">
        <v>78</v>
      </c>
      <c r="AV106" s="13" t="s">
        <v>74</v>
      </c>
      <c r="AW106" s="13" t="s">
        <v>31</v>
      </c>
      <c r="AX106" s="13" t="s">
        <v>69</v>
      </c>
      <c r="AY106" s="208" t="s">
        <v>144</v>
      </c>
    </row>
    <row r="107" spans="1:65" s="13" customFormat="1" ht="10.199999999999999">
      <c r="B107" s="198"/>
      <c r="C107" s="199"/>
      <c r="D107" s="200" t="s">
        <v>154</v>
      </c>
      <c r="E107" s="201" t="s">
        <v>19</v>
      </c>
      <c r="F107" s="202" t="s">
        <v>5780</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74</v>
      </c>
      <c r="G108" s="210"/>
      <c r="H108" s="213">
        <v>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1</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16.5" customHeight="1">
      <c r="A110" s="36"/>
      <c r="B110" s="37"/>
      <c r="C110" s="180" t="s">
        <v>481</v>
      </c>
      <c r="D110" s="180" t="s">
        <v>146</v>
      </c>
      <c r="E110" s="181" t="s">
        <v>5781</v>
      </c>
      <c r="F110" s="182" t="s">
        <v>5782</v>
      </c>
      <c r="G110" s="183" t="s">
        <v>1916</v>
      </c>
      <c r="H110" s="184">
        <v>1</v>
      </c>
      <c r="I110" s="185"/>
      <c r="J110" s="186">
        <f>ROUND(I110*H110,2)</f>
        <v>0</v>
      </c>
      <c r="K110" s="182" t="s">
        <v>19</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5783</v>
      </c>
    </row>
    <row r="111" spans="1:65" s="13" customFormat="1" ht="10.199999999999999">
      <c r="B111" s="198"/>
      <c r="C111" s="199"/>
      <c r="D111" s="200" t="s">
        <v>154</v>
      </c>
      <c r="E111" s="201" t="s">
        <v>19</v>
      </c>
      <c r="F111" s="202" t="s">
        <v>5784</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3" customFormat="1" ht="10.199999999999999">
      <c r="B112" s="198"/>
      <c r="C112" s="199"/>
      <c r="D112" s="200" t="s">
        <v>154</v>
      </c>
      <c r="E112" s="201" t="s">
        <v>19</v>
      </c>
      <c r="F112" s="202" t="s">
        <v>5785</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3" customFormat="1" ht="10.199999999999999">
      <c r="B113" s="198"/>
      <c r="C113" s="199"/>
      <c r="D113" s="200" t="s">
        <v>154</v>
      </c>
      <c r="E113" s="201" t="s">
        <v>19</v>
      </c>
      <c r="F113" s="202" t="s">
        <v>5786</v>
      </c>
      <c r="G113" s="199"/>
      <c r="H113" s="201" t="s">
        <v>19</v>
      </c>
      <c r="I113" s="203"/>
      <c r="J113" s="199"/>
      <c r="K113" s="199"/>
      <c r="L113" s="204"/>
      <c r="M113" s="205"/>
      <c r="N113" s="206"/>
      <c r="O113" s="206"/>
      <c r="P113" s="206"/>
      <c r="Q113" s="206"/>
      <c r="R113" s="206"/>
      <c r="S113" s="206"/>
      <c r="T113" s="207"/>
      <c r="AT113" s="208" t="s">
        <v>154</v>
      </c>
      <c r="AU113" s="208" t="s">
        <v>78</v>
      </c>
      <c r="AV113" s="13" t="s">
        <v>74</v>
      </c>
      <c r="AW113" s="13" t="s">
        <v>31</v>
      </c>
      <c r="AX113" s="13" t="s">
        <v>69</v>
      </c>
      <c r="AY113" s="208" t="s">
        <v>144</v>
      </c>
    </row>
    <row r="114" spans="1:65" s="13" customFormat="1" ht="10.199999999999999">
      <c r="B114" s="198"/>
      <c r="C114" s="199"/>
      <c r="D114" s="200" t="s">
        <v>154</v>
      </c>
      <c r="E114" s="201" t="s">
        <v>19</v>
      </c>
      <c r="F114" s="202" t="s">
        <v>5787</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3" customFormat="1" ht="10.199999999999999">
      <c r="B115" s="198"/>
      <c r="C115" s="199"/>
      <c r="D115" s="200" t="s">
        <v>154</v>
      </c>
      <c r="E115" s="201" t="s">
        <v>19</v>
      </c>
      <c r="F115" s="202" t="s">
        <v>5788</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3" customFormat="1" ht="10.199999999999999">
      <c r="B116" s="198"/>
      <c r="C116" s="199"/>
      <c r="D116" s="200" t="s">
        <v>154</v>
      </c>
      <c r="E116" s="201" t="s">
        <v>19</v>
      </c>
      <c r="F116" s="202" t="s">
        <v>5789</v>
      </c>
      <c r="G116" s="199"/>
      <c r="H116" s="201" t="s">
        <v>19</v>
      </c>
      <c r="I116" s="203"/>
      <c r="J116" s="199"/>
      <c r="K116" s="199"/>
      <c r="L116" s="204"/>
      <c r="M116" s="205"/>
      <c r="N116" s="206"/>
      <c r="O116" s="206"/>
      <c r="P116" s="206"/>
      <c r="Q116" s="206"/>
      <c r="R116" s="206"/>
      <c r="S116" s="206"/>
      <c r="T116" s="207"/>
      <c r="AT116" s="208" t="s">
        <v>154</v>
      </c>
      <c r="AU116" s="208" t="s">
        <v>78</v>
      </c>
      <c r="AV116" s="13" t="s">
        <v>74</v>
      </c>
      <c r="AW116" s="13" t="s">
        <v>31</v>
      </c>
      <c r="AX116" s="13" t="s">
        <v>69</v>
      </c>
      <c r="AY116" s="208" t="s">
        <v>144</v>
      </c>
    </row>
    <row r="117" spans="1:65" s="13" customFormat="1" ht="20.399999999999999">
      <c r="B117" s="198"/>
      <c r="C117" s="199"/>
      <c r="D117" s="200" t="s">
        <v>154</v>
      </c>
      <c r="E117" s="201" t="s">
        <v>19</v>
      </c>
      <c r="F117" s="202" t="s">
        <v>5790</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ht="10.199999999999999">
      <c r="B118" s="198"/>
      <c r="C118" s="199"/>
      <c r="D118" s="200" t="s">
        <v>154</v>
      </c>
      <c r="E118" s="201" t="s">
        <v>19</v>
      </c>
      <c r="F118" s="202" t="s">
        <v>5791</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3" customFormat="1" ht="10.199999999999999">
      <c r="B119" s="198"/>
      <c r="C119" s="199"/>
      <c r="D119" s="200" t="s">
        <v>154</v>
      </c>
      <c r="E119" s="201" t="s">
        <v>19</v>
      </c>
      <c r="F119" s="202" t="s">
        <v>5792</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4" customFormat="1" ht="10.199999999999999">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78</v>
      </c>
      <c r="AV120" s="14" t="s">
        <v>78</v>
      </c>
      <c r="AW120" s="14" t="s">
        <v>31</v>
      </c>
      <c r="AX120" s="14" t="s">
        <v>69</v>
      </c>
      <c r="AY120" s="219" t="s">
        <v>144</v>
      </c>
    </row>
    <row r="121" spans="1:65" s="15" customFormat="1" ht="10.199999999999999">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78</v>
      </c>
      <c r="AV121" s="15" t="s">
        <v>106</v>
      </c>
      <c r="AW121" s="15" t="s">
        <v>31</v>
      </c>
      <c r="AX121" s="15" t="s">
        <v>74</v>
      </c>
      <c r="AY121" s="230" t="s">
        <v>144</v>
      </c>
    </row>
    <row r="122" spans="1:65" s="2" customFormat="1" ht="16.5" customHeight="1">
      <c r="A122" s="36"/>
      <c r="B122" s="37"/>
      <c r="C122" s="180" t="s">
        <v>501</v>
      </c>
      <c r="D122" s="180" t="s">
        <v>146</v>
      </c>
      <c r="E122" s="181" t="s">
        <v>5793</v>
      </c>
      <c r="F122" s="182" t="s">
        <v>5794</v>
      </c>
      <c r="G122" s="183" t="s">
        <v>2285</v>
      </c>
      <c r="H122" s="184">
        <v>1</v>
      </c>
      <c r="I122" s="185"/>
      <c r="J122" s="186">
        <f>ROUND(I122*H122,2)</f>
        <v>0</v>
      </c>
      <c r="K122" s="182" t="s">
        <v>19</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5795</v>
      </c>
    </row>
    <row r="123" spans="1:65" s="2" customFormat="1" ht="16.5" customHeight="1">
      <c r="A123" s="36"/>
      <c r="B123" s="37"/>
      <c r="C123" s="180" t="s">
        <v>507</v>
      </c>
      <c r="D123" s="180" t="s">
        <v>146</v>
      </c>
      <c r="E123" s="181" t="s">
        <v>5796</v>
      </c>
      <c r="F123" s="182" t="s">
        <v>5797</v>
      </c>
      <c r="G123" s="183" t="s">
        <v>5738</v>
      </c>
      <c r="H123" s="184">
        <v>1</v>
      </c>
      <c r="I123" s="185"/>
      <c r="J123" s="186">
        <f>ROUND(I123*H123,2)</f>
        <v>0</v>
      </c>
      <c r="K123" s="182" t="s">
        <v>19</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5798</v>
      </c>
    </row>
    <row r="124" spans="1:65" s="2" customFormat="1" ht="16.5" customHeight="1">
      <c r="A124" s="36"/>
      <c r="B124" s="37"/>
      <c r="C124" s="180" t="s">
        <v>513</v>
      </c>
      <c r="D124" s="180" t="s">
        <v>146</v>
      </c>
      <c r="E124" s="181" t="s">
        <v>5799</v>
      </c>
      <c r="F124" s="182" t="s">
        <v>5800</v>
      </c>
      <c r="G124" s="183" t="s">
        <v>5738</v>
      </c>
      <c r="H124" s="184">
        <v>1</v>
      </c>
      <c r="I124" s="185"/>
      <c r="J124" s="186">
        <f>ROUND(I124*H124,2)</f>
        <v>0</v>
      </c>
      <c r="K124" s="182" t="s">
        <v>19</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78</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5801</v>
      </c>
    </row>
    <row r="125" spans="1:65" s="14" customFormat="1" ht="10.199999999999999">
      <c r="B125" s="209"/>
      <c r="C125" s="210"/>
      <c r="D125" s="200" t="s">
        <v>154</v>
      </c>
      <c r="E125" s="211" t="s">
        <v>19</v>
      </c>
      <c r="F125" s="212" t="s">
        <v>74</v>
      </c>
      <c r="G125" s="210"/>
      <c r="H125" s="213">
        <v>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1</v>
      </c>
      <c r="I126" s="225"/>
      <c r="J126" s="221"/>
      <c r="K126" s="221"/>
      <c r="L126" s="226"/>
      <c r="M126" s="262"/>
      <c r="N126" s="263"/>
      <c r="O126" s="263"/>
      <c r="P126" s="263"/>
      <c r="Q126" s="263"/>
      <c r="R126" s="263"/>
      <c r="S126" s="263"/>
      <c r="T126" s="264"/>
      <c r="AT126" s="230" t="s">
        <v>154</v>
      </c>
      <c r="AU126" s="230" t="s">
        <v>78</v>
      </c>
      <c r="AV126" s="15" t="s">
        <v>106</v>
      </c>
      <c r="AW126" s="15" t="s">
        <v>31</v>
      </c>
      <c r="AX126" s="15" t="s">
        <v>74</v>
      </c>
      <c r="AY126" s="230" t="s">
        <v>144</v>
      </c>
    </row>
    <row r="127" spans="1:65" s="2" customFormat="1" ht="6.9" customHeight="1">
      <c r="A127" s="36"/>
      <c r="B127" s="49"/>
      <c r="C127" s="50"/>
      <c r="D127" s="50"/>
      <c r="E127" s="50"/>
      <c r="F127" s="50"/>
      <c r="G127" s="50"/>
      <c r="H127" s="50"/>
      <c r="I127" s="50"/>
      <c r="J127" s="50"/>
      <c r="K127" s="50"/>
      <c r="L127" s="41"/>
      <c r="M127" s="36"/>
      <c r="O127" s="36"/>
      <c r="P127" s="36"/>
      <c r="Q127" s="36"/>
      <c r="R127" s="36"/>
      <c r="S127" s="36"/>
      <c r="T127" s="36"/>
      <c r="U127" s="36"/>
      <c r="V127" s="36"/>
      <c r="W127" s="36"/>
      <c r="X127" s="36"/>
      <c r="Y127" s="36"/>
      <c r="Z127" s="36"/>
      <c r="AA127" s="36"/>
      <c r="AB127" s="36"/>
      <c r="AC127" s="36"/>
      <c r="AD127" s="36"/>
      <c r="AE127" s="36"/>
    </row>
  </sheetData>
  <sheetProtection algorithmName="SHA-512" hashValue="rkIyFljBwm84vugJSWCMxFDM7DtdEW4cuzbzble3JSfCD5UnN0pUjRaLQg8vcrEVpCn5Brf2/HfBQHjbqMFQ4g==" saltValue="z/T01qUpfrSPHdw8igVaE8pbBRLLlpb6CX4808QI+Z46FIE/mnvz6AWDtooH0vvZ9pw2rIdnfUZBSmKmG4SMww==" spinCount="100000" sheet="1" objects="1" scenarios="1" formatColumns="0" formatRows="0" autoFilter="0"/>
  <autoFilter ref="C83:K126" xr:uid="{00000000-0009-0000-0000-00000D000000}"/>
  <mergeCells count="9">
    <mergeCell ref="E50:H50"/>
    <mergeCell ref="E74:H74"/>
    <mergeCell ref="E76:H76"/>
    <mergeCell ref="L2:V2"/>
    <mergeCell ref="E7:H7"/>
    <mergeCell ref="E9:H9"/>
    <mergeCell ref="E18:H18"/>
    <mergeCell ref="E27:H27"/>
    <mergeCell ref="E48:H48"/>
  </mergeCells>
  <hyperlinks>
    <hyperlink ref="F98" r:id="rId1" xr:uid="{00000000-0004-0000-0D00-000000000000}"/>
    <hyperlink ref="F102" r:id="rId2" xr:uid="{00000000-0004-0000-0D00-000001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218"/>
  <sheetViews>
    <sheetView showGridLines="0" zoomScale="110" zoomScaleNormal="110" workbookViewId="0"/>
  </sheetViews>
  <sheetFormatPr defaultRowHeight="14.4"/>
  <cols>
    <col min="1" max="1" width="8.28515625" style="265" customWidth="1"/>
    <col min="2" max="2" width="1.7109375" style="265" customWidth="1"/>
    <col min="3" max="4" width="5" style="265" customWidth="1"/>
    <col min="5" max="5" width="11.7109375" style="265" customWidth="1"/>
    <col min="6" max="6" width="9.140625" style="265" customWidth="1"/>
    <col min="7" max="7" width="5" style="265" customWidth="1"/>
    <col min="8" max="8" width="77.85546875" style="265" customWidth="1"/>
    <col min="9" max="10" width="20" style="265" customWidth="1"/>
    <col min="11" max="11" width="1.7109375" style="265" customWidth="1"/>
  </cols>
  <sheetData>
    <row r="1" spans="2:11" s="1" customFormat="1" ht="37.5" customHeight="1"/>
    <row r="2" spans="2:11" s="1" customFormat="1" ht="7.5" customHeight="1">
      <c r="B2" s="266"/>
      <c r="C2" s="267"/>
      <c r="D2" s="267"/>
      <c r="E2" s="267"/>
      <c r="F2" s="267"/>
      <c r="G2" s="267"/>
      <c r="H2" s="267"/>
      <c r="I2" s="267"/>
      <c r="J2" s="267"/>
      <c r="K2" s="268"/>
    </row>
    <row r="3" spans="2:11" s="17" customFormat="1" ht="45" customHeight="1">
      <c r="B3" s="269"/>
      <c r="C3" s="401" t="s">
        <v>5802</v>
      </c>
      <c r="D3" s="401"/>
      <c r="E3" s="401"/>
      <c r="F3" s="401"/>
      <c r="G3" s="401"/>
      <c r="H3" s="401"/>
      <c r="I3" s="401"/>
      <c r="J3" s="401"/>
      <c r="K3" s="270"/>
    </row>
    <row r="4" spans="2:11" s="1" customFormat="1" ht="25.5" customHeight="1">
      <c r="B4" s="271"/>
      <c r="C4" s="406" t="s">
        <v>5803</v>
      </c>
      <c r="D4" s="406"/>
      <c r="E4" s="406"/>
      <c r="F4" s="406"/>
      <c r="G4" s="406"/>
      <c r="H4" s="406"/>
      <c r="I4" s="406"/>
      <c r="J4" s="406"/>
      <c r="K4" s="272"/>
    </row>
    <row r="5" spans="2:11" s="1" customFormat="1" ht="5.25" customHeight="1">
      <c r="B5" s="271"/>
      <c r="C5" s="273"/>
      <c r="D5" s="273"/>
      <c r="E5" s="273"/>
      <c r="F5" s="273"/>
      <c r="G5" s="273"/>
      <c r="H5" s="273"/>
      <c r="I5" s="273"/>
      <c r="J5" s="273"/>
      <c r="K5" s="272"/>
    </row>
    <row r="6" spans="2:11" s="1" customFormat="1" ht="15" customHeight="1">
      <c r="B6" s="271"/>
      <c r="C6" s="405" t="s">
        <v>5804</v>
      </c>
      <c r="D6" s="405"/>
      <c r="E6" s="405"/>
      <c r="F6" s="405"/>
      <c r="G6" s="405"/>
      <c r="H6" s="405"/>
      <c r="I6" s="405"/>
      <c r="J6" s="405"/>
      <c r="K6" s="272"/>
    </row>
    <row r="7" spans="2:11" s="1" customFormat="1" ht="15" customHeight="1">
      <c r="B7" s="275"/>
      <c r="C7" s="405" t="s">
        <v>5805</v>
      </c>
      <c r="D7" s="405"/>
      <c r="E7" s="405"/>
      <c r="F7" s="405"/>
      <c r="G7" s="405"/>
      <c r="H7" s="405"/>
      <c r="I7" s="405"/>
      <c r="J7" s="405"/>
      <c r="K7" s="272"/>
    </row>
    <row r="8" spans="2:11" s="1" customFormat="1" ht="12.75" customHeight="1">
      <c r="B8" s="275"/>
      <c r="C8" s="274"/>
      <c r="D8" s="274"/>
      <c r="E8" s="274"/>
      <c r="F8" s="274"/>
      <c r="G8" s="274"/>
      <c r="H8" s="274"/>
      <c r="I8" s="274"/>
      <c r="J8" s="274"/>
      <c r="K8" s="272"/>
    </row>
    <row r="9" spans="2:11" s="1" customFormat="1" ht="15" customHeight="1">
      <c r="B9" s="275"/>
      <c r="C9" s="405" t="s">
        <v>5806</v>
      </c>
      <c r="D9" s="405"/>
      <c r="E9" s="405"/>
      <c r="F9" s="405"/>
      <c r="G9" s="405"/>
      <c r="H9" s="405"/>
      <c r="I9" s="405"/>
      <c r="J9" s="405"/>
      <c r="K9" s="272"/>
    </row>
    <row r="10" spans="2:11" s="1" customFormat="1" ht="15" customHeight="1">
      <c r="B10" s="275"/>
      <c r="C10" s="274"/>
      <c r="D10" s="405" t="s">
        <v>5807</v>
      </c>
      <c r="E10" s="405"/>
      <c r="F10" s="405"/>
      <c r="G10" s="405"/>
      <c r="H10" s="405"/>
      <c r="I10" s="405"/>
      <c r="J10" s="405"/>
      <c r="K10" s="272"/>
    </row>
    <row r="11" spans="2:11" s="1" customFormat="1" ht="15" customHeight="1">
      <c r="B11" s="275"/>
      <c r="C11" s="276"/>
      <c r="D11" s="405" t="s">
        <v>5808</v>
      </c>
      <c r="E11" s="405"/>
      <c r="F11" s="405"/>
      <c r="G11" s="405"/>
      <c r="H11" s="405"/>
      <c r="I11" s="405"/>
      <c r="J11" s="405"/>
      <c r="K11" s="272"/>
    </row>
    <row r="12" spans="2:11" s="1" customFormat="1" ht="15" customHeight="1">
      <c r="B12" s="275"/>
      <c r="C12" s="276"/>
      <c r="D12" s="274"/>
      <c r="E12" s="274"/>
      <c r="F12" s="274"/>
      <c r="G12" s="274"/>
      <c r="H12" s="274"/>
      <c r="I12" s="274"/>
      <c r="J12" s="274"/>
      <c r="K12" s="272"/>
    </row>
    <row r="13" spans="2:11" s="1" customFormat="1" ht="15" customHeight="1">
      <c r="B13" s="275"/>
      <c r="C13" s="276"/>
      <c r="D13" s="277" t="s">
        <v>5809</v>
      </c>
      <c r="E13" s="274"/>
      <c r="F13" s="274"/>
      <c r="G13" s="274"/>
      <c r="H13" s="274"/>
      <c r="I13" s="274"/>
      <c r="J13" s="274"/>
      <c r="K13" s="272"/>
    </row>
    <row r="14" spans="2:11" s="1" customFormat="1" ht="12.75" customHeight="1">
      <c r="B14" s="275"/>
      <c r="C14" s="276"/>
      <c r="D14" s="276"/>
      <c r="E14" s="276"/>
      <c r="F14" s="276"/>
      <c r="G14" s="276"/>
      <c r="H14" s="276"/>
      <c r="I14" s="276"/>
      <c r="J14" s="276"/>
      <c r="K14" s="272"/>
    </row>
    <row r="15" spans="2:11" s="1" customFormat="1" ht="15" customHeight="1">
      <c r="B15" s="275"/>
      <c r="C15" s="276"/>
      <c r="D15" s="405" t="s">
        <v>5810</v>
      </c>
      <c r="E15" s="405"/>
      <c r="F15" s="405"/>
      <c r="G15" s="405"/>
      <c r="H15" s="405"/>
      <c r="I15" s="405"/>
      <c r="J15" s="405"/>
      <c r="K15" s="272"/>
    </row>
    <row r="16" spans="2:11" s="1" customFormat="1" ht="15" customHeight="1">
      <c r="B16" s="275"/>
      <c r="C16" s="276"/>
      <c r="D16" s="405" t="s">
        <v>5811</v>
      </c>
      <c r="E16" s="405"/>
      <c r="F16" s="405"/>
      <c r="G16" s="405"/>
      <c r="H16" s="405"/>
      <c r="I16" s="405"/>
      <c r="J16" s="405"/>
      <c r="K16" s="272"/>
    </row>
    <row r="17" spans="2:11" s="1" customFormat="1" ht="15" customHeight="1">
      <c r="B17" s="275"/>
      <c r="C17" s="276"/>
      <c r="D17" s="405" t="s">
        <v>5812</v>
      </c>
      <c r="E17" s="405"/>
      <c r="F17" s="405"/>
      <c r="G17" s="405"/>
      <c r="H17" s="405"/>
      <c r="I17" s="405"/>
      <c r="J17" s="405"/>
      <c r="K17" s="272"/>
    </row>
    <row r="18" spans="2:11" s="1" customFormat="1" ht="15" customHeight="1">
      <c r="B18" s="275"/>
      <c r="C18" s="276"/>
      <c r="D18" s="276"/>
      <c r="E18" s="278" t="s">
        <v>76</v>
      </c>
      <c r="F18" s="405" t="s">
        <v>5813</v>
      </c>
      <c r="G18" s="405"/>
      <c r="H18" s="405"/>
      <c r="I18" s="405"/>
      <c r="J18" s="405"/>
      <c r="K18" s="272"/>
    </row>
    <row r="19" spans="2:11" s="1" customFormat="1" ht="15" customHeight="1">
      <c r="B19" s="275"/>
      <c r="C19" s="276"/>
      <c r="D19" s="276"/>
      <c r="E19" s="278" t="s">
        <v>5814</v>
      </c>
      <c r="F19" s="405" t="s">
        <v>5815</v>
      </c>
      <c r="G19" s="405"/>
      <c r="H19" s="405"/>
      <c r="I19" s="405"/>
      <c r="J19" s="405"/>
      <c r="K19" s="272"/>
    </row>
    <row r="20" spans="2:11" s="1" customFormat="1" ht="15" customHeight="1">
      <c r="B20" s="275"/>
      <c r="C20" s="276"/>
      <c r="D20" s="276"/>
      <c r="E20" s="278" t="s">
        <v>5816</v>
      </c>
      <c r="F20" s="405" t="s">
        <v>5817</v>
      </c>
      <c r="G20" s="405"/>
      <c r="H20" s="405"/>
      <c r="I20" s="405"/>
      <c r="J20" s="405"/>
      <c r="K20" s="272"/>
    </row>
    <row r="21" spans="2:11" s="1" customFormat="1" ht="15" customHeight="1">
      <c r="B21" s="275"/>
      <c r="C21" s="276"/>
      <c r="D21" s="276"/>
      <c r="E21" s="278" t="s">
        <v>5818</v>
      </c>
      <c r="F21" s="405" t="s">
        <v>5819</v>
      </c>
      <c r="G21" s="405"/>
      <c r="H21" s="405"/>
      <c r="I21" s="405"/>
      <c r="J21" s="405"/>
      <c r="K21" s="272"/>
    </row>
    <row r="22" spans="2:11" s="1" customFormat="1" ht="15" customHeight="1">
      <c r="B22" s="275"/>
      <c r="C22" s="276"/>
      <c r="D22" s="276"/>
      <c r="E22" s="278" t="s">
        <v>5820</v>
      </c>
      <c r="F22" s="405" t="s">
        <v>4995</v>
      </c>
      <c r="G22" s="405"/>
      <c r="H22" s="405"/>
      <c r="I22" s="405"/>
      <c r="J22" s="405"/>
      <c r="K22" s="272"/>
    </row>
    <row r="23" spans="2:11" s="1" customFormat="1" ht="15" customHeight="1">
      <c r="B23" s="275"/>
      <c r="C23" s="276"/>
      <c r="D23" s="276"/>
      <c r="E23" s="278" t="s">
        <v>83</v>
      </c>
      <c r="F23" s="405" t="s">
        <v>5821</v>
      </c>
      <c r="G23" s="405"/>
      <c r="H23" s="405"/>
      <c r="I23" s="405"/>
      <c r="J23" s="405"/>
      <c r="K23" s="272"/>
    </row>
    <row r="24" spans="2:11" s="1" customFormat="1" ht="12.75" customHeight="1">
      <c r="B24" s="275"/>
      <c r="C24" s="276"/>
      <c r="D24" s="276"/>
      <c r="E24" s="276"/>
      <c r="F24" s="276"/>
      <c r="G24" s="276"/>
      <c r="H24" s="276"/>
      <c r="I24" s="276"/>
      <c r="J24" s="276"/>
      <c r="K24" s="272"/>
    </row>
    <row r="25" spans="2:11" s="1" customFormat="1" ht="15" customHeight="1">
      <c r="B25" s="275"/>
      <c r="C25" s="405" t="s">
        <v>5822</v>
      </c>
      <c r="D25" s="405"/>
      <c r="E25" s="405"/>
      <c r="F25" s="405"/>
      <c r="G25" s="405"/>
      <c r="H25" s="405"/>
      <c r="I25" s="405"/>
      <c r="J25" s="405"/>
      <c r="K25" s="272"/>
    </row>
    <row r="26" spans="2:11" s="1" customFormat="1" ht="15" customHeight="1">
      <c r="B26" s="275"/>
      <c r="C26" s="405" t="s">
        <v>5823</v>
      </c>
      <c r="D26" s="405"/>
      <c r="E26" s="405"/>
      <c r="F26" s="405"/>
      <c r="G26" s="405"/>
      <c r="H26" s="405"/>
      <c r="I26" s="405"/>
      <c r="J26" s="405"/>
      <c r="K26" s="272"/>
    </row>
    <row r="27" spans="2:11" s="1" customFormat="1" ht="15" customHeight="1">
      <c r="B27" s="275"/>
      <c r="C27" s="274"/>
      <c r="D27" s="405" t="s">
        <v>5824</v>
      </c>
      <c r="E27" s="405"/>
      <c r="F27" s="405"/>
      <c r="G27" s="405"/>
      <c r="H27" s="405"/>
      <c r="I27" s="405"/>
      <c r="J27" s="405"/>
      <c r="K27" s="272"/>
    </row>
    <row r="28" spans="2:11" s="1" customFormat="1" ht="15" customHeight="1">
      <c r="B28" s="275"/>
      <c r="C28" s="276"/>
      <c r="D28" s="405" t="s">
        <v>5825</v>
      </c>
      <c r="E28" s="405"/>
      <c r="F28" s="405"/>
      <c r="G28" s="405"/>
      <c r="H28" s="405"/>
      <c r="I28" s="405"/>
      <c r="J28" s="405"/>
      <c r="K28" s="272"/>
    </row>
    <row r="29" spans="2:11" s="1" customFormat="1" ht="12.75" customHeight="1">
      <c r="B29" s="275"/>
      <c r="C29" s="276"/>
      <c r="D29" s="276"/>
      <c r="E29" s="276"/>
      <c r="F29" s="276"/>
      <c r="G29" s="276"/>
      <c r="H29" s="276"/>
      <c r="I29" s="276"/>
      <c r="J29" s="276"/>
      <c r="K29" s="272"/>
    </row>
    <row r="30" spans="2:11" s="1" customFormat="1" ht="15" customHeight="1">
      <c r="B30" s="275"/>
      <c r="C30" s="276"/>
      <c r="D30" s="405" t="s">
        <v>5826</v>
      </c>
      <c r="E30" s="405"/>
      <c r="F30" s="405"/>
      <c r="G30" s="405"/>
      <c r="H30" s="405"/>
      <c r="I30" s="405"/>
      <c r="J30" s="405"/>
      <c r="K30" s="272"/>
    </row>
    <row r="31" spans="2:11" s="1" customFormat="1" ht="15" customHeight="1">
      <c r="B31" s="275"/>
      <c r="C31" s="276"/>
      <c r="D31" s="405" t="s">
        <v>5827</v>
      </c>
      <c r="E31" s="405"/>
      <c r="F31" s="405"/>
      <c r="G31" s="405"/>
      <c r="H31" s="405"/>
      <c r="I31" s="405"/>
      <c r="J31" s="405"/>
      <c r="K31" s="272"/>
    </row>
    <row r="32" spans="2:11" s="1" customFormat="1" ht="12.75" customHeight="1">
      <c r="B32" s="275"/>
      <c r="C32" s="276"/>
      <c r="D32" s="276"/>
      <c r="E32" s="276"/>
      <c r="F32" s="276"/>
      <c r="G32" s="276"/>
      <c r="H32" s="276"/>
      <c r="I32" s="276"/>
      <c r="J32" s="276"/>
      <c r="K32" s="272"/>
    </row>
    <row r="33" spans="2:11" s="1" customFormat="1" ht="15" customHeight="1">
      <c r="B33" s="275"/>
      <c r="C33" s="276"/>
      <c r="D33" s="405" t="s">
        <v>5828</v>
      </c>
      <c r="E33" s="405"/>
      <c r="F33" s="405"/>
      <c r="G33" s="405"/>
      <c r="H33" s="405"/>
      <c r="I33" s="405"/>
      <c r="J33" s="405"/>
      <c r="K33" s="272"/>
    </row>
    <row r="34" spans="2:11" s="1" customFormat="1" ht="15" customHeight="1">
      <c r="B34" s="275"/>
      <c r="C34" s="276"/>
      <c r="D34" s="405" t="s">
        <v>5829</v>
      </c>
      <c r="E34" s="405"/>
      <c r="F34" s="405"/>
      <c r="G34" s="405"/>
      <c r="H34" s="405"/>
      <c r="I34" s="405"/>
      <c r="J34" s="405"/>
      <c r="K34" s="272"/>
    </row>
    <row r="35" spans="2:11" s="1" customFormat="1" ht="15" customHeight="1">
      <c r="B35" s="275"/>
      <c r="C35" s="276"/>
      <c r="D35" s="405" t="s">
        <v>5830</v>
      </c>
      <c r="E35" s="405"/>
      <c r="F35" s="405"/>
      <c r="G35" s="405"/>
      <c r="H35" s="405"/>
      <c r="I35" s="405"/>
      <c r="J35" s="405"/>
      <c r="K35" s="272"/>
    </row>
    <row r="36" spans="2:11" s="1" customFormat="1" ht="15" customHeight="1">
      <c r="B36" s="275"/>
      <c r="C36" s="276"/>
      <c r="D36" s="274"/>
      <c r="E36" s="277" t="s">
        <v>130</v>
      </c>
      <c r="F36" s="274"/>
      <c r="G36" s="405" t="s">
        <v>5831</v>
      </c>
      <c r="H36" s="405"/>
      <c r="I36" s="405"/>
      <c r="J36" s="405"/>
      <c r="K36" s="272"/>
    </row>
    <row r="37" spans="2:11" s="1" customFormat="1" ht="30.75" customHeight="1">
      <c r="B37" s="275"/>
      <c r="C37" s="276"/>
      <c r="D37" s="274"/>
      <c r="E37" s="277" t="s">
        <v>5832</v>
      </c>
      <c r="F37" s="274"/>
      <c r="G37" s="405" t="s">
        <v>5833</v>
      </c>
      <c r="H37" s="405"/>
      <c r="I37" s="405"/>
      <c r="J37" s="405"/>
      <c r="K37" s="272"/>
    </row>
    <row r="38" spans="2:11" s="1" customFormat="1" ht="15" customHeight="1">
      <c r="B38" s="275"/>
      <c r="C38" s="276"/>
      <c r="D38" s="274"/>
      <c r="E38" s="277" t="s">
        <v>50</v>
      </c>
      <c r="F38" s="274"/>
      <c r="G38" s="405" t="s">
        <v>5834</v>
      </c>
      <c r="H38" s="405"/>
      <c r="I38" s="405"/>
      <c r="J38" s="405"/>
      <c r="K38" s="272"/>
    </row>
    <row r="39" spans="2:11" s="1" customFormat="1" ht="15" customHeight="1">
      <c r="B39" s="275"/>
      <c r="C39" s="276"/>
      <c r="D39" s="274"/>
      <c r="E39" s="277" t="s">
        <v>51</v>
      </c>
      <c r="F39" s="274"/>
      <c r="G39" s="405" t="s">
        <v>5835</v>
      </c>
      <c r="H39" s="405"/>
      <c r="I39" s="405"/>
      <c r="J39" s="405"/>
      <c r="K39" s="272"/>
    </row>
    <row r="40" spans="2:11" s="1" customFormat="1" ht="15" customHeight="1">
      <c r="B40" s="275"/>
      <c r="C40" s="276"/>
      <c r="D40" s="274"/>
      <c r="E40" s="277" t="s">
        <v>131</v>
      </c>
      <c r="F40" s="274"/>
      <c r="G40" s="405" t="s">
        <v>5836</v>
      </c>
      <c r="H40" s="405"/>
      <c r="I40" s="405"/>
      <c r="J40" s="405"/>
      <c r="K40" s="272"/>
    </row>
    <row r="41" spans="2:11" s="1" customFormat="1" ht="15" customHeight="1">
      <c r="B41" s="275"/>
      <c r="C41" s="276"/>
      <c r="D41" s="274"/>
      <c r="E41" s="277" t="s">
        <v>132</v>
      </c>
      <c r="F41" s="274"/>
      <c r="G41" s="405" t="s">
        <v>5837</v>
      </c>
      <c r="H41" s="405"/>
      <c r="I41" s="405"/>
      <c r="J41" s="405"/>
      <c r="K41" s="272"/>
    </row>
    <row r="42" spans="2:11" s="1" customFormat="1" ht="15" customHeight="1">
      <c r="B42" s="275"/>
      <c r="C42" s="276"/>
      <c r="D42" s="274"/>
      <c r="E42" s="277" t="s">
        <v>5838</v>
      </c>
      <c r="F42" s="274"/>
      <c r="G42" s="405" t="s">
        <v>5839</v>
      </c>
      <c r="H42" s="405"/>
      <c r="I42" s="405"/>
      <c r="J42" s="405"/>
      <c r="K42" s="272"/>
    </row>
    <row r="43" spans="2:11" s="1" customFormat="1" ht="15" customHeight="1">
      <c r="B43" s="275"/>
      <c r="C43" s="276"/>
      <c r="D43" s="274"/>
      <c r="E43" s="277"/>
      <c r="F43" s="274"/>
      <c r="G43" s="405" t="s">
        <v>5840</v>
      </c>
      <c r="H43" s="405"/>
      <c r="I43" s="405"/>
      <c r="J43" s="405"/>
      <c r="K43" s="272"/>
    </row>
    <row r="44" spans="2:11" s="1" customFormat="1" ht="15" customHeight="1">
      <c r="B44" s="275"/>
      <c r="C44" s="276"/>
      <c r="D44" s="274"/>
      <c r="E44" s="277" t="s">
        <v>5841</v>
      </c>
      <c r="F44" s="274"/>
      <c r="G44" s="405" t="s">
        <v>5842</v>
      </c>
      <c r="H44" s="405"/>
      <c r="I44" s="405"/>
      <c r="J44" s="405"/>
      <c r="K44" s="272"/>
    </row>
    <row r="45" spans="2:11" s="1" customFormat="1" ht="15" customHeight="1">
      <c r="B45" s="275"/>
      <c r="C45" s="276"/>
      <c r="D45" s="274"/>
      <c r="E45" s="277" t="s">
        <v>134</v>
      </c>
      <c r="F45" s="274"/>
      <c r="G45" s="405" t="s">
        <v>5843</v>
      </c>
      <c r="H45" s="405"/>
      <c r="I45" s="405"/>
      <c r="J45" s="405"/>
      <c r="K45" s="272"/>
    </row>
    <row r="46" spans="2:11" s="1" customFormat="1" ht="12.75" customHeight="1">
      <c r="B46" s="275"/>
      <c r="C46" s="276"/>
      <c r="D46" s="274"/>
      <c r="E46" s="274"/>
      <c r="F46" s="274"/>
      <c r="G46" s="274"/>
      <c r="H46" s="274"/>
      <c r="I46" s="274"/>
      <c r="J46" s="274"/>
      <c r="K46" s="272"/>
    </row>
    <row r="47" spans="2:11" s="1" customFormat="1" ht="15" customHeight="1">
      <c r="B47" s="275"/>
      <c r="C47" s="276"/>
      <c r="D47" s="405" t="s">
        <v>5844</v>
      </c>
      <c r="E47" s="405"/>
      <c r="F47" s="405"/>
      <c r="G47" s="405"/>
      <c r="H47" s="405"/>
      <c r="I47" s="405"/>
      <c r="J47" s="405"/>
      <c r="K47" s="272"/>
    </row>
    <row r="48" spans="2:11" s="1" customFormat="1" ht="15" customHeight="1">
      <c r="B48" s="275"/>
      <c r="C48" s="276"/>
      <c r="D48" s="276"/>
      <c r="E48" s="405" t="s">
        <v>5845</v>
      </c>
      <c r="F48" s="405"/>
      <c r="G48" s="405"/>
      <c r="H48" s="405"/>
      <c r="I48" s="405"/>
      <c r="J48" s="405"/>
      <c r="K48" s="272"/>
    </row>
    <row r="49" spans="2:11" s="1" customFormat="1" ht="15" customHeight="1">
      <c r="B49" s="275"/>
      <c r="C49" s="276"/>
      <c r="D49" s="276"/>
      <c r="E49" s="405" t="s">
        <v>5846</v>
      </c>
      <c r="F49" s="405"/>
      <c r="G49" s="405"/>
      <c r="H49" s="405"/>
      <c r="I49" s="405"/>
      <c r="J49" s="405"/>
      <c r="K49" s="272"/>
    </row>
    <row r="50" spans="2:11" s="1" customFormat="1" ht="15" customHeight="1">
      <c r="B50" s="275"/>
      <c r="C50" s="276"/>
      <c r="D50" s="276"/>
      <c r="E50" s="405" t="s">
        <v>5847</v>
      </c>
      <c r="F50" s="405"/>
      <c r="G50" s="405"/>
      <c r="H50" s="405"/>
      <c r="I50" s="405"/>
      <c r="J50" s="405"/>
      <c r="K50" s="272"/>
    </row>
    <row r="51" spans="2:11" s="1" customFormat="1" ht="15" customHeight="1">
      <c r="B51" s="275"/>
      <c r="C51" s="276"/>
      <c r="D51" s="405" t="s">
        <v>5848</v>
      </c>
      <c r="E51" s="405"/>
      <c r="F51" s="405"/>
      <c r="G51" s="405"/>
      <c r="H51" s="405"/>
      <c r="I51" s="405"/>
      <c r="J51" s="405"/>
      <c r="K51" s="272"/>
    </row>
    <row r="52" spans="2:11" s="1" customFormat="1" ht="25.5" customHeight="1">
      <c r="B52" s="271"/>
      <c r="C52" s="406" t="s">
        <v>5849</v>
      </c>
      <c r="D52" s="406"/>
      <c r="E52" s="406"/>
      <c r="F52" s="406"/>
      <c r="G52" s="406"/>
      <c r="H52" s="406"/>
      <c r="I52" s="406"/>
      <c r="J52" s="406"/>
      <c r="K52" s="272"/>
    </row>
    <row r="53" spans="2:11" s="1" customFormat="1" ht="5.25" customHeight="1">
      <c r="B53" s="271"/>
      <c r="C53" s="273"/>
      <c r="D53" s="273"/>
      <c r="E53" s="273"/>
      <c r="F53" s="273"/>
      <c r="G53" s="273"/>
      <c r="H53" s="273"/>
      <c r="I53" s="273"/>
      <c r="J53" s="273"/>
      <c r="K53" s="272"/>
    </row>
    <row r="54" spans="2:11" s="1" customFormat="1" ht="15" customHeight="1">
      <c r="B54" s="271"/>
      <c r="C54" s="405" t="s">
        <v>5850</v>
      </c>
      <c r="D54" s="405"/>
      <c r="E54" s="405"/>
      <c r="F54" s="405"/>
      <c r="G54" s="405"/>
      <c r="H54" s="405"/>
      <c r="I54" s="405"/>
      <c r="J54" s="405"/>
      <c r="K54" s="272"/>
    </row>
    <row r="55" spans="2:11" s="1" customFormat="1" ht="15" customHeight="1">
      <c r="B55" s="271"/>
      <c r="C55" s="405" t="s">
        <v>5851</v>
      </c>
      <c r="D55" s="405"/>
      <c r="E55" s="405"/>
      <c r="F55" s="405"/>
      <c r="G55" s="405"/>
      <c r="H55" s="405"/>
      <c r="I55" s="405"/>
      <c r="J55" s="405"/>
      <c r="K55" s="272"/>
    </row>
    <row r="56" spans="2:11" s="1" customFormat="1" ht="12.75" customHeight="1">
      <c r="B56" s="271"/>
      <c r="C56" s="274"/>
      <c r="D56" s="274"/>
      <c r="E56" s="274"/>
      <c r="F56" s="274"/>
      <c r="G56" s="274"/>
      <c r="H56" s="274"/>
      <c r="I56" s="274"/>
      <c r="J56" s="274"/>
      <c r="K56" s="272"/>
    </row>
    <row r="57" spans="2:11" s="1" customFormat="1" ht="15" customHeight="1">
      <c r="B57" s="271"/>
      <c r="C57" s="405" t="s">
        <v>5852</v>
      </c>
      <c r="D57" s="405"/>
      <c r="E57" s="405"/>
      <c r="F57" s="405"/>
      <c r="G57" s="405"/>
      <c r="H57" s="405"/>
      <c r="I57" s="405"/>
      <c r="J57" s="405"/>
      <c r="K57" s="272"/>
    </row>
    <row r="58" spans="2:11" s="1" customFormat="1" ht="15" customHeight="1">
      <c r="B58" s="271"/>
      <c r="C58" s="276"/>
      <c r="D58" s="405" t="s">
        <v>5853</v>
      </c>
      <c r="E58" s="405"/>
      <c r="F58" s="405"/>
      <c r="G58" s="405"/>
      <c r="H58" s="405"/>
      <c r="I58" s="405"/>
      <c r="J58" s="405"/>
      <c r="K58" s="272"/>
    </row>
    <row r="59" spans="2:11" s="1" customFormat="1" ht="15" customHeight="1">
      <c r="B59" s="271"/>
      <c r="C59" s="276"/>
      <c r="D59" s="405" t="s">
        <v>5854</v>
      </c>
      <c r="E59" s="405"/>
      <c r="F59" s="405"/>
      <c r="G59" s="405"/>
      <c r="H59" s="405"/>
      <c r="I59" s="405"/>
      <c r="J59" s="405"/>
      <c r="K59" s="272"/>
    </row>
    <row r="60" spans="2:11" s="1" customFormat="1" ht="15" customHeight="1">
      <c r="B60" s="271"/>
      <c r="C60" s="276"/>
      <c r="D60" s="405" t="s">
        <v>5855</v>
      </c>
      <c r="E60" s="405"/>
      <c r="F60" s="405"/>
      <c r="G60" s="405"/>
      <c r="H60" s="405"/>
      <c r="I60" s="405"/>
      <c r="J60" s="405"/>
      <c r="K60" s="272"/>
    </row>
    <row r="61" spans="2:11" s="1" customFormat="1" ht="15" customHeight="1">
      <c r="B61" s="271"/>
      <c r="C61" s="276"/>
      <c r="D61" s="405" t="s">
        <v>5856</v>
      </c>
      <c r="E61" s="405"/>
      <c r="F61" s="405"/>
      <c r="G61" s="405"/>
      <c r="H61" s="405"/>
      <c r="I61" s="405"/>
      <c r="J61" s="405"/>
      <c r="K61" s="272"/>
    </row>
    <row r="62" spans="2:11" s="1" customFormat="1" ht="15" customHeight="1">
      <c r="B62" s="271"/>
      <c r="C62" s="276"/>
      <c r="D62" s="407" t="s">
        <v>5857</v>
      </c>
      <c r="E62" s="407"/>
      <c r="F62" s="407"/>
      <c r="G62" s="407"/>
      <c r="H62" s="407"/>
      <c r="I62" s="407"/>
      <c r="J62" s="407"/>
      <c r="K62" s="272"/>
    </row>
    <row r="63" spans="2:11" s="1" customFormat="1" ht="15" customHeight="1">
      <c r="B63" s="271"/>
      <c r="C63" s="276"/>
      <c r="D63" s="405" t="s">
        <v>5858</v>
      </c>
      <c r="E63" s="405"/>
      <c r="F63" s="405"/>
      <c r="G63" s="405"/>
      <c r="H63" s="405"/>
      <c r="I63" s="405"/>
      <c r="J63" s="405"/>
      <c r="K63" s="272"/>
    </row>
    <row r="64" spans="2:11" s="1" customFormat="1" ht="12.75" customHeight="1">
      <c r="B64" s="271"/>
      <c r="C64" s="276"/>
      <c r="D64" s="276"/>
      <c r="E64" s="279"/>
      <c r="F64" s="276"/>
      <c r="G64" s="276"/>
      <c r="H64" s="276"/>
      <c r="I64" s="276"/>
      <c r="J64" s="276"/>
      <c r="K64" s="272"/>
    </row>
    <row r="65" spans="2:11" s="1" customFormat="1" ht="15" customHeight="1">
      <c r="B65" s="271"/>
      <c r="C65" s="276"/>
      <c r="D65" s="405" t="s">
        <v>5859</v>
      </c>
      <c r="E65" s="405"/>
      <c r="F65" s="405"/>
      <c r="G65" s="405"/>
      <c r="H65" s="405"/>
      <c r="I65" s="405"/>
      <c r="J65" s="405"/>
      <c r="K65" s="272"/>
    </row>
    <row r="66" spans="2:11" s="1" customFormat="1" ht="15" customHeight="1">
      <c r="B66" s="271"/>
      <c r="C66" s="276"/>
      <c r="D66" s="407" t="s">
        <v>5860</v>
      </c>
      <c r="E66" s="407"/>
      <c r="F66" s="407"/>
      <c r="G66" s="407"/>
      <c r="H66" s="407"/>
      <c r="I66" s="407"/>
      <c r="J66" s="407"/>
      <c r="K66" s="272"/>
    </row>
    <row r="67" spans="2:11" s="1" customFormat="1" ht="15" customHeight="1">
      <c r="B67" s="271"/>
      <c r="C67" s="276"/>
      <c r="D67" s="405" t="s">
        <v>5861</v>
      </c>
      <c r="E67" s="405"/>
      <c r="F67" s="405"/>
      <c r="G67" s="405"/>
      <c r="H67" s="405"/>
      <c r="I67" s="405"/>
      <c r="J67" s="405"/>
      <c r="K67" s="272"/>
    </row>
    <row r="68" spans="2:11" s="1" customFormat="1" ht="15" customHeight="1">
      <c r="B68" s="271"/>
      <c r="C68" s="276"/>
      <c r="D68" s="405" t="s">
        <v>5862</v>
      </c>
      <c r="E68" s="405"/>
      <c r="F68" s="405"/>
      <c r="G68" s="405"/>
      <c r="H68" s="405"/>
      <c r="I68" s="405"/>
      <c r="J68" s="405"/>
      <c r="K68" s="272"/>
    </row>
    <row r="69" spans="2:11" s="1" customFormat="1" ht="15" customHeight="1">
      <c r="B69" s="271"/>
      <c r="C69" s="276"/>
      <c r="D69" s="405" t="s">
        <v>5863</v>
      </c>
      <c r="E69" s="405"/>
      <c r="F69" s="405"/>
      <c r="G69" s="405"/>
      <c r="H69" s="405"/>
      <c r="I69" s="405"/>
      <c r="J69" s="405"/>
      <c r="K69" s="272"/>
    </row>
    <row r="70" spans="2:11" s="1" customFormat="1" ht="15" customHeight="1">
      <c r="B70" s="271"/>
      <c r="C70" s="276"/>
      <c r="D70" s="405" t="s">
        <v>5864</v>
      </c>
      <c r="E70" s="405"/>
      <c r="F70" s="405"/>
      <c r="G70" s="405"/>
      <c r="H70" s="405"/>
      <c r="I70" s="405"/>
      <c r="J70" s="405"/>
      <c r="K70" s="272"/>
    </row>
    <row r="71" spans="2:11" s="1" customFormat="1" ht="12.75" customHeight="1">
      <c r="B71" s="280"/>
      <c r="C71" s="281"/>
      <c r="D71" s="281"/>
      <c r="E71" s="281"/>
      <c r="F71" s="281"/>
      <c r="G71" s="281"/>
      <c r="H71" s="281"/>
      <c r="I71" s="281"/>
      <c r="J71" s="281"/>
      <c r="K71" s="282"/>
    </row>
    <row r="72" spans="2:11" s="1" customFormat="1" ht="18.75" customHeight="1">
      <c r="B72" s="283"/>
      <c r="C72" s="283"/>
      <c r="D72" s="283"/>
      <c r="E72" s="283"/>
      <c r="F72" s="283"/>
      <c r="G72" s="283"/>
      <c r="H72" s="283"/>
      <c r="I72" s="283"/>
      <c r="J72" s="283"/>
      <c r="K72" s="284"/>
    </row>
    <row r="73" spans="2:11" s="1" customFormat="1" ht="18.75" customHeight="1">
      <c r="B73" s="284"/>
      <c r="C73" s="284"/>
      <c r="D73" s="284"/>
      <c r="E73" s="284"/>
      <c r="F73" s="284"/>
      <c r="G73" s="284"/>
      <c r="H73" s="284"/>
      <c r="I73" s="284"/>
      <c r="J73" s="284"/>
      <c r="K73" s="284"/>
    </row>
    <row r="74" spans="2:11" s="1" customFormat="1" ht="7.5" customHeight="1">
      <c r="B74" s="285"/>
      <c r="C74" s="286"/>
      <c r="D74" s="286"/>
      <c r="E74" s="286"/>
      <c r="F74" s="286"/>
      <c r="G74" s="286"/>
      <c r="H74" s="286"/>
      <c r="I74" s="286"/>
      <c r="J74" s="286"/>
      <c r="K74" s="287"/>
    </row>
    <row r="75" spans="2:11" s="1" customFormat="1" ht="45" customHeight="1">
      <c r="B75" s="288"/>
      <c r="C75" s="400" t="s">
        <v>5865</v>
      </c>
      <c r="D75" s="400"/>
      <c r="E75" s="400"/>
      <c r="F75" s="400"/>
      <c r="G75" s="400"/>
      <c r="H75" s="400"/>
      <c r="I75" s="400"/>
      <c r="J75" s="400"/>
      <c r="K75" s="289"/>
    </row>
    <row r="76" spans="2:11" s="1" customFormat="1" ht="17.25" customHeight="1">
      <c r="B76" s="288"/>
      <c r="C76" s="290" t="s">
        <v>5866</v>
      </c>
      <c r="D76" s="290"/>
      <c r="E76" s="290"/>
      <c r="F76" s="290" t="s">
        <v>5867</v>
      </c>
      <c r="G76" s="291"/>
      <c r="H76" s="290" t="s">
        <v>51</v>
      </c>
      <c r="I76" s="290" t="s">
        <v>54</v>
      </c>
      <c r="J76" s="290" t="s">
        <v>5868</v>
      </c>
      <c r="K76" s="289"/>
    </row>
    <row r="77" spans="2:11" s="1" customFormat="1" ht="17.25" customHeight="1">
      <c r="B77" s="288"/>
      <c r="C77" s="292" t="s">
        <v>5869</v>
      </c>
      <c r="D77" s="292"/>
      <c r="E77" s="292"/>
      <c r="F77" s="293" t="s">
        <v>5870</v>
      </c>
      <c r="G77" s="294"/>
      <c r="H77" s="292"/>
      <c r="I77" s="292"/>
      <c r="J77" s="292" t="s">
        <v>5871</v>
      </c>
      <c r="K77" s="289"/>
    </row>
    <row r="78" spans="2:11" s="1" customFormat="1" ht="5.25" customHeight="1">
      <c r="B78" s="288"/>
      <c r="C78" s="295"/>
      <c r="D78" s="295"/>
      <c r="E78" s="295"/>
      <c r="F78" s="295"/>
      <c r="G78" s="296"/>
      <c r="H78" s="295"/>
      <c r="I78" s="295"/>
      <c r="J78" s="295"/>
      <c r="K78" s="289"/>
    </row>
    <row r="79" spans="2:11" s="1" customFormat="1" ht="15" customHeight="1">
      <c r="B79" s="288"/>
      <c r="C79" s="277" t="s">
        <v>50</v>
      </c>
      <c r="D79" s="297"/>
      <c r="E79" s="297"/>
      <c r="F79" s="298" t="s">
        <v>5648</v>
      </c>
      <c r="G79" s="299"/>
      <c r="H79" s="277" t="s">
        <v>5872</v>
      </c>
      <c r="I79" s="277" t="s">
        <v>5873</v>
      </c>
      <c r="J79" s="277">
        <v>20</v>
      </c>
      <c r="K79" s="289"/>
    </row>
    <row r="80" spans="2:11" s="1" customFormat="1" ht="15" customHeight="1">
      <c r="B80" s="288"/>
      <c r="C80" s="277" t="s">
        <v>5874</v>
      </c>
      <c r="D80" s="277"/>
      <c r="E80" s="277"/>
      <c r="F80" s="298" t="s">
        <v>5648</v>
      </c>
      <c r="G80" s="299"/>
      <c r="H80" s="277" t="s">
        <v>5875</v>
      </c>
      <c r="I80" s="277" t="s">
        <v>5873</v>
      </c>
      <c r="J80" s="277">
        <v>120</v>
      </c>
      <c r="K80" s="289"/>
    </row>
    <row r="81" spans="2:11" s="1" customFormat="1" ht="15" customHeight="1">
      <c r="B81" s="300"/>
      <c r="C81" s="277" t="s">
        <v>5876</v>
      </c>
      <c r="D81" s="277"/>
      <c r="E81" s="277"/>
      <c r="F81" s="298" t="s">
        <v>5877</v>
      </c>
      <c r="G81" s="299"/>
      <c r="H81" s="277" t="s">
        <v>5878</v>
      </c>
      <c r="I81" s="277" t="s">
        <v>5873</v>
      </c>
      <c r="J81" s="277">
        <v>50</v>
      </c>
      <c r="K81" s="289"/>
    </row>
    <row r="82" spans="2:11" s="1" customFormat="1" ht="15" customHeight="1">
      <c r="B82" s="300"/>
      <c r="C82" s="277" t="s">
        <v>5879</v>
      </c>
      <c r="D82" s="277"/>
      <c r="E82" s="277"/>
      <c r="F82" s="298" t="s">
        <v>5648</v>
      </c>
      <c r="G82" s="299"/>
      <c r="H82" s="277" t="s">
        <v>5880</v>
      </c>
      <c r="I82" s="277" t="s">
        <v>5881</v>
      </c>
      <c r="J82" s="277"/>
      <c r="K82" s="289"/>
    </row>
    <row r="83" spans="2:11" s="1" customFormat="1" ht="15" customHeight="1">
      <c r="B83" s="300"/>
      <c r="C83" s="301" t="s">
        <v>5882</v>
      </c>
      <c r="D83" s="301"/>
      <c r="E83" s="301"/>
      <c r="F83" s="302" t="s">
        <v>5877</v>
      </c>
      <c r="G83" s="301"/>
      <c r="H83" s="301" t="s">
        <v>5883</v>
      </c>
      <c r="I83" s="301" t="s">
        <v>5873</v>
      </c>
      <c r="J83" s="301">
        <v>15</v>
      </c>
      <c r="K83" s="289"/>
    </row>
    <row r="84" spans="2:11" s="1" customFormat="1" ht="15" customHeight="1">
      <c r="B84" s="300"/>
      <c r="C84" s="301" t="s">
        <v>5884</v>
      </c>
      <c r="D84" s="301"/>
      <c r="E84" s="301"/>
      <c r="F84" s="302" t="s">
        <v>5877</v>
      </c>
      <c r="G84" s="301"/>
      <c r="H84" s="301" t="s">
        <v>5885</v>
      </c>
      <c r="I84" s="301" t="s">
        <v>5873</v>
      </c>
      <c r="J84" s="301">
        <v>15</v>
      </c>
      <c r="K84" s="289"/>
    </row>
    <row r="85" spans="2:11" s="1" customFormat="1" ht="15" customHeight="1">
      <c r="B85" s="300"/>
      <c r="C85" s="301" t="s">
        <v>5886</v>
      </c>
      <c r="D85" s="301"/>
      <c r="E85" s="301"/>
      <c r="F85" s="302" t="s">
        <v>5877</v>
      </c>
      <c r="G85" s="301"/>
      <c r="H85" s="301" t="s">
        <v>5887</v>
      </c>
      <c r="I85" s="301" t="s">
        <v>5873</v>
      </c>
      <c r="J85" s="301">
        <v>20</v>
      </c>
      <c r="K85" s="289"/>
    </row>
    <row r="86" spans="2:11" s="1" customFormat="1" ht="15" customHeight="1">
      <c r="B86" s="300"/>
      <c r="C86" s="301" t="s">
        <v>5888</v>
      </c>
      <c r="D86" s="301"/>
      <c r="E86" s="301"/>
      <c r="F86" s="302" t="s">
        <v>5877</v>
      </c>
      <c r="G86" s="301"/>
      <c r="H86" s="301" t="s">
        <v>5889</v>
      </c>
      <c r="I86" s="301" t="s">
        <v>5873</v>
      </c>
      <c r="J86" s="301">
        <v>20</v>
      </c>
      <c r="K86" s="289"/>
    </row>
    <row r="87" spans="2:11" s="1" customFormat="1" ht="15" customHeight="1">
      <c r="B87" s="300"/>
      <c r="C87" s="277" t="s">
        <v>5890</v>
      </c>
      <c r="D87" s="277"/>
      <c r="E87" s="277"/>
      <c r="F87" s="298" t="s">
        <v>5877</v>
      </c>
      <c r="G87" s="299"/>
      <c r="H87" s="277" t="s">
        <v>5891</v>
      </c>
      <c r="I87" s="277" t="s">
        <v>5873</v>
      </c>
      <c r="J87" s="277">
        <v>50</v>
      </c>
      <c r="K87" s="289"/>
    </row>
    <row r="88" spans="2:11" s="1" customFormat="1" ht="15" customHeight="1">
      <c r="B88" s="300"/>
      <c r="C88" s="277" t="s">
        <v>5892</v>
      </c>
      <c r="D88" s="277"/>
      <c r="E88" s="277"/>
      <c r="F88" s="298" t="s">
        <v>5877</v>
      </c>
      <c r="G88" s="299"/>
      <c r="H88" s="277" t="s">
        <v>5893</v>
      </c>
      <c r="I88" s="277" t="s">
        <v>5873</v>
      </c>
      <c r="J88" s="277">
        <v>20</v>
      </c>
      <c r="K88" s="289"/>
    </row>
    <row r="89" spans="2:11" s="1" customFormat="1" ht="15" customHeight="1">
      <c r="B89" s="300"/>
      <c r="C89" s="277" t="s">
        <v>5894</v>
      </c>
      <c r="D89" s="277"/>
      <c r="E89" s="277"/>
      <c r="F89" s="298" t="s">
        <v>5877</v>
      </c>
      <c r="G89" s="299"/>
      <c r="H89" s="277" t="s">
        <v>5895</v>
      </c>
      <c r="I89" s="277" t="s">
        <v>5873</v>
      </c>
      <c r="J89" s="277">
        <v>20</v>
      </c>
      <c r="K89" s="289"/>
    </row>
    <row r="90" spans="2:11" s="1" customFormat="1" ht="15" customHeight="1">
      <c r="B90" s="300"/>
      <c r="C90" s="277" t="s">
        <v>5896</v>
      </c>
      <c r="D90" s="277"/>
      <c r="E90" s="277"/>
      <c r="F90" s="298" t="s">
        <v>5877</v>
      </c>
      <c r="G90" s="299"/>
      <c r="H90" s="277" t="s">
        <v>5897</v>
      </c>
      <c r="I90" s="277" t="s">
        <v>5873</v>
      </c>
      <c r="J90" s="277">
        <v>50</v>
      </c>
      <c r="K90" s="289"/>
    </row>
    <row r="91" spans="2:11" s="1" customFormat="1" ht="15" customHeight="1">
      <c r="B91" s="300"/>
      <c r="C91" s="277" t="s">
        <v>5898</v>
      </c>
      <c r="D91" s="277"/>
      <c r="E91" s="277"/>
      <c r="F91" s="298" t="s">
        <v>5877</v>
      </c>
      <c r="G91" s="299"/>
      <c r="H91" s="277" t="s">
        <v>5898</v>
      </c>
      <c r="I91" s="277" t="s">
        <v>5873</v>
      </c>
      <c r="J91" s="277">
        <v>50</v>
      </c>
      <c r="K91" s="289"/>
    </row>
    <row r="92" spans="2:11" s="1" customFormat="1" ht="15" customHeight="1">
      <c r="B92" s="300"/>
      <c r="C92" s="277" t="s">
        <v>5899</v>
      </c>
      <c r="D92" s="277"/>
      <c r="E92" s="277"/>
      <c r="F92" s="298" t="s">
        <v>5877</v>
      </c>
      <c r="G92" s="299"/>
      <c r="H92" s="277" t="s">
        <v>5900</v>
      </c>
      <c r="I92" s="277" t="s">
        <v>5873</v>
      </c>
      <c r="J92" s="277">
        <v>255</v>
      </c>
      <c r="K92" s="289"/>
    </row>
    <row r="93" spans="2:11" s="1" customFormat="1" ht="15" customHeight="1">
      <c r="B93" s="300"/>
      <c r="C93" s="277" t="s">
        <v>5901</v>
      </c>
      <c r="D93" s="277"/>
      <c r="E93" s="277"/>
      <c r="F93" s="298" t="s">
        <v>5648</v>
      </c>
      <c r="G93" s="299"/>
      <c r="H93" s="277" t="s">
        <v>5902</v>
      </c>
      <c r="I93" s="277" t="s">
        <v>5903</v>
      </c>
      <c r="J93" s="277"/>
      <c r="K93" s="289"/>
    </row>
    <row r="94" spans="2:11" s="1" customFormat="1" ht="15" customHeight="1">
      <c r="B94" s="300"/>
      <c r="C94" s="277" t="s">
        <v>5904</v>
      </c>
      <c r="D94" s="277"/>
      <c r="E94" s="277"/>
      <c r="F94" s="298" t="s">
        <v>5648</v>
      </c>
      <c r="G94" s="299"/>
      <c r="H94" s="277" t="s">
        <v>5905</v>
      </c>
      <c r="I94" s="277" t="s">
        <v>5906</v>
      </c>
      <c r="J94" s="277"/>
      <c r="K94" s="289"/>
    </row>
    <row r="95" spans="2:11" s="1" customFormat="1" ht="15" customHeight="1">
      <c r="B95" s="300"/>
      <c r="C95" s="277" t="s">
        <v>5907</v>
      </c>
      <c r="D95" s="277"/>
      <c r="E95" s="277"/>
      <c r="F95" s="298" t="s">
        <v>5648</v>
      </c>
      <c r="G95" s="299"/>
      <c r="H95" s="277" t="s">
        <v>5907</v>
      </c>
      <c r="I95" s="277" t="s">
        <v>5906</v>
      </c>
      <c r="J95" s="277"/>
      <c r="K95" s="289"/>
    </row>
    <row r="96" spans="2:11" s="1" customFormat="1" ht="15" customHeight="1">
      <c r="B96" s="300"/>
      <c r="C96" s="277" t="s">
        <v>35</v>
      </c>
      <c r="D96" s="277"/>
      <c r="E96" s="277"/>
      <c r="F96" s="298" t="s">
        <v>5648</v>
      </c>
      <c r="G96" s="299"/>
      <c r="H96" s="277" t="s">
        <v>5908</v>
      </c>
      <c r="I96" s="277" t="s">
        <v>5906</v>
      </c>
      <c r="J96" s="277"/>
      <c r="K96" s="289"/>
    </row>
    <row r="97" spans="2:11" s="1" customFormat="1" ht="15" customHeight="1">
      <c r="B97" s="300"/>
      <c r="C97" s="277" t="s">
        <v>45</v>
      </c>
      <c r="D97" s="277"/>
      <c r="E97" s="277"/>
      <c r="F97" s="298" t="s">
        <v>5648</v>
      </c>
      <c r="G97" s="299"/>
      <c r="H97" s="277" t="s">
        <v>5909</v>
      </c>
      <c r="I97" s="277" t="s">
        <v>5906</v>
      </c>
      <c r="J97" s="277"/>
      <c r="K97" s="289"/>
    </row>
    <row r="98" spans="2:11" s="1" customFormat="1" ht="15" customHeight="1">
      <c r="B98" s="303"/>
      <c r="C98" s="304"/>
      <c r="D98" s="304"/>
      <c r="E98" s="304"/>
      <c r="F98" s="304"/>
      <c r="G98" s="304"/>
      <c r="H98" s="304"/>
      <c r="I98" s="304"/>
      <c r="J98" s="304"/>
      <c r="K98" s="305"/>
    </row>
    <row r="99" spans="2:11" s="1" customFormat="1" ht="18.75" customHeight="1">
      <c r="B99" s="306"/>
      <c r="C99" s="307"/>
      <c r="D99" s="307"/>
      <c r="E99" s="307"/>
      <c r="F99" s="307"/>
      <c r="G99" s="307"/>
      <c r="H99" s="307"/>
      <c r="I99" s="307"/>
      <c r="J99" s="307"/>
      <c r="K99" s="306"/>
    </row>
    <row r="100" spans="2:11" s="1" customFormat="1" ht="18.75" customHeight="1">
      <c r="B100" s="284"/>
      <c r="C100" s="284"/>
      <c r="D100" s="284"/>
      <c r="E100" s="284"/>
      <c r="F100" s="284"/>
      <c r="G100" s="284"/>
      <c r="H100" s="284"/>
      <c r="I100" s="284"/>
      <c r="J100" s="284"/>
      <c r="K100" s="284"/>
    </row>
    <row r="101" spans="2:11" s="1" customFormat="1" ht="7.5" customHeight="1">
      <c r="B101" s="285"/>
      <c r="C101" s="286"/>
      <c r="D101" s="286"/>
      <c r="E101" s="286"/>
      <c r="F101" s="286"/>
      <c r="G101" s="286"/>
      <c r="H101" s="286"/>
      <c r="I101" s="286"/>
      <c r="J101" s="286"/>
      <c r="K101" s="287"/>
    </row>
    <row r="102" spans="2:11" s="1" customFormat="1" ht="45" customHeight="1">
      <c r="B102" s="288"/>
      <c r="C102" s="400" t="s">
        <v>5910</v>
      </c>
      <c r="D102" s="400"/>
      <c r="E102" s="400"/>
      <c r="F102" s="400"/>
      <c r="G102" s="400"/>
      <c r="H102" s="400"/>
      <c r="I102" s="400"/>
      <c r="J102" s="400"/>
      <c r="K102" s="289"/>
    </row>
    <row r="103" spans="2:11" s="1" customFormat="1" ht="17.25" customHeight="1">
      <c r="B103" s="288"/>
      <c r="C103" s="290" t="s">
        <v>5866</v>
      </c>
      <c r="D103" s="290"/>
      <c r="E103" s="290"/>
      <c r="F103" s="290" t="s">
        <v>5867</v>
      </c>
      <c r="G103" s="291"/>
      <c r="H103" s="290" t="s">
        <v>51</v>
      </c>
      <c r="I103" s="290" t="s">
        <v>54</v>
      </c>
      <c r="J103" s="290" t="s">
        <v>5868</v>
      </c>
      <c r="K103" s="289"/>
    </row>
    <row r="104" spans="2:11" s="1" customFormat="1" ht="17.25" customHeight="1">
      <c r="B104" s="288"/>
      <c r="C104" s="292" t="s">
        <v>5869</v>
      </c>
      <c r="D104" s="292"/>
      <c r="E104" s="292"/>
      <c r="F104" s="293" t="s">
        <v>5870</v>
      </c>
      <c r="G104" s="294"/>
      <c r="H104" s="292"/>
      <c r="I104" s="292"/>
      <c r="J104" s="292" t="s">
        <v>5871</v>
      </c>
      <c r="K104" s="289"/>
    </row>
    <row r="105" spans="2:11" s="1" customFormat="1" ht="5.25" customHeight="1">
      <c r="B105" s="288"/>
      <c r="C105" s="290"/>
      <c r="D105" s="290"/>
      <c r="E105" s="290"/>
      <c r="F105" s="290"/>
      <c r="G105" s="308"/>
      <c r="H105" s="290"/>
      <c r="I105" s="290"/>
      <c r="J105" s="290"/>
      <c r="K105" s="289"/>
    </row>
    <row r="106" spans="2:11" s="1" customFormat="1" ht="15" customHeight="1">
      <c r="B106" s="288"/>
      <c r="C106" s="277" t="s">
        <v>50</v>
      </c>
      <c r="D106" s="297"/>
      <c r="E106" s="297"/>
      <c r="F106" s="298" t="s">
        <v>5648</v>
      </c>
      <c r="G106" s="277"/>
      <c r="H106" s="277" t="s">
        <v>5911</v>
      </c>
      <c r="I106" s="277" t="s">
        <v>5873</v>
      </c>
      <c r="J106" s="277">
        <v>20</v>
      </c>
      <c r="K106" s="289"/>
    </row>
    <row r="107" spans="2:11" s="1" customFormat="1" ht="15" customHeight="1">
      <c r="B107" s="288"/>
      <c r="C107" s="277" t="s">
        <v>5874</v>
      </c>
      <c r="D107" s="277"/>
      <c r="E107" s="277"/>
      <c r="F107" s="298" t="s">
        <v>5648</v>
      </c>
      <c r="G107" s="277"/>
      <c r="H107" s="277" t="s">
        <v>5911</v>
      </c>
      <c r="I107" s="277" t="s">
        <v>5873</v>
      </c>
      <c r="J107" s="277">
        <v>120</v>
      </c>
      <c r="K107" s="289"/>
    </row>
    <row r="108" spans="2:11" s="1" customFormat="1" ht="15" customHeight="1">
      <c r="B108" s="300"/>
      <c r="C108" s="277" t="s">
        <v>5876</v>
      </c>
      <c r="D108" s="277"/>
      <c r="E108" s="277"/>
      <c r="F108" s="298" t="s">
        <v>5877</v>
      </c>
      <c r="G108" s="277"/>
      <c r="H108" s="277" t="s">
        <v>5911</v>
      </c>
      <c r="I108" s="277" t="s">
        <v>5873</v>
      </c>
      <c r="J108" s="277">
        <v>50</v>
      </c>
      <c r="K108" s="289"/>
    </row>
    <row r="109" spans="2:11" s="1" customFormat="1" ht="15" customHeight="1">
      <c r="B109" s="300"/>
      <c r="C109" s="277" t="s">
        <v>5879</v>
      </c>
      <c r="D109" s="277"/>
      <c r="E109" s="277"/>
      <c r="F109" s="298" t="s">
        <v>5648</v>
      </c>
      <c r="G109" s="277"/>
      <c r="H109" s="277" t="s">
        <v>5911</v>
      </c>
      <c r="I109" s="277" t="s">
        <v>5881</v>
      </c>
      <c r="J109" s="277"/>
      <c r="K109" s="289"/>
    </row>
    <row r="110" spans="2:11" s="1" customFormat="1" ht="15" customHeight="1">
      <c r="B110" s="300"/>
      <c r="C110" s="277" t="s">
        <v>5890</v>
      </c>
      <c r="D110" s="277"/>
      <c r="E110" s="277"/>
      <c r="F110" s="298" t="s">
        <v>5877</v>
      </c>
      <c r="G110" s="277"/>
      <c r="H110" s="277" t="s">
        <v>5911</v>
      </c>
      <c r="I110" s="277" t="s">
        <v>5873</v>
      </c>
      <c r="J110" s="277">
        <v>50</v>
      </c>
      <c r="K110" s="289"/>
    </row>
    <row r="111" spans="2:11" s="1" customFormat="1" ht="15" customHeight="1">
      <c r="B111" s="300"/>
      <c r="C111" s="277" t="s">
        <v>5898</v>
      </c>
      <c r="D111" s="277"/>
      <c r="E111" s="277"/>
      <c r="F111" s="298" t="s">
        <v>5877</v>
      </c>
      <c r="G111" s="277"/>
      <c r="H111" s="277" t="s">
        <v>5911</v>
      </c>
      <c r="I111" s="277" t="s">
        <v>5873</v>
      </c>
      <c r="J111" s="277">
        <v>50</v>
      </c>
      <c r="K111" s="289"/>
    </row>
    <row r="112" spans="2:11" s="1" customFormat="1" ht="15" customHeight="1">
      <c r="B112" s="300"/>
      <c r="C112" s="277" t="s">
        <v>5896</v>
      </c>
      <c r="D112" s="277"/>
      <c r="E112" s="277"/>
      <c r="F112" s="298" t="s">
        <v>5877</v>
      </c>
      <c r="G112" s="277"/>
      <c r="H112" s="277" t="s">
        <v>5911</v>
      </c>
      <c r="I112" s="277" t="s">
        <v>5873</v>
      </c>
      <c r="J112" s="277">
        <v>50</v>
      </c>
      <c r="K112" s="289"/>
    </row>
    <row r="113" spans="2:11" s="1" customFormat="1" ht="15" customHeight="1">
      <c r="B113" s="300"/>
      <c r="C113" s="277" t="s">
        <v>50</v>
      </c>
      <c r="D113" s="277"/>
      <c r="E113" s="277"/>
      <c r="F113" s="298" t="s">
        <v>5648</v>
      </c>
      <c r="G113" s="277"/>
      <c r="H113" s="277" t="s">
        <v>5912</v>
      </c>
      <c r="I113" s="277" t="s">
        <v>5873</v>
      </c>
      <c r="J113" s="277">
        <v>20</v>
      </c>
      <c r="K113" s="289"/>
    </row>
    <row r="114" spans="2:11" s="1" customFormat="1" ht="15" customHeight="1">
      <c r="B114" s="300"/>
      <c r="C114" s="277" t="s">
        <v>5913</v>
      </c>
      <c r="D114" s="277"/>
      <c r="E114" s="277"/>
      <c r="F114" s="298" t="s">
        <v>5648</v>
      </c>
      <c r="G114" s="277"/>
      <c r="H114" s="277" t="s">
        <v>5914</v>
      </c>
      <c r="I114" s="277" t="s">
        <v>5873</v>
      </c>
      <c r="J114" s="277">
        <v>120</v>
      </c>
      <c r="K114" s="289"/>
    </row>
    <row r="115" spans="2:11" s="1" customFormat="1" ht="15" customHeight="1">
      <c r="B115" s="300"/>
      <c r="C115" s="277" t="s">
        <v>35</v>
      </c>
      <c r="D115" s="277"/>
      <c r="E115" s="277"/>
      <c r="F115" s="298" t="s">
        <v>5648</v>
      </c>
      <c r="G115" s="277"/>
      <c r="H115" s="277" t="s">
        <v>5915</v>
      </c>
      <c r="I115" s="277" t="s">
        <v>5906</v>
      </c>
      <c r="J115" s="277"/>
      <c r="K115" s="289"/>
    </row>
    <row r="116" spans="2:11" s="1" customFormat="1" ht="15" customHeight="1">
      <c r="B116" s="300"/>
      <c r="C116" s="277" t="s">
        <v>45</v>
      </c>
      <c r="D116" s="277"/>
      <c r="E116" s="277"/>
      <c r="F116" s="298" t="s">
        <v>5648</v>
      </c>
      <c r="G116" s="277"/>
      <c r="H116" s="277" t="s">
        <v>5916</v>
      </c>
      <c r="I116" s="277" t="s">
        <v>5906</v>
      </c>
      <c r="J116" s="277"/>
      <c r="K116" s="289"/>
    </row>
    <row r="117" spans="2:11" s="1" customFormat="1" ht="15" customHeight="1">
      <c r="B117" s="300"/>
      <c r="C117" s="277" t="s">
        <v>54</v>
      </c>
      <c r="D117" s="277"/>
      <c r="E117" s="277"/>
      <c r="F117" s="298" t="s">
        <v>5648</v>
      </c>
      <c r="G117" s="277"/>
      <c r="H117" s="277" t="s">
        <v>5917</v>
      </c>
      <c r="I117" s="277" t="s">
        <v>5918</v>
      </c>
      <c r="J117" s="277"/>
      <c r="K117" s="289"/>
    </row>
    <row r="118" spans="2:11" s="1" customFormat="1" ht="15" customHeight="1">
      <c r="B118" s="303"/>
      <c r="C118" s="309"/>
      <c r="D118" s="309"/>
      <c r="E118" s="309"/>
      <c r="F118" s="309"/>
      <c r="G118" s="309"/>
      <c r="H118" s="309"/>
      <c r="I118" s="309"/>
      <c r="J118" s="309"/>
      <c r="K118" s="305"/>
    </row>
    <row r="119" spans="2:11" s="1" customFormat="1" ht="18.75" customHeight="1">
      <c r="B119" s="310"/>
      <c r="C119" s="311"/>
      <c r="D119" s="311"/>
      <c r="E119" s="311"/>
      <c r="F119" s="312"/>
      <c r="G119" s="311"/>
      <c r="H119" s="311"/>
      <c r="I119" s="311"/>
      <c r="J119" s="311"/>
      <c r="K119" s="310"/>
    </row>
    <row r="120" spans="2:11" s="1" customFormat="1" ht="18.75" customHeight="1">
      <c r="B120" s="284"/>
      <c r="C120" s="284"/>
      <c r="D120" s="284"/>
      <c r="E120" s="284"/>
      <c r="F120" s="284"/>
      <c r="G120" s="284"/>
      <c r="H120" s="284"/>
      <c r="I120" s="284"/>
      <c r="J120" s="284"/>
      <c r="K120" s="284"/>
    </row>
    <row r="121" spans="2:11" s="1" customFormat="1" ht="7.5" customHeight="1">
      <c r="B121" s="313"/>
      <c r="C121" s="314"/>
      <c r="D121" s="314"/>
      <c r="E121" s="314"/>
      <c r="F121" s="314"/>
      <c r="G121" s="314"/>
      <c r="H121" s="314"/>
      <c r="I121" s="314"/>
      <c r="J121" s="314"/>
      <c r="K121" s="315"/>
    </row>
    <row r="122" spans="2:11" s="1" customFormat="1" ht="45" customHeight="1">
      <c r="B122" s="316"/>
      <c r="C122" s="401" t="s">
        <v>5919</v>
      </c>
      <c r="D122" s="401"/>
      <c r="E122" s="401"/>
      <c r="F122" s="401"/>
      <c r="G122" s="401"/>
      <c r="H122" s="401"/>
      <c r="I122" s="401"/>
      <c r="J122" s="401"/>
      <c r="K122" s="317"/>
    </row>
    <row r="123" spans="2:11" s="1" customFormat="1" ht="17.25" customHeight="1">
      <c r="B123" s="318"/>
      <c r="C123" s="290" t="s">
        <v>5866</v>
      </c>
      <c r="D123" s="290"/>
      <c r="E123" s="290"/>
      <c r="F123" s="290" t="s">
        <v>5867</v>
      </c>
      <c r="G123" s="291"/>
      <c r="H123" s="290" t="s">
        <v>51</v>
      </c>
      <c r="I123" s="290" t="s">
        <v>54</v>
      </c>
      <c r="J123" s="290" t="s">
        <v>5868</v>
      </c>
      <c r="K123" s="319"/>
    </row>
    <row r="124" spans="2:11" s="1" customFormat="1" ht="17.25" customHeight="1">
      <c r="B124" s="318"/>
      <c r="C124" s="292" t="s">
        <v>5869</v>
      </c>
      <c r="D124" s="292"/>
      <c r="E124" s="292"/>
      <c r="F124" s="293" t="s">
        <v>5870</v>
      </c>
      <c r="G124" s="294"/>
      <c r="H124" s="292"/>
      <c r="I124" s="292"/>
      <c r="J124" s="292" t="s">
        <v>5871</v>
      </c>
      <c r="K124" s="319"/>
    </row>
    <row r="125" spans="2:11" s="1" customFormat="1" ht="5.25" customHeight="1">
      <c r="B125" s="320"/>
      <c r="C125" s="295"/>
      <c r="D125" s="295"/>
      <c r="E125" s="295"/>
      <c r="F125" s="295"/>
      <c r="G125" s="321"/>
      <c r="H125" s="295"/>
      <c r="I125" s="295"/>
      <c r="J125" s="295"/>
      <c r="K125" s="322"/>
    </row>
    <row r="126" spans="2:11" s="1" customFormat="1" ht="15" customHeight="1">
      <c r="B126" s="320"/>
      <c r="C126" s="277" t="s">
        <v>5874</v>
      </c>
      <c r="D126" s="297"/>
      <c r="E126" s="297"/>
      <c r="F126" s="298" t="s">
        <v>5648</v>
      </c>
      <c r="G126" s="277"/>
      <c r="H126" s="277" t="s">
        <v>5911</v>
      </c>
      <c r="I126" s="277" t="s">
        <v>5873</v>
      </c>
      <c r="J126" s="277">
        <v>120</v>
      </c>
      <c r="K126" s="323"/>
    </row>
    <row r="127" spans="2:11" s="1" customFormat="1" ht="15" customHeight="1">
      <c r="B127" s="320"/>
      <c r="C127" s="277" t="s">
        <v>5920</v>
      </c>
      <c r="D127" s="277"/>
      <c r="E127" s="277"/>
      <c r="F127" s="298" t="s">
        <v>5648</v>
      </c>
      <c r="G127" s="277"/>
      <c r="H127" s="277" t="s">
        <v>5921</v>
      </c>
      <c r="I127" s="277" t="s">
        <v>5873</v>
      </c>
      <c r="J127" s="277" t="s">
        <v>5922</v>
      </c>
      <c r="K127" s="323"/>
    </row>
    <row r="128" spans="2:11" s="1" customFormat="1" ht="15" customHeight="1">
      <c r="B128" s="320"/>
      <c r="C128" s="277" t="s">
        <v>83</v>
      </c>
      <c r="D128" s="277"/>
      <c r="E128" s="277"/>
      <c r="F128" s="298" t="s">
        <v>5648</v>
      </c>
      <c r="G128" s="277"/>
      <c r="H128" s="277" t="s">
        <v>5923</v>
      </c>
      <c r="I128" s="277" t="s">
        <v>5873</v>
      </c>
      <c r="J128" s="277" t="s">
        <v>5922</v>
      </c>
      <c r="K128" s="323"/>
    </row>
    <row r="129" spans="2:11" s="1" customFormat="1" ht="15" customHeight="1">
      <c r="B129" s="320"/>
      <c r="C129" s="277" t="s">
        <v>5882</v>
      </c>
      <c r="D129" s="277"/>
      <c r="E129" s="277"/>
      <c r="F129" s="298" t="s">
        <v>5877</v>
      </c>
      <c r="G129" s="277"/>
      <c r="H129" s="277" t="s">
        <v>5883</v>
      </c>
      <c r="I129" s="277" t="s">
        <v>5873</v>
      </c>
      <c r="J129" s="277">
        <v>15</v>
      </c>
      <c r="K129" s="323"/>
    </row>
    <row r="130" spans="2:11" s="1" customFormat="1" ht="15" customHeight="1">
      <c r="B130" s="320"/>
      <c r="C130" s="301" t="s">
        <v>5884</v>
      </c>
      <c r="D130" s="301"/>
      <c r="E130" s="301"/>
      <c r="F130" s="302" t="s">
        <v>5877</v>
      </c>
      <c r="G130" s="301"/>
      <c r="H130" s="301" t="s">
        <v>5885</v>
      </c>
      <c r="I130" s="301" t="s">
        <v>5873</v>
      </c>
      <c r="J130" s="301">
        <v>15</v>
      </c>
      <c r="K130" s="323"/>
    </row>
    <row r="131" spans="2:11" s="1" customFormat="1" ht="15" customHeight="1">
      <c r="B131" s="320"/>
      <c r="C131" s="301" t="s">
        <v>5886</v>
      </c>
      <c r="D131" s="301"/>
      <c r="E131" s="301"/>
      <c r="F131" s="302" t="s">
        <v>5877</v>
      </c>
      <c r="G131" s="301"/>
      <c r="H131" s="301" t="s">
        <v>5887</v>
      </c>
      <c r="I131" s="301" t="s">
        <v>5873</v>
      </c>
      <c r="J131" s="301">
        <v>20</v>
      </c>
      <c r="K131" s="323"/>
    </row>
    <row r="132" spans="2:11" s="1" customFormat="1" ht="15" customHeight="1">
      <c r="B132" s="320"/>
      <c r="C132" s="301" t="s">
        <v>5888</v>
      </c>
      <c r="D132" s="301"/>
      <c r="E132" s="301"/>
      <c r="F132" s="302" t="s">
        <v>5877</v>
      </c>
      <c r="G132" s="301"/>
      <c r="H132" s="301" t="s">
        <v>5889</v>
      </c>
      <c r="I132" s="301" t="s">
        <v>5873</v>
      </c>
      <c r="J132" s="301">
        <v>20</v>
      </c>
      <c r="K132" s="323"/>
    </row>
    <row r="133" spans="2:11" s="1" customFormat="1" ht="15" customHeight="1">
      <c r="B133" s="320"/>
      <c r="C133" s="277" t="s">
        <v>5876</v>
      </c>
      <c r="D133" s="277"/>
      <c r="E133" s="277"/>
      <c r="F133" s="298" t="s">
        <v>5877</v>
      </c>
      <c r="G133" s="277"/>
      <c r="H133" s="277" t="s">
        <v>5911</v>
      </c>
      <c r="I133" s="277" t="s">
        <v>5873</v>
      </c>
      <c r="J133" s="277">
        <v>50</v>
      </c>
      <c r="K133" s="323"/>
    </row>
    <row r="134" spans="2:11" s="1" customFormat="1" ht="15" customHeight="1">
      <c r="B134" s="320"/>
      <c r="C134" s="277" t="s">
        <v>5890</v>
      </c>
      <c r="D134" s="277"/>
      <c r="E134" s="277"/>
      <c r="F134" s="298" t="s">
        <v>5877</v>
      </c>
      <c r="G134" s="277"/>
      <c r="H134" s="277" t="s">
        <v>5911</v>
      </c>
      <c r="I134" s="277" t="s">
        <v>5873</v>
      </c>
      <c r="J134" s="277">
        <v>50</v>
      </c>
      <c r="K134" s="323"/>
    </row>
    <row r="135" spans="2:11" s="1" customFormat="1" ht="15" customHeight="1">
      <c r="B135" s="320"/>
      <c r="C135" s="277" t="s">
        <v>5896</v>
      </c>
      <c r="D135" s="277"/>
      <c r="E135" s="277"/>
      <c r="F135" s="298" t="s">
        <v>5877</v>
      </c>
      <c r="G135" s="277"/>
      <c r="H135" s="277" t="s">
        <v>5911</v>
      </c>
      <c r="I135" s="277" t="s">
        <v>5873</v>
      </c>
      <c r="J135" s="277">
        <v>50</v>
      </c>
      <c r="K135" s="323"/>
    </row>
    <row r="136" spans="2:11" s="1" customFormat="1" ht="15" customHeight="1">
      <c r="B136" s="320"/>
      <c r="C136" s="277" t="s">
        <v>5898</v>
      </c>
      <c r="D136" s="277"/>
      <c r="E136" s="277"/>
      <c r="F136" s="298" t="s">
        <v>5877</v>
      </c>
      <c r="G136" s="277"/>
      <c r="H136" s="277" t="s">
        <v>5911</v>
      </c>
      <c r="I136" s="277" t="s">
        <v>5873</v>
      </c>
      <c r="J136" s="277">
        <v>50</v>
      </c>
      <c r="K136" s="323"/>
    </row>
    <row r="137" spans="2:11" s="1" customFormat="1" ht="15" customHeight="1">
      <c r="B137" s="320"/>
      <c r="C137" s="277" t="s">
        <v>5899</v>
      </c>
      <c r="D137" s="277"/>
      <c r="E137" s="277"/>
      <c r="F137" s="298" t="s">
        <v>5877</v>
      </c>
      <c r="G137" s="277"/>
      <c r="H137" s="277" t="s">
        <v>5924</v>
      </c>
      <c r="I137" s="277" t="s">
        <v>5873</v>
      </c>
      <c r="J137" s="277">
        <v>255</v>
      </c>
      <c r="K137" s="323"/>
    </row>
    <row r="138" spans="2:11" s="1" customFormat="1" ht="15" customHeight="1">
      <c r="B138" s="320"/>
      <c r="C138" s="277" t="s">
        <v>5901</v>
      </c>
      <c r="D138" s="277"/>
      <c r="E138" s="277"/>
      <c r="F138" s="298" t="s">
        <v>5648</v>
      </c>
      <c r="G138" s="277"/>
      <c r="H138" s="277" t="s">
        <v>5925</v>
      </c>
      <c r="I138" s="277" t="s">
        <v>5903</v>
      </c>
      <c r="J138" s="277"/>
      <c r="K138" s="323"/>
    </row>
    <row r="139" spans="2:11" s="1" customFormat="1" ht="15" customHeight="1">
      <c r="B139" s="320"/>
      <c r="C139" s="277" t="s">
        <v>5904</v>
      </c>
      <c r="D139" s="277"/>
      <c r="E139" s="277"/>
      <c r="F139" s="298" t="s">
        <v>5648</v>
      </c>
      <c r="G139" s="277"/>
      <c r="H139" s="277" t="s">
        <v>5926</v>
      </c>
      <c r="I139" s="277" t="s">
        <v>5906</v>
      </c>
      <c r="J139" s="277"/>
      <c r="K139" s="323"/>
    </row>
    <row r="140" spans="2:11" s="1" customFormat="1" ht="15" customHeight="1">
      <c r="B140" s="320"/>
      <c r="C140" s="277" t="s">
        <v>5907</v>
      </c>
      <c r="D140" s="277"/>
      <c r="E140" s="277"/>
      <c r="F140" s="298" t="s">
        <v>5648</v>
      </c>
      <c r="G140" s="277"/>
      <c r="H140" s="277" t="s">
        <v>5907</v>
      </c>
      <c r="I140" s="277" t="s">
        <v>5906</v>
      </c>
      <c r="J140" s="277"/>
      <c r="K140" s="323"/>
    </row>
    <row r="141" spans="2:11" s="1" customFormat="1" ht="15" customHeight="1">
      <c r="B141" s="320"/>
      <c r="C141" s="277" t="s">
        <v>35</v>
      </c>
      <c r="D141" s="277"/>
      <c r="E141" s="277"/>
      <c r="F141" s="298" t="s">
        <v>5648</v>
      </c>
      <c r="G141" s="277"/>
      <c r="H141" s="277" t="s">
        <v>5927</v>
      </c>
      <c r="I141" s="277" t="s">
        <v>5906</v>
      </c>
      <c r="J141" s="277"/>
      <c r="K141" s="323"/>
    </row>
    <row r="142" spans="2:11" s="1" customFormat="1" ht="15" customHeight="1">
      <c r="B142" s="320"/>
      <c r="C142" s="277" t="s">
        <v>5928</v>
      </c>
      <c r="D142" s="277"/>
      <c r="E142" s="277"/>
      <c r="F142" s="298" t="s">
        <v>5648</v>
      </c>
      <c r="G142" s="277"/>
      <c r="H142" s="277" t="s">
        <v>5929</v>
      </c>
      <c r="I142" s="277" t="s">
        <v>5906</v>
      </c>
      <c r="J142" s="277"/>
      <c r="K142" s="323"/>
    </row>
    <row r="143" spans="2:11" s="1" customFormat="1" ht="15" customHeight="1">
      <c r="B143" s="324"/>
      <c r="C143" s="325"/>
      <c r="D143" s="325"/>
      <c r="E143" s="325"/>
      <c r="F143" s="325"/>
      <c r="G143" s="325"/>
      <c r="H143" s="325"/>
      <c r="I143" s="325"/>
      <c r="J143" s="325"/>
      <c r="K143" s="326"/>
    </row>
    <row r="144" spans="2:11" s="1" customFormat="1" ht="18.75" customHeight="1">
      <c r="B144" s="311"/>
      <c r="C144" s="311"/>
      <c r="D144" s="311"/>
      <c r="E144" s="311"/>
      <c r="F144" s="312"/>
      <c r="G144" s="311"/>
      <c r="H144" s="311"/>
      <c r="I144" s="311"/>
      <c r="J144" s="311"/>
      <c r="K144" s="311"/>
    </row>
    <row r="145" spans="2:11" s="1" customFormat="1" ht="18.75" customHeight="1">
      <c r="B145" s="284"/>
      <c r="C145" s="284"/>
      <c r="D145" s="284"/>
      <c r="E145" s="284"/>
      <c r="F145" s="284"/>
      <c r="G145" s="284"/>
      <c r="H145" s="284"/>
      <c r="I145" s="284"/>
      <c r="J145" s="284"/>
      <c r="K145" s="284"/>
    </row>
    <row r="146" spans="2:11" s="1" customFormat="1" ht="7.5" customHeight="1">
      <c r="B146" s="285"/>
      <c r="C146" s="286"/>
      <c r="D146" s="286"/>
      <c r="E146" s="286"/>
      <c r="F146" s="286"/>
      <c r="G146" s="286"/>
      <c r="H146" s="286"/>
      <c r="I146" s="286"/>
      <c r="J146" s="286"/>
      <c r="K146" s="287"/>
    </row>
    <row r="147" spans="2:11" s="1" customFormat="1" ht="45" customHeight="1">
      <c r="B147" s="288"/>
      <c r="C147" s="400" t="s">
        <v>5930</v>
      </c>
      <c r="D147" s="400"/>
      <c r="E147" s="400"/>
      <c r="F147" s="400"/>
      <c r="G147" s="400"/>
      <c r="H147" s="400"/>
      <c r="I147" s="400"/>
      <c r="J147" s="400"/>
      <c r="K147" s="289"/>
    </row>
    <row r="148" spans="2:11" s="1" customFormat="1" ht="17.25" customHeight="1">
      <c r="B148" s="288"/>
      <c r="C148" s="290" t="s">
        <v>5866</v>
      </c>
      <c r="D148" s="290"/>
      <c r="E148" s="290"/>
      <c r="F148" s="290" t="s">
        <v>5867</v>
      </c>
      <c r="G148" s="291"/>
      <c r="H148" s="290" t="s">
        <v>51</v>
      </c>
      <c r="I148" s="290" t="s">
        <v>54</v>
      </c>
      <c r="J148" s="290" t="s">
        <v>5868</v>
      </c>
      <c r="K148" s="289"/>
    </row>
    <row r="149" spans="2:11" s="1" customFormat="1" ht="17.25" customHeight="1">
      <c r="B149" s="288"/>
      <c r="C149" s="292" t="s">
        <v>5869</v>
      </c>
      <c r="D149" s="292"/>
      <c r="E149" s="292"/>
      <c r="F149" s="293" t="s">
        <v>5870</v>
      </c>
      <c r="G149" s="294"/>
      <c r="H149" s="292"/>
      <c r="I149" s="292"/>
      <c r="J149" s="292" t="s">
        <v>5871</v>
      </c>
      <c r="K149" s="289"/>
    </row>
    <row r="150" spans="2:11" s="1" customFormat="1" ht="5.25" customHeight="1">
      <c r="B150" s="300"/>
      <c r="C150" s="295"/>
      <c r="D150" s="295"/>
      <c r="E150" s="295"/>
      <c r="F150" s="295"/>
      <c r="G150" s="296"/>
      <c r="H150" s="295"/>
      <c r="I150" s="295"/>
      <c r="J150" s="295"/>
      <c r="K150" s="323"/>
    </row>
    <row r="151" spans="2:11" s="1" customFormat="1" ht="15" customHeight="1">
      <c r="B151" s="300"/>
      <c r="C151" s="327" t="s">
        <v>5874</v>
      </c>
      <c r="D151" s="277"/>
      <c r="E151" s="277"/>
      <c r="F151" s="328" t="s">
        <v>5648</v>
      </c>
      <c r="G151" s="277"/>
      <c r="H151" s="327" t="s">
        <v>5911</v>
      </c>
      <c r="I151" s="327" t="s">
        <v>5873</v>
      </c>
      <c r="J151" s="327">
        <v>120</v>
      </c>
      <c r="K151" s="323"/>
    </row>
    <row r="152" spans="2:11" s="1" customFormat="1" ht="15" customHeight="1">
      <c r="B152" s="300"/>
      <c r="C152" s="327" t="s">
        <v>5920</v>
      </c>
      <c r="D152" s="277"/>
      <c r="E152" s="277"/>
      <c r="F152" s="328" t="s">
        <v>5648</v>
      </c>
      <c r="G152" s="277"/>
      <c r="H152" s="327" t="s">
        <v>5931</v>
      </c>
      <c r="I152" s="327" t="s">
        <v>5873</v>
      </c>
      <c r="J152" s="327" t="s">
        <v>5922</v>
      </c>
      <c r="K152" s="323"/>
    </row>
    <row r="153" spans="2:11" s="1" customFormat="1" ht="15" customHeight="1">
      <c r="B153" s="300"/>
      <c r="C153" s="327" t="s">
        <v>83</v>
      </c>
      <c r="D153" s="277"/>
      <c r="E153" s="277"/>
      <c r="F153" s="328" t="s">
        <v>5648</v>
      </c>
      <c r="G153" s="277"/>
      <c r="H153" s="327" t="s">
        <v>5932</v>
      </c>
      <c r="I153" s="327" t="s">
        <v>5873</v>
      </c>
      <c r="J153" s="327" t="s">
        <v>5922</v>
      </c>
      <c r="K153" s="323"/>
    </row>
    <row r="154" spans="2:11" s="1" customFormat="1" ht="15" customHeight="1">
      <c r="B154" s="300"/>
      <c r="C154" s="327" t="s">
        <v>5876</v>
      </c>
      <c r="D154" s="277"/>
      <c r="E154" s="277"/>
      <c r="F154" s="328" t="s">
        <v>5877</v>
      </c>
      <c r="G154" s="277"/>
      <c r="H154" s="327" t="s">
        <v>5911</v>
      </c>
      <c r="I154" s="327" t="s">
        <v>5873</v>
      </c>
      <c r="J154" s="327">
        <v>50</v>
      </c>
      <c r="K154" s="323"/>
    </row>
    <row r="155" spans="2:11" s="1" customFormat="1" ht="15" customHeight="1">
      <c r="B155" s="300"/>
      <c r="C155" s="327" t="s">
        <v>5879</v>
      </c>
      <c r="D155" s="277"/>
      <c r="E155" s="277"/>
      <c r="F155" s="328" t="s">
        <v>5648</v>
      </c>
      <c r="G155" s="277"/>
      <c r="H155" s="327" t="s">
        <v>5911</v>
      </c>
      <c r="I155" s="327" t="s">
        <v>5881</v>
      </c>
      <c r="J155" s="327"/>
      <c r="K155" s="323"/>
    </row>
    <row r="156" spans="2:11" s="1" customFormat="1" ht="15" customHeight="1">
      <c r="B156" s="300"/>
      <c r="C156" s="327" t="s">
        <v>5890</v>
      </c>
      <c r="D156" s="277"/>
      <c r="E156" s="277"/>
      <c r="F156" s="328" t="s">
        <v>5877</v>
      </c>
      <c r="G156" s="277"/>
      <c r="H156" s="327" t="s">
        <v>5911</v>
      </c>
      <c r="I156" s="327" t="s">
        <v>5873</v>
      </c>
      <c r="J156" s="327">
        <v>50</v>
      </c>
      <c r="K156" s="323"/>
    </row>
    <row r="157" spans="2:11" s="1" customFormat="1" ht="15" customHeight="1">
      <c r="B157" s="300"/>
      <c r="C157" s="327" t="s">
        <v>5898</v>
      </c>
      <c r="D157" s="277"/>
      <c r="E157" s="277"/>
      <c r="F157" s="328" t="s">
        <v>5877</v>
      </c>
      <c r="G157" s="277"/>
      <c r="H157" s="327" t="s">
        <v>5911</v>
      </c>
      <c r="I157" s="327" t="s">
        <v>5873</v>
      </c>
      <c r="J157" s="327">
        <v>50</v>
      </c>
      <c r="K157" s="323"/>
    </row>
    <row r="158" spans="2:11" s="1" customFormat="1" ht="15" customHeight="1">
      <c r="B158" s="300"/>
      <c r="C158" s="327" t="s">
        <v>5896</v>
      </c>
      <c r="D158" s="277"/>
      <c r="E158" s="277"/>
      <c r="F158" s="328" t="s">
        <v>5877</v>
      </c>
      <c r="G158" s="277"/>
      <c r="H158" s="327" t="s">
        <v>5911</v>
      </c>
      <c r="I158" s="327" t="s">
        <v>5873</v>
      </c>
      <c r="J158" s="327">
        <v>50</v>
      </c>
      <c r="K158" s="323"/>
    </row>
    <row r="159" spans="2:11" s="1" customFormat="1" ht="15" customHeight="1">
      <c r="B159" s="300"/>
      <c r="C159" s="327" t="s">
        <v>122</v>
      </c>
      <c r="D159" s="277"/>
      <c r="E159" s="277"/>
      <c r="F159" s="328" t="s">
        <v>5648</v>
      </c>
      <c r="G159" s="277"/>
      <c r="H159" s="327" t="s">
        <v>5933</v>
      </c>
      <c r="I159" s="327" t="s">
        <v>5873</v>
      </c>
      <c r="J159" s="327" t="s">
        <v>5934</v>
      </c>
      <c r="K159" s="323"/>
    </row>
    <row r="160" spans="2:11" s="1" customFormat="1" ht="15" customHeight="1">
      <c r="B160" s="300"/>
      <c r="C160" s="327" t="s">
        <v>5935</v>
      </c>
      <c r="D160" s="277"/>
      <c r="E160" s="277"/>
      <c r="F160" s="328" t="s">
        <v>5648</v>
      </c>
      <c r="G160" s="277"/>
      <c r="H160" s="327" t="s">
        <v>5936</v>
      </c>
      <c r="I160" s="327" t="s">
        <v>5906</v>
      </c>
      <c r="J160" s="327"/>
      <c r="K160" s="323"/>
    </row>
    <row r="161" spans="2:11" s="1" customFormat="1" ht="15" customHeight="1">
      <c r="B161" s="329"/>
      <c r="C161" s="309"/>
      <c r="D161" s="309"/>
      <c r="E161" s="309"/>
      <c r="F161" s="309"/>
      <c r="G161" s="309"/>
      <c r="H161" s="309"/>
      <c r="I161" s="309"/>
      <c r="J161" s="309"/>
      <c r="K161" s="330"/>
    </row>
    <row r="162" spans="2:11" s="1" customFormat="1" ht="18.75" customHeight="1">
      <c r="B162" s="311"/>
      <c r="C162" s="321"/>
      <c r="D162" s="321"/>
      <c r="E162" s="321"/>
      <c r="F162" s="331"/>
      <c r="G162" s="321"/>
      <c r="H162" s="321"/>
      <c r="I162" s="321"/>
      <c r="J162" s="321"/>
      <c r="K162" s="311"/>
    </row>
    <row r="163" spans="2:11" s="1" customFormat="1" ht="18.75" customHeight="1">
      <c r="B163" s="284"/>
      <c r="C163" s="284"/>
      <c r="D163" s="284"/>
      <c r="E163" s="284"/>
      <c r="F163" s="284"/>
      <c r="G163" s="284"/>
      <c r="H163" s="284"/>
      <c r="I163" s="284"/>
      <c r="J163" s="284"/>
      <c r="K163" s="284"/>
    </row>
    <row r="164" spans="2:11" s="1" customFormat="1" ht="7.5" customHeight="1">
      <c r="B164" s="266"/>
      <c r="C164" s="267"/>
      <c r="D164" s="267"/>
      <c r="E164" s="267"/>
      <c r="F164" s="267"/>
      <c r="G164" s="267"/>
      <c r="H164" s="267"/>
      <c r="I164" s="267"/>
      <c r="J164" s="267"/>
      <c r="K164" s="268"/>
    </row>
    <row r="165" spans="2:11" s="1" customFormat="1" ht="45" customHeight="1">
      <c r="B165" s="269"/>
      <c r="C165" s="401" t="s">
        <v>5937</v>
      </c>
      <c r="D165" s="401"/>
      <c r="E165" s="401"/>
      <c r="F165" s="401"/>
      <c r="G165" s="401"/>
      <c r="H165" s="401"/>
      <c r="I165" s="401"/>
      <c r="J165" s="401"/>
      <c r="K165" s="270"/>
    </row>
    <row r="166" spans="2:11" s="1" customFormat="1" ht="17.25" customHeight="1">
      <c r="B166" s="269"/>
      <c r="C166" s="290" t="s">
        <v>5866</v>
      </c>
      <c r="D166" s="290"/>
      <c r="E166" s="290"/>
      <c r="F166" s="290" t="s">
        <v>5867</v>
      </c>
      <c r="G166" s="332"/>
      <c r="H166" s="333" t="s">
        <v>51</v>
      </c>
      <c r="I166" s="333" t="s">
        <v>54</v>
      </c>
      <c r="J166" s="290" t="s">
        <v>5868</v>
      </c>
      <c r="K166" s="270"/>
    </row>
    <row r="167" spans="2:11" s="1" customFormat="1" ht="17.25" customHeight="1">
      <c r="B167" s="271"/>
      <c r="C167" s="292" t="s">
        <v>5869</v>
      </c>
      <c r="D167" s="292"/>
      <c r="E167" s="292"/>
      <c r="F167" s="293" t="s">
        <v>5870</v>
      </c>
      <c r="G167" s="334"/>
      <c r="H167" s="335"/>
      <c r="I167" s="335"/>
      <c r="J167" s="292" t="s">
        <v>5871</v>
      </c>
      <c r="K167" s="272"/>
    </row>
    <row r="168" spans="2:11" s="1" customFormat="1" ht="5.25" customHeight="1">
      <c r="B168" s="300"/>
      <c r="C168" s="295"/>
      <c r="D168" s="295"/>
      <c r="E168" s="295"/>
      <c r="F168" s="295"/>
      <c r="G168" s="296"/>
      <c r="H168" s="295"/>
      <c r="I168" s="295"/>
      <c r="J168" s="295"/>
      <c r="K168" s="323"/>
    </row>
    <row r="169" spans="2:11" s="1" customFormat="1" ht="15" customHeight="1">
      <c r="B169" s="300"/>
      <c r="C169" s="277" t="s">
        <v>5874</v>
      </c>
      <c r="D169" s="277"/>
      <c r="E169" s="277"/>
      <c r="F169" s="298" t="s">
        <v>5648</v>
      </c>
      <c r="G169" s="277"/>
      <c r="H169" s="277" t="s">
        <v>5911</v>
      </c>
      <c r="I169" s="277" t="s">
        <v>5873</v>
      </c>
      <c r="J169" s="277">
        <v>120</v>
      </c>
      <c r="K169" s="323"/>
    </row>
    <row r="170" spans="2:11" s="1" customFormat="1" ht="15" customHeight="1">
      <c r="B170" s="300"/>
      <c r="C170" s="277" t="s">
        <v>5920</v>
      </c>
      <c r="D170" s="277"/>
      <c r="E170" s="277"/>
      <c r="F170" s="298" t="s">
        <v>5648</v>
      </c>
      <c r="G170" s="277"/>
      <c r="H170" s="277" t="s">
        <v>5921</v>
      </c>
      <c r="I170" s="277" t="s">
        <v>5873</v>
      </c>
      <c r="J170" s="277" t="s">
        <v>5922</v>
      </c>
      <c r="K170" s="323"/>
    </row>
    <row r="171" spans="2:11" s="1" customFormat="1" ht="15" customHeight="1">
      <c r="B171" s="300"/>
      <c r="C171" s="277" t="s">
        <v>83</v>
      </c>
      <c r="D171" s="277"/>
      <c r="E171" s="277"/>
      <c r="F171" s="298" t="s">
        <v>5648</v>
      </c>
      <c r="G171" s="277"/>
      <c r="H171" s="277" t="s">
        <v>5938</v>
      </c>
      <c r="I171" s="277" t="s">
        <v>5873</v>
      </c>
      <c r="J171" s="277" t="s">
        <v>5922</v>
      </c>
      <c r="K171" s="323"/>
    </row>
    <row r="172" spans="2:11" s="1" customFormat="1" ht="15" customHeight="1">
      <c r="B172" s="300"/>
      <c r="C172" s="277" t="s">
        <v>5876</v>
      </c>
      <c r="D172" s="277"/>
      <c r="E172" s="277"/>
      <c r="F172" s="298" t="s">
        <v>5877</v>
      </c>
      <c r="G172" s="277"/>
      <c r="H172" s="277" t="s">
        <v>5938</v>
      </c>
      <c r="I172" s="277" t="s">
        <v>5873</v>
      </c>
      <c r="J172" s="277">
        <v>50</v>
      </c>
      <c r="K172" s="323"/>
    </row>
    <row r="173" spans="2:11" s="1" customFormat="1" ht="15" customHeight="1">
      <c r="B173" s="300"/>
      <c r="C173" s="277" t="s">
        <v>5879</v>
      </c>
      <c r="D173" s="277"/>
      <c r="E173" s="277"/>
      <c r="F173" s="298" t="s">
        <v>5648</v>
      </c>
      <c r="G173" s="277"/>
      <c r="H173" s="277" t="s">
        <v>5938</v>
      </c>
      <c r="I173" s="277" t="s">
        <v>5881</v>
      </c>
      <c r="J173" s="277"/>
      <c r="K173" s="323"/>
    </row>
    <row r="174" spans="2:11" s="1" customFormat="1" ht="15" customHeight="1">
      <c r="B174" s="300"/>
      <c r="C174" s="277" t="s">
        <v>5890</v>
      </c>
      <c r="D174" s="277"/>
      <c r="E174" s="277"/>
      <c r="F174" s="298" t="s">
        <v>5877</v>
      </c>
      <c r="G174" s="277"/>
      <c r="H174" s="277" t="s">
        <v>5938</v>
      </c>
      <c r="I174" s="277" t="s">
        <v>5873</v>
      </c>
      <c r="J174" s="277">
        <v>50</v>
      </c>
      <c r="K174" s="323"/>
    </row>
    <row r="175" spans="2:11" s="1" customFormat="1" ht="15" customHeight="1">
      <c r="B175" s="300"/>
      <c r="C175" s="277" t="s">
        <v>5898</v>
      </c>
      <c r="D175" s="277"/>
      <c r="E175" s="277"/>
      <c r="F175" s="298" t="s">
        <v>5877</v>
      </c>
      <c r="G175" s="277"/>
      <c r="H175" s="277" t="s">
        <v>5938</v>
      </c>
      <c r="I175" s="277" t="s">
        <v>5873</v>
      </c>
      <c r="J175" s="277">
        <v>50</v>
      </c>
      <c r="K175" s="323"/>
    </row>
    <row r="176" spans="2:11" s="1" customFormat="1" ht="15" customHeight="1">
      <c r="B176" s="300"/>
      <c r="C176" s="277" t="s">
        <v>5896</v>
      </c>
      <c r="D176" s="277"/>
      <c r="E176" s="277"/>
      <c r="F176" s="298" t="s">
        <v>5877</v>
      </c>
      <c r="G176" s="277"/>
      <c r="H176" s="277" t="s">
        <v>5938</v>
      </c>
      <c r="I176" s="277" t="s">
        <v>5873</v>
      </c>
      <c r="J176" s="277">
        <v>50</v>
      </c>
      <c r="K176" s="323"/>
    </row>
    <row r="177" spans="2:11" s="1" customFormat="1" ht="15" customHeight="1">
      <c r="B177" s="300"/>
      <c r="C177" s="277" t="s">
        <v>130</v>
      </c>
      <c r="D177" s="277"/>
      <c r="E177" s="277"/>
      <c r="F177" s="298" t="s">
        <v>5648</v>
      </c>
      <c r="G177" s="277"/>
      <c r="H177" s="277" t="s">
        <v>5939</v>
      </c>
      <c r="I177" s="277" t="s">
        <v>5940</v>
      </c>
      <c r="J177" s="277"/>
      <c r="K177" s="323"/>
    </row>
    <row r="178" spans="2:11" s="1" customFormat="1" ht="15" customHeight="1">
      <c r="B178" s="300"/>
      <c r="C178" s="277" t="s">
        <v>54</v>
      </c>
      <c r="D178" s="277"/>
      <c r="E178" s="277"/>
      <c r="F178" s="298" t="s">
        <v>5648</v>
      </c>
      <c r="G178" s="277"/>
      <c r="H178" s="277" t="s">
        <v>5941</v>
      </c>
      <c r="I178" s="277" t="s">
        <v>5942</v>
      </c>
      <c r="J178" s="277">
        <v>1</v>
      </c>
      <c r="K178" s="323"/>
    </row>
    <row r="179" spans="2:11" s="1" customFormat="1" ht="15" customHeight="1">
      <c r="B179" s="300"/>
      <c r="C179" s="277" t="s">
        <v>50</v>
      </c>
      <c r="D179" s="277"/>
      <c r="E179" s="277"/>
      <c r="F179" s="298" t="s">
        <v>5648</v>
      </c>
      <c r="G179" s="277"/>
      <c r="H179" s="277" t="s">
        <v>5943</v>
      </c>
      <c r="I179" s="277" t="s">
        <v>5873</v>
      </c>
      <c r="J179" s="277">
        <v>20</v>
      </c>
      <c r="K179" s="323"/>
    </row>
    <row r="180" spans="2:11" s="1" customFormat="1" ht="15" customHeight="1">
      <c r="B180" s="300"/>
      <c r="C180" s="277" t="s">
        <v>51</v>
      </c>
      <c r="D180" s="277"/>
      <c r="E180" s="277"/>
      <c r="F180" s="298" t="s">
        <v>5648</v>
      </c>
      <c r="G180" s="277"/>
      <c r="H180" s="277" t="s">
        <v>5944</v>
      </c>
      <c r="I180" s="277" t="s">
        <v>5873</v>
      </c>
      <c r="J180" s="277">
        <v>255</v>
      </c>
      <c r="K180" s="323"/>
    </row>
    <row r="181" spans="2:11" s="1" customFormat="1" ht="15" customHeight="1">
      <c r="B181" s="300"/>
      <c r="C181" s="277" t="s">
        <v>131</v>
      </c>
      <c r="D181" s="277"/>
      <c r="E181" s="277"/>
      <c r="F181" s="298" t="s">
        <v>5648</v>
      </c>
      <c r="G181" s="277"/>
      <c r="H181" s="277" t="s">
        <v>5836</v>
      </c>
      <c r="I181" s="277" t="s">
        <v>5873</v>
      </c>
      <c r="J181" s="277">
        <v>10</v>
      </c>
      <c r="K181" s="323"/>
    </row>
    <row r="182" spans="2:11" s="1" customFormat="1" ht="15" customHeight="1">
      <c r="B182" s="300"/>
      <c r="C182" s="277" t="s">
        <v>132</v>
      </c>
      <c r="D182" s="277"/>
      <c r="E182" s="277"/>
      <c r="F182" s="298" t="s">
        <v>5648</v>
      </c>
      <c r="G182" s="277"/>
      <c r="H182" s="277" t="s">
        <v>5945</v>
      </c>
      <c r="I182" s="277" t="s">
        <v>5906</v>
      </c>
      <c r="J182" s="277"/>
      <c r="K182" s="323"/>
    </row>
    <row r="183" spans="2:11" s="1" customFormat="1" ht="15" customHeight="1">
      <c r="B183" s="300"/>
      <c r="C183" s="277" t="s">
        <v>5946</v>
      </c>
      <c r="D183" s="277"/>
      <c r="E183" s="277"/>
      <c r="F183" s="298" t="s">
        <v>5648</v>
      </c>
      <c r="G183" s="277"/>
      <c r="H183" s="277" t="s">
        <v>5947</v>
      </c>
      <c r="I183" s="277" t="s">
        <v>5906</v>
      </c>
      <c r="J183" s="277"/>
      <c r="K183" s="323"/>
    </row>
    <row r="184" spans="2:11" s="1" customFormat="1" ht="15" customHeight="1">
      <c r="B184" s="300"/>
      <c r="C184" s="277" t="s">
        <v>5935</v>
      </c>
      <c r="D184" s="277"/>
      <c r="E184" s="277"/>
      <c r="F184" s="298" t="s">
        <v>5648</v>
      </c>
      <c r="G184" s="277"/>
      <c r="H184" s="277" t="s">
        <v>5948</v>
      </c>
      <c r="I184" s="277" t="s">
        <v>5906</v>
      </c>
      <c r="J184" s="277"/>
      <c r="K184" s="323"/>
    </row>
    <row r="185" spans="2:11" s="1" customFormat="1" ht="15" customHeight="1">
      <c r="B185" s="300"/>
      <c r="C185" s="277" t="s">
        <v>134</v>
      </c>
      <c r="D185" s="277"/>
      <c r="E185" s="277"/>
      <c r="F185" s="298" t="s">
        <v>5877</v>
      </c>
      <c r="G185" s="277"/>
      <c r="H185" s="277" t="s">
        <v>5949</v>
      </c>
      <c r="I185" s="277" t="s">
        <v>5873</v>
      </c>
      <c r="J185" s="277">
        <v>50</v>
      </c>
      <c r="K185" s="323"/>
    </row>
    <row r="186" spans="2:11" s="1" customFormat="1" ht="15" customHeight="1">
      <c r="B186" s="300"/>
      <c r="C186" s="277" t="s">
        <v>5950</v>
      </c>
      <c r="D186" s="277"/>
      <c r="E186" s="277"/>
      <c r="F186" s="298" t="s">
        <v>5877</v>
      </c>
      <c r="G186" s="277"/>
      <c r="H186" s="277" t="s">
        <v>5951</v>
      </c>
      <c r="I186" s="277" t="s">
        <v>5952</v>
      </c>
      <c r="J186" s="277"/>
      <c r="K186" s="323"/>
    </row>
    <row r="187" spans="2:11" s="1" customFormat="1" ht="15" customHeight="1">
      <c r="B187" s="300"/>
      <c r="C187" s="277" t="s">
        <v>5953</v>
      </c>
      <c r="D187" s="277"/>
      <c r="E187" s="277"/>
      <c r="F187" s="298" t="s">
        <v>5877</v>
      </c>
      <c r="G187" s="277"/>
      <c r="H187" s="277" t="s">
        <v>5954</v>
      </c>
      <c r="I187" s="277" t="s">
        <v>5952</v>
      </c>
      <c r="J187" s="277"/>
      <c r="K187" s="323"/>
    </row>
    <row r="188" spans="2:11" s="1" customFormat="1" ht="15" customHeight="1">
      <c r="B188" s="300"/>
      <c r="C188" s="277" t="s">
        <v>5955</v>
      </c>
      <c r="D188" s="277"/>
      <c r="E188" s="277"/>
      <c r="F188" s="298" t="s">
        <v>5877</v>
      </c>
      <c r="G188" s="277"/>
      <c r="H188" s="277" t="s">
        <v>5956</v>
      </c>
      <c r="I188" s="277" t="s">
        <v>5952</v>
      </c>
      <c r="J188" s="277"/>
      <c r="K188" s="323"/>
    </row>
    <row r="189" spans="2:11" s="1" customFormat="1" ht="15" customHeight="1">
      <c r="B189" s="300"/>
      <c r="C189" s="336" t="s">
        <v>5957</v>
      </c>
      <c r="D189" s="277"/>
      <c r="E189" s="277"/>
      <c r="F189" s="298" t="s">
        <v>5877</v>
      </c>
      <c r="G189" s="277"/>
      <c r="H189" s="277" t="s">
        <v>5958</v>
      </c>
      <c r="I189" s="277" t="s">
        <v>5959</v>
      </c>
      <c r="J189" s="337" t="s">
        <v>5960</v>
      </c>
      <c r="K189" s="323"/>
    </row>
    <row r="190" spans="2:11" s="1" customFormat="1" ht="15" customHeight="1">
      <c r="B190" s="300"/>
      <c r="C190" s="336" t="s">
        <v>39</v>
      </c>
      <c r="D190" s="277"/>
      <c r="E190" s="277"/>
      <c r="F190" s="298" t="s">
        <v>5648</v>
      </c>
      <c r="G190" s="277"/>
      <c r="H190" s="274" t="s">
        <v>5961</v>
      </c>
      <c r="I190" s="277" t="s">
        <v>5962</v>
      </c>
      <c r="J190" s="277"/>
      <c r="K190" s="323"/>
    </row>
    <row r="191" spans="2:11" s="1" customFormat="1" ht="15" customHeight="1">
      <c r="B191" s="300"/>
      <c r="C191" s="336" t="s">
        <v>5963</v>
      </c>
      <c r="D191" s="277"/>
      <c r="E191" s="277"/>
      <c r="F191" s="298" t="s">
        <v>5648</v>
      </c>
      <c r="G191" s="277"/>
      <c r="H191" s="277" t="s">
        <v>5964</v>
      </c>
      <c r="I191" s="277" t="s">
        <v>5906</v>
      </c>
      <c r="J191" s="277"/>
      <c r="K191" s="323"/>
    </row>
    <row r="192" spans="2:11" s="1" customFormat="1" ht="15" customHeight="1">
      <c r="B192" s="300"/>
      <c r="C192" s="336" t="s">
        <v>5965</v>
      </c>
      <c r="D192" s="277"/>
      <c r="E192" s="277"/>
      <c r="F192" s="298" t="s">
        <v>5648</v>
      </c>
      <c r="G192" s="277"/>
      <c r="H192" s="277" t="s">
        <v>5966</v>
      </c>
      <c r="I192" s="277" t="s">
        <v>5906</v>
      </c>
      <c r="J192" s="277"/>
      <c r="K192" s="323"/>
    </row>
    <row r="193" spans="2:11" s="1" customFormat="1" ht="15" customHeight="1">
      <c r="B193" s="300"/>
      <c r="C193" s="336" t="s">
        <v>5967</v>
      </c>
      <c r="D193" s="277"/>
      <c r="E193" s="277"/>
      <c r="F193" s="298" t="s">
        <v>5877</v>
      </c>
      <c r="G193" s="277"/>
      <c r="H193" s="277" t="s">
        <v>5968</v>
      </c>
      <c r="I193" s="277" t="s">
        <v>5906</v>
      </c>
      <c r="J193" s="277"/>
      <c r="K193" s="323"/>
    </row>
    <row r="194" spans="2:11" s="1" customFormat="1" ht="15" customHeight="1">
      <c r="B194" s="329"/>
      <c r="C194" s="338"/>
      <c r="D194" s="309"/>
      <c r="E194" s="309"/>
      <c r="F194" s="309"/>
      <c r="G194" s="309"/>
      <c r="H194" s="309"/>
      <c r="I194" s="309"/>
      <c r="J194" s="309"/>
      <c r="K194" s="330"/>
    </row>
    <row r="195" spans="2:11" s="1" customFormat="1" ht="18.75" customHeight="1">
      <c r="B195" s="311"/>
      <c r="C195" s="321"/>
      <c r="D195" s="321"/>
      <c r="E195" s="321"/>
      <c r="F195" s="331"/>
      <c r="G195" s="321"/>
      <c r="H195" s="321"/>
      <c r="I195" s="321"/>
      <c r="J195" s="321"/>
      <c r="K195" s="311"/>
    </row>
    <row r="196" spans="2:11" s="1" customFormat="1" ht="18.75" customHeight="1">
      <c r="B196" s="311"/>
      <c r="C196" s="321"/>
      <c r="D196" s="321"/>
      <c r="E196" s="321"/>
      <c r="F196" s="331"/>
      <c r="G196" s="321"/>
      <c r="H196" s="321"/>
      <c r="I196" s="321"/>
      <c r="J196" s="321"/>
      <c r="K196" s="311"/>
    </row>
    <row r="197" spans="2:11" s="1" customFormat="1" ht="18.75" customHeight="1">
      <c r="B197" s="284"/>
      <c r="C197" s="284"/>
      <c r="D197" s="284"/>
      <c r="E197" s="284"/>
      <c r="F197" s="284"/>
      <c r="G197" s="284"/>
      <c r="H197" s="284"/>
      <c r="I197" s="284"/>
      <c r="J197" s="284"/>
      <c r="K197" s="284"/>
    </row>
    <row r="198" spans="2:11" s="1" customFormat="1" ht="12">
      <c r="B198" s="266"/>
      <c r="C198" s="267"/>
      <c r="D198" s="267"/>
      <c r="E198" s="267"/>
      <c r="F198" s="267"/>
      <c r="G198" s="267"/>
      <c r="H198" s="267"/>
      <c r="I198" s="267"/>
      <c r="J198" s="267"/>
      <c r="K198" s="268"/>
    </row>
    <row r="199" spans="2:11" s="1" customFormat="1" ht="22.2">
      <c r="B199" s="269"/>
      <c r="C199" s="401" t="s">
        <v>5969</v>
      </c>
      <c r="D199" s="401"/>
      <c r="E199" s="401"/>
      <c r="F199" s="401"/>
      <c r="G199" s="401"/>
      <c r="H199" s="401"/>
      <c r="I199" s="401"/>
      <c r="J199" s="401"/>
      <c r="K199" s="270"/>
    </row>
    <row r="200" spans="2:11" s="1" customFormat="1" ht="25.5" customHeight="1">
      <c r="B200" s="269"/>
      <c r="C200" s="339" t="s">
        <v>5970</v>
      </c>
      <c r="D200" s="339"/>
      <c r="E200" s="339"/>
      <c r="F200" s="339" t="s">
        <v>5971</v>
      </c>
      <c r="G200" s="340"/>
      <c r="H200" s="402" t="s">
        <v>5972</v>
      </c>
      <c r="I200" s="402"/>
      <c r="J200" s="402"/>
      <c r="K200" s="270"/>
    </row>
    <row r="201" spans="2:11" s="1" customFormat="1" ht="5.25" customHeight="1">
      <c r="B201" s="300"/>
      <c r="C201" s="295"/>
      <c r="D201" s="295"/>
      <c r="E201" s="295"/>
      <c r="F201" s="295"/>
      <c r="G201" s="321"/>
      <c r="H201" s="295"/>
      <c r="I201" s="295"/>
      <c r="J201" s="295"/>
      <c r="K201" s="323"/>
    </row>
    <row r="202" spans="2:11" s="1" customFormat="1" ht="15" customHeight="1">
      <c r="B202" s="300"/>
      <c r="C202" s="277" t="s">
        <v>5962</v>
      </c>
      <c r="D202" s="277"/>
      <c r="E202" s="277"/>
      <c r="F202" s="298" t="s">
        <v>40</v>
      </c>
      <c r="G202" s="277"/>
      <c r="H202" s="403" t="s">
        <v>5973</v>
      </c>
      <c r="I202" s="403"/>
      <c r="J202" s="403"/>
      <c r="K202" s="323"/>
    </row>
    <row r="203" spans="2:11" s="1" customFormat="1" ht="15" customHeight="1">
      <c r="B203" s="300"/>
      <c r="C203" s="277"/>
      <c r="D203" s="277"/>
      <c r="E203" s="277"/>
      <c r="F203" s="298" t="s">
        <v>41</v>
      </c>
      <c r="G203" s="277"/>
      <c r="H203" s="403" t="s">
        <v>5974</v>
      </c>
      <c r="I203" s="403"/>
      <c r="J203" s="403"/>
      <c r="K203" s="323"/>
    </row>
    <row r="204" spans="2:11" s="1" customFormat="1" ht="15" customHeight="1">
      <c r="B204" s="300"/>
      <c r="C204" s="277"/>
      <c r="D204" s="277"/>
      <c r="E204" s="277"/>
      <c r="F204" s="298" t="s">
        <v>44</v>
      </c>
      <c r="G204" s="277"/>
      <c r="H204" s="403" t="s">
        <v>5975</v>
      </c>
      <c r="I204" s="403"/>
      <c r="J204" s="403"/>
      <c r="K204" s="323"/>
    </row>
    <row r="205" spans="2:11" s="1" customFormat="1" ht="15" customHeight="1">
      <c r="B205" s="300"/>
      <c r="C205" s="277"/>
      <c r="D205" s="277"/>
      <c r="E205" s="277"/>
      <c r="F205" s="298" t="s">
        <v>42</v>
      </c>
      <c r="G205" s="277"/>
      <c r="H205" s="403" t="s">
        <v>5976</v>
      </c>
      <c r="I205" s="403"/>
      <c r="J205" s="403"/>
      <c r="K205" s="323"/>
    </row>
    <row r="206" spans="2:11" s="1" customFormat="1" ht="15" customHeight="1">
      <c r="B206" s="300"/>
      <c r="C206" s="277"/>
      <c r="D206" s="277"/>
      <c r="E206" s="277"/>
      <c r="F206" s="298" t="s">
        <v>43</v>
      </c>
      <c r="G206" s="277"/>
      <c r="H206" s="403" t="s">
        <v>5977</v>
      </c>
      <c r="I206" s="403"/>
      <c r="J206" s="403"/>
      <c r="K206" s="323"/>
    </row>
    <row r="207" spans="2:11" s="1" customFormat="1" ht="15" customHeight="1">
      <c r="B207" s="300"/>
      <c r="C207" s="277"/>
      <c r="D207" s="277"/>
      <c r="E207" s="277"/>
      <c r="F207" s="298"/>
      <c r="G207" s="277"/>
      <c r="H207" s="277"/>
      <c r="I207" s="277"/>
      <c r="J207" s="277"/>
      <c r="K207" s="323"/>
    </row>
    <row r="208" spans="2:11" s="1" customFormat="1" ht="15" customHeight="1">
      <c r="B208" s="300"/>
      <c r="C208" s="277" t="s">
        <v>5918</v>
      </c>
      <c r="D208" s="277"/>
      <c r="E208" s="277"/>
      <c r="F208" s="298" t="s">
        <v>76</v>
      </c>
      <c r="G208" s="277"/>
      <c r="H208" s="403" t="s">
        <v>5978</v>
      </c>
      <c r="I208" s="403"/>
      <c r="J208" s="403"/>
      <c r="K208" s="323"/>
    </row>
    <row r="209" spans="2:11" s="1" customFormat="1" ht="15" customHeight="1">
      <c r="B209" s="300"/>
      <c r="C209" s="277"/>
      <c r="D209" s="277"/>
      <c r="E209" s="277"/>
      <c r="F209" s="298" t="s">
        <v>5816</v>
      </c>
      <c r="G209" s="277"/>
      <c r="H209" s="403" t="s">
        <v>5817</v>
      </c>
      <c r="I209" s="403"/>
      <c r="J209" s="403"/>
      <c r="K209" s="323"/>
    </row>
    <row r="210" spans="2:11" s="1" customFormat="1" ht="15" customHeight="1">
      <c r="B210" s="300"/>
      <c r="C210" s="277"/>
      <c r="D210" s="277"/>
      <c r="E210" s="277"/>
      <c r="F210" s="298" t="s">
        <v>5814</v>
      </c>
      <c r="G210" s="277"/>
      <c r="H210" s="403" t="s">
        <v>5979</v>
      </c>
      <c r="I210" s="403"/>
      <c r="J210" s="403"/>
      <c r="K210" s="323"/>
    </row>
    <row r="211" spans="2:11" s="1" customFormat="1" ht="15" customHeight="1">
      <c r="B211" s="341"/>
      <c r="C211" s="277"/>
      <c r="D211" s="277"/>
      <c r="E211" s="277"/>
      <c r="F211" s="298" t="s">
        <v>5818</v>
      </c>
      <c r="G211" s="336"/>
      <c r="H211" s="404" t="s">
        <v>5819</v>
      </c>
      <c r="I211" s="404"/>
      <c r="J211" s="404"/>
      <c r="K211" s="342"/>
    </row>
    <row r="212" spans="2:11" s="1" customFormat="1" ht="15" customHeight="1">
      <c r="B212" s="341"/>
      <c r="C212" s="277"/>
      <c r="D212" s="277"/>
      <c r="E212" s="277"/>
      <c r="F212" s="298" t="s">
        <v>5820</v>
      </c>
      <c r="G212" s="336"/>
      <c r="H212" s="404" t="s">
        <v>4795</v>
      </c>
      <c r="I212" s="404"/>
      <c r="J212" s="404"/>
      <c r="K212" s="342"/>
    </row>
    <row r="213" spans="2:11" s="1" customFormat="1" ht="15" customHeight="1">
      <c r="B213" s="341"/>
      <c r="C213" s="277"/>
      <c r="D213" s="277"/>
      <c r="E213" s="277"/>
      <c r="F213" s="298"/>
      <c r="G213" s="336"/>
      <c r="H213" s="327"/>
      <c r="I213" s="327"/>
      <c r="J213" s="327"/>
      <c r="K213" s="342"/>
    </row>
    <row r="214" spans="2:11" s="1" customFormat="1" ht="15" customHeight="1">
      <c r="B214" s="341"/>
      <c r="C214" s="277" t="s">
        <v>5942</v>
      </c>
      <c r="D214" s="277"/>
      <c r="E214" s="277"/>
      <c r="F214" s="298">
        <v>1</v>
      </c>
      <c r="G214" s="336"/>
      <c r="H214" s="404" t="s">
        <v>5980</v>
      </c>
      <c r="I214" s="404"/>
      <c r="J214" s="404"/>
      <c r="K214" s="342"/>
    </row>
    <row r="215" spans="2:11" s="1" customFormat="1" ht="15" customHeight="1">
      <c r="B215" s="341"/>
      <c r="C215" s="277"/>
      <c r="D215" s="277"/>
      <c r="E215" s="277"/>
      <c r="F215" s="298">
        <v>2</v>
      </c>
      <c r="G215" s="336"/>
      <c r="H215" s="404" t="s">
        <v>5981</v>
      </c>
      <c r="I215" s="404"/>
      <c r="J215" s="404"/>
      <c r="K215" s="342"/>
    </row>
    <row r="216" spans="2:11" s="1" customFormat="1" ht="15" customHeight="1">
      <c r="B216" s="341"/>
      <c r="C216" s="277"/>
      <c r="D216" s="277"/>
      <c r="E216" s="277"/>
      <c r="F216" s="298">
        <v>3</v>
      </c>
      <c r="G216" s="336"/>
      <c r="H216" s="404" t="s">
        <v>5982</v>
      </c>
      <c r="I216" s="404"/>
      <c r="J216" s="404"/>
      <c r="K216" s="342"/>
    </row>
    <row r="217" spans="2:11" s="1" customFormat="1" ht="15" customHeight="1">
      <c r="B217" s="341"/>
      <c r="C217" s="277"/>
      <c r="D217" s="277"/>
      <c r="E217" s="277"/>
      <c r="F217" s="298">
        <v>4</v>
      </c>
      <c r="G217" s="336"/>
      <c r="H217" s="404" t="s">
        <v>5983</v>
      </c>
      <c r="I217" s="404"/>
      <c r="J217" s="404"/>
      <c r="K217" s="342"/>
    </row>
    <row r="218" spans="2:11" s="1" customFormat="1" ht="12.75" customHeight="1">
      <c r="B218" s="343"/>
      <c r="C218" s="344"/>
      <c r="D218" s="344"/>
      <c r="E218" s="344"/>
      <c r="F218" s="344"/>
      <c r="G218" s="344"/>
      <c r="H218" s="344"/>
      <c r="I218" s="344"/>
      <c r="J218" s="344"/>
      <c r="K218" s="345"/>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21"/>
  <sheetViews>
    <sheetView showGridLines="0" tabSelected="1"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77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120</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ROUND(J83,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ROUND((SUM(BE83:BE120)),  2)</f>
        <v>0</v>
      </c>
      <c r="G33" s="36"/>
      <c r="H33" s="36"/>
      <c r="I33" s="126">
        <v>0.21</v>
      </c>
      <c r="J33" s="125">
        <f>ROUND(((SUM(BE83:BE120))*I33),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ROUND((SUM(BF83:BF120)),  2)</f>
        <v>0</v>
      </c>
      <c r="G34" s="36"/>
      <c r="H34" s="36"/>
      <c r="I34" s="126">
        <v>0.15</v>
      </c>
      <c r="J34" s="125">
        <f>ROUND(((SUM(BF83:BF120))*I34),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ROUND((SUM(BG83:BG120)),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ROUND((SUM(BH83:BH120)),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ROUND((SUM(BI83:BI120)),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1 - SO 01 - demolice</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J83</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J84</f>
        <v>0</v>
      </c>
      <c r="K60" s="143"/>
      <c r="L60" s="147"/>
    </row>
    <row r="61" spans="1:47" s="10" customFormat="1" ht="19.95" customHeight="1">
      <c r="B61" s="148"/>
      <c r="C61" s="99"/>
      <c r="D61" s="149" t="s">
        <v>126</v>
      </c>
      <c r="E61" s="150"/>
      <c r="F61" s="150"/>
      <c r="G61" s="150"/>
      <c r="H61" s="150"/>
      <c r="I61" s="150"/>
      <c r="J61" s="151">
        <f>J85</f>
        <v>0</v>
      </c>
      <c r="K61" s="99"/>
      <c r="L61" s="152"/>
    </row>
    <row r="62" spans="1:47" s="10" customFormat="1" ht="19.95" customHeight="1">
      <c r="B62" s="148"/>
      <c r="C62" s="99"/>
      <c r="D62" s="149" t="s">
        <v>127</v>
      </c>
      <c r="E62" s="150"/>
      <c r="F62" s="150"/>
      <c r="G62" s="150"/>
      <c r="H62" s="150"/>
      <c r="I62" s="150"/>
      <c r="J62" s="151">
        <f>J92</f>
        <v>0</v>
      </c>
      <c r="K62" s="99"/>
      <c r="L62" s="152"/>
    </row>
    <row r="63" spans="1:47" s="10" customFormat="1" ht="19.95" customHeight="1">
      <c r="B63" s="148"/>
      <c r="C63" s="99"/>
      <c r="D63" s="149" t="s">
        <v>128</v>
      </c>
      <c r="E63" s="150"/>
      <c r="F63" s="150"/>
      <c r="G63" s="150"/>
      <c r="H63" s="150"/>
      <c r="I63" s="150"/>
      <c r="J63" s="151">
        <f>J109</f>
        <v>0</v>
      </c>
      <c r="K63" s="99"/>
      <c r="L63" s="152"/>
    </row>
    <row r="64" spans="1:47" s="2" customFormat="1" ht="21.75" customHeight="1">
      <c r="A64" s="36"/>
      <c r="B64" s="37"/>
      <c r="C64" s="38"/>
      <c r="D64" s="38"/>
      <c r="E64" s="38"/>
      <c r="F64" s="38"/>
      <c r="G64" s="38"/>
      <c r="H64" s="38"/>
      <c r="I64" s="38"/>
      <c r="J64" s="38"/>
      <c r="K64" s="38"/>
      <c r="L64" s="115"/>
      <c r="S64" s="36"/>
      <c r="T64" s="36"/>
      <c r="U64" s="36"/>
      <c r="V64" s="36"/>
      <c r="W64" s="36"/>
      <c r="X64" s="36"/>
      <c r="Y64" s="36"/>
      <c r="Z64" s="36"/>
      <c r="AA64" s="36"/>
      <c r="AB64" s="36"/>
      <c r="AC64" s="36"/>
      <c r="AD64" s="36"/>
      <c r="AE64" s="36"/>
    </row>
    <row r="65" spans="1:31" s="2" customFormat="1" ht="6.9" customHeight="1">
      <c r="A65" s="36"/>
      <c r="B65" s="49"/>
      <c r="C65" s="50"/>
      <c r="D65" s="50"/>
      <c r="E65" s="50"/>
      <c r="F65" s="50"/>
      <c r="G65" s="50"/>
      <c r="H65" s="50"/>
      <c r="I65" s="50"/>
      <c r="J65" s="50"/>
      <c r="K65" s="50"/>
      <c r="L65" s="115"/>
      <c r="S65" s="36"/>
      <c r="T65" s="36"/>
      <c r="U65" s="36"/>
      <c r="V65" s="36"/>
      <c r="W65" s="36"/>
      <c r="X65" s="36"/>
      <c r="Y65" s="36"/>
      <c r="Z65" s="36"/>
      <c r="AA65" s="36"/>
      <c r="AB65" s="36"/>
      <c r="AC65" s="36"/>
      <c r="AD65" s="36"/>
      <c r="AE65" s="36"/>
    </row>
    <row r="69" spans="1:31" s="2" customFormat="1" ht="6.9" customHeight="1">
      <c r="A69" s="36"/>
      <c r="B69" s="51"/>
      <c r="C69" s="52"/>
      <c r="D69" s="52"/>
      <c r="E69" s="52"/>
      <c r="F69" s="52"/>
      <c r="G69" s="52"/>
      <c r="H69" s="52"/>
      <c r="I69" s="52"/>
      <c r="J69" s="52"/>
      <c r="K69" s="52"/>
      <c r="L69" s="115"/>
      <c r="S69" s="36"/>
      <c r="T69" s="36"/>
      <c r="U69" s="36"/>
      <c r="V69" s="36"/>
      <c r="W69" s="36"/>
      <c r="X69" s="36"/>
      <c r="Y69" s="36"/>
      <c r="Z69" s="36"/>
      <c r="AA69" s="36"/>
      <c r="AB69" s="36"/>
      <c r="AC69" s="36"/>
      <c r="AD69" s="36"/>
      <c r="AE69" s="36"/>
    </row>
    <row r="70" spans="1:31" s="2" customFormat="1" ht="24.9" customHeight="1">
      <c r="A70" s="36"/>
      <c r="B70" s="37"/>
      <c r="C70" s="25" t="s">
        <v>129</v>
      </c>
      <c r="D70" s="38"/>
      <c r="E70" s="38"/>
      <c r="F70" s="38"/>
      <c r="G70" s="38"/>
      <c r="H70" s="38"/>
      <c r="I70" s="38"/>
      <c r="J70" s="38"/>
      <c r="K70" s="38"/>
      <c r="L70" s="115"/>
      <c r="S70" s="36"/>
      <c r="T70" s="36"/>
      <c r="U70" s="36"/>
      <c r="V70" s="36"/>
      <c r="W70" s="36"/>
      <c r="X70" s="36"/>
      <c r="Y70" s="36"/>
      <c r="Z70" s="36"/>
      <c r="AA70" s="36"/>
      <c r="AB70" s="36"/>
      <c r="AC70" s="36"/>
      <c r="AD70" s="36"/>
      <c r="AE70" s="36"/>
    </row>
    <row r="71" spans="1:31" s="2" customFormat="1" ht="6.9"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12" customHeight="1">
      <c r="A72" s="36"/>
      <c r="B72" s="37"/>
      <c r="C72" s="31" t="s">
        <v>16</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6.5" customHeight="1">
      <c r="A73" s="36"/>
      <c r="B73" s="37"/>
      <c r="C73" s="38"/>
      <c r="D73" s="38"/>
      <c r="E73" s="397" t="str">
        <f>E7</f>
        <v>Vědomice - přístavba a stavební úpravy mateřské školy - rev 0821</v>
      </c>
      <c r="F73" s="398"/>
      <c r="G73" s="398"/>
      <c r="H73" s="39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119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51" t="str">
        <f>E9</f>
        <v>1 - SO 01 - demolice</v>
      </c>
      <c r="F75" s="399"/>
      <c r="G75" s="399"/>
      <c r="H75" s="399"/>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21</v>
      </c>
      <c r="D77" s="38"/>
      <c r="E77" s="38"/>
      <c r="F77" s="29" t="str">
        <f>F12</f>
        <v xml:space="preserve"> </v>
      </c>
      <c r="G77" s="38"/>
      <c r="H77" s="38"/>
      <c r="I77" s="31" t="s">
        <v>23</v>
      </c>
      <c r="J77" s="61" t="str">
        <f>IF(J12="","",J12)</f>
        <v>31. 8. 2021</v>
      </c>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5.15" customHeight="1">
      <c r="A79" s="36"/>
      <c r="B79" s="37"/>
      <c r="C79" s="31" t="s">
        <v>25</v>
      </c>
      <c r="D79" s="38"/>
      <c r="E79" s="38"/>
      <c r="F79" s="29" t="str">
        <f>E15</f>
        <v xml:space="preserve"> </v>
      </c>
      <c r="G79" s="38"/>
      <c r="H79" s="38"/>
      <c r="I79" s="31" t="s">
        <v>30</v>
      </c>
      <c r="J79" s="34" t="str">
        <f>E21</f>
        <v xml:space="preserve"> </v>
      </c>
      <c r="K79" s="38"/>
      <c r="L79" s="115"/>
      <c r="S79" s="36"/>
      <c r="T79" s="36"/>
      <c r="U79" s="36"/>
      <c r="V79" s="36"/>
      <c r="W79" s="36"/>
      <c r="X79" s="36"/>
      <c r="Y79" s="36"/>
      <c r="Z79" s="36"/>
      <c r="AA79" s="36"/>
      <c r="AB79" s="36"/>
      <c r="AC79" s="36"/>
      <c r="AD79" s="36"/>
      <c r="AE79" s="36"/>
    </row>
    <row r="80" spans="1:31" s="2" customFormat="1" ht="15.15" customHeight="1">
      <c r="A80" s="36"/>
      <c r="B80" s="37"/>
      <c r="C80" s="31" t="s">
        <v>28</v>
      </c>
      <c r="D80" s="38"/>
      <c r="E80" s="38"/>
      <c r="F80" s="29" t="str">
        <f>IF(E18="","",E18)</f>
        <v>Vyplň údaj</v>
      </c>
      <c r="G80" s="38"/>
      <c r="H80" s="38"/>
      <c r="I80" s="31" t="s">
        <v>32</v>
      </c>
      <c r="J80" s="34" t="str">
        <f>E24</f>
        <v xml:space="preserve"> </v>
      </c>
      <c r="K80" s="38"/>
      <c r="L80" s="115"/>
      <c r="S80" s="36"/>
      <c r="T80" s="36"/>
      <c r="U80" s="36"/>
      <c r="V80" s="36"/>
      <c r="W80" s="36"/>
      <c r="X80" s="36"/>
      <c r="Y80" s="36"/>
      <c r="Z80" s="36"/>
      <c r="AA80" s="36"/>
      <c r="AB80" s="36"/>
      <c r="AC80" s="36"/>
      <c r="AD80" s="36"/>
      <c r="AE80" s="36"/>
    </row>
    <row r="81" spans="1:65" s="2" customFormat="1" ht="10.3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11" customFormat="1" ht="29.25" customHeight="1">
      <c r="A82" s="153"/>
      <c r="B82" s="154"/>
      <c r="C82" s="155" t="s">
        <v>130</v>
      </c>
      <c r="D82" s="156" t="s">
        <v>54</v>
      </c>
      <c r="E82" s="156" t="s">
        <v>50</v>
      </c>
      <c r="F82" s="156" t="s">
        <v>51</v>
      </c>
      <c r="G82" s="156" t="s">
        <v>131</v>
      </c>
      <c r="H82" s="156" t="s">
        <v>132</v>
      </c>
      <c r="I82" s="156" t="s">
        <v>133</v>
      </c>
      <c r="J82" s="156" t="s">
        <v>123</v>
      </c>
      <c r="K82" s="157" t="s">
        <v>134</v>
      </c>
      <c r="L82" s="158"/>
      <c r="M82" s="70" t="s">
        <v>19</v>
      </c>
      <c r="N82" s="71" t="s">
        <v>39</v>
      </c>
      <c r="O82" s="71" t="s">
        <v>135</v>
      </c>
      <c r="P82" s="71" t="s">
        <v>136</v>
      </c>
      <c r="Q82" s="71" t="s">
        <v>137</v>
      </c>
      <c r="R82" s="71" t="s">
        <v>138</v>
      </c>
      <c r="S82" s="71" t="s">
        <v>139</v>
      </c>
      <c r="T82" s="72" t="s">
        <v>140</v>
      </c>
      <c r="U82" s="153"/>
      <c r="V82" s="153"/>
      <c r="W82" s="153"/>
      <c r="X82" s="153"/>
      <c r="Y82" s="153"/>
      <c r="Z82" s="153"/>
      <c r="AA82" s="153"/>
      <c r="AB82" s="153"/>
      <c r="AC82" s="153"/>
      <c r="AD82" s="153"/>
      <c r="AE82" s="153"/>
    </row>
    <row r="83" spans="1:65" s="2" customFormat="1" ht="22.8" customHeight="1">
      <c r="A83" s="36"/>
      <c r="B83" s="37"/>
      <c r="C83" s="77" t="s">
        <v>141</v>
      </c>
      <c r="D83" s="38"/>
      <c r="E83" s="38"/>
      <c r="F83" s="38"/>
      <c r="G83" s="38"/>
      <c r="H83" s="38"/>
      <c r="I83" s="38"/>
      <c r="J83" s="159">
        <f>BK83</f>
        <v>0</v>
      </c>
      <c r="K83" s="38"/>
      <c r="L83" s="41"/>
      <c r="M83" s="73"/>
      <c r="N83" s="160"/>
      <c r="O83" s="74"/>
      <c r="P83" s="161">
        <f>P84</f>
        <v>0</v>
      </c>
      <c r="Q83" s="74"/>
      <c r="R83" s="161">
        <f>R84</f>
        <v>6.5760000000000005E-4</v>
      </c>
      <c r="S83" s="74"/>
      <c r="T83" s="162">
        <f>T84</f>
        <v>41.85201</v>
      </c>
      <c r="U83" s="36"/>
      <c r="V83" s="36"/>
      <c r="W83" s="36"/>
      <c r="X83" s="36"/>
      <c r="Y83" s="36"/>
      <c r="Z83" s="36"/>
      <c r="AA83" s="36"/>
      <c r="AB83" s="36"/>
      <c r="AC83" s="36"/>
      <c r="AD83" s="36"/>
      <c r="AE83" s="36"/>
      <c r="AT83" s="19" t="s">
        <v>68</v>
      </c>
      <c r="AU83" s="19" t="s">
        <v>124</v>
      </c>
      <c r="BK83" s="163">
        <f>BK84</f>
        <v>0</v>
      </c>
    </row>
    <row r="84" spans="1:65" s="12" customFormat="1" ht="25.95" customHeight="1">
      <c r="B84" s="164"/>
      <c r="C84" s="165"/>
      <c r="D84" s="166" t="s">
        <v>68</v>
      </c>
      <c r="E84" s="167" t="s">
        <v>142</v>
      </c>
      <c r="F84" s="167" t="s">
        <v>143</v>
      </c>
      <c r="G84" s="165"/>
      <c r="H84" s="165"/>
      <c r="I84" s="168"/>
      <c r="J84" s="169">
        <f>BK84</f>
        <v>0</v>
      </c>
      <c r="K84" s="165"/>
      <c r="L84" s="170"/>
      <c r="M84" s="171"/>
      <c r="N84" s="172"/>
      <c r="O84" s="172"/>
      <c r="P84" s="173">
        <f>P85+P92+P109</f>
        <v>0</v>
      </c>
      <c r="Q84" s="172"/>
      <c r="R84" s="173">
        <f>R85+R92+R109</f>
        <v>6.5760000000000005E-4</v>
      </c>
      <c r="S84" s="172"/>
      <c r="T84" s="174">
        <f>T85+T92+T109</f>
        <v>41.85201</v>
      </c>
      <c r="AR84" s="175" t="s">
        <v>74</v>
      </c>
      <c r="AT84" s="176" t="s">
        <v>68</v>
      </c>
      <c r="AU84" s="176" t="s">
        <v>69</v>
      </c>
      <c r="AY84" s="175" t="s">
        <v>144</v>
      </c>
      <c r="BK84" s="177">
        <f>BK85+BK92+BK109</f>
        <v>0</v>
      </c>
    </row>
    <row r="85" spans="1:65" s="12" customFormat="1" ht="22.8" customHeight="1">
      <c r="B85" s="164"/>
      <c r="C85" s="165"/>
      <c r="D85" s="166" t="s">
        <v>68</v>
      </c>
      <c r="E85" s="178" t="s">
        <v>74</v>
      </c>
      <c r="F85" s="178" t="s">
        <v>145</v>
      </c>
      <c r="G85" s="165"/>
      <c r="H85" s="165"/>
      <c r="I85" s="168"/>
      <c r="J85" s="179">
        <f>BK85</f>
        <v>0</v>
      </c>
      <c r="K85" s="165"/>
      <c r="L85" s="170"/>
      <c r="M85" s="171"/>
      <c r="N85" s="172"/>
      <c r="O85" s="172"/>
      <c r="P85" s="173">
        <f>SUM(P86:P91)</f>
        <v>0</v>
      </c>
      <c r="Q85" s="172"/>
      <c r="R85" s="173">
        <f>SUM(R86:R91)</f>
        <v>0</v>
      </c>
      <c r="S85" s="172"/>
      <c r="T85" s="174">
        <f>SUM(T86:T91)</f>
        <v>0</v>
      </c>
      <c r="AR85" s="175" t="s">
        <v>74</v>
      </c>
      <c r="AT85" s="176" t="s">
        <v>68</v>
      </c>
      <c r="AU85" s="176" t="s">
        <v>74</v>
      </c>
      <c r="AY85" s="175" t="s">
        <v>144</v>
      </c>
      <c r="BK85" s="177">
        <f>SUM(BK86:BK91)</f>
        <v>0</v>
      </c>
    </row>
    <row r="86" spans="1:65" s="2" customFormat="1" ht="24.15" customHeight="1">
      <c r="A86" s="36"/>
      <c r="B86" s="37"/>
      <c r="C86" s="180" t="s">
        <v>106</v>
      </c>
      <c r="D86" s="180" t="s">
        <v>146</v>
      </c>
      <c r="E86" s="181" t="s">
        <v>147</v>
      </c>
      <c r="F86" s="182" t="s">
        <v>148</v>
      </c>
      <c r="G86" s="183" t="s">
        <v>149</v>
      </c>
      <c r="H86" s="184">
        <v>24.75</v>
      </c>
      <c r="I86" s="185"/>
      <c r="J86" s="186">
        <f>ROUND(I86*H86,2)</f>
        <v>0</v>
      </c>
      <c r="K86" s="182" t="s">
        <v>150</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78</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151</v>
      </c>
    </row>
    <row r="87" spans="1:65" s="2" customFormat="1" ht="10.199999999999999">
      <c r="A87" s="36"/>
      <c r="B87" s="37"/>
      <c r="C87" s="38"/>
      <c r="D87" s="193" t="s">
        <v>152</v>
      </c>
      <c r="E87" s="38"/>
      <c r="F87" s="194" t="s">
        <v>153</v>
      </c>
      <c r="G87" s="38"/>
      <c r="H87" s="38"/>
      <c r="I87" s="195"/>
      <c r="J87" s="38"/>
      <c r="K87" s="38"/>
      <c r="L87" s="41"/>
      <c r="M87" s="196"/>
      <c r="N87" s="197"/>
      <c r="O87" s="66"/>
      <c r="P87" s="66"/>
      <c r="Q87" s="66"/>
      <c r="R87" s="66"/>
      <c r="S87" s="66"/>
      <c r="T87" s="67"/>
      <c r="U87" s="36"/>
      <c r="V87" s="36"/>
      <c r="W87" s="36"/>
      <c r="X87" s="36"/>
      <c r="Y87" s="36"/>
      <c r="Z87" s="36"/>
      <c r="AA87" s="36"/>
      <c r="AB87" s="36"/>
      <c r="AC87" s="36"/>
      <c r="AD87" s="36"/>
      <c r="AE87" s="36"/>
      <c r="AT87" s="19" t="s">
        <v>152</v>
      </c>
      <c r="AU87" s="19" t="s">
        <v>78</v>
      </c>
    </row>
    <row r="88" spans="1:65" s="13" customFormat="1" ht="10.199999999999999">
      <c r="B88" s="198"/>
      <c r="C88" s="199"/>
      <c r="D88" s="200" t="s">
        <v>154</v>
      </c>
      <c r="E88" s="201" t="s">
        <v>19</v>
      </c>
      <c r="F88" s="202" t="s">
        <v>155</v>
      </c>
      <c r="G88" s="199"/>
      <c r="H88" s="201" t="s">
        <v>19</v>
      </c>
      <c r="I88" s="203"/>
      <c r="J88" s="199"/>
      <c r="K88" s="199"/>
      <c r="L88" s="204"/>
      <c r="M88" s="205"/>
      <c r="N88" s="206"/>
      <c r="O88" s="206"/>
      <c r="P88" s="206"/>
      <c r="Q88" s="206"/>
      <c r="R88" s="206"/>
      <c r="S88" s="206"/>
      <c r="T88" s="207"/>
      <c r="AT88" s="208" t="s">
        <v>154</v>
      </c>
      <c r="AU88" s="208" t="s">
        <v>78</v>
      </c>
      <c r="AV88" s="13" t="s">
        <v>74</v>
      </c>
      <c r="AW88" s="13" t="s">
        <v>31</v>
      </c>
      <c r="AX88" s="13" t="s">
        <v>69</v>
      </c>
      <c r="AY88" s="208" t="s">
        <v>144</v>
      </c>
    </row>
    <row r="89" spans="1:65" s="14" customFormat="1" ht="10.199999999999999">
      <c r="B89" s="209"/>
      <c r="C89" s="210"/>
      <c r="D89" s="200" t="s">
        <v>154</v>
      </c>
      <c r="E89" s="211" t="s">
        <v>19</v>
      </c>
      <c r="F89" s="212" t="s">
        <v>156</v>
      </c>
      <c r="G89" s="210"/>
      <c r="H89" s="213">
        <v>22.05</v>
      </c>
      <c r="I89" s="214"/>
      <c r="J89" s="210"/>
      <c r="K89" s="210"/>
      <c r="L89" s="215"/>
      <c r="M89" s="216"/>
      <c r="N89" s="217"/>
      <c r="O89" s="217"/>
      <c r="P89" s="217"/>
      <c r="Q89" s="217"/>
      <c r="R89" s="217"/>
      <c r="S89" s="217"/>
      <c r="T89" s="218"/>
      <c r="AT89" s="219" t="s">
        <v>154</v>
      </c>
      <c r="AU89" s="219" t="s">
        <v>78</v>
      </c>
      <c r="AV89" s="14" t="s">
        <v>78</v>
      </c>
      <c r="AW89" s="14" t="s">
        <v>31</v>
      </c>
      <c r="AX89" s="14" t="s">
        <v>69</v>
      </c>
      <c r="AY89" s="219" t="s">
        <v>144</v>
      </c>
    </row>
    <row r="90" spans="1:65" s="14" customFormat="1" ht="10.199999999999999">
      <c r="B90" s="209"/>
      <c r="C90" s="210"/>
      <c r="D90" s="200" t="s">
        <v>154</v>
      </c>
      <c r="E90" s="211" t="s">
        <v>19</v>
      </c>
      <c r="F90" s="212" t="s">
        <v>157</v>
      </c>
      <c r="G90" s="210"/>
      <c r="H90" s="213">
        <v>2.7</v>
      </c>
      <c r="I90" s="214"/>
      <c r="J90" s="210"/>
      <c r="K90" s="210"/>
      <c r="L90" s="215"/>
      <c r="M90" s="216"/>
      <c r="N90" s="217"/>
      <c r="O90" s="217"/>
      <c r="P90" s="217"/>
      <c r="Q90" s="217"/>
      <c r="R90" s="217"/>
      <c r="S90" s="217"/>
      <c r="T90" s="218"/>
      <c r="AT90" s="219" t="s">
        <v>154</v>
      </c>
      <c r="AU90" s="219" t="s">
        <v>78</v>
      </c>
      <c r="AV90" s="14" t="s">
        <v>78</v>
      </c>
      <c r="AW90" s="14" t="s">
        <v>31</v>
      </c>
      <c r="AX90" s="14" t="s">
        <v>69</v>
      </c>
      <c r="AY90" s="219" t="s">
        <v>144</v>
      </c>
    </row>
    <row r="91" spans="1:65" s="15" customFormat="1" ht="10.199999999999999">
      <c r="B91" s="220"/>
      <c r="C91" s="221"/>
      <c r="D91" s="200" t="s">
        <v>154</v>
      </c>
      <c r="E91" s="222" t="s">
        <v>19</v>
      </c>
      <c r="F91" s="223" t="s">
        <v>158</v>
      </c>
      <c r="G91" s="221"/>
      <c r="H91" s="224">
        <v>24.75</v>
      </c>
      <c r="I91" s="225"/>
      <c r="J91" s="221"/>
      <c r="K91" s="221"/>
      <c r="L91" s="226"/>
      <c r="M91" s="227"/>
      <c r="N91" s="228"/>
      <c r="O91" s="228"/>
      <c r="P91" s="228"/>
      <c r="Q91" s="228"/>
      <c r="R91" s="228"/>
      <c r="S91" s="228"/>
      <c r="T91" s="229"/>
      <c r="AT91" s="230" t="s">
        <v>154</v>
      </c>
      <c r="AU91" s="230" t="s">
        <v>78</v>
      </c>
      <c r="AV91" s="15" t="s">
        <v>106</v>
      </c>
      <c r="AW91" s="15" t="s">
        <v>31</v>
      </c>
      <c r="AX91" s="15" t="s">
        <v>74</v>
      </c>
      <c r="AY91" s="230" t="s">
        <v>144</v>
      </c>
    </row>
    <row r="92" spans="1:65" s="12" customFormat="1" ht="22.8" customHeight="1">
      <c r="B92" s="164"/>
      <c r="C92" s="165"/>
      <c r="D92" s="166" t="s">
        <v>68</v>
      </c>
      <c r="E92" s="178" t="s">
        <v>112</v>
      </c>
      <c r="F92" s="178" t="s">
        <v>159</v>
      </c>
      <c r="G92" s="165"/>
      <c r="H92" s="165"/>
      <c r="I92" s="168"/>
      <c r="J92" s="179">
        <f>BK92</f>
        <v>0</v>
      </c>
      <c r="K92" s="165"/>
      <c r="L92" s="170"/>
      <c r="M92" s="171"/>
      <c r="N92" s="172"/>
      <c r="O92" s="172"/>
      <c r="P92" s="173">
        <f>SUM(P93:P108)</f>
        <v>0</v>
      </c>
      <c r="Q92" s="172"/>
      <c r="R92" s="173">
        <f>SUM(R93:R108)</f>
        <v>6.5760000000000005E-4</v>
      </c>
      <c r="S92" s="172"/>
      <c r="T92" s="174">
        <f>SUM(T93:T108)</f>
        <v>41.85201</v>
      </c>
      <c r="AR92" s="175" t="s">
        <v>74</v>
      </c>
      <c r="AT92" s="176" t="s">
        <v>68</v>
      </c>
      <c r="AU92" s="176" t="s">
        <v>74</v>
      </c>
      <c r="AY92" s="175" t="s">
        <v>144</v>
      </c>
      <c r="BK92" s="177">
        <f>SUM(BK93:BK108)</f>
        <v>0</v>
      </c>
    </row>
    <row r="93" spans="1:65" s="2" customFormat="1" ht="21.75" customHeight="1">
      <c r="A93" s="36"/>
      <c r="B93" s="37"/>
      <c r="C93" s="180" t="s">
        <v>74</v>
      </c>
      <c r="D93" s="180" t="s">
        <v>146</v>
      </c>
      <c r="E93" s="181" t="s">
        <v>160</v>
      </c>
      <c r="F93" s="182" t="s">
        <v>161</v>
      </c>
      <c r="G93" s="183" t="s">
        <v>149</v>
      </c>
      <c r="H93" s="184">
        <v>44.8</v>
      </c>
      <c r="I93" s="185"/>
      <c r="J93" s="186">
        <f>ROUND(I93*H93,2)</f>
        <v>0</v>
      </c>
      <c r="K93" s="182" t="s">
        <v>150</v>
      </c>
      <c r="L93" s="41"/>
      <c r="M93" s="187" t="s">
        <v>19</v>
      </c>
      <c r="N93" s="188" t="s">
        <v>40</v>
      </c>
      <c r="O93" s="66"/>
      <c r="P93" s="189">
        <f>O93*H93</f>
        <v>0</v>
      </c>
      <c r="Q93" s="189">
        <v>0</v>
      </c>
      <c r="R93" s="189">
        <f>Q93*H93</f>
        <v>0</v>
      </c>
      <c r="S93" s="189">
        <v>0.222</v>
      </c>
      <c r="T93" s="190">
        <f>S93*H93</f>
        <v>9.9455999999999989</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162</v>
      </c>
    </row>
    <row r="94" spans="1:65" s="2" customFormat="1" ht="10.199999999999999">
      <c r="A94" s="36"/>
      <c r="B94" s="37"/>
      <c r="C94" s="38"/>
      <c r="D94" s="193" t="s">
        <v>152</v>
      </c>
      <c r="E94" s="38"/>
      <c r="F94" s="194" t="s">
        <v>163</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3" customFormat="1" ht="10.199999999999999">
      <c r="B95" s="198"/>
      <c r="C95" s="199"/>
      <c r="D95" s="200" t="s">
        <v>154</v>
      </c>
      <c r="E95" s="201" t="s">
        <v>19</v>
      </c>
      <c r="F95" s="202" t="s">
        <v>164</v>
      </c>
      <c r="G95" s="199"/>
      <c r="H95" s="201" t="s">
        <v>19</v>
      </c>
      <c r="I95" s="203"/>
      <c r="J95" s="199"/>
      <c r="K95" s="199"/>
      <c r="L95" s="204"/>
      <c r="M95" s="205"/>
      <c r="N95" s="206"/>
      <c r="O95" s="206"/>
      <c r="P95" s="206"/>
      <c r="Q95" s="206"/>
      <c r="R95" s="206"/>
      <c r="S95" s="206"/>
      <c r="T95" s="207"/>
      <c r="AT95" s="208" t="s">
        <v>154</v>
      </c>
      <c r="AU95" s="208" t="s">
        <v>78</v>
      </c>
      <c r="AV95" s="13" t="s">
        <v>74</v>
      </c>
      <c r="AW95" s="13" t="s">
        <v>31</v>
      </c>
      <c r="AX95" s="13" t="s">
        <v>69</v>
      </c>
      <c r="AY95" s="208" t="s">
        <v>144</v>
      </c>
    </row>
    <row r="96" spans="1:65" s="14" customFormat="1" ht="10.199999999999999">
      <c r="B96" s="209"/>
      <c r="C96" s="210"/>
      <c r="D96" s="200" t="s">
        <v>154</v>
      </c>
      <c r="E96" s="211" t="s">
        <v>19</v>
      </c>
      <c r="F96" s="212" t="s">
        <v>165</v>
      </c>
      <c r="G96" s="210"/>
      <c r="H96" s="213">
        <v>44.8</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ht="10.199999999999999">
      <c r="B97" s="220"/>
      <c r="C97" s="221"/>
      <c r="D97" s="200" t="s">
        <v>154</v>
      </c>
      <c r="E97" s="222" t="s">
        <v>19</v>
      </c>
      <c r="F97" s="223" t="s">
        <v>158</v>
      </c>
      <c r="G97" s="221"/>
      <c r="H97" s="224">
        <v>44.8</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24.15" customHeight="1">
      <c r="A98" s="36"/>
      <c r="B98" s="37"/>
      <c r="C98" s="180" t="s">
        <v>78</v>
      </c>
      <c r="D98" s="180" t="s">
        <v>146</v>
      </c>
      <c r="E98" s="181" t="s">
        <v>166</v>
      </c>
      <c r="F98" s="182" t="s">
        <v>167</v>
      </c>
      <c r="G98" s="183" t="s">
        <v>149</v>
      </c>
      <c r="H98" s="184">
        <v>24.704999999999998</v>
      </c>
      <c r="I98" s="185"/>
      <c r="J98" s="186">
        <f>ROUND(I98*H98,2)</f>
        <v>0</v>
      </c>
      <c r="K98" s="182" t="s">
        <v>150</v>
      </c>
      <c r="L98" s="41"/>
      <c r="M98" s="187" t="s">
        <v>19</v>
      </c>
      <c r="N98" s="188" t="s">
        <v>40</v>
      </c>
      <c r="O98" s="66"/>
      <c r="P98" s="189">
        <f>O98*H98</f>
        <v>0</v>
      </c>
      <c r="Q98" s="189">
        <v>0</v>
      </c>
      <c r="R98" s="189">
        <f>Q98*H98</f>
        <v>0</v>
      </c>
      <c r="S98" s="189">
        <v>0.65</v>
      </c>
      <c r="T98" s="190">
        <f>S98*H98</f>
        <v>16.058250000000001</v>
      </c>
      <c r="U98" s="36"/>
      <c r="V98" s="36"/>
      <c r="W98" s="36"/>
      <c r="X98" s="36"/>
      <c r="Y98" s="36"/>
      <c r="Z98" s="36"/>
      <c r="AA98" s="36"/>
      <c r="AB98" s="36"/>
      <c r="AC98" s="36"/>
      <c r="AD98" s="36"/>
      <c r="AE98" s="36"/>
      <c r="AR98" s="191" t="s">
        <v>106</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168</v>
      </c>
    </row>
    <row r="99" spans="1:65" s="2" customFormat="1" ht="10.199999999999999">
      <c r="A99" s="36"/>
      <c r="B99" s="37"/>
      <c r="C99" s="38"/>
      <c r="D99" s="193" t="s">
        <v>152</v>
      </c>
      <c r="E99" s="38"/>
      <c r="F99" s="194" t="s">
        <v>169</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13" customFormat="1" ht="10.199999999999999">
      <c r="B100" s="198"/>
      <c r="C100" s="199"/>
      <c r="D100" s="200" t="s">
        <v>154</v>
      </c>
      <c r="E100" s="201" t="s">
        <v>19</v>
      </c>
      <c r="F100" s="202" t="s">
        <v>170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171</v>
      </c>
      <c r="G101" s="210"/>
      <c r="H101" s="213">
        <v>24.704999999999998</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ht="10.199999999999999">
      <c r="B102" s="220"/>
      <c r="C102" s="221"/>
      <c r="D102" s="200" t="s">
        <v>154</v>
      </c>
      <c r="E102" s="222" t="s">
        <v>19</v>
      </c>
      <c r="F102" s="223" t="s">
        <v>158</v>
      </c>
      <c r="G102" s="221"/>
      <c r="H102" s="224">
        <v>24.704999999999998</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103</v>
      </c>
      <c r="D103" s="180" t="s">
        <v>146</v>
      </c>
      <c r="E103" s="181" t="s">
        <v>172</v>
      </c>
      <c r="F103" s="182" t="s">
        <v>173</v>
      </c>
      <c r="G103" s="183" t="s">
        <v>149</v>
      </c>
      <c r="H103" s="184">
        <v>6.5759999999999996</v>
      </c>
      <c r="I103" s="185"/>
      <c r="J103" s="186">
        <f>ROUND(I103*H103,2)</f>
        <v>0</v>
      </c>
      <c r="K103" s="182" t="s">
        <v>150</v>
      </c>
      <c r="L103" s="41"/>
      <c r="M103" s="187" t="s">
        <v>19</v>
      </c>
      <c r="N103" s="188" t="s">
        <v>40</v>
      </c>
      <c r="O103" s="66"/>
      <c r="P103" s="189">
        <f>O103*H103</f>
        <v>0</v>
      </c>
      <c r="Q103" s="189">
        <v>1E-4</v>
      </c>
      <c r="R103" s="189">
        <f>Q103*H103</f>
        <v>6.5760000000000005E-4</v>
      </c>
      <c r="S103" s="189">
        <v>2.41</v>
      </c>
      <c r="T103" s="190">
        <f>S103*H103</f>
        <v>15.84816</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174</v>
      </c>
    </row>
    <row r="104" spans="1:65" s="2" customFormat="1" ht="10.199999999999999">
      <c r="A104" s="36"/>
      <c r="B104" s="37"/>
      <c r="C104" s="38"/>
      <c r="D104" s="193" t="s">
        <v>152</v>
      </c>
      <c r="E104" s="38"/>
      <c r="F104" s="194" t="s">
        <v>175</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ht="10.199999999999999">
      <c r="B105" s="198"/>
      <c r="C105" s="199"/>
      <c r="D105" s="200" t="s">
        <v>154</v>
      </c>
      <c r="E105" s="201" t="s">
        <v>19</v>
      </c>
      <c r="F105" s="202" t="s">
        <v>176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177</v>
      </c>
      <c r="G106" s="210"/>
      <c r="H106" s="213">
        <v>4.32</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ht="10.199999999999999">
      <c r="B107" s="209"/>
      <c r="C107" s="210"/>
      <c r="D107" s="200" t="s">
        <v>154</v>
      </c>
      <c r="E107" s="211" t="s">
        <v>19</v>
      </c>
      <c r="F107" s="212" t="s">
        <v>178</v>
      </c>
      <c r="G107" s="210"/>
      <c r="H107" s="213">
        <v>2.2559999999999998</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5" customFormat="1" ht="10.199999999999999">
      <c r="B108" s="220"/>
      <c r="C108" s="221"/>
      <c r="D108" s="200" t="s">
        <v>154</v>
      </c>
      <c r="E108" s="222" t="s">
        <v>19</v>
      </c>
      <c r="F108" s="223" t="s">
        <v>158</v>
      </c>
      <c r="G108" s="221"/>
      <c r="H108" s="224">
        <v>6.5760000000000005</v>
      </c>
      <c r="I108" s="225"/>
      <c r="J108" s="221"/>
      <c r="K108" s="221"/>
      <c r="L108" s="226"/>
      <c r="M108" s="227"/>
      <c r="N108" s="228"/>
      <c r="O108" s="228"/>
      <c r="P108" s="228"/>
      <c r="Q108" s="228"/>
      <c r="R108" s="228"/>
      <c r="S108" s="228"/>
      <c r="T108" s="229"/>
      <c r="AT108" s="230" t="s">
        <v>154</v>
      </c>
      <c r="AU108" s="230" t="s">
        <v>78</v>
      </c>
      <c r="AV108" s="15" t="s">
        <v>106</v>
      </c>
      <c r="AW108" s="15" t="s">
        <v>31</v>
      </c>
      <c r="AX108" s="15" t="s">
        <v>74</v>
      </c>
      <c r="AY108" s="230" t="s">
        <v>144</v>
      </c>
    </row>
    <row r="109" spans="1:65" s="12" customFormat="1" ht="22.8" customHeight="1">
      <c r="B109" s="164"/>
      <c r="C109" s="165"/>
      <c r="D109" s="166" t="s">
        <v>68</v>
      </c>
      <c r="E109" s="178" t="s">
        <v>179</v>
      </c>
      <c r="F109" s="178" t="s">
        <v>180</v>
      </c>
      <c r="G109" s="165"/>
      <c r="H109" s="165"/>
      <c r="I109" s="168"/>
      <c r="J109" s="179">
        <f>BK109</f>
        <v>0</v>
      </c>
      <c r="K109" s="165"/>
      <c r="L109" s="170"/>
      <c r="M109" s="171"/>
      <c r="N109" s="172"/>
      <c r="O109" s="172"/>
      <c r="P109" s="173">
        <f>SUM(P110:P120)</f>
        <v>0</v>
      </c>
      <c r="Q109" s="172"/>
      <c r="R109" s="173">
        <f>SUM(R110:R120)</f>
        <v>0</v>
      </c>
      <c r="S109" s="172"/>
      <c r="T109" s="174">
        <f>SUM(T110:T120)</f>
        <v>0</v>
      </c>
      <c r="AR109" s="175" t="s">
        <v>74</v>
      </c>
      <c r="AT109" s="176" t="s">
        <v>68</v>
      </c>
      <c r="AU109" s="176" t="s">
        <v>74</v>
      </c>
      <c r="AY109" s="175" t="s">
        <v>144</v>
      </c>
      <c r="BK109" s="177">
        <f>SUM(BK110:BK120)</f>
        <v>0</v>
      </c>
    </row>
    <row r="110" spans="1:65" s="2" customFormat="1" ht="21.75" customHeight="1">
      <c r="A110" s="36"/>
      <c r="B110" s="37"/>
      <c r="C110" s="180" t="s">
        <v>181</v>
      </c>
      <c r="D110" s="180" t="s">
        <v>146</v>
      </c>
      <c r="E110" s="181" t="s">
        <v>182</v>
      </c>
      <c r="F110" s="182" t="s">
        <v>183</v>
      </c>
      <c r="G110" s="183" t="s">
        <v>184</v>
      </c>
      <c r="H110" s="184">
        <v>9.9459999999999997</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185</v>
      </c>
    </row>
    <row r="111" spans="1:65" s="2" customFormat="1" ht="10.199999999999999">
      <c r="A111" s="36"/>
      <c r="B111" s="37"/>
      <c r="C111" s="38"/>
      <c r="D111" s="193" t="s">
        <v>152</v>
      </c>
      <c r="E111" s="38"/>
      <c r="F111" s="194" t="s">
        <v>186</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3" customFormat="1" ht="10.199999999999999">
      <c r="B112" s="198"/>
      <c r="C112" s="199"/>
      <c r="D112" s="200" t="s">
        <v>154</v>
      </c>
      <c r="E112" s="201" t="s">
        <v>19</v>
      </c>
      <c r="F112" s="202" t="s">
        <v>187</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4" customFormat="1" ht="10.199999999999999">
      <c r="B113" s="209"/>
      <c r="C113" s="210"/>
      <c r="D113" s="200" t="s">
        <v>154</v>
      </c>
      <c r="E113" s="211" t="s">
        <v>19</v>
      </c>
      <c r="F113" s="212" t="s">
        <v>188</v>
      </c>
      <c r="G113" s="210"/>
      <c r="H113" s="213">
        <v>9.9459999999999997</v>
      </c>
      <c r="I113" s="214"/>
      <c r="J113" s="210"/>
      <c r="K113" s="210"/>
      <c r="L113" s="215"/>
      <c r="M113" s="216"/>
      <c r="N113" s="217"/>
      <c r="O113" s="217"/>
      <c r="P113" s="217"/>
      <c r="Q113" s="217"/>
      <c r="R113" s="217"/>
      <c r="S113" s="217"/>
      <c r="T113" s="218"/>
      <c r="AT113" s="219" t="s">
        <v>154</v>
      </c>
      <c r="AU113" s="219" t="s">
        <v>78</v>
      </c>
      <c r="AV113" s="14" t="s">
        <v>78</v>
      </c>
      <c r="AW113" s="14" t="s">
        <v>31</v>
      </c>
      <c r="AX113" s="14" t="s">
        <v>69</v>
      </c>
      <c r="AY113" s="219" t="s">
        <v>144</v>
      </c>
    </row>
    <row r="114" spans="1:65" s="15" customFormat="1" ht="10.199999999999999">
      <c r="B114" s="220"/>
      <c r="C114" s="221"/>
      <c r="D114" s="200" t="s">
        <v>154</v>
      </c>
      <c r="E114" s="222" t="s">
        <v>19</v>
      </c>
      <c r="F114" s="223" t="s">
        <v>158</v>
      </c>
      <c r="G114" s="221"/>
      <c r="H114" s="224">
        <v>9.9459999999999997</v>
      </c>
      <c r="I114" s="225"/>
      <c r="J114" s="221"/>
      <c r="K114" s="221"/>
      <c r="L114" s="226"/>
      <c r="M114" s="227"/>
      <c r="N114" s="228"/>
      <c r="O114" s="228"/>
      <c r="P114" s="228"/>
      <c r="Q114" s="228"/>
      <c r="R114" s="228"/>
      <c r="S114" s="228"/>
      <c r="T114" s="229"/>
      <c r="AT114" s="230" t="s">
        <v>154</v>
      </c>
      <c r="AU114" s="230" t="s">
        <v>78</v>
      </c>
      <c r="AV114" s="15" t="s">
        <v>106</v>
      </c>
      <c r="AW114" s="15" t="s">
        <v>31</v>
      </c>
      <c r="AX114" s="15" t="s">
        <v>74</v>
      </c>
      <c r="AY114" s="230" t="s">
        <v>144</v>
      </c>
    </row>
    <row r="115" spans="1:65" s="2" customFormat="1" ht="24.15" customHeight="1">
      <c r="A115" s="36"/>
      <c r="B115" s="37"/>
      <c r="C115" s="180" t="s">
        <v>109</v>
      </c>
      <c r="D115" s="180" t="s">
        <v>146</v>
      </c>
      <c r="E115" s="181" t="s">
        <v>189</v>
      </c>
      <c r="F115" s="182" t="s">
        <v>190</v>
      </c>
      <c r="G115" s="183" t="s">
        <v>184</v>
      </c>
      <c r="H115" s="184">
        <v>99.46</v>
      </c>
      <c r="I115" s="185"/>
      <c r="J115" s="186">
        <f>ROUND(I115*H115,2)</f>
        <v>0</v>
      </c>
      <c r="K115" s="182" t="s">
        <v>150</v>
      </c>
      <c r="L115" s="41"/>
      <c r="M115" s="187" t="s">
        <v>19</v>
      </c>
      <c r="N115" s="188"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106</v>
      </c>
      <c r="AT115" s="191" t="s">
        <v>146</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191</v>
      </c>
    </row>
    <row r="116" spans="1:65" s="2" customFormat="1" ht="10.199999999999999">
      <c r="A116" s="36"/>
      <c r="B116" s="37"/>
      <c r="C116" s="38"/>
      <c r="D116" s="193" t="s">
        <v>152</v>
      </c>
      <c r="E116" s="38"/>
      <c r="F116" s="194" t="s">
        <v>192</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4" customFormat="1" ht="10.199999999999999">
      <c r="B117" s="209"/>
      <c r="C117" s="210"/>
      <c r="D117" s="200" t="s">
        <v>154</v>
      </c>
      <c r="E117" s="211" t="s">
        <v>19</v>
      </c>
      <c r="F117" s="212" t="s">
        <v>193</v>
      </c>
      <c r="G117" s="210"/>
      <c r="H117" s="213">
        <v>99.46</v>
      </c>
      <c r="I117" s="214"/>
      <c r="J117" s="210"/>
      <c r="K117" s="210"/>
      <c r="L117" s="215"/>
      <c r="M117" s="216"/>
      <c r="N117" s="217"/>
      <c r="O117" s="217"/>
      <c r="P117" s="217"/>
      <c r="Q117" s="217"/>
      <c r="R117" s="217"/>
      <c r="S117" s="217"/>
      <c r="T117" s="218"/>
      <c r="AT117" s="219" t="s">
        <v>154</v>
      </c>
      <c r="AU117" s="219" t="s">
        <v>78</v>
      </c>
      <c r="AV117" s="14" t="s">
        <v>78</v>
      </c>
      <c r="AW117" s="14" t="s">
        <v>31</v>
      </c>
      <c r="AX117" s="14" t="s">
        <v>69</v>
      </c>
      <c r="AY117" s="219" t="s">
        <v>144</v>
      </c>
    </row>
    <row r="118" spans="1:65" s="15" customFormat="1" ht="10.199999999999999">
      <c r="B118" s="220"/>
      <c r="C118" s="221"/>
      <c r="D118" s="200" t="s">
        <v>154</v>
      </c>
      <c r="E118" s="222" t="s">
        <v>19</v>
      </c>
      <c r="F118" s="223" t="s">
        <v>158</v>
      </c>
      <c r="G118" s="221"/>
      <c r="H118" s="224">
        <v>99.46</v>
      </c>
      <c r="I118" s="225"/>
      <c r="J118" s="221"/>
      <c r="K118" s="221"/>
      <c r="L118" s="226"/>
      <c r="M118" s="227"/>
      <c r="N118" s="228"/>
      <c r="O118" s="228"/>
      <c r="P118" s="228"/>
      <c r="Q118" s="228"/>
      <c r="R118" s="228"/>
      <c r="S118" s="228"/>
      <c r="T118" s="229"/>
      <c r="AT118" s="230" t="s">
        <v>154</v>
      </c>
      <c r="AU118" s="230" t="s">
        <v>78</v>
      </c>
      <c r="AV118" s="15" t="s">
        <v>106</v>
      </c>
      <c r="AW118" s="15" t="s">
        <v>31</v>
      </c>
      <c r="AX118" s="15" t="s">
        <v>74</v>
      </c>
      <c r="AY118" s="230" t="s">
        <v>144</v>
      </c>
    </row>
    <row r="119" spans="1:65" s="2" customFormat="1" ht="16.5" customHeight="1">
      <c r="A119" s="36"/>
      <c r="B119" s="37"/>
      <c r="C119" s="231" t="s">
        <v>194</v>
      </c>
      <c r="D119" s="231" t="s">
        <v>195</v>
      </c>
      <c r="E119" s="232" t="s">
        <v>196</v>
      </c>
      <c r="F119" s="233" t="s">
        <v>197</v>
      </c>
      <c r="G119" s="234" t="s">
        <v>184</v>
      </c>
      <c r="H119" s="235">
        <v>9.9459999999999997</v>
      </c>
      <c r="I119" s="236"/>
      <c r="J119" s="237">
        <f>ROUND(I119*H119,2)</f>
        <v>0</v>
      </c>
      <c r="K119" s="233" t="s">
        <v>150</v>
      </c>
      <c r="L119" s="238"/>
      <c r="M119" s="239" t="s">
        <v>19</v>
      </c>
      <c r="N119" s="240"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198</v>
      </c>
      <c r="AT119" s="191" t="s">
        <v>195</v>
      </c>
      <c r="AU119" s="191" t="s">
        <v>78</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199</v>
      </c>
    </row>
    <row r="120" spans="1:65" s="2" customFormat="1" ht="10.199999999999999">
      <c r="A120" s="36"/>
      <c r="B120" s="37"/>
      <c r="C120" s="38"/>
      <c r="D120" s="193" t="s">
        <v>152</v>
      </c>
      <c r="E120" s="38"/>
      <c r="F120" s="194" t="s">
        <v>200</v>
      </c>
      <c r="G120" s="38"/>
      <c r="H120" s="38"/>
      <c r="I120" s="195"/>
      <c r="J120" s="38"/>
      <c r="K120" s="38"/>
      <c r="L120" s="41"/>
      <c r="M120" s="241"/>
      <c r="N120" s="242"/>
      <c r="O120" s="243"/>
      <c r="P120" s="243"/>
      <c r="Q120" s="243"/>
      <c r="R120" s="243"/>
      <c r="S120" s="243"/>
      <c r="T120" s="244"/>
      <c r="U120" s="36"/>
      <c r="V120" s="36"/>
      <c r="W120" s="36"/>
      <c r="X120" s="36"/>
      <c r="Y120" s="36"/>
      <c r="Z120" s="36"/>
      <c r="AA120" s="36"/>
      <c r="AB120" s="36"/>
      <c r="AC120" s="36"/>
      <c r="AD120" s="36"/>
      <c r="AE120" s="36"/>
      <c r="AT120" s="19" t="s">
        <v>152</v>
      </c>
      <c r="AU120" s="19" t="s">
        <v>78</v>
      </c>
    </row>
    <row r="121" spans="1:65" s="2" customFormat="1" ht="6.9" customHeight="1">
      <c r="A121" s="36"/>
      <c r="B121" s="49"/>
      <c r="C121" s="50"/>
      <c r="D121" s="50"/>
      <c r="E121" s="50"/>
      <c r="F121" s="50"/>
      <c r="G121" s="50"/>
      <c r="H121" s="50"/>
      <c r="I121" s="50"/>
      <c r="J121" s="50"/>
      <c r="K121" s="50"/>
      <c r="L121" s="41"/>
      <c r="M121" s="36"/>
      <c r="O121" s="36"/>
      <c r="P121" s="36"/>
      <c r="Q121" s="36"/>
      <c r="R121" s="36"/>
      <c r="S121" s="36"/>
      <c r="T121" s="36"/>
      <c r="U121" s="36"/>
      <c r="V121" s="36"/>
      <c r="W121" s="36"/>
      <c r="X121" s="36"/>
      <c r="Y121" s="36"/>
      <c r="Z121" s="36"/>
      <c r="AA121" s="36"/>
      <c r="AB121" s="36"/>
      <c r="AC121" s="36"/>
      <c r="AD121" s="36"/>
      <c r="AE121" s="36"/>
    </row>
  </sheetData>
  <sheetProtection algorithmName="SHA-512" hashValue="uUv7tykkNThmkDcgKsZPufNIc7eBpSfzslOZjoMwI1T6q4lXZPJour+nkC2OxaSIwb53BgrH6yQpwpC3nGp9bg==" saltValue="9F3ea8cszI0B+1i9/l58kMn6+WZidekx4yMDjy7Npv+srg7YvA328wsKlsFma+DwS9+3utbidwLTwTZyugjk1g==" spinCount="100000" sheet="1" objects="1" scenarios="1" formatColumns="0" formatRows="0" autoFilter="0"/>
  <autoFilter ref="C82:K120" xr:uid="{00000000-0009-0000-0000-000001000000}"/>
  <mergeCells count="9">
    <mergeCell ref="E50:H50"/>
    <mergeCell ref="E73:H73"/>
    <mergeCell ref="E75:H75"/>
    <mergeCell ref="L2:V2"/>
    <mergeCell ref="E7:H7"/>
    <mergeCell ref="E9:H9"/>
    <mergeCell ref="E18:H18"/>
    <mergeCell ref="E27:H27"/>
    <mergeCell ref="E48:H48"/>
  </mergeCells>
  <hyperlinks>
    <hyperlink ref="F87" r:id="rId1" xr:uid="{00000000-0004-0000-0100-000000000000}"/>
    <hyperlink ref="F94" r:id="rId2" xr:uid="{00000000-0004-0000-0100-000001000000}"/>
    <hyperlink ref="F99" r:id="rId3" xr:uid="{00000000-0004-0000-0100-000002000000}"/>
    <hyperlink ref="F104" r:id="rId4" xr:uid="{00000000-0004-0000-0100-000003000000}"/>
    <hyperlink ref="F111" r:id="rId5" xr:uid="{00000000-0004-0000-0100-000004000000}"/>
    <hyperlink ref="F116" r:id="rId6" xr:uid="{00000000-0004-0000-0100-000005000000}"/>
    <hyperlink ref="F120" r:id="rId7" xr:uid="{00000000-0004-0000-0100-000006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3291"/>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84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203</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ROUND(J115,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ROUND((SUM(BE115:BE3290)),  2)</f>
        <v>0</v>
      </c>
      <c r="G35" s="36"/>
      <c r="H35" s="36"/>
      <c r="I35" s="126">
        <v>0.21</v>
      </c>
      <c r="J35" s="125">
        <f>ROUND(((SUM(BE115:BE3290))*I35),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ROUND((SUM(BF115:BF3290)),  2)</f>
        <v>0</v>
      </c>
      <c r="G36" s="36"/>
      <c r="H36" s="36"/>
      <c r="I36" s="126">
        <v>0.15</v>
      </c>
      <c r="J36" s="125">
        <f>ROUND(((SUM(BF115:BF3290))*I36),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ROUND((SUM(BG115:BG3290)),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ROUND((SUM(BH115:BH3290)),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ROUND((SUM(BI115:BI3290)),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2 - 01 - stavební část</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J115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J116</f>
        <v>0</v>
      </c>
      <c r="K64" s="143"/>
      <c r="L64" s="147"/>
    </row>
    <row r="65" spans="2:12" s="10" customFormat="1" ht="19.95" customHeight="1">
      <c r="B65" s="148"/>
      <c r="C65" s="99"/>
      <c r="D65" s="149" t="s">
        <v>126</v>
      </c>
      <c r="E65" s="150"/>
      <c r="F65" s="150"/>
      <c r="G65" s="150"/>
      <c r="H65" s="150"/>
      <c r="I65" s="150"/>
      <c r="J65" s="151">
        <f>J117</f>
        <v>0</v>
      </c>
      <c r="K65" s="99"/>
      <c r="L65" s="152"/>
    </row>
    <row r="66" spans="2:12" s="10" customFormat="1" ht="19.95" customHeight="1">
      <c r="B66" s="148"/>
      <c r="C66" s="99"/>
      <c r="D66" s="149" t="s">
        <v>204</v>
      </c>
      <c r="E66" s="150"/>
      <c r="F66" s="150"/>
      <c r="G66" s="150"/>
      <c r="H66" s="150"/>
      <c r="I66" s="150"/>
      <c r="J66" s="151">
        <f>J280</f>
        <v>0</v>
      </c>
      <c r="K66" s="99"/>
      <c r="L66" s="152"/>
    </row>
    <row r="67" spans="2:12" s="10" customFormat="1" ht="19.95" customHeight="1">
      <c r="B67" s="148"/>
      <c r="C67" s="99"/>
      <c r="D67" s="149" t="s">
        <v>205</v>
      </c>
      <c r="E67" s="150"/>
      <c r="F67" s="150"/>
      <c r="G67" s="150"/>
      <c r="H67" s="150"/>
      <c r="I67" s="150"/>
      <c r="J67" s="151">
        <f>J409</f>
        <v>0</v>
      </c>
      <c r="K67" s="99"/>
      <c r="L67" s="152"/>
    </row>
    <row r="68" spans="2:12" s="10" customFormat="1" ht="19.95" customHeight="1">
      <c r="B68" s="148"/>
      <c r="C68" s="99"/>
      <c r="D68" s="149" t="s">
        <v>206</v>
      </c>
      <c r="E68" s="150"/>
      <c r="F68" s="150"/>
      <c r="G68" s="150"/>
      <c r="H68" s="150"/>
      <c r="I68" s="150"/>
      <c r="J68" s="151">
        <f>J721</f>
        <v>0</v>
      </c>
      <c r="K68" s="99"/>
      <c r="L68" s="152"/>
    </row>
    <row r="69" spans="2:12" s="10" customFormat="1" ht="19.95" customHeight="1">
      <c r="B69" s="148"/>
      <c r="C69" s="99"/>
      <c r="D69" s="149" t="s">
        <v>207</v>
      </c>
      <c r="E69" s="150"/>
      <c r="F69" s="150"/>
      <c r="G69" s="150"/>
      <c r="H69" s="150"/>
      <c r="I69" s="150"/>
      <c r="J69" s="151">
        <f>J926</f>
        <v>0</v>
      </c>
      <c r="K69" s="99"/>
      <c r="L69" s="152"/>
    </row>
    <row r="70" spans="2:12" s="10" customFormat="1" ht="19.95" customHeight="1">
      <c r="B70" s="148"/>
      <c r="C70" s="99"/>
      <c r="D70" s="149" t="s">
        <v>208</v>
      </c>
      <c r="E70" s="150"/>
      <c r="F70" s="150"/>
      <c r="G70" s="150"/>
      <c r="H70" s="150"/>
      <c r="I70" s="150"/>
      <c r="J70" s="151">
        <f>J942</f>
        <v>0</v>
      </c>
      <c r="K70" s="99"/>
      <c r="L70" s="152"/>
    </row>
    <row r="71" spans="2:12" s="10" customFormat="1" ht="19.95" customHeight="1">
      <c r="B71" s="148"/>
      <c r="C71" s="99"/>
      <c r="D71" s="149" t="s">
        <v>127</v>
      </c>
      <c r="E71" s="150"/>
      <c r="F71" s="150"/>
      <c r="G71" s="150"/>
      <c r="H71" s="150"/>
      <c r="I71" s="150"/>
      <c r="J71" s="151">
        <f>J1455</f>
        <v>0</v>
      </c>
      <c r="K71" s="99"/>
      <c r="L71" s="152"/>
    </row>
    <row r="72" spans="2:12" s="10" customFormat="1" ht="19.95" customHeight="1">
      <c r="B72" s="148"/>
      <c r="C72" s="99"/>
      <c r="D72" s="149" t="s">
        <v>128</v>
      </c>
      <c r="E72" s="150"/>
      <c r="F72" s="150"/>
      <c r="G72" s="150"/>
      <c r="H72" s="150"/>
      <c r="I72" s="150"/>
      <c r="J72" s="151">
        <f>J1747</f>
        <v>0</v>
      </c>
      <c r="K72" s="99"/>
      <c r="L72" s="152"/>
    </row>
    <row r="73" spans="2:12" s="10" customFormat="1" ht="19.95" customHeight="1">
      <c r="B73" s="148"/>
      <c r="C73" s="99"/>
      <c r="D73" s="149" t="s">
        <v>209</v>
      </c>
      <c r="E73" s="150"/>
      <c r="F73" s="150"/>
      <c r="G73" s="150"/>
      <c r="H73" s="150"/>
      <c r="I73" s="150"/>
      <c r="J73" s="151">
        <f>J1759</f>
        <v>0</v>
      </c>
      <c r="K73" s="99"/>
      <c r="L73" s="152"/>
    </row>
    <row r="74" spans="2:12" s="9" customFormat="1" ht="24.9" customHeight="1">
      <c r="B74" s="142"/>
      <c r="C74" s="143"/>
      <c r="D74" s="144" t="s">
        <v>210</v>
      </c>
      <c r="E74" s="145"/>
      <c r="F74" s="145"/>
      <c r="G74" s="145"/>
      <c r="H74" s="145"/>
      <c r="I74" s="145"/>
      <c r="J74" s="146">
        <f>J1762</f>
        <v>0</v>
      </c>
      <c r="K74" s="143"/>
      <c r="L74" s="147"/>
    </row>
    <row r="75" spans="2:12" s="10" customFormat="1" ht="19.95" customHeight="1">
      <c r="B75" s="148"/>
      <c r="C75" s="99"/>
      <c r="D75" s="149" t="s">
        <v>211</v>
      </c>
      <c r="E75" s="150"/>
      <c r="F75" s="150"/>
      <c r="G75" s="150"/>
      <c r="H75" s="150"/>
      <c r="I75" s="150"/>
      <c r="J75" s="151">
        <f>J1763</f>
        <v>0</v>
      </c>
      <c r="K75" s="99"/>
      <c r="L75" s="152"/>
    </row>
    <row r="76" spans="2:12" s="10" customFormat="1" ht="19.95" customHeight="1">
      <c r="B76" s="148"/>
      <c r="C76" s="99"/>
      <c r="D76" s="149" t="s">
        <v>212</v>
      </c>
      <c r="E76" s="150"/>
      <c r="F76" s="150"/>
      <c r="G76" s="150"/>
      <c r="H76" s="150"/>
      <c r="I76" s="150"/>
      <c r="J76" s="151">
        <f>J1836</f>
        <v>0</v>
      </c>
      <c r="K76" s="99"/>
      <c r="L76" s="152"/>
    </row>
    <row r="77" spans="2:12" s="10" customFormat="1" ht="19.95" customHeight="1">
      <c r="B77" s="148"/>
      <c r="C77" s="99"/>
      <c r="D77" s="149" t="s">
        <v>213</v>
      </c>
      <c r="E77" s="150"/>
      <c r="F77" s="150"/>
      <c r="G77" s="150"/>
      <c r="H77" s="150"/>
      <c r="I77" s="150"/>
      <c r="J77" s="151">
        <f>J2031</f>
        <v>0</v>
      </c>
      <c r="K77" s="99"/>
      <c r="L77" s="152"/>
    </row>
    <row r="78" spans="2:12" s="10" customFormat="1" ht="19.95" customHeight="1">
      <c r="B78" s="148"/>
      <c r="C78" s="99"/>
      <c r="D78" s="149" t="s">
        <v>214</v>
      </c>
      <c r="E78" s="150"/>
      <c r="F78" s="150"/>
      <c r="G78" s="150"/>
      <c r="H78" s="150"/>
      <c r="I78" s="150"/>
      <c r="J78" s="151">
        <f>J2160</f>
        <v>0</v>
      </c>
      <c r="K78" s="99"/>
      <c r="L78" s="152"/>
    </row>
    <row r="79" spans="2:12" s="10" customFormat="1" ht="19.95" customHeight="1">
      <c r="B79" s="148"/>
      <c r="C79" s="99"/>
      <c r="D79" s="149" t="s">
        <v>215</v>
      </c>
      <c r="E79" s="150"/>
      <c r="F79" s="150"/>
      <c r="G79" s="150"/>
      <c r="H79" s="150"/>
      <c r="I79" s="150"/>
      <c r="J79" s="151">
        <f>J2174</f>
        <v>0</v>
      </c>
      <c r="K79" s="99"/>
      <c r="L79" s="152"/>
    </row>
    <row r="80" spans="2:12" s="10" customFormat="1" ht="19.95" customHeight="1">
      <c r="B80" s="148"/>
      <c r="C80" s="99"/>
      <c r="D80" s="149" t="s">
        <v>216</v>
      </c>
      <c r="E80" s="150"/>
      <c r="F80" s="150"/>
      <c r="G80" s="150"/>
      <c r="H80" s="150"/>
      <c r="I80" s="150"/>
      <c r="J80" s="151">
        <f>J2187</f>
        <v>0</v>
      </c>
      <c r="K80" s="99"/>
      <c r="L80" s="152"/>
    </row>
    <row r="81" spans="1:31" s="10" customFormat="1" ht="19.95" customHeight="1">
      <c r="B81" s="148"/>
      <c r="C81" s="99"/>
      <c r="D81" s="149" t="s">
        <v>217</v>
      </c>
      <c r="E81" s="150"/>
      <c r="F81" s="150"/>
      <c r="G81" s="150"/>
      <c r="H81" s="150"/>
      <c r="I81" s="150"/>
      <c r="J81" s="151">
        <f>J2189</f>
        <v>0</v>
      </c>
      <c r="K81" s="99"/>
      <c r="L81" s="152"/>
    </row>
    <row r="82" spans="1:31" s="10" customFormat="1" ht="19.95" customHeight="1">
      <c r="B82" s="148"/>
      <c r="C82" s="99"/>
      <c r="D82" s="149" t="s">
        <v>218</v>
      </c>
      <c r="E82" s="150"/>
      <c r="F82" s="150"/>
      <c r="G82" s="150"/>
      <c r="H82" s="150"/>
      <c r="I82" s="150"/>
      <c r="J82" s="151">
        <f>J2276</f>
        <v>0</v>
      </c>
      <c r="K82" s="99"/>
      <c r="L82" s="152"/>
    </row>
    <row r="83" spans="1:31" s="10" customFormat="1" ht="19.95" customHeight="1">
      <c r="B83" s="148"/>
      <c r="C83" s="99"/>
      <c r="D83" s="149" t="s">
        <v>219</v>
      </c>
      <c r="E83" s="150"/>
      <c r="F83" s="150"/>
      <c r="G83" s="150"/>
      <c r="H83" s="150"/>
      <c r="I83" s="150"/>
      <c r="J83" s="151">
        <f>J2337</f>
        <v>0</v>
      </c>
      <c r="K83" s="99"/>
      <c r="L83" s="152"/>
    </row>
    <row r="84" spans="1:31" s="10" customFormat="1" ht="19.95" customHeight="1">
      <c r="B84" s="148"/>
      <c r="C84" s="99"/>
      <c r="D84" s="149" t="s">
        <v>220</v>
      </c>
      <c r="E84" s="150"/>
      <c r="F84" s="150"/>
      <c r="G84" s="150"/>
      <c r="H84" s="150"/>
      <c r="I84" s="150"/>
      <c r="J84" s="151">
        <f>J2355</f>
        <v>0</v>
      </c>
      <c r="K84" s="99"/>
      <c r="L84" s="152"/>
    </row>
    <row r="85" spans="1:31" s="10" customFormat="1" ht="19.95" customHeight="1">
      <c r="B85" s="148"/>
      <c r="C85" s="99"/>
      <c r="D85" s="149" t="s">
        <v>221</v>
      </c>
      <c r="E85" s="150"/>
      <c r="F85" s="150"/>
      <c r="G85" s="150"/>
      <c r="H85" s="150"/>
      <c r="I85" s="150"/>
      <c r="J85" s="151">
        <f>J2362</f>
        <v>0</v>
      </c>
      <c r="K85" s="99"/>
      <c r="L85" s="152"/>
    </row>
    <row r="86" spans="1:31" s="10" customFormat="1" ht="19.95" customHeight="1">
      <c r="B86" s="148"/>
      <c r="C86" s="99"/>
      <c r="D86" s="149" t="s">
        <v>222</v>
      </c>
      <c r="E86" s="150"/>
      <c r="F86" s="150"/>
      <c r="G86" s="150"/>
      <c r="H86" s="150"/>
      <c r="I86" s="150"/>
      <c r="J86" s="151">
        <f>J2677</f>
        <v>0</v>
      </c>
      <c r="K86" s="99"/>
      <c r="L86" s="152"/>
    </row>
    <row r="87" spans="1:31" s="10" customFormat="1" ht="19.95" customHeight="1">
      <c r="B87" s="148"/>
      <c r="C87" s="99"/>
      <c r="D87" s="149" t="s">
        <v>223</v>
      </c>
      <c r="E87" s="150"/>
      <c r="F87" s="150"/>
      <c r="G87" s="150"/>
      <c r="H87" s="150"/>
      <c r="I87" s="150"/>
      <c r="J87" s="151">
        <f>J2848</f>
        <v>0</v>
      </c>
      <c r="K87" s="99"/>
      <c r="L87" s="152"/>
    </row>
    <row r="88" spans="1:31" s="10" customFormat="1" ht="19.95" customHeight="1">
      <c r="B88" s="148"/>
      <c r="C88" s="99"/>
      <c r="D88" s="149" t="s">
        <v>224</v>
      </c>
      <c r="E88" s="150"/>
      <c r="F88" s="150"/>
      <c r="G88" s="150"/>
      <c r="H88" s="150"/>
      <c r="I88" s="150"/>
      <c r="J88" s="151">
        <f>J2903</f>
        <v>0</v>
      </c>
      <c r="K88" s="99"/>
      <c r="L88" s="152"/>
    </row>
    <row r="89" spans="1:31" s="10" customFormat="1" ht="19.95" customHeight="1">
      <c r="B89" s="148"/>
      <c r="C89" s="99"/>
      <c r="D89" s="149" t="s">
        <v>225</v>
      </c>
      <c r="E89" s="150"/>
      <c r="F89" s="150"/>
      <c r="G89" s="150"/>
      <c r="H89" s="150"/>
      <c r="I89" s="150"/>
      <c r="J89" s="151">
        <f>J3014</f>
        <v>0</v>
      </c>
      <c r="K89" s="99"/>
      <c r="L89" s="152"/>
    </row>
    <row r="90" spans="1:31" s="10" customFormat="1" ht="19.95" customHeight="1">
      <c r="B90" s="148"/>
      <c r="C90" s="99"/>
      <c r="D90" s="149" t="s">
        <v>226</v>
      </c>
      <c r="E90" s="150"/>
      <c r="F90" s="150"/>
      <c r="G90" s="150"/>
      <c r="H90" s="150"/>
      <c r="I90" s="150"/>
      <c r="J90" s="151">
        <f>J3022</f>
        <v>0</v>
      </c>
      <c r="K90" s="99"/>
      <c r="L90" s="152"/>
    </row>
    <row r="91" spans="1:31" s="10" customFormat="1" ht="19.95" customHeight="1">
      <c r="B91" s="148"/>
      <c r="C91" s="99"/>
      <c r="D91" s="149" t="s">
        <v>227</v>
      </c>
      <c r="E91" s="150"/>
      <c r="F91" s="150"/>
      <c r="G91" s="150"/>
      <c r="H91" s="150"/>
      <c r="I91" s="150"/>
      <c r="J91" s="151">
        <f>J3103</f>
        <v>0</v>
      </c>
      <c r="K91" s="99"/>
      <c r="L91" s="152"/>
    </row>
    <row r="92" spans="1:31" s="10" customFormat="1" ht="19.95" customHeight="1">
      <c r="B92" s="148"/>
      <c r="C92" s="99"/>
      <c r="D92" s="149" t="s">
        <v>228</v>
      </c>
      <c r="E92" s="150"/>
      <c r="F92" s="150"/>
      <c r="G92" s="150"/>
      <c r="H92" s="150"/>
      <c r="I92" s="150"/>
      <c r="J92" s="151">
        <f>J3187</f>
        <v>0</v>
      </c>
      <c r="K92" s="99"/>
      <c r="L92" s="152"/>
    </row>
    <row r="93" spans="1:31" s="10" customFormat="1" ht="19.95" customHeight="1">
      <c r="B93" s="148"/>
      <c r="C93" s="99"/>
      <c r="D93" s="149" t="s">
        <v>229</v>
      </c>
      <c r="E93" s="150"/>
      <c r="F93" s="150"/>
      <c r="G93" s="150"/>
      <c r="H93" s="150"/>
      <c r="I93" s="150"/>
      <c r="J93" s="151">
        <f>J3275</f>
        <v>0</v>
      </c>
      <c r="K93" s="99"/>
      <c r="L93" s="152"/>
    </row>
    <row r="94" spans="1:31" s="2" customFormat="1" ht="21.75" customHeight="1">
      <c r="A94" s="36"/>
      <c r="B94" s="37"/>
      <c r="C94" s="38"/>
      <c r="D94" s="38"/>
      <c r="E94" s="38"/>
      <c r="F94" s="38"/>
      <c r="G94" s="38"/>
      <c r="H94" s="38"/>
      <c r="I94" s="38"/>
      <c r="J94" s="38"/>
      <c r="K94" s="38"/>
      <c r="L94" s="115"/>
      <c r="S94" s="36"/>
      <c r="T94" s="36"/>
      <c r="U94" s="36"/>
      <c r="V94" s="36"/>
      <c r="W94" s="36"/>
      <c r="X94" s="36"/>
      <c r="Y94" s="36"/>
      <c r="Z94" s="36"/>
      <c r="AA94" s="36"/>
      <c r="AB94" s="36"/>
      <c r="AC94" s="36"/>
      <c r="AD94" s="36"/>
      <c r="AE94" s="36"/>
    </row>
    <row r="95" spans="1:31" s="2" customFormat="1" ht="6.9" customHeight="1">
      <c r="A95" s="36"/>
      <c r="B95" s="49"/>
      <c r="C95" s="50"/>
      <c r="D95" s="50"/>
      <c r="E95" s="50"/>
      <c r="F95" s="50"/>
      <c r="G95" s="50"/>
      <c r="H95" s="50"/>
      <c r="I95" s="50"/>
      <c r="J95" s="50"/>
      <c r="K95" s="50"/>
      <c r="L95" s="115"/>
      <c r="S95" s="36"/>
      <c r="T95" s="36"/>
      <c r="U95" s="36"/>
      <c r="V95" s="36"/>
      <c r="W95" s="36"/>
      <c r="X95" s="36"/>
      <c r="Y95" s="36"/>
      <c r="Z95" s="36"/>
      <c r="AA95" s="36"/>
      <c r="AB95" s="36"/>
      <c r="AC95" s="36"/>
      <c r="AD95" s="36"/>
      <c r="AE95" s="36"/>
    </row>
    <row r="99" spans="1:31" s="2" customFormat="1" ht="6.9" customHeight="1">
      <c r="A99" s="36"/>
      <c r="B99" s="51"/>
      <c r="C99" s="52"/>
      <c r="D99" s="52"/>
      <c r="E99" s="52"/>
      <c r="F99" s="52"/>
      <c r="G99" s="52"/>
      <c r="H99" s="52"/>
      <c r="I99" s="52"/>
      <c r="J99" s="52"/>
      <c r="K99" s="52"/>
      <c r="L99" s="115"/>
      <c r="S99" s="36"/>
      <c r="T99" s="36"/>
      <c r="U99" s="36"/>
      <c r="V99" s="36"/>
      <c r="W99" s="36"/>
      <c r="X99" s="36"/>
      <c r="Y99" s="36"/>
      <c r="Z99" s="36"/>
      <c r="AA99" s="36"/>
      <c r="AB99" s="36"/>
      <c r="AC99" s="36"/>
      <c r="AD99" s="36"/>
      <c r="AE99" s="36"/>
    </row>
    <row r="100" spans="1:31" s="2" customFormat="1" ht="24.9" customHeight="1">
      <c r="A100" s="36"/>
      <c r="B100" s="37"/>
      <c r="C100" s="25" t="s">
        <v>129</v>
      </c>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31" s="2" customFormat="1" ht="6.9" customHeight="1">
      <c r="A101" s="36"/>
      <c r="B101" s="37"/>
      <c r="C101" s="38"/>
      <c r="D101" s="38"/>
      <c r="E101" s="38"/>
      <c r="F101" s="38"/>
      <c r="G101" s="38"/>
      <c r="H101" s="38"/>
      <c r="I101" s="38"/>
      <c r="J101" s="38"/>
      <c r="K101" s="38"/>
      <c r="L101" s="115"/>
      <c r="S101" s="36"/>
      <c r="T101" s="36"/>
      <c r="U101" s="36"/>
      <c r="V101" s="36"/>
      <c r="W101" s="36"/>
      <c r="X101" s="36"/>
      <c r="Y101" s="36"/>
      <c r="Z101" s="36"/>
      <c r="AA101" s="36"/>
      <c r="AB101" s="36"/>
      <c r="AC101" s="36"/>
      <c r="AD101" s="36"/>
      <c r="AE101" s="36"/>
    </row>
    <row r="102" spans="1:31" s="2" customFormat="1" ht="12" customHeight="1">
      <c r="A102" s="36"/>
      <c r="B102" s="37"/>
      <c r="C102" s="31" t="s">
        <v>16</v>
      </c>
      <c r="D102" s="38"/>
      <c r="E102" s="38"/>
      <c r="F102" s="38"/>
      <c r="G102" s="38"/>
      <c r="H102" s="38"/>
      <c r="I102" s="38"/>
      <c r="J102" s="38"/>
      <c r="K102" s="38"/>
      <c r="L102" s="115"/>
      <c r="S102" s="36"/>
      <c r="T102" s="36"/>
      <c r="U102" s="36"/>
      <c r="V102" s="36"/>
      <c r="W102" s="36"/>
      <c r="X102" s="36"/>
      <c r="Y102" s="36"/>
      <c r="Z102" s="36"/>
      <c r="AA102" s="36"/>
      <c r="AB102" s="36"/>
      <c r="AC102" s="36"/>
      <c r="AD102" s="36"/>
      <c r="AE102" s="36"/>
    </row>
    <row r="103" spans="1:31" s="2" customFormat="1" ht="16.5" customHeight="1">
      <c r="A103" s="36"/>
      <c r="B103" s="37"/>
      <c r="C103" s="38"/>
      <c r="D103" s="38"/>
      <c r="E103" s="397" t="str">
        <f>E7</f>
        <v>Vědomice - přístavba a stavební úpravy mateřské školy - rev 0821</v>
      </c>
      <c r="F103" s="398"/>
      <c r="G103" s="398"/>
      <c r="H103" s="398"/>
      <c r="I103" s="38"/>
      <c r="J103" s="38"/>
      <c r="K103" s="38"/>
      <c r="L103" s="115"/>
      <c r="S103" s="36"/>
      <c r="T103" s="36"/>
      <c r="U103" s="36"/>
      <c r="V103" s="36"/>
      <c r="W103" s="36"/>
      <c r="X103" s="36"/>
      <c r="Y103" s="36"/>
      <c r="Z103" s="36"/>
      <c r="AA103" s="36"/>
      <c r="AB103" s="36"/>
      <c r="AC103" s="36"/>
      <c r="AD103" s="36"/>
      <c r="AE103" s="36"/>
    </row>
    <row r="104" spans="1:31" s="1" customFormat="1" ht="12" customHeight="1">
      <c r="B104" s="23"/>
      <c r="C104" s="31" t="s">
        <v>119</v>
      </c>
      <c r="D104" s="24"/>
      <c r="E104" s="24"/>
      <c r="F104" s="24"/>
      <c r="G104" s="24"/>
      <c r="H104" s="24"/>
      <c r="I104" s="24"/>
      <c r="J104" s="24"/>
      <c r="K104" s="24"/>
      <c r="L104" s="22"/>
    </row>
    <row r="105" spans="1:31" s="2" customFormat="1" ht="16.5" customHeight="1">
      <c r="A105" s="36"/>
      <c r="B105" s="37"/>
      <c r="C105" s="38"/>
      <c r="D105" s="38"/>
      <c r="E105" s="397" t="s">
        <v>201</v>
      </c>
      <c r="F105" s="399"/>
      <c r="G105" s="399"/>
      <c r="H105" s="399"/>
      <c r="I105" s="38"/>
      <c r="J105" s="38"/>
      <c r="K105" s="38"/>
      <c r="L105" s="115"/>
      <c r="S105" s="36"/>
      <c r="T105" s="36"/>
      <c r="U105" s="36"/>
      <c r="V105" s="36"/>
      <c r="W105" s="36"/>
      <c r="X105" s="36"/>
      <c r="Y105" s="36"/>
      <c r="Z105" s="36"/>
      <c r="AA105" s="36"/>
      <c r="AB105" s="36"/>
      <c r="AC105" s="36"/>
      <c r="AD105" s="36"/>
      <c r="AE105" s="36"/>
    </row>
    <row r="106" spans="1:31" s="2" customFormat="1" ht="12" customHeight="1">
      <c r="A106" s="36"/>
      <c r="B106" s="37"/>
      <c r="C106" s="31" t="s">
        <v>202</v>
      </c>
      <c r="D106" s="38"/>
      <c r="E106" s="38"/>
      <c r="F106" s="38"/>
      <c r="G106" s="38"/>
      <c r="H106" s="38"/>
      <c r="I106" s="38"/>
      <c r="J106" s="38"/>
      <c r="K106" s="38"/>
      <c r="L106" s="115"/>
      <c r="S106" s="36"/>
      <c r="T106" s="36"/>
      <c r="U106" s="36"/>
      <c r="V106" s="36"/>
      <c r="W106" s="36"/>
      <c r="X106" s="36"/>
      <c r="Y106" s="36"/>
      <c r="Z106" s="36"/>
      <c r="AA106" s="36"/>
      <c r="AB106" s="36"/>
      <c r="AC106" s="36"/>
      <c r="AD106" s="36"/>
      <c r="AE106" s="36"/>
    </row>
    <row r="107" spans="1:31" s="2" customFormat="1" ht="16.5" customHeight="1">
      <c r="A107" s="36"/>
      <c r="B107" s="37"/>
      <c r="C107" s="38"/>
      <c r="D107" s="38"/>
      <c r="E107" s="351" t="str">
        <f>E11</f>
        <v>2 - 01 - stavební část</v>
      </c>
      <c r="F107" s="399"/>
      <c r="G107" s="399"/>
      <c r="H107" s="399"/>
      <c r="I107" s="38"/>
      <c r="J107" s="38"/>
      <c r="K107" s="38"/>
      <c r="L107" s="115"/>
      <c r="S107" s="36"/>
      <c r="T107" s="36"/>
      <c r="U107" s="36"/>
      <c r="V107" s="36"/>
      <c r="W107" s="36"/>
      <c r="X107" s="36"/>
      <c r="Y107" s="36"/>
      <c r="Z107" s="36"/>
      <c r="AA107" s="36"/>
      <c r="AB107" s="36"/>
      <c r="AC107" s="36"/>
      <c r="AD107" s="36"/>
      <c r="AE107" s="36"/>
    </row>
    <row r="108" spans="1:31" s="2" customFormat="1" ht="6.9" customHeight="1">
      <c r="A108" s="36"/>
      <c r="B108" s="37"/>
      <c r="C108" s="38"/>
      <c r="D108" s="38"/>
      <c r="E108" s="38"/>
      <c r="F108" s="38"/>
      <c r="G108" s="38"/>
      <c r="H108" s="38"/>
      <c r="I108" s="38"/>
      <c r="J108" s="38"/>
      <c r="K108" s="38"/>
      <c r="L108" s="115"/>
      <c r="S108" s="36"/>
      <c r="T108" s="36"/>
      <c r="U108" s="36"/>
      <c r="V108" s="36"/>
      <c r="W108" s="36"/>
      <c r="X108" s="36"/>
      <c r="Y108" s="36"/>
      <c r="Z108" s="36"/>
      <c r="AA108" s="36"/>
      <c r="AB108" s="36"/>
      <c r="AC108" s="36"/>
      <c r="AD108" s="36"/>
      <c r="AE108" s="36"/>
    </row>
    <row r="109" spans="1:31" s="2" customFormat="1" ht="12" customHeight="1">
      <c r="A109" s="36"/>
      <c r="B109" s="37"/>
      <c r="C109" s="31" t="s">
        <v>21</v>
      </c>
      <c r="D109" s="38"/>
      <c r="E109" s="38"/>
      <c r="F109" s="29" t="str">
        <f>F14</f>
        <v xml:space="preserve"> </v>
      </c>
      <c r="G109" s="38"/>
      <c r="H109" s="38"/>
      <c r="I109" s="31" t="s">
        <v>23</v>
      </c>
      <c r="J109" s="61" t="str">
        <f>IF(J14="","",J14)</f>
        <v>31. 8. 2021</v>
      </c>
      <c r="K109" s="38"/>
      <c r="L109" s="115"/>
      <c r="S109" s="36"/>
      <c r="T109" s="36"/>
      <c r="U109" s="36"/>
      <c r="V109" s="36"/>
      <c r="W109" s="36"/>
      <c r="X109" s="36"/>
      <c r="Y109" s="36"/>
      <c r="Z109" s="36"/>
      <c r="AA109" s="36"/>
      <c r="AB109" s="36"/>
      <c r="AC109" s="36"/>
      <c r="AD109" s="36"/>
      <c r="AE109" s="36"/>
    </row>
    <row r="110" spans="1:31" s="2" customFormat="1" ht="6.9" customHeight="1">
      <c r="A110" s="36"/>
      <c r="B110" s="37"/>
      <c r="C110" s="38"/>
      <c r="D110" s="38"/>
      <c r="E110" s="38"/>
      <c r="F110" s="38"/>
      <c r="G110" s="38"/>
      <c r="H110" s="38"/>
      <c r="I110" s="38"/>
      <c r="J110" s="38"/>
      <c r="K110" s="38"/>
      <c r="L110" s="115"/>
      <c r="S110" s="36"/>
      <c r="T110" s="36"/>
      <c r="U110" s="36"/>
      <c r="V110" s="36"/>
      <c r="W110" s="36"/>
      <c r="X110" s="36"/>
      <c r="Y110" s="36"/>
      <c r="Z110" s="36"/>
      <c r="AA110" s="36"/>
      <c r="AB110" s="36"/>
      <c r="AC110" s="36"/>
      <c r="AD110" s="36"/>
      <c r="AE110" s="36"/>
    </row>
    <row r="111" spans="1:31" s="2" customFormat="1" ht="15.15" customHeight="1">
      <c r="A111" s="36"/>
      <c r="B111" s="37"/>
      <c r="C111" s="31" t="s">
        <v>25</v>
      </c>
      <c r="D111" s="38"/>
      <c r="E111" s="38"/>
      <c r="F111" s="29" t="str">
        <f>E17</f>
        <v xml:space="preserve"> </v>
      </c>
      <c r="G111" s="38"/>
      <c r="H111" s="38"/>
      <c r="I111" s="31" t="s">
        <v>30</v>
      </c>
      <c r="J111" s="34" t="str">
        <f>E23</f>
        <v xml:space="preserve"> </v>
      </c>
      <c r="K111" s="38"/>
      <c r="L111" s="115"/>
      <c r="S111" s="36"/>
      <c r="T111" s="36"/>
      <c r="U111" s="36"/>
      <c r="V111" s="36"/>
      <c r="W111" s="36"/>
      <c r="X111" s="36"/>
      <c r="Y111" s="36"/>
      <c r="Z111" s="36"/>
      <c r="AA111" s="36"/>
      <c r="AB111" s="36"/>
      <c r="AC111" s="36"/>
      <c r="AD111" s="36"/>
      <c r="AE111" s="36"/>
    </row>
    <row r="112" spans="1:31" s="2" customFormat="1" ht="15.15" customHeight="1">
      <c r="A112" s="36"/>
      <c r="B112" s="37"/>
      <c r="C112" s="31" t="s">
        <v>28</v>
      </c>
      <c r="D112" s="38"/>
      <c r="E112" s="38"/>
      <c r="F112" s="29" t="str">
        <f>IF(E20="","",E20)</f>
        <v>Vyplň údaj</v>
      </c>
      <c r="G112" s="38"/>
      <c r="H112" s="38"/>
      <c r="I112" s="31" t="s">
        <v>32</v>
      </c>
      <c r="J112" s="34" t="str">
        <f>E26</f>
        <v xml:space="preserve"> </v>
      </c>
      <c r="K112" s="38"/>
      <c r="L112" s="115"/>
      <c r="S112" s="36"/>
      <c r="T112" s="36"/>
      <c r="U112" s="36"/>
      <c r="V112" s="36"/>
      <c r="W112" s="36"/>
      <c r="X112" s="36"/>
      <c r="Y112" s="36"/>
      <c r="Z112" s="36"/>
      <c r="AA112" s="36"/>
      <c r="AB112" s="36"/>
      <c r="AC112" s="36"/>
      <c r="AD112" s="36"/>
      <c r="AE112" s="36"/>
    </row>
    <row r="113" spans="1:65" s="2" customFormat="1" ht="10.35" customHeight="1">
      <c r="A113" s="36"/>
      <c r="B113" s="37"/>
      <c r="C113" s="38"/>
      <c r="D113" s="38"/>
      <c r="E113" s="38"/>
      <c r="F113" s="38"/>
      <c r="G113" s="38"/>
      <c r="H113" s="38"/>
      <c r="I113" s="38"/>
      <c r="J113" s="38"/>
      <c r="K113" s="38"/>
      <c r="L113" s="115"/>
      <c r="S113" s="36"/>
      <c r="T113" s="36"/>
      <c r="U113" s="36"/>
      <c r="V113" s="36"/>
      <c r="W113" s="36"/>
      <c r="X113" s="36"/>
      <c r="Y113" s="36"/>
      <c r="Z113" s="36"/>
      <c r="AA113" s="36"/>
      <c r="AB113" s="36"/>
      <c r="AC113" s="36"/>
      <c r="AD113" s="36"/>
      <c r="AE113" s="36"/>
    </row>
    <row r="114" spans="1:65" s="11" customFormat="1" ht="29.25" customHeight="1">
      <c r="A114" s="153"/>
      <c r="B114" s="154"/>
      <c r="C114" s="155" t="s">
        <v>130</v>
      </c>
      <c r="D114" s="156" t="s">
        <v>54</v>
      </c>
      <c r="E114" s="156" t="s">
        <v>50</v>
      </c>
      <c r="F114" s="156" t="s">
        <v>51</v>
      </c>
      <c r="G114" s="156" t="s">
        <v>131</v>
      </c>
      <c r="H114" s="156" t="s">
        <v>132</v>
      </c>
      <c r="I114" s="156" t="s">
        <v>133</v>
      </c>
      <c r="J114" s="156" t="s">
        <v>123</v>
      </c>
      <c r="K114" s="157" t="s">
        <v>134</v>
      </c>
      <c r="L114" s="158"/>
      <c r="M114" s="70" t="s">
        <v>19</v>
      </c>
      <c r="N114" s="71" t="s">
        <v>39</v>
      </c>
      <c r="O114" s="71" t="s">
        <v>135</v>
      </c>
      <c r="P114" s="71" t="s">
        <v>136</v>
      </c>
      <c r="Q114" s="71" t="s">
        <v>137</v>
      </c>
      <c r="R114" s="71" t="s">
        <v>138</v>
      </c>
      <c r="S114" s="71" t="s">
        <v>139</v>
      </c>
      <c r="T114" s="72" t="s">
        <v>140</v>
      </c>
      <c r="U114" s="153"/>
      <c r="V114" s="153"/>
      <c r="W114" s="153"/>
      <c r="X114" s="153"/>
      <c r="Y114" s="153"/>
      <c r="Z114" s="153"/>
      <c r="AA114" s="153"/>
      <c r="AB114" s="153"/>
      <c r="AC114" s="153"/>
      <c r="AD114" s="153"/>
      <c r="AE114" s="153"/>
    </row>
    <row r="115" spans="1:65" s="2" customFormat="1" ht="22.8" customHeight="1">
      <c r="A115" s="36"/>
      <c r="B115" s="37"/>
      <c r="C115" s="77" t="s">
        <v>141</v>
      </c>
      <c r="D115" s="38"/>
      <c r="E115" s="38"/>
      <c r="F115" s="38"/>
      <c r="G115" s="38"/>
      <c r="H115" s="38"/>
      <c r="I115" s="38"/>
      <c r="J115" s="159">
        <f>BK115</f>
        <v>0</v>
      </c>
      <c r="K115" s="38"/>
      <c r="L115" s="41"/>
      <c r="M115" s="73"/>
      <c r="N115" s="160"/>
      <c r="O115" s="74"/>
      <c r="P115" s="161">
        <f>P116+P1762</f>
        <v>0</v>
      </c>
      <c r="Q115" s="74"/>
      <c r="R115" s="161">
        <f>R116+R1762</f>
        <v>835.88523562240016</v>
      </c>
      <c r="S115" s="74"/>
      <c r="T115" s="162">
        <f>T116+T1762</f>
        <v>156.03761846000003</v>
      </c>
      <c r="U115" s="36"/>
      <c r="V115" s="36"/>
      <c r="W115" s="36"/>
      <c r="X115" s="36"/>
      <c r="Y115" s="36"/>
      <c r="Z115" s="36"/>
      <c r="AA115" s="36"/>
      <c r="AB115" s="36"/>
      <c r="AC115" s="36"/>
      <c r="AD115" s="36"/>
      <c r="AE115" s="36"/>
      <c r="AT115" s="19" t="s">
        <v>68</v>
      </c>
      <c r="AU115" s="19" t="s">
        <v>124</v>
      </c>
      <c r="BK115" s="163">
        <f>BK116+BK1762</f>
        <v>0</v>
      </c>
    </row>
    <row r="116" spans="1:65" s="12" customFormat="1" ht="25.95" customHeight="1">
      <c r="B116" s="164"/>
      <c r="C116" s="165"/>
      <c r="D116" s="166" t="s">
        <v>68</v>
      </c>
      <c r="E116" s="167" t="s">
        <v>142</v>
      </c>
      <c r="F116" s="167" t="s">
        <v>143</v>
      </c>
      <c r="G116" s="165"/>
      <c r="H116" s="165"/>
      <c r="I116" s="168"/>
      <c r="J116" s="169">
        <f>BK116</f>
        <v>0</v>
      </c>
      <c r="K116" s="165"/>
      <c r="L116" s="170"/>
      <c r="M116" s="171"/>
      <c r="N116" s="172"/>
      <c r="O116" s="172"/>
      <c r="P116" s="173">
        <f>P117+P280+P409+P721+P926+P942+P1455+P1747+P1759</f>
        <v>0</v>
      </c>
      <c r="Q116" s="172"/>
      <c r="R116" s="173">
        <f>R117+R280+R409+R721+R926+R942+R1455+R1747+R1759</f>
        <v>775.41246609240011</v>
      </c>
      <c r="S116" s="172"/>
      <c r="T116" s="174">
        <f>T117+T280+T409+T721+T926+T942+T1455+T1747+T1759</f>
        <v>138.36455700000002</v>
      </c>
      <c r="AR116" s="175" t="s">
        <v>74</v>
      </c>
      <c r="AT116" s="176" t="s">
        <v>68</v>
      </c>
      <c r="AU116" s="176" t="s">
        <v>69</v>
      </c>
      <c r="AY116" s="175" t="s">
        <v>144</v>
      </c>
      <c r="BK116" s="177">
        <f>BK117+BK280+BK409+BK721+BK926+BK942+BK1455+BK1747+BK1759</f>
        <v>0</v>
      </c>
    </row>
    <row r="117" spans="1:65" s="12" customFormat="1" ht="22.8" customHeight="1">
      <c r="B117" s="164"/>
      <c r="C117" s="165"/>
      <c r="D117" s="166" t="s">
        <v>68</v>
      </c>
      <c r="E117" s="178" t="s">
        <v>74</v>
      </c>
      <c r="F117" s="178" t="s">
        <v>145</v>
      </c>
      <c r="G117" s="165"/>
      <c r="H117" s="165"/>
      <c r="I117" s="168"/>
      <c r="J117" s="179">
        <f>BK117</f>
        <v>0</v>
      </c>
      <c r="K117" s="165"/>
      <c r="L117" s="170"/>
      <c r="M117" s="171"/>
      <c r="N117" s="172"/>
      <c r="O117" s="172"/>
      <c r="P117" s="173">
        <f>SUM(P118:P279)</f>
        <v>0</v>
      </c>
      <c r="Q117" s="172"/>
      <c r="R117" s="173">
        <f>SUM(R118:R279)</f>
        <v>2.0177719999999999</v>
      </c>
      <c r="S117" s="172"/>
      <c r="T117" s="174">
        <f>SUM(T118:T279)</f>
        <v>40.924500000000002</v>
      </c>
      <c r="AR117" s="175" t="s">
        <v>74</v>
      </c>
      <c r="AT117" s="176" t="s">
        <v>68</v>
      </c>
      <c r="AU117" s="176" t="s">
        <v>74</v>
      </c>
      <c r="AY117" s="175" t="s">
        <v>144</v>
      </c>
      <c r="BK117" s="177">
        <f>SUM(BK118:BK279)</f>
        <v>0</v>
      </c>
    </row>
    <row r="118" spans="1:65" s="2" customFormat="1" ht="37.799999999999997" customHeight="1">
      <c r="A118" s="36"/>
      <c r="B118" s="37"/>
      <c r="C118" s="180" t="s">
        <v>74</v>
      </c>
      <c r="D118" s="180" t="s">
        <v>146</v>
      </c>
      <c r="E118" s="181" t="s">
        <v>230</v>
      </c>
      <c r="F118" s="182" t="s">
        <v>231</v>
      </c>
      <c r="G118" s="183" t="s">
        <v>232</v>
      </c>
      <c r="H118" s="184">
        <v>45.2</v>
      </c>
      <c r="I118" s="185"/>
      <c r="J118" s="186">
        <f>ROUND(I118*H118,2)</f>
        <v>0</v>
      </c>
      <c r="K118" s="182" t="s">
        <v>150</v>
      </c>
      <c r="L118" s="41"/>
      <c r="M118" s="187" t="s">
        <v>19</v>
      </c>
      <c r="N118" s="188" t="s">
        <v>40</v>
      </c>
      <c r="O118" s="66"/>
      <c r="P118" s="189">
        <f>O118*H118</f>
        <v>0</v>
      </c>
      <c r="Q118" s="189">
        <v>0</v>
      </c>
      <c r="R118" s="189">
        <f>Q118*H118</f>
        <v>0</v>
      </c>
      <c r="S118" s="189">
        <v>0.26</v>
      </c>
      <c r="T118" s="190">
        <f>S118*H118</f>
        <v>11.752000000000001</v>
      </c>
      <c r="U118" s="36"/>
      <c r="V118" s="36"/>
      <c r="W118" s="36"/>
      <c r="X118" s="36"/>
      <c r="Y118" s="36"/>
      <c r="Z118" s="36"/>
      <c r="AA118" s="36"/>
      <c r="AB118" s="36"/>
      <c r="AC118" s="36"/>
      <c r="AD118" s="36"/>
      <c r="AE118" s="36"/>
      <c r="AR118" s="191" t="s">
        <v>106</v>
      </c>
      <c r="AT118" s="191" t="s">
        <v>146</v>
      </c>
      <c r="AU118" s="191" t="s">
        <v>78</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233</v>
      </c>
    </row>
    <row r="119" spans="1:65" s="2" customFormat="1" ht="10.199999999999999">
      <c r="A119" s="36"/>
      <c r="B119" s="37"/>
      <c r="C119" s="38"/>
      <c r="D119" s="193" t="s">
        <v>152</v>
      </c>
      <c r="E119" s="38"/>
      <c r="F119" s="194" t="s">
        <v>234</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78</v>
      </c>
    </row>
    <row r="120" spans="1:65" s="13" customFormat="1" ht="10.199999999999999">
      <c r="B120" s="198"/>
      <c r="C120" s="199"/>
      <c r="D120" s="200" t="s">
        <v>154</v>
      </c>
      <c r="E120" s="201" t="s">
        <v>19</v>
      </c>
      <c r="F120" s="202" t="s">
        <v>235</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236</v>
      </c>
      <c r="G121" s="210"/>
      <c r="H121" s="213">
        <v>45.2</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45.2</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37.799999999999997" customHeight="1">
      <c r="A123" s="36"/>
      <c r="B123" s="37"/>
      <c r="C123" s="180" t="s">
        <v>78</v>
      </c>
      <c r="D123" s="180" t="s">
        <v>146</v>
      </c>
      <c r="E123" s="181" t="s">
        <v>237</v>
      </c>
      <c r="F123" s="182" t="s">
        <v>238</v>
      </c>
      <c r="G123" s="183" t="s">
        <v>232</v>
      </c>
      <c r="H123" s="184">
        <v>58.7</v>
      </c>
      <c r="I123" s="185"/>
      <c r="J123" s="186">
        <f>ROUND(I123*H123,2)</f>
        <v>0</v>
      </c>
      <c r="K123" s="182" t="s">
        <v>150</v>
      </c>
      <c r="L123" s="41"/>
      <c r="M123" s="187" t="s">
        <v>19</v>
      </c>
      <c r="N123" s="188" t="s">
        <v>40</v>
      </c>
      <c r="O123" s="66"/>
      <c r="P123" s="189">
        <f>O123*H123</f>
        <v>0</v>
      </c>
      <c r="Q123" s="189">
        <v>0</v>
      </c>
      <c r="R123" s="189">
        <f>Q123*H123</f>
        <v>0</v>
      </c>
      <c r="S123" s="189">
        <v>0.3</v>
      </c>
      <c r="T123" s="190">
        <f>S123*H123</f>
        <v>17.61</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239</v>
      </c>
    </row>
    <row r="124" spans="1:65" s="2" customFormat="1" ht="10.199999999999999">
      <c r="A124" s="36"/>
      <c r="B124" s="37"/>
      <c r="C124" s="38"/>
      <c r="D124" s="193" t="s">
        <v>152</v>
      </c>
      <c r="E124" s="38"/>
      <c r="F124" s="194" t="s">
        <v>240</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3" customFormat="1" ht="10.199999999999999">
      <c r="B125" s="198"/>
      <c r="C125" s="199"/>
      <c r="D125" s="200" t="s">
        <v>154</v>
      </c>
      <c r="E125" s="201" t="s">
        <v>19</v>
      </c>
      <c r="F125" s="202" t="s">
        <v>241</v>
      </c>
      <c r="G125" s="199"/>
      <c r="H125" s="201" t="s">
        <v>19</v>
      </c>
      <c r="I125" s="203"/>
      <c r="J125" s="199"/>
      <c r="K125" s="199"/>
      <c r="L125" s="204"/>
      <c r="M125" s="205"/>
      <c r="N125" s="206"/>
      <c r="O125" s="206"/>
      <c r="P125" s="206"/>
      <c r="Q125" s="206"/>
      <c r="R125" s="206"/>
      <c r="S125" s="206"/>
      <c r="T125" s="207"/>
      <c r="AT125" s="208" t="s">
        <v>154</v>
      </c>
      <c r="AU125" s="208" t="s">
        <v>78</v>
      </c>
      <c r="AV125" s="13" t="s">
        <v>74</v>
      </c>
      <c r="AW125" s="13" t="s">
        <v>31</v>
      </c>
      <c r="AX125" s="13" t="s">
        <v>69</v>
      </c>
      <c r="AY125" s="208" t="s">
        <v>144</v>
      </c>
    </row>
    <row r="126" spans="1:65" s="14" customFormat="1" ht="10.199999999999999">
      <c r="B126" s="209"/>
      <c r="C126" s="210"/>
      <c r="D126" s="200" t="s">
        <v>154</v>
      </c>
      <c r="E126" s="211" t="s">
        <v>19</v>
      </c>
      <c r="F126" s="212" t="s">
        <v>242</v>
      </c>
      <c r="G126" s="210"/>
      <c r="H126" s="213">
        <v>13.5</v>
      </c>
      <c r="I126" s="214"/>
      <c r="J126" s="210"/>
      <c r="K126" s="210"/>
      <c r="L126" s="215"/>
      <c r="M126" s="216"/>
      <c r="N126" s="217"/>
      <c r="O126" s="217"/>
      <c r="P126" s="217"/>
      <c r="Q126" s="217"/>
      <c r="R126" s="217"/>
      <c r="S126" s="217"/>
      <c r="T126" s="218"/>
      <c r="AT126" s="219" t="s">
        <v>154</v>
      </c>
      <c r="AU126" s="219" t="s">
        <v>78</v>
      </c>
      <c r="AV126" s="14" t="s">
        <v>78</v>
      </c>
      <c r="AW126" s="14" t="s">
        <v>31</v>
      </c>
      <c r="AX126" s="14" t="s">
        <v>69</v>
      </c>
      <c r="AY126" s="219" t="s">
        <v>144</v>
      </c>
    </row>
    <row r="127" spans="1:65" s="13" customFormat="1" ht="10.199999999999999">
      <c r="B127" s="198"/>
      <c r="C127" s="199"/>
      <c r="D127" s="200" t="s">
        <v>154</v>
      </c>
      <c r="E127" s="201" t="s">
        <v>19</v>
      </c>
      <c r="F127" s="202" t="s">
        <v>243</v>
      </c>
      <c r="G127" s="199"/>
      <c r="H127" s="201" t="s">
        <v>19</v>
      </c>
      <c r="I127" s="203"/>
      <c r="J127" s="199"/>
      <c r="K127" s="199"/>
      <c r="L127" s="204"/>
      <c r="M127" s="205"/>
      <c r="N127" s="206"/>
      <c r="O127" s="206"/>
      <c r="P127" s="206"/>
      <c r="Q127" s="206"/>
      <c r="R127" s="206"/>
      <c r="S127" s="206"/>
      <c r="T127" s="207"/>
      <c r="AT127" s="208" t="s">
        <v>154</v>
      </c>
      <c r="AU127" s="208" t="s">
        <v>78</v>
      </c>
      <c r="AV127" s="13" t="s">
        <v>74</v>
      </c>
      <c r="AW127" s="13" t="s">
        <v>31</v>
      </c>
      <c r="AX127" s="13" t="s">
        <v>69</v>
      </c>
      <c r="AY127" s="208" t="s">
        <v>144</v>
      </c>
    </row>
    <row r="128" spans="1:65" s="14" customFormat="1" ht="10.199999999999999">
      <c r="B128" s="209"/>
      <c r="C128" s="210"/>
      <c r="D128" s="200" t="s">
        <v>154</v>
      </c>
      <c r="E128" s="211" t="s">
        <v>19</v>
      </c>
      <c r="F128" s="212" t="s">
        <v>236</v>
      </c>
      <c r="G128" s="210"/>
      <c r="H128" s="213">
        <v>45.2</v>
      </c>
      <c r="I128" s="214"/>
      <c r="J128" s="210"/>
      <c r="K128" s="210"/>
      <c r="L128" s="215"/>
      <c r="M128" s="216"/>
      <c r="N128" s="217"/>
      <c r="O128" s="217"/>
      <c r="P128" s="217"/>
      <c r="Q128" s="217"/>
      <c r="R128" s="217"/>
      <c r="S128" s="217"/>
      <c r="T128" s="218"/>
      <c r="AT128" s="219" t="s">
        <v>154</v>
      </c>
      <c r="AU128" s="219" t="s">
        <v>78</v>
      </c>
      <c r="AV128" s="14" t="s">
        <v>78</v>
      </c>
      <c r="AW128" s="14" t="s">
        <v>31</v>
      </c>
      <c r="AX128" s="14" t="s">
        <v>69</v>
      </c>
      <c r="AY128" s="219" t="s">
        <v>144</v>
      </c>
    </row>
    <row r="129" spans="1:65" s="15" customFormat="1" ht="10.199999999999999">
      <c r="B129" s="220"/>
      <c r="C129" s="221"/>
      <c r="D129" s="200" t="s">
        <v>154</v>
      </c>
      <c r="E129" s="222" t="s">
        <v>19</v>
      </c>
      <c r="F129" s="223" t="s">
        <v>158</v>
      </c>
      <c r="G129" s="221"/>
      <c r="H129" s="224">
        <v>58.7</v>
      </c>
      <c r="I129" s="225"/>
      <c r="J129" s="221"/>
      <c r="K129" s="221"/>
      <c r="L129" s="226"/>
      <c r="M129" s="227"/>
      <c r="N129" s="228"/>
      <c r="O129" s="228"/>
      <c r="P129" s="228"/>
      <c r="Q129" s="228"/>
      <c r="R129" s="228"/>
      <c r="S129" s="228"/>
      <c r="T129" s="229"/>
      <c r="AT129" s="230" t="s">
        <v>154</v>
      </c>
      <c r="AU129" s="230" t="s">
        <v>78</v>
      </c>
      <c r="AV129" s="15" t="s">
        <v>106</v>
      </c>
      <c r="AW129" s="15" t="s">
        <v>31</v>
      </c>
      <c r="AX129" s="15" t="s">
        <v>74</v>
      </c>
      <c r="AY129" s="230" t="s">
        <v>144</v>
      </c>
    </row>
    <row r="130" spans="1:65" s="2" customFormat="1" ht="33" customHeight="1">
      <c r="A130" s="36"/>
      <c r="B130" s="37"/>
      <c r="C130" s="180" t="s">
        <v>103</v>
      </c>
      <c r="D130" s="180" t="s">
        <v>146</v>
      </c>
      <c r="E130" s="181" t="s">
        <v>244</v>
      </c>
      <c r="F130" s="182" t="s">
        <v>245</v>
      </c>
      <c r="G130" s="183" t="s">
        <v>232</v>
      </c>
      <c r="H130" s="184">
        <v>13.5</v>
      </c>
      <c r="I130" s="185"/>
      <c r="J130" s="186">
        <f>ROUND(I130*H130,2)</f>
        <v>0</v>
      </c>
      <c r="K130" s="182" t="s">
        <v>150</v>
      </c>
      <c r="L130" s="41"/>
      <c r="M130" s="187" t="s">
        <v>19</v>
      </c>
      <c r="N130" s="188" t="s">
        <v>40</v>
      </c>
      <c r="O130" s="66"/>
      <c r="P130" s="189">
        <f>O130*H130</f>
        <v>0</v>
      </c>
      <c r="Q130" s="189">
        <v>0</v>
      </c>
      <c r="R130" s="189">
        <f>Q130*H130</f>
        <v>0</v>
      </c>
      <c r="S130" s="189">
        <v>0.32500000000000001</v>
      </c>
      <c r="T130" s="190">
        <f>S130*H130</f>
        <v>4.3875000000000002</v>
      </c>
      <c r="U130" s="36"/>
      <c r="V130" s="36"/>
      <c r="W130" s="36"/>
      <c r="X130" s="36"/>
      <c r="Y130" s="36"/>
      <c r="Z130" s="36"/>
      <c r="AA130" s="36"/>
      <c r="AB130" s="36"/>
      <c r="AC130" s="36"/>
      <c r="AD130" s="36"/>
      <c r="AE130" s="36"/>
      <c r="AR130" s="191" t="s">
        <v>106</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246</v>
      </c>
    </row>
    <row r="131" spans="1:65" s="2" customFormat="1" ht="10.199999999999999">
      <c r="A131" s="36"/>
      <c r="B131" s="37"/>
      <c r="C131" s="38"/>
      <c r="D131" s="193" t="s">
        <v>152</v>
      </c>
      <c r="E131" s="38"/>
      <c r="F131" s="194" t="s">
        <v>247</v>
      </c>
      <c r="G131" s="38"/>
      <c r="H131" s="38"/>
      <c r="I131" s="195"/>
      <c r="J131" s="38"/>
      <c r="K131" s="38"/>
      <c r="L131" s="41"/>
      <c r="M131" s="196"/>
      <c r="N131" s="197"/>
      <c r="O131" s="66"/>
      <c r="P131" s="66"/>
      <c r="Q131" s="66"/>
      <c r="R131" s="66"/>
      <c r="S131" s="66"/>
      <c r="T131" s="67"/>
      <c r="U131" s="36"/>
      <c r="V131" s="36"/>
      <c r="W131" s="36"/>
      <c r="X131" s="36"/>
      <c r="Y131" s="36"/>
      <c r="Z131" s="36"/>
      <c r="AA131" s="36"/>
      <c r="AB131" s="36"/>
      <c r="AC131" s="36"/>
      <c r="AD131" s="36"/>
      <c r="AE131" s="36"/>
      <c r="AT131" s="19" t="s">
        <v>152</v>
      </c>
      <c r="AU131" s="19" t="s">
        <v>78</v>
      </c>
    </row>
    <row r="132" spans="1:65" s="13" customFormat="1" ht="10.199999999999999">
      <c r="B132" s="198"/>
      <c r="C132" s="199"/>
      <c r="D132" s="200" t="s">
        <v>154</v>
      </c>
      <c r="E132" s="201" t="s">
        <v>19</v>
      </c>
      <c r="F132" s="202" t="s">
        <v>241</v>
      </c>
      <c r="G132" s="199"/>
      <c r="H132" s="201" t="s">
        <v>19</v>
      </c>
      <c r="I132" s="203"/>
      <c r="J132" s="199"/>
      <c r="K132" s="199"/>
      <c r="L132" s="204"/>
      <c r="M132" s="205"/>
      <c r="N132" s="206"/>
      <c r="O132" s="206"/>
      <c r="P132" s="206"/>
      <c r="Q132" s="206"/>
      <c r="R132" s="206"/>
      <c r="S132" s="206"/>
      <c r="T132" s="207"/>
      <c r="AT132" s="208" t="s">
        <v>154</v>
      </c>
      <c r="AU132" s="208" t="s">
        <v>78</v>
      </c>
      <c r="AV132" s="13" t="s">
        <v>74</v>
      </c>
      <c r="AW132" s="13" t="s">
        <v>31</v>
      </c>
      <c r="AX132" s="13" t="s">
        <v>69</v>
      </c>
      <c r="AY132" s="208" t="s">
        <v>144</v>
      </c>
    </row>
    <row r="133" spans="1:65" s="14" customFormat="1" ht="10.199999999999999">
      <c r="B133" s="209"/>
      <c r="C133" s="210"/>
      <c r="D133" s="200" t="s">
        <v>154</v>
      </c>
      <c r="E133" s="211" t="s">
        <v>19</v>
      </c>
      <c r="F133" s="212" t="s">
        <v>242</v>
      </c>
      <c r="G133" s="210"/>
      <c r="H133" s="213">
        <v>13.5</v>
      </c>
      <c r="I133" s="214"/>
      <c r="J133" s="210"/>
      <c r="K133" s="210"/>
      <c r="L133" s="215"/>
      <c r="M133" s="216"/>
      <c r="N133" s="217"/>
      <c r="O133" s="217"/>
      <c r="P133" s="217"/>
      <c r="Q133" s="217"/>
      <c r="R133" s="217"/>
      <c r="S133" s="217"/>
      <c r="T133" s="218"/>
      <c r="AT133" s="219" t="s">
        <v>154</v>
      </c>
      <c r="AU133" s="219" t="s">
        <v>78</v>
      </c>
      <c r="AV133" s="14" t="s">
        <v>78</v>
      </c>
      <c r="AW133" s="14" t="s">
        <v>31</v>
      </c>
      <c r="AX133" s="14" t="s">
        <v>69</v>
      </c>
      <c r="AY133" s="219" t="s">
        <v>144</v>
      </c>
    </row>
    <row r="134" spans="1:65" s="15" customFormat="1" ht="10.199999999999999">
      <c r="B134" s="220"/>
      <c r="C134" s="221"/>
      <c r="D134" s="200" t="s">
        <v>154</v>
      </c>
      <c r="E134" s="222" t="s">
        <v>19</v>
      </c>
      <c r="F134" s="223" t="s">
        <v>158</v>
      </c>
      <c r="G134" s="221"/>
      <c r="H134" s="224">
        <v>13.5</v>
      </c>
      <c r="I134" s="225"/>
      <c r="J134" s="221"/>
      <c r="K134" s="221"/>
      <c r="L134" s="226"/>
      <c r="M134" s="227"/>
      <c r="N134" s="228"/>
      <c r="O134" s="228"/>
      <c r="P134" s="228"/>
      <c r="Q134" s="228"/>
      <c r="R134" s="228"/>
      <c r="S134" s="228"/>
      <c r="T134" s="229"/>
      <c r="AT134" s="230" t="s">
        <v>154</v>
      </c>
      <c r="AU134" s="230" t="s">
        <v>78</v>
      </c>
      <c r="AV134" s="15" t="s">
        <v>106</v>
      </c>
      <c r="AW134" s="15" t="s">
        <v>31</v>
      </c>
      <c r="AX134" s="15" t="s">
        <v>74</v>
      </c>
      <c r="AY134" s="230" t="s">
        <v>144</v>
      </c>
    </row>
    <row r="135" spans="1:65" s="2" customFormat="1" ht="24.15" customHeight="1">
      <c r="A135" s="36"/>
      <c r="B135" s="37"/>
      <c r="C135" s="180" t="s">
        <v>106</v>
      </c>
      <c r="D135" s="180" t="s">
        <v>146</v>
      </c>
      <c r="E135" s="181" t="s">
        <v>248</v>
      </c>
      <c r="F135" s="182" t="s">
        <v>249</v>
      </c>
      <c r="G135" s="183" t="s">
        <v>250</v>
      </c>
      <c r="H135" s="184">
        <v>35</v>
      </c>
      <c r="I135" s="185"/>
      <c r="J135" s="186">
        <f>ROUND(I135*H135,2)</f>
        <v>0</v>
      </c>
      <c r="K135" s="182" t="s">
        <v>150</v>
      </c>
      <c r="L135" s="41"/>
      <c r="M135" s="187" t="s">
        <v>19</v>
      </c>
      <c r="N135" s="188" t="s">
        <v>40</v>
      </c>
      <c r="O135" s="66"/>
      <c r="P135" s="189">
        <f>O135*H135</f>
        <v>0</v>
      </c>
      <c r="Q135" s="189">
        <v>0</v>
      </c>
      <c r="R135" s="189">
        <f>Q135*H135</f>
        <v>0</v>
      </c>
      <c r="S135" s="189">
        <v>0.20499999999999999</v>
      </c>
      <c r="T135" s="190">
        <f>S135*H135</f>
        <v>7.1749999999999998</v>
      </c>
      <c r="U135" s="36"/>
      <c r="V135" s="36"/>
      <c r="W135" s="36"/>
      <c r="X135" s="36"/>
      <c r="Y135" s="36"/>
      <c r="Z135" s="36"/>
      <c r="AA135" s="36"/>
      <c r="AB135" s="36"/>
      <c r="AC135" s="36"/>
      <c r="AD135" s="36"/>
      <c r="AE135" s="36"/>
      <c r="AR135" s="191" t="s">
        <v>106</v>
      </c>
      <c r="AT135" s="191" t="s">
        <v>146</v>
      </c>
      <c r="AU135" s="191" t="s">
        <v>78</v>
      </c>
      <c r="AY135" s="19" t="s">
        <v>144</v>
      </c>
      <c r="BE135" s="192">
        <f>IF(N135="základní",J135,0)</f>
        <v>0</v>
      </c>
      <c r="BF135" s="192">
        <f>IF(N135="snížená",J135,0)</f>
        <v>0</v>
      </c>
      <c r="BG135" s="192">
        <f>IF(N135="zákl. přenesená",J135,0)</f>
        <v>0</v>
      </c>
      <c r="BH135" s="192">
        <f>IF(N135="sníž. přenesená",J135,0)</f>
        <v>0</v>
      </c>
      <c r="BI135" s="192">
        <f>IF(N135="nulová",J135,0)</f>
        <v>0</v>
      </c>
      <c r="BJ135" s="19" t="s">
        <v>74</v>
      </c>
      <c r="BK135" s="192">
        <f>ROUND(I135*H135,2)</f>
        <v>0</v>
      </c>
      <c r="BL135" s="19" t="s">
        <v>106</v>
      </c>
      <c r="BM135" s="191" t="s">
        <v>251</v>
      </c>
    </row>
    <row r="136" spans="1:65" s="2" customFormat="1" ht="10.199999999999999">
      <c r="A136" s="36"/>
      <c r="B136" s="37"/>
      <c r="C136" s="38"/>
      <c r="D136" s="193" t="s">
        <v>152</v>
      </c>
      <c r="E136" s="38"/>
      <c r="F136" s="194" t="s">
        <v>252</v>
      </c>
      <c r="G136" s="38"/>
      <c r="H136" s="38"/>
      <c r="I136" s="195"/>
      <c r="J136" s="38"/>
      <c r="K136" s="38"/>
      <c r="L136" s="41"/>
      <c r="M136" s="196"/>
      <c r="N136" s="197"/>
      <c r="O136" s="66"/>
      <c r="P136" s="66"/>
      <c r="Q136" s="66"/>
      <c r="R136" s="66"/>
      <c r="S136" s="66"/>
      <c r="T136" s="67"/>
      <c r="U136" s="36"/>
      <c r="V136" s="36"/>
      <c r="W136" s="36"/>
      <c r="X136" s="36"/>
      <c r="Y136" s="36"/>
      <c r="Z136" s="36"/>
      <c r="AA136" s="36"/>
      <c r="AB136" s="36"/>
      <c r="AC136" s="36"/>
      <c r="AD136" s="36"/>
      <c r="AE136" s="36"/>
      <c r="AT136" s="19" t="s">
        <v>152</v>
      </c>
      <c r="AU136" s="19" t="s">
        <v>78</v>
      </c>
    </row>
    <row r="137" spans="1:65" s="13" customFormat="1" ht="10.199999999999999">
      <c r="B137" s="198"/>
      <c r="C137" s="199"/>
      <c r="D137" s="200" t="s">
        <v>154</v>
      </c>
      <c r="E137" s="201" t="s">
        <v>19</v>
      </c>
      <c r="F137" s="202" t="s">
        <v>243</v>
      </c>
      <c r="G137" s="199"/>
      <c r="H137" s="201" t="s">
        <v>19</v>
      </c>
      <c r="I137" s="203"/>
      <c r="J137" s="199"/>
      <c r="K137" s="199"/>
      <c r="L137" s="204"/>
      <c r="M137" s="205"/>
      <c r="N137" s="206"/>
      <c r="O137" s="206"/>
      <c r="P137" s="206"/>
      <c r="Q137" s="206"/>
      <c r="R137" s="206"/>
      <c r="S137" s="206"/>
      <c r="T137" s="207"/>
      <c r="AT137" s="208" t="s">
        <v>154</v>
      </c>
      <c r="AU137" s="208" t="s">
        <v>78</v>
      </c>
      <c r="AV137" s="13" t="s">
        <v>74</v>
      </c>
      <c r="AW137" s="13" t="s">
        <v>31</v>
      </c>
      <c r="AX137" s="13" t="s">
        <v>69</v>
      </c>
      <c r="AY137" s="208" t="s">
        <v>144</v>
      </c>
    </row>
    <row r="138" spans="1:65" s="14" customFormat="1" ht="10.199999999999999">
      <c r="B138" s="209"/>
      <c r="C138" s="210"/>
      <c r="D138" s="200" t="s">
        <v>154</v>
      </c>
      <c r="E138" s="211" t="s">
        <v>19</v>
      </c>
      <c r="F138" s="212" t="s">
        <v>253</v>
      </c>
      <c r="G138" s="210"/>
      <c r="H138" s="213">
        <v>35</v>
      </c>
      <c r="I138" s="214"/>
      <c r="J138" s="210"/>
      <c r="K138" s="210"/>
      <c r="L138" s="215"/>
      <c r="M138" s="216"/>
      <c r="N138" s="217"/>
      <c r="O138" s="217"/>
      <c r="P138" s="217"/>
      <c r="Q138" s="217"/>
      <c r="R138" s="217"/>
      <c r="S138" s="217"/>
      <c r="T138" s="218"/>
      <c r="AT138" s="219" t="s">
        <v>154</v>
      </c>
      <c r="AU138" s="219" t="s">
        <v>78</v>
      </c>
      <c r="AV138" s="14" t="s">
        <v>78</v>
      </c>
      <c r="AW138" s="14" t="s">
        <v>31</v>
      </c>
      <c r="AX138" s="14" t="s">
        <v>69</v>
      </c>
      <c r="AY138" s="219" t="s">
        <v>144</v>
      </c>
    </row>
    <row r="139" spans="1:65" s="15" customFormat="1" ht="10.199999999999999">
      <c r="B139" s="220"/>
      <c r="C139" s="221"/>
      <c r="D139" s="200" t="s">
        <v>154</v>
      </c>
      <c r="E139" s="222" t="s">
        <v>19</v>
      </c>
      <c r="F139" s="223" t="s">
        <v>158</v>
      </c>
      <c r="G139" s="221"/>
      <c r="H139" s="224">
        <v>35</v>
      </c>
      <c r="I139" s="225"/>
      <c r="J139" s="221"/>
      <c r="K139" s="221"/>
      <c r="L139" s="226"/>
      <c r="M139" s="227"/>
      <c r="N139" s="228"/>
      <c r="O139" s="228"/>
      <c r="P139" s="228"/>
      <c r="Q139" s="228"/>
      <c r="R139" s="228"/>
      <c r="S139" s="228"/>
      <c r="T139" s="229"/>
      <c r="AT139" s="230" t="s">
        <v>154</v>
      </c>
      <c r="AU139" s="230" t="s">
        <v>78</v>
      </c>
      <c r="AV139" s="15" t="s">
        <v>106</v>
      </c>
      <c r="AW139" s="15" t="s">
        <v>31</v>
      </c>
      <c r="AX139" s="15" t="s">
        <v>74</v>
      </c>
      <c r="AY139" s="230" t="s">
        <v>144</v>
      </c>
    </row>
    <row r="140" spans="1:65" s="2" customFormat="1" ht="24.15" customHeight="1">
      <c r="A140" s="36"/>
      <c r="B140" s="37"/>
      <c r="C140" s="180" t="s">
        <v>254</v>
      </c>
      <c r="D140" s="180" t="s">
        <v>146</v>
      </c>
      <c r="E140" s="181" t="s">
        <v>255</v>
      </c>
      <c r="F140" s="182" t="s">
        <v>256</v>
      </c>
      <c r="G140" s="183" t="s">
        <v>250</v>
      </c>
      <c r="H140" s="184">
        <v>100</v>
      </c>
      <c r="I140" s="185"/>
      <c r="J140" s="186">
        <f>ROUND(I140*H140,2)</f>
        <v>0</v>
      </c>
      <c r="K140" s="182" t="s">
        <v>150</v>
      </c>
      <c r="L140" s="41"/>
      <c r="M140" s="187" t="s">
        <v>19</v>
      </c>
      <c r="N140" s="188" t="s">
        <v>40</v>
      </c>
      <c r="O140" s="66"/>
      <c r="P140" s="189">
        <f>O140*H140</f>
        <v>0</v>
      </c>
      <c r="Q140" s="189">
        <v>1.3999999999999999E-4</v>
      </c>
      <c r="R140" s="189">
        <f>Q140*H140</f>
        <v>1.3999999999999999E-2</v>
      </c>
      <c r="S140" s="189">
        <v>0</v>
      </c>
      <c r="T140" s="190">
        <f>S140*H140</f>
        <v>0</v>
      </c>
      <c r="U140" s="36"/>
      <c r="V140" s="36"/>
      <c r="W140" s="36"/>
      <c r="X140" s="36"/>
      <c r="Y140" s="36"/>
      <c r="Z140" s="36"/>
      <c r="AA140" s="36"/>
      <c r="AB140" s="36"/>
      <c r="AC140" s="36"/>
      <c r="AD140" s="36"/>
      <c r="AE140" s="36"/>
      <c r="AR140" s="191" t="s">
        <v>106</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257</v>
      </c>
    </row>
    <row r="141" spans="1:65" s="2" customFormat="1" ht="10.199999999999999">
      <c r="A141" s="36"/>
      <c r="B141" s="37"/>
      <c r="C141" s="38"/>
      <c r="D141" s="193" t="s">
        <v>152</v>
      </c>
      <c r="E141" s="38"/>
      <c r="F141" s="194" t="s">
        <v>258</v>
      </c>
      <c r="G141" s="38"/>
      <c r="H141" s="38"/>
      <c r="I141" s="195"/>
      <c r="J141" s="38"/>
      <c r="K141" s="38"/>
      <c r="L141" s="41"/>
      <c r="M141" s="196"/>
      <c r="N141" s="197"/>
      <c r="O141" s="66"/>
      <c r="P141" s="66"/>
      <c r="Q141" s="66"/>
      <c r="R141" s="66"/>
      <c r="S141" s="66"/>
      <c r="T141" s="67"/>
      <c r="U141" s="36"/>
      <c r="V141" s="36"/>
      <c r="W141" s="36"/>
      <c r="X141" s="36"/>
      <c r="Y141" s="36"/>
      <c r="Z141" s="36"/>
      <c r="AA141" s="36"/>
      <c r="AB141" s="36"/>
      <c r="AC141" s="36"/>
      <c r="AD141" s="36"/>
      <c r="AE141" s="36"/>
      <c r="AT141" s="19" t="s">
        <v>152</v>
      </c>
      <c r="AU141" s="19" t="s">
        <v>78</v>
      </c>
    </row>
    <row r="142" spans="1:65" s="13" customFormat="1" ht="10.199999999999999">
      <c r="B142" s="198"/>
      <c r="C142" s="199"/>
      <c r="D142" s="200" t="s">
        <v>154</v>
      </c>
      <c r="E142" s="201" t="s">
        <v>19</v>
      </c>
      <c r="F142" s="202" t="s">
        <v>259</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ht="10.199999999999999">
      <c r="B143" s="209"/>
      <c r="C143" s="210"/>
      <c r="D143" s="200" t="s">
        <v>154</v>
      </c>
      <c r="E143" s="211" t="s">
        <v>19</v>
      </c>
      <c r="F143" s="212" t="s">
        <v>260</v>
      </c>
      <c r="G143" s="210"/>
      <c r="H143" s="213">
        <v>100</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5" customFormat="1" ht="10.199999999999999">
      <c r="B144" s="220"/>
      <c r="C144" s="221"/>
      <c r="D144" s="200" t="s">
        <v>154</v>
      </c>
      <c r="E144" s="222" t="s">
        <v>19</v>
      </c>
      <c r="F144" s="223" t="s">
        <v>158</v>
      </c>
      <c r="G144" s="221"/>
      <c r="H144" s="224">
        <v>100</v>
      </c>
      <c r="I144" s="225"/>
      <c r="J144" s="221"/>
      <c r="K144" s="221"/>
      <c r="L144" s="226"/>
      <c r="M144" s="227"/>
      <c r="N144" s="228"/>
      <c r="O144" s="228"/>
      <c r="P144" s="228"/>
      <c r="Q144" s="228"/>
      <c r="R144" s="228"/>
      <c r="S144" s="228"/>
      <c r="T144" s="229"/>
      <c r="AT144" s="230" t="s">
        <v>154</v>
      </c>
      <c r="AU144" s="230" t="s">
        <v>78</v>
      </c>
      <c r="AV144" s="15" t="s">
        <v>106</v>
      </c>
      <c r="AW144" s="15" t="s">
        <v>31</v>
      </c>
      <c r="AX144" s="15" t="s">
        <v>74</v>
      </c>
      <c r="AY144" s="230" t="s">
        <v>144</v>
      </c>
    </row>
    <row r="145" spans="1:65" s="2" customFormat="1" ht="24.15" customHeight="1">
      <c r="A145" s="36"/>
      <c r="B145" s="37"/>
      <c r="C145" s="180" t="s">
        <v>261</v>
      </c>
      <c r="D145" s="180" t="s">
        <v>146</v>
      </c>
      <c r="E145" s="181" t="s">
        <v>262</v>
      </c>
      <c r="F145" s="182" t="s">
        <v>263</v>
      </c>
      <c r="G145" s="183" t="s">
        <v>250</v>
      </c>
      <c r="H145" s="184">
        <v>100</v>
      </c>
      <c r="I145" s="185"/>
      <c r="J145" s="186">
        <f>ROUND(I145*H145,2)</f>
        <v>0</v>
      </c>
      <c r="K145" s="182" t="s">
        <v>150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78</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264</v>
      </c>
    </row>
    <row r="146" spans="1:65" s="2" customFormat="1" ht="10.199999999999999">
      <c r="A146" s="36"/>
      <c r="B146" s="37"/>
      <c r="C146" s="38"/>
      <c r="D146" s="193" t="s">
        <v>152</v>
      </c>
      <c r="E146" s="38"/>
      <c r="F146" s="194" t="s">
        <v>265</v>
      </c>
      <c r="G146" s="38"/>
      <c r="H146" s="38"/>
      <c r="I146" s="195"/>
      <c r="J146" s="38"/>
      <c r="K146" s="38"/>
      <c r="L146" s="41"/>
      <c r="M146" s="196"/>
      <c r="N146" s="197"/>
      <c r="O146" s="66"/>
      <c r="P146" s="66"/>
      <c r="Q146" s="66"/>
      <c r="R146" s="66"/>
      <c r="S146" s="66"/>
      <c r="T146" s="67"/>
      <c r="U146" s="36"/>
      <c r="V146" s="36"/>
      <c r="W146" s="36"/>
      <c r="X146" s="36"/>
      <c r="Y146" s="36"/>
      <c r="Z146" s="36"/>
      <c r="AA146" s="36"/>
      <c r="AB146" s="36"/>
      <c r="AC146" s="36"/>
      <c r="AD146" s="36"/>
      <c r="AE146" s="36"/>
      <c r="AT146" s="19" t="s">
        <v>152</v>
      </c>
      <c r="AU146" s="19" t="s">
        <v>78</v>
      </c>
    </row>
    <row r="147" spans="1:65" s="2" customFormat="1" ht="16.5" customHeight="1">
      <c r="A147" s="36"/>
      <c r="B147" s="37"/>
      <c r="C147" s="180" t="s">
        <v>266</v>
      </c>
      <c r="D147" s="180" t="s">
        <v>146</v>
      </c>
      <c r="E147" s="181" t="s">
        <v>267</v>
      </c>
      <c r="F147" s="182" t="s">
        <v>268</v>
      </c>
      <c r="G147" s="183" t="s">
        <v>232</v>
      </c>
      <c r="H147" s="184">
        <v>380</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78</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269</v>
      </c>
    </row>
    <row r="148" spans="1:65" s="2" customFormat="1" ht="10.199999999999999">
      <c r="A148" s="36"/>
      <c r="B148" s="37"/>
      <c r="C148" s="38"/>
      <c r="D148" s="193" t="s">
        <v>152</v>
      </c>
      <c r="E148" s="38"/>
      <c r="F148" s="194" t="s">
        <v>270</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78</v>
      </c>
    </row>
    <row r="149" spans="1:65" s="13" customFormat="1" ht="10.199999999999999">
      <c r="B149" s="198"/>
      <c r="C149" s="199"/>
      <c r="D149" s="200" t="s">
        <v>154</v>
      </c>
      <c r="E149" s="201" t="s">
        <v>19</v>
      </c>
      <c r="F149" s="202" t="s">
        <v>271</v>
      </c>
      <c r="G149" s="199"/>
      <c r="H149" s="201" t="s">
        <v>19</v>
      </c>
      <c r="I149" s="203"/>
      <c r="J149" s="199"/>
      <c r="K149" s="199"/>
      <c r="L149" s="204"/>
      <c r="M149" s="205"/>
      <c r="N149" s="206"/>
      <c r="O149" s="206"/>
      <c r="P149" s="206"/>
      <c r="Q149" s="206"/>
      <c r="R149" s="206"/>
      <c r="S149" s="206"/>
      <c r="T149" s="207"/>
      <c r="AT149" s="208" t="s">
        <v>154</v>
      </c>
      <c r="AU149" s="208" t="s">
        <v>78</v>
      </c>
      <c r="AV149" s="13" t="s">
        <v>74</v>
      </c>
      <c r="AW149" s="13" t="s">
        <v>31</v>
      </c>
      <c r="AX149" s="13" t="s">
        <v>69</v>
      </c>
      <c r="AY149" s="208" t="s">
        <v>144</v>
      </c>
    </row>
    <row r="150" spans="1:65" s="14" customFormat="1" ht="10.199999999999999">
      <c r="B150" s="209"/>
      <c r="C150" s="210"/>
      <c r="D150" s="200" t="s">
        <v>154</v>
      </c>
      <c r="E150" s="211" t="s">
        <v>19</v>
      </c>
      <c r="F150" s="212" t="s">
        <v>272</v>
      </c>
      <c r="G150" s="210"/>
      <c r="H150" s="213">
        <v>380</v>
      </c>
      <c r="I150" s="214"/>
      <c r="J150" s="210"/>
      <c r="K150" s="210"/>
      <c r="L150" s="215"/>
      <c r="M150" s="216"/>
      <c r="N150" s="217"/>
      <c r="O150" s="217"/>
      <c r="P150" s="217"/>
      <c r="Q150" s="217"/>
      <c r="R150" s="217"/>
      <c r="S150" s="217"/>
      <c r="T150" s="218"/>
      <c r="AT150" s="219" t="s">
        <v>154</v>
      </c>
      <c r="AU150" s="219" t="s">
        <v>78</v>
      </c>
      <c r="AV150" s="14" t="s">
        <v>78</v>
      </c>
      <c r="AW150" s="14" t="s">
        <v>31</v>
      </c>
      <c r="AX150" s="14" t="s">
        <v>69</v>
      </c>
      <c r="AY150" s="219" t="s">
        <v>144</v>
      </c>
    </row>
    <row r="151" spans="1:65" s="15" customFormat="1" ht="10.199999999999999">
      <c r="B151" s="220"/>
      <c r="C151" s="221"/>
      <c r="D151" s="200" t="s">
        <v>154</v>
      </c>
      <c r="E151" s="222" t="s">
        <v>19</v>
      </c>
      <c r="F151" s="223" t="s">
        <v>158</v>
      </c>
      <c r="G151" s="221"/>
      <c r="H151" s="224">
        <v>380</v>
      </c>
      <c r="I151" s="225"/>
      <c r="J151" s="221"/>
      <c r="K151" s="221"/>
      <c r="L151" s="226"/>
      <c r="M151" s="227"/>
      <c r="N151" s="228"/>
      <c r="O151" s="228"/>
      <c r="P151" s="228"/>
      <c r="Q151" s="228"/>
      <c r="R151" s="228"/>
      <c r="S151" s="228"/>
      <c r="T151" s="229"/>
      <c r="AT151" s="230" t="s">
        <v>154</v>
      </c>
      <c r="AU151" s="230" t="s">
        <v>78</v>
      </c>
      <c r="AV151" s="15" t="s">
        <v>106</v>
      </c>
      <c r="AW151" s="15" t="s">
        <v>31</v>
      </c>
      <c r="AX151" s="15" t="s">
        <v>74</v>
      </c>
      <c r="AY151" s="230" t="s">
        <v>144</v>
      </c>
    </row>
    <row r="152" spans="1:65" s="2" customFormat="1" ht="21.75" customHeight="1">
      <c r="A152" s="36"/>
      <c r="B152" s="37"/>
      <c r="C152" s="180" t="s">
        <v>273</v>
      </c>
      <c r="D152" s="180" t="s">
        <v>146</v>
      </c>
      <c r="E152" s="181" t="s">
        <v>274</v>
      </c>
      <c r="F152" s="182" t="s">
        <v>275</v>
      </c>
      <c r="G152" s="183" t="s">
        <v>149</v>
      </c>
      <c r="H152" s="184">
        <v>50.137</v>
      </c>
      <c r="I152" s="185"/>
      <c r="J152" s="186">
        <f>ROUND(I152*H152,2)</f>
        <v>0</v>
      </c>
      <c r="K152" s="182" t="s">
        <v>150</v>
      </c>
      <c r="L152" s="41"/>
      <c r="M152" s="187" t="s">
        <v>19</v>
      </c>
      <c r="N152" s="188" t="s">
        <v>40</v>
      </c>
      <c r="O152" s="66"/>
      <c r="P152" s="189">
        <f>O152*H152</f>
        <v>0</v>
      </c>
      <c r="Q152" s="189">
        <v>0</v>
      </c>
      <c r="R152" s="189">
        <f>Q152*H152</f>
        <v>0</v>
      </c>
      <c r="S152" s="189">
        <v>0</v>
      </c>
      <c r="T152" s="190">
        <f>S152*H152</f>
        <v>0</v>
      </c>
      <c r="U152" s="36"/>
      <c r="V152" s="36"/>
      <c r="W152" s="36"/>
      <c r="X152" s="36"/>
      <c r="Y152" s="36"/>
      <c r="Z152" s="36"/>
      <c r="AA152" s="36"/>
      <c r="AB152" s="36"/>
      <c r="AC152" s="36"/>
      <c r="AD152" s="36"/>
      <c r="AE152" s="36"/>
      <c r="AR152" s="191" t="s">
        <v>106</v>
      </c>
      <c r="AT152" s="191" t="s">
        <v>146</v>
      </c>
      <c r="AU152" s="191" t="s">
        <v>78</v>
      </c>
      <c r="AY152" s="19" t="s">
        <v>144</v>
      </c>
      <c r="BE152" s="192">
        <f>IF(N152="základní",J152,0)</f>
        <v>0</v>
      </c>
      <c r="BF152" s="192">
        <f>IF(N152="snížená",J152,0)</f>
        <v>0</v>
      </c>
      <c r="BG152" s="192">
        <f>IF(N152="zákl. přenesená",J152,0)</f>
        <v>0</v>
      </c>
      <c r="BH152" s="192">
        <f>IF(N152="sníž. přenesená",J152,0)</f>
        <v>0</v>
      </c>
      <c r="BI152" s="192">
        <f>IF(N152="nulová",J152,0)</f>
        <v>0</v>
      </c>
      <c r="BJ152" s="19" t="s">
        <v>74</v>
      </c>
      <c r="BK152" s="192">
        <f>ROUND(I152*H152,2)</f>
        <v>0</v>
      </c>
      <c r="BL152" s="19" t="s">
        <v>106</v>
      </c>
      <c r="BM152" s="191" t="s">
        <v>276</v>
      </c>
    </row>
    <row r="153" spans="1:65" s="2" customFormat="1" ht="10.199999999999999">
      <c r="A153" s="36"/>
      <c r="B153" s="37"/>
      <c r="C153" s="38"/>
      <c r="D153" s="193" t="s">
        <v>152</v>
      </c>
      <c r="E153" s="38"/>
      <c r="F153" s="194" t="s">
        <v>277</v>
      </c>
      <c r="G153" s="38"/>
      <c r="H153" s="38"/>
      <c r="I153" s="195"/>
      <c r="J153" s="38"/>
      <c r="K153" s="38"/>
      <c r="L153" s="41"/>
      <c r="M153" s="196"/>
      <c r="N153" s="197"/>
      <c r="O153" s="66"/>
      <c r="P153" s="66"/>
      <c r="Q153" s="66"/>
      <c r="R153" s="66"/>
      <c r="S153" s="66"/>
      <c r="T153" s="67"/>
      <c r="U153" s="36"/>
      <c r="V153" s="36"/>
      <c r="W153" s="36"/>
      <c r="X153" s="36"/>
      <c r="Y153" s="36"/>
      <c r="Z153" s="36"/>
      <c r="AA153" s="36"/>
      <c r="AB153" s="36"/>
      <c r="AC153" s="36"/>
      <c r="AD153" s="36"/>
      <c r="AE153" s="36"/>
      <c r="AT153" s="19" t="s">
        <v>152</v>
      </c>
      <c r="AU153" s="19" t="s">
        <v>78</v>
      </c>
    </row>
    <row r="154" spans="1:65" s="13" customFormat="1" ht="10.199999999999999">
      <c r="B154" s="198"/>
      <c r="C154" s="199"/>
      <c r="D154" s="200" t="s">
        <v>154</v>
      </c>
      <c r="E154" s="201" t="s">
        <v>19</v>
      </c>
      <c r="F154" s="202" t="s">
        <v>278</v>
      </c>
      <c r="G154" s="199"/>
      <c r="H154" s="201" t="s">
        <v>19</v>
      </c>
      <c r="I154" s="203"/>
      <c r="J154" s="199"/>
      <c r="K154" s="199"/>
      <c r="L154" s="204"/>
      <c r="M154" s="205"/>
      <c r="N154" s="206"/>
      <c r="O154" s="206"/>
      <c r="P154" s="206"/>
      <c r="Q154" s="206"/>
      <c r="R154" s="206"/>
      <c r="S154" s="206"/>
      <c r="T154" s="207"/>
      <c r="AT154" s="208" t="s">
        <v>154</v>
      </c>
      <c r="AU154" s="208" t="s">
        <v>78</v>
      </c>
      <c r="AV154" s="13" t="s">
        <v>74</v>
      </c>
      <c r="AW154" s="13" t="s">
        <v>31</v>
      </c>
      <c r="AX154" s="13" t="s">
        <v>69</v>
      </c>
      <c r="AY154" s="208" t="s">
        <v>144</v>
      </c>
    </row>
    <row r="155" spans="1:65" s="14" customFormat="1" ht="10.199999999999999">
      <c r="B155" s="209"/>
      <c r="C155" s="210"/>
      <c r="D155" s="200" t="s">
        <v>154</v>
      </c>
      <c r="E155" s="211" t="s">
        <v>19</v>
      </c>
      <c r="F155" s="212" t="s">
        <v>279</v>
      </c>
      <c r="G155" s="210"/>
      <c r="H155" s="213">
        <v>57.554000000000002</v>
      </c>
      <c r="I155" s="214"/>
      <c r="J155" s="210"/>
      <c r="K155" s="210"/>
      <c r="L155" s="215"/>
      <c r="M155" s="216"/>
      <c r="N155" s="217"/>
      <c r="O155" s="217"/>
      <c r="P155" s="217"/>
      <c r="Q155" s="217"/>
      <c r="R155" s="217"/>
      <c r="S155" s="217"/>
      <c r="T155" s="218"/>
      <c r="AT155" s="219" t="s">
        <v>154</v>
      </c>
      <c r="AU155" s="219" t="s">
        <v>78</v>
      </c>
      <c r="AV155" s="14" t="s">
        <v>78</v>
      </c>
      <c r="AW155" s="14" t="s">
        <v>31</v>
      </c>
      <c r="AX155" s="14" t="s">
        <v>69</v>
      </c>
      <c r="AY155" s="219" t="s">
        <v>144</v>
      </c>
    </row>
    <row r="156" spans="1:65" s="13" customFormat="1" ht="10.199999999999999">
      <c r="B156" s="198"/>
      <c r="C156" s="199"/>
      <c r="D156" s="200" t="s">
        <v>154</v>
      </c>
      <c r="E156" s="201" t="s">
        <v>19</v>
      </c>
      <c r="F156" s="202" t="s">
        <v>280</v>
      </c>
      <c r="G156" s="199"/>
      <c r="H156" s="201" t="s">
        <v>19</v>
      </c>
      <c r="I156" s="203"/>
      <c r="J156" s="199"/>
      <c r="K156" s="199"/>
      <c r="L156" s="204"/>
      <c r="M156" s="205"/>
      <c r="N156" s="206"/>
      <c r="O156" s="206"/>
      <c r="P156" s="206"/>
      <c r="Q156" s="206"/>
      <c r="R156" s="206"/>
      <c r="S156" s="206"/>
      <c r="T156" s="207"/>
      <c r="AT156" s="208" t="s">
        <v>154</v>
      </c>
      <c r="AU156" s="208" t="s">
        <v>78</v>
      </c>
      <c r="AV156" s="13" t="s">
        <v>74</v>
      </c>
      <c r="AW156" s="13" t="s">
        <v>31</v>
      </c>
      <c r="AX156" s="13" t="s">
        <v>69</v>
      </c>
      <c r="AY156" s="208" t="s">
        <v>144</v>
      </c>
    </row>
    <row r="157" spans="1:65" s="14" customFormat="1" ht="10.199999999999999">
      <c r="B157" s="209"/>
      <c r="C157" s="210"/>
      <c r="D157" s="200" t="s">
        <v>154</v>
      </c>
      <c r="E157" s="211" t="s">
        <v>19</v>
      </c>
      <c r="F157" s="212" t="s">
        <v>281</v>
      </c>
      <c r="G157" s="210"/>
      <c r="H157" s="213">
        <v>-7.4169999999999998</v>
      </c>
      <c r="I157" s="214"/>
      <c r="J157" s="210"/>
      <c r="K157" s="210"/>
      <c r="L157" s="215"/>
      <c r="M157" s="216"/>
      <c r="N157" s="217"/>
      <c r="O157" s="217"/>
      <c r="P157" s="217"/>
      <c r="Q157" s="217"/>
      <c r="R157" s="217"/>
      <c r="S157" s="217"/>
      <c r="T157" s="218"/>
      <c r="AT157" s="219" t="s">
        <v>154</v>
      </c>
      <c r="AU157" s="219" t="s">
        <v>78</v>
      </c>
      <c r="AV157" s="14" t="s">
        <v>78</v>
      </c>
      <c r="AW157" s="14" t="s">
        <v>31</v>
      </c>
      <c r="AX157" s="14" t="s">
        <v>69</v>
      </c>
      <c r="AY157" s="219" t="s">
        <v>144</v>
      </c>
    </row>
    <row r="158" spans="1:65" s="15" customFormat="1" ht="10.199999999999999">
      <c r="B158" s="220"/>
      <c r="C158" s="221"/>
      <c r="D158" s="200" t="s">
        <v>154</v>
      </c>
      <c r="E158" s="222" t="s">
        <v>19</v>
      </c>
      <c r="F158" s="223" t="s">
        <v>158</v>
      </c>
      <c r="G158" s="221"/>
      <c r="H158" s="224">
        <v>50.137</v>
      </c>
      <c r="I158" s="225"/>
      <c r="J158" s="221"/>
      <c r="K158" s="221"/>
      <c r="L158" s="226"/>
      <c r="M158" s="227"/>
      <c r="N158" s="228"/>
      <c r="O158" s="228"/>
      <c r="P158" s="228"/>
      <c r="Q158" s="228"/>
      <c r="R158" s="228"/>
      <c r="S158" s="228"/>
      <c r="T158" s="229"/>
      <c r="AT158" s="230" t="s">
        <v>154</v>
      </c>
      <c r="AU158" s="230" t="s">
        <v>78</v>
      </c>
      <c r="AV158" s="15" t="s">
        <v>106</v>
      </c>
      <c r="AW158" s="15" t="s">
        <v>31</v>
      </c>
      <c r="AX158" s="15" t="s">
        <v>74</v>
      </c>
      <c r="AY158" s="230" t="s">
        <v>144</v>
      </c>
    </row>
    <row r="159" spans="1:65" s="2" customFormat="1" ht="24.15" customHeight="1">
      <c r="A159" s="36"/>
      <c r="B159" s="37"/>
      <c r="C159" s="180" t="s">
        <v>282</v>
      </c>
      <c r="D159" s="180" t="s">
        <v>146</v>
      </c>
      <c r="E159" s="181" t="s">
        <v>283</v>
      </c>
      <c r="F159" s="182" t="s">
        <v>284</v>
      </c>
      <c r="G159" s="183" t="s">
        <v>149</v>
      </c>
      <c r="H159" s="184">
        <v>91.356999999999999</v>
      </c>
      <c r="I159" s="185"/>
      <c r="J159" s="186">
        <f>ROUND(I159*H159,2)</f>
        <v>0</v>
      </c>
      <c r="K159" s="182" t="s">
        <v>150</v>
      </c>
      <c r="L159" s="41"/>
      <c r="M159" s="187" t="s">
        <v>19</v>
      </c>
      <c r="N159" s="188" t="s">
        <v>40</v>
      </c>
      <c r="O159" s="66"/>
      <c r="P159" s="189">
        <f>O159*H159</f>
        <v>0</v>
      </c>
      <c r="Q159" s="189">
        <v>0</v>
      </c>
      <c r="R159" s="189">
        <f>Q159*H159</f>
        <v>0</v>
      </c>
      <c r="S159" s="189">
        <v>0</v>
      </c>
      <c r="T159" s="190">
        <f>S159*H159</f>
        <v>0</v>
      </c>
      <c r="U159" s="36"/>
      <c r="V159" s="36"/>
      <c r="W159" s="36"/>
      <c r="X159" s="36"/>
      <c r="Y159" s="36"/>
      <c r="Z159" s="36"/>
      <c r="AA159" s="36"/>
      <c r="AB159" s="36"/>
      <c r="AC159" s="36"/>
      <c r="AD159" s="36"/>
      <c r="AE159" s="36"/>
      <c r="AR159" s="191" t="s">
        <v>106</v>
      </c>
      <c r="AT159" s="191" t="s">
        <v>146</v>
      </c>
      <c r="AU159" s="191" t="s">
        <v>78</v>
      </c>
      <c r="AY159" s="19" t="s">
        <v>144</v>
      </c>
      <c r="BE159" s="192">
        <f>IF(N159="základní",J159,0)</f>
        <v>0</v>
      </c>
      <c r="BF159" s="192">
        <f>IF(N159="snížená",J159,0)</f>
        <v>0</v>
      </c>
      <c r="BG159" s="192">
        <f>IF(N159="zákl. přenesená",J159,0)</f>
        <v>0</v>
      </c>
      <c r="BH159" s="192">
        <f>IF(N159="sníž. přenesená",J159,0)</f>
        <v>0</v>
      </c>
      <c r="BI159" s="192">
        <f>IF(N159="nulová",J159,0)</f>
        <v>0</v>
      </c>
      <c r="BJ159" s="19" t="s">
        <v>74</v>
      </c>
      <c r="BK159" s="192">
        <f>ROUND(I159*H159,2)</f>
        <v>0</v>
      </c>
      <c r="BL159" s="19" t="s">
        <v>106</v>
      </c>
      <c r="BM159" s="191" t="s">
        <v>285</v>
      </c>
    </row>
    <row r="160" spans="1:65" s="2" customFormat="1" ht="10.199999999999999">
      <c r="A160" s="36"/>
      <c r="B160" s="37"/>
      <c r="C160" s="38"/>
      <c r="D160" s="193" t="s">
        <v>152</v>
      </c>
      <c r="E160" s="38"/>
      <c r="F160" s="194" t="s">
        <v>286</v>
      </c>
      <c r="G160" s="38"/>
      <c r="H160" s="38"/>
      <c r="I160" s="195"/>
      <c r="J160" s="38"/>
      <c r="K160" s="38"/>
      <c r="L160" s="41"/>
      <c r="M160" s="196"/>
      <c r="N160" s="197"/>
      <c r="O160" s="66"/>
      <c r="P160" s="66"/>
      <c r="Q160" s="66"/>
      <c r="R160" s="66"/>
      <c r="S160" s="66"/>
      <c r="T160" s="67"/>
      <c r="U160" s="36"/>
      <c r="V160" s="36"/>
      <c r="W160" s="36"/>
      <c r="X160" s="36"/>
      <c r="Y160" s="36"/>
      <c r="Z160" s="36"/>
      <c r="AA160" s="36"/>
      <c r="AB160" s="36"/>
      <c r="AC160" s="36"/>
      <c r="AD160" s="36"/>
      <c r="AE160" s="36"/>
      <c r="AT160" s="19" t="s">
        <v>152</v>
      </c>
      <c r="AU160" s="19" t="s">
        <v>78</v>
      </c>
    </row>
    <row r="161" spans="1:65" s="13" customFormat="1" ht="10.199999999999999">
      <c r="B161" s="198"/>
      <c r="C161" s="199"/>
      <c r="D161" s="200" t="s">
        <v>154</v>
      </c>
      <c r="E161" s="201" t="s">
        <v>19</v>
      </c>
      <c r="F161" s="202" t="s">
        <v>287</v>
      </c>
      <c r="G161" s="199"/>
      <c r="H161" s="201" t="s">
        <v>19</v>
      </c>
      <c r="I161" s="203"/>
      <c r="J161" s="199"/>
      <c r="K161" s="199"/>
      <c r="L161" s="204"/>
      <c r="M161" s="205"/>
      <c r="N161" s="206"/>
      <c r="O161" s="206"/>
      <c r="P161" s="206"/>
      <c r="Q161" s="206"/>
      <c r="R161" s="206"/>
      <c r="S161" s="206"/>
      <c r="T161" s="207"/>
      <c r="AT161" s="208" t="s">
        <v>154</v>
      </c>
      <c r="AU161" s="208" t="s">
        <v>78</v>
      </c>
      <c r="AV161" s="13" t="s">
        <v>74</v>
      </c>
      <c r="AW161" s="13" t="s">
        <v>31</v>
      </c>
      <c r="AX161" s="13" t="s">
        <v>69</v>
      </c>
      <c r="AY161" s="208" t="s">
        <v>144</v>
      </c>
    </row>
    <row r="162" spans="1:65" s="14" customFormat="1" ht="10.199999999999999">
      <c r="B162" s="209"/>
      <c r="C162" s="210"/>
      <c r="D162" s="200" t="s">
        <v>154</v>
      </c>
      <c r="E162" s="211" t="s">
        <v>19</v>
      </c>
      <c r="F162" s="212" t="s">
        <v>288</v>
      </c>
      <c r="G162" s="210"/>
      <c r="H162" s="213">
        <v>67.387</v>
      </c>
      <c r="I162" s="214"/>
      <c r="J162" s="210"/>
      <c r="K162" s="210"/>
      <c r="L162" s="215"/>
      <c r="M162" s="216"/>
      <c r="N162" s="217"/>
      <c r="O162" s="217"/>
      <c r="P162" s="217"/>
      <c r="Q162" s="217"/>
      <c r="R162" s="217"/>
      <c r="S162" s="217"/>
      <c r="T162" s="218"/>
      <c r="AT162" s="219" t="s">
        <v>154</v>
      </c>
      <c r="AU162" s="219" t="s">
        <v>78</v>
      </c>
      <c r="AV162" s="14" t="s">
        <v>78</v>
      </c>
      <c r="AW162" s="14" t="s">
        <v>31</v>
      </c>
      <c r="AX162" s="14" t="s">
        <v>69</v>
      </c>
      <c r="AY162" s="219" t="s">
        <v>144</v>
      </c>
    </row>
    <row r="163" spans="1:65" s="13" customFormat="1" ht="10.199999999999999">
      <c r="B163" s="198"/>
      <c r="C163" s="199"/>
      <c r="D163" s="200" t="s">
        <v>154</v>
      </c>
      <c r="E163" s="201" t="s">
        <v>19</v>
      </c>
      <c r="F163" s="202" t="s">
        <v>289</v>
      </c>
      <c r="G163" s="199"/>
      <c r="H163" s="201" t="s">
        <v>19</v>
      </c>
      <c r="I163" s="203"/>
      <c r="J163" s="199"/>
      <c r="K163" s="199"/>
      <c r="L163" s="204"/>
      <c r="M163" s="205"/>
      <c r="N163" s="206"/>
      <c r="O163" s="206"/>
      <c r="P163" s="206"/>
      <c r="Q163" s="206"/>
      <c r="R163" s="206"/>
      <c r="S163" s="206"/>
      <c r="T163" s="207"/>
      <c r="AT163" s="208" t="s">
        <v>154</v>
      </c>
      <c r="AU163" s="208" t="s">
        <v>78</v>
      </c>
      <c r="AV163" s="13" t="s">
        <v>74</v>
      </c>
      <c r="AW163" s="13" t="s">
        <v>31</v>
      </c>
      <c r="AX163" s="13" t="s">
        <v>69</v>
      </c>
      <c r="AY163" s="208" t="s">
        <v>144</v>
      </c>
    </row>
    <row r="164" spans="1:65" s="14" customFormat="1" ht="10.199999999999999">
      <c r="B164" s="209"/>
      <c r="C164" s="210"/>
      <c r="D164" s="200" t="s">
        <v>154</v>
      </c>
      <c r="E164" s="211" t="s">
        <v>19</v>
      </c>
      <c r="F164" s="212" t="s">
        <v>290</v>
      </c>
      <c r="G164" s="210"/>
      <c r="H164" s="213">
        <v>2.02</v>
      </c>
      <c r="I164" s="214"/>
      <c r="J164" s="210"/>
      <c r="K164" s="210"/>
      <c r="L164" s="215"/>
      <c r="M164" s="216"/>
      <c r="N164" s="217"/>
      <c r="O164" s="217"/>
      <c r="P164" s="217"/>
      <c r="Q164" s="217"/>
      <c r="R164" s="217"/>
      <c r="S164" s="217"/>
      <c r="T164" s="218"/>
      <c r="AT164" s="219" t="s">
        <v>154</v>
      </c>
      <c r="AU164" s="219" t="s">
        <v>78</v>
      </c>
      <c r="AV164" s="14" t="s">
        <v>78</v>
      </c>
      <c r="AW164" s="14" t="s">
        <v>31</v>
      </c>
      <c r="AX164" s="14" t="s">
        <v>69</v>
      </c>
      <c r="AY164" s="219" t="s">
        <v>144</v>
      </c>
    </row>
    <row r="165" spans="1:65" s="14" customFormat="1" ht="10.199999999999999">
      <c r="B165" s="209"/>
      <c r="C165" s="210"/>
      <c r="D165" s="200" t="s">
        <v>154</v>
      </c>
      <c r="E165" s="211" t="s">
        <v>19</v>
      </c>
      <c r="F165" s="212" t="s">
        <v>291</v>
      </c>
      <c r="G165" s="210"/>
      <c r="H165" s="213">
        <v>0.68600000000000005</v>
      </c>
      <c r="I165" s="214"/>
      <c r="J165" s="210"/>
      <c r="K165" s="210"/>
      <c r="L165" s="215"/>
      <c r="M165" s="216"/>
      <c r="N165" s="217"/>
      <c r="O165" s="217"/>
      <c r="P165" s="217"/>
      <c r="Q165" s="217"/>
      <c r="R165" s="217"/>
      <c r="S165" s="217"/>
      <c r="T165" s="218"/>
      <c r="AT165" s="219" t="s">
        <v>154</v>
      </c>
      <c r="AU165" s="219" t="s">
        <v>78</v>
      </c>
      <c r="AV165" s="14" t="s">
        <v>78</v>
      </c>
      <c r="AW165" s="14" t="s">
        <v>31</v>
      </c>
      <c r="AX165" s="14" t="s">
        <v>69</v>
      </c>
      <c r="AY165" s="219" t="s">
        <v>144</v>
      </c>
    </row>
    <row r="166" spans="1:65" s="13" customFormat="1" ht="10.199999999999999">
      <c r="B166" s="198"/>
      <c r="C166" s="199"/>
      <c r="D166" s="200" t="s">
        <v>154</v>
      </c>
      <c r="E166" s="201" t="s">
        <v>19</v>
      </c>
      <c r="F166" s="202" t="s">
        <v>292</v>
      </c>
      <c r="G166" s="199"/>
      <c r="H166" s="201" t="s">
        <v>19</v>
      </c>
      <c r="I166" s="203"/>
      <c r="J166" s="199"/>
      <c r="K166" s="199"/>
      <c r="L166" s="204"/>
      <c r="M166" s="205"/>
      <c r="N166" s="206"/>
      <c r="O166" s="206"/>
      <c r="P166" s="206"/>
      <c r="Q166" s="206"/>
      <c r="R166" s="206"/>
      <c r="S166" s="206"/>
      <c r="T166" s="207"/>
      <c r="AT166" s="208" t="s">
        <v>154</v>
      </c>
      <c r="AU166" s="208" t="s">
        <v>78</v>
      </c>
      <c r="AV166" s="13" t="s">
        <v>74</v>
      </c>
      <c r="AW166" s="13" t="s">
        <v>31</v>
      </c>
      <c r="AX166" s="13" t="s">
        <v>69</v>
      </c>
      <c r="AY166" s="208" t="s">
        <v>144</v>
      </c>
    </row>
    <row r="167" spans="1:65" s="14" customFormat="1" ht="10.199999999999999">
      <c r="B167" s="209"/>
      <c r="C167" s="210"/>
      <c r="D167" s="200" t="s">
        <v>154</v>
      </c>
      <c r="E167" s="211" t="s">
        <v>19</v>
      </c>
      <c r="F167" s="212" t="s">
        <v>293</v>
      </c>
      <c r="G167" s="210"/>
      <c r="H167" s="213">
        <v>0.56699999999999995</v>
      </c>
      <c r="I167" s="214"/>
      <c r="J167" s="210"/>
      <c r="K167" s="210"/>
      <c r="L167" s="215"/>
      <c r="M167" s="216"/>
      <c r="N167" s="217"/>
      <c r="O167" s="217"/>
      <c r="P167" s="217"/>
      <c r="Q167" s="217"/>
      <c r="R167" s="217"/>
      <c r="S167" s="217"/>
      <c r="T167" s="218"/>
      <c r="AT167" s="219" t="s">
        <v>154</v>
      </c>
      <c r="AU167" s="219" t="s">
        <v>78</v>
      </c>
      <c r="AV167" s="14" t="s">
        <v>78</v>
      </c>
      <c r="AW167" s="14" t="s">
        <v>31</v>
      </c>
      <c r="AX167" s="14" t="s">
        <v>69</v>
      </c>
      <c r="AY167" s="219" t="s">
        <v>144</v>
      </c>
    </row>
    <row r="168" spans="1:65" s="13" customFormat="1" ht="10.199999999999999">
      <c r="B168" s="198"/>
      <c r="C168" s="199"/>
      <c r="D168" s="200" t="s">
        <v>154</v>
      </c>
      <c r="E168" s="201" t="s">
        <v>19</v>
      </c>
      <c r="F168" s="202" t="s">
        <v>294</v>
      </c>
      <c r="G168" s="199"/>
      <c r="H168" s="201" t="s">
        <v>19</v>
      </c>
      <c r="I168" s="203"/>
      <c r="J168" s="199"/>
      <c r="K168" s="199"/>
      <c r="L168" s="204"/>
      <c r="M168" s="205"/>
      <c r="N168" s="206"/>
      <c r="O168" s="206"/>
      <c r="P168" s="206"/>
      <c r="Q168" s="206"/>
      <c r="R168" s="206"/>
      <c r="S168" s="206"/>
      <c r="T168" s="207"/>
      <c r="AT168" s="208" t="s">
        <v>154</v>
      </c>
      <c r="AU168" s="208" t="s">
        <v>78</v>
      </c>
      <c r="AV168" s="13" t="s">
        <v>74</v>
      </c>
      <c r="AW168" s="13" t="s">
        <v>31</v>
      </c>
      <c r="AX168" s="13" t="s">
        <v>69</v>
      </c>
      <c r="AY168" s="208" t="s">
        <v>144</v>
      </c>
    </row>
    <row r="169" spans="1:65" s="14" customFormat="1" ht="10.199999999999999">
      <c r="B169" s="209"/>
      <c r="C169" s="210"/>
      <c r="D169" s="200" t="s">
        <v>154</v>
      </c>
      <c r="E169" s="211" t="s">
        <v>19</v>
      </c>
      <c r="F169" s="212" t="s">
        <v>295</v>
      </c>
      <c r="G169" s="210"/>
      <c r="H169" s="213">
        <v>19.227</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3" customFormat="1" ht="10.199999999999999">
      <c r="B170" s="198"/>
      <c r="C170" s="199"/>
      <c r="D170" s="200" t="s">
        <v>154</v>
      </c>
      <c r="E170" s="201" t="s">
        <v>19</v>
      </c>
      <c r="F170" s="202" t="s">
        <v>296</v>
      </c>
      <c r="G170" s="199"/>
      <c r="H170" s="201" t="s">
        <v>19</v>
      </c>
      <c r="I170" s="203"/>
      <c r="J170" s="199"/>
      <c r="K170" s="199"/>
      <c r="L170" s="204"/>
      <c r="M170" s="205"/>
      <c r="N170" s="206"/>
      <c r="O170" s="206"/>
      <c r="P170" s="206"/>
      <c r="Q170" s="206"/>
      <c r="R170" s="206"/>
      <c r="S170" s="206"/>
      <c r="T170" s="207"/>
      <c r="AT170" s="208" t="s">
        <v>154</v>
      </c>
      <c r="AU170" s="208" t="s">
        <v>78</v>
      </c>
      <c r="AV170" s="13" t="s">
        <v>74</v>
      </c>
      <c r="AW170" s="13" t="s">
        <v>31</v>
      </c>
      <c r="AX170" s="13" t="s">
        <v>69</v>
      </c>
      <c r="AY170" s="208" t="s">
        <v>144</v>
      </c>
    </row>
    <row r="171" spans="1:65" s="14" customFormat="1" ht="10.199999999999999">
      <c r="B171" s="209"/>
      <c r="C171" s="210"/>
      <c r="D171" s="200" t="s">
        <v>154</v>
      </c>
      <c r="E171" s="211" t="s">
        <v>19</v>
      </c>
      <c r="F171" s="212" t="s">
        <v>297</v>
      </c>
      <c r="G171" s="210"/>
      <c r="H171" s="213">
        <v>1.47</v>
      </c>
      <c r="I171" s="214"/>
      <c r="J171" s="210"/>
      <c r="K171" s="210"/>
      <c r="L171" s="215"/>
      <c r="M171" s="216"/>
      <c r="N171" s="217"/>
      <c r="O171" s="217"/>
      <c r="P171" s="217"/>
      <c r="Q171" s="217"/>
      <c r="R171" s="217"/>
      <c r="S171" s="217"/>
      <c r="T171" s="218"/>
      <c r="AT171" s="219" t="s">
        <v>154</v>
      </c>
      <c r="AU171" s="219" t="s">
        <v>78</v>
      </c>
      <c r="AV171" s="14" t="s">
        <v>78</v>
      </c>
      <c r="AW171" s="14" t="s">
        <v>31</v>
      </c>
      <c r="AX171" s="14" t="s">
        <v>69</v>
      </c>
      <c r="AY171" s="219" t="s">
        <v>144</v>
      </c>
    </row>
    <row r="172" spans="1:65" s="15" customFormat="1" ht="10.199999999999999">
      <c r="B172" s="220"/>
      <c r="C172" s="221"/>
      <c r="D172" s="200" t="s">
        <v>154</v>
      </c>
      <c r="E172" s="222" t="s">
        <v>19</v>
      </c>
      <c r="F172" s="223" t="s">
        <v>158</v>
      </c>
      <c r="G172" s="221"/>
      <c r="H172" s="224">
        <v>91.356999999999999</v>
      </c>
      <c r="I172" s="225"/>
      <c r="J172" s="221"/>
      <c r="K172" s="221"/>
      <c r="L172" s="226"/>
      <c r="M172" s="227"/>
      <c r="N172" s="228"/>
      <c r="O172" s="228"/>
      <c r="P172" s="228"/>
      <c r="Q172" s="228"/>
      <c r="R172" s="228"/>
      <c r="S172" s="228"/>
      <c r="T172" s="229"/>
      <c r="AT172" s="230" t="s">
        <v>154</v>
      </c>
      <c r="AU172" s="230" t="s">
        <v>78</v>
      </c>
      <c r="AV172" s="15" t="s">
        <v>106</v>
      </c>
      <c r="AW172" s="15" t="s">
        <v>31</v>
      </c>
      <c r="AX172" s="15" t="s">
        <v>74</v>
      </c>
      <c r="AY172" s="230" t="s">
        <v>144</v>
      </c>
    </row>
    <row r="173" spans="1:65" s="2" customFormat="1" ht="24.15" customHeight="1">
      <c r="A173" s="36"/>
      <c r="B173" s="37"/>
      <c r="C173" s="180" t="s">
        <v>298</v>
      </c>
      <c r="D173" s="180" t="s">
        <v>146</v>
      </c>
      <c r="E173" s="181" t="s">
        <v>299</v>
      </c>
      <c r="F173" s="182" t="s">
        <v>300</v>
      </c>
      <c r="G173" s="183" t="s">
        <v>149</v>
      </c>
      <c r="H173" s="184">
        <v>1</v>
      </c>
      <c r="I173" s="185"/>
      <c r="J173" s="186">
        <f>ROUND(I173*H173,2)</f>
        <v>0</v>
      </c>
      <c r="K173" s="182" t="s">
        <v>150</v>
      </c>
      <c r="L173" s="41"/>
      <c r="M173" s="187" t="s">
        <v>19</v>
      </c>
      <c r="N173" s="188" t="s">
        <v>40</v>
      </c>
      <c r="O173" s="66"/>
      <c r="P173" s="189">
        <f>O173*H173</f>
        <v>0</v>
      </c>
      <c r="Q173" s="189">
        <v>0</v>
      </c>
      <c r="R173" s="189">
        <f>Q173*H173</f>
        <v>0</v>
      </c>
      <c r="S173" s="189">
        <v>0</v>
      </c>
      <c r="T173" s="190">
        <f>S173*H173</f>
        <v>0</v>
      </c>
      <c r="U173" s="36"/>
      <c r="V173" s="36"/>
      <c r="W173" s="36"/>
      <c r="X173" s="36"/>
      <c r="Y173" s="36"/>
      <c r="Z173" s="36"/>
      <c r="AA173" s="36"/>
      <c r="AB173" s="36"/>
      <c r="AC173" s="36"/>
      <c r="AD173" s="36"/>
      <c r="AE173" s="36"/>
      <c r="AR173" s="191" t="s">
        <v>106</v>
      </c>
      <c r="AT173" s="191" t="s">
        <v>146</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74</v>
      </c>
      <c r="BK173" s="192">
        <f>ROUND(I173*H173,2)</f>
        <v>0</v>
      </c>
      <c r="BL173" s="19" t="s">
        <v>106</v>
      </c>
      <c r="BM173" s="191" t="s">
        <v>301</v>
      </c>
    </row>
    <row r="174" spans="1:65" s="2" customFormat="1" ht="10.199999999999999">
      <c r="A174" s="36"/>
      <c r="B174" s="37"/>
      <c r="C174" s="38"/>
      <c r="D174" s="193" t="s">
        <v>152</v>
      </c>
      <c r="E174" s="38"/>
      <c r="F174" s="194" t="s">
        <v>302</v>
      </c>
      <c r="G174" s="38"/>
      <c r="H174" s="38"/>
      <c r="I174" s="195"/>
      <c r="J174" s="38"/>
      <c r="K174" s="38"/>
      <c r="L174" s="41"/>
      <c r="M174" s="196"/>
      <c r="N174" s="197"/>
      <c r="O174" s="66"/>
      <c r="P174" s="66"/>
      <c r="Q174" s="66"/>
      <c r="R174" s="66"/>
      <c r="S174" s="66"/>
      <c r="T174" s="67"/>
      <c r="U174" s="36"/>
      <c r="V174" s="36"/>
      <c r="W174" s="36"/>
      <c r="X174" s="36"/>
      <c r="Y174" s="36"/>
      <c r="Z174" s="36"/>
      <c r="AA174" s="36"/>
      <c r="AB174" s="36"/>
      <c r="AC174" s="36"/>
      <c r="AD174" s="36"/>
      <c r="AE174" s="36"/>
      <c r="AT174" s="19" t="s">
        <v>152</v>
      </c>
      <c r="AU174" s="19" t="s">
        <v>78</v>
      </c>
    </row>
    <row r="175" spans="1:65" s="13" customFormat="1" ht="10.199999999999999">
      <c r="B175" s="198"/>
      <c r="C175" s="199"/>
      <c r="D175" s="200" t="s">
        <v>154</v>
      </c>
      <c r="E175" s="201" t="s">
        <v>19</v>
      </c>
      <c r="F175" s="202" t="s">
        <v>303</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304</v>
      </c>
      <c r="G176" s="210"/>
      <c r="H176" s="213">
        <v>1</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5" customFormat="1" ht="10.199999999999999">
      <c r="B177" s="220"/>
      <c r="C177" s="221"/>
      <c r="D177" s="200" t="s">
        <v>154</v>
      </c>
      <c r="E177" s="222" t="s">
        <v>19</v>
      </c>
      <c r="F177" s="223" t="s">
        <v>158</v>
      </c>
      <c r="G177" s="221"/>
      <c r="H177" s="224">
        <v>1</v>
      </c>
      <c r="I177" s="225"/>
      <c r="J177" s="221"/>
      <c r="K177" s="221"/>
      <c r="L177" s="226"/>
      <c r="M177" s="227"/>
      <c r="N177" s="228"/>
      <c r="O177" s="228"/>
      <c r="P177" s="228"/>
      <c r="Q177" s="228"/>
      <c r="R177" s="228"/>
      <c r="S177" s="228"/>
      <c r="T177" s="229"/>
      <c r="AT177" s="230" t="s">
        <v>154</v>
      </c>
      <c r="AU177" s="230" t="s">
        <v>78</v>
      </c>
      <c r="AV177" s="15" t="s">
        <v>106</v>
      </c>
      <c r="AW177" s="15" t="s">
        <v>31</v>
      </c>
      <c r="AX177" s="15" t="s">
        <v>74</v>
      </c>
      <c r="AY177" s="230" t="s">
        <v>144</v>
      </c>
    </row>
    <row r="178" spans="1:65" s="2" customFormat="1" ht="24.15" customHeight="1">
      <c r="A178" s="36"/>
      <c r="B178" s="37"/>
      <c r="C178" s="180" t="s">
        <v>305</v>
      </c>
      <c r="D178" s="180" t="s">
        <v>146</v>
      </c>
      <c r="E178" s="181" t="s">
        <v>306</v>
      </c>
      <c r="F178" s="182" t="s">
        <v>307</v>
      </c>
      <c r="G178" s="183" t="s">
        <v>149</v>
      </c>
      <c r="H178" s="184">
        <v>70.816000000000003</v>
      </c>
      <c r="I178" s="185"/>
      <c r="J178" s="186">
        <f>ROUND(I178*H178,2)</f>
        <v>0</v>
      </c>
      <c r="K178" s="182" t="s">
        <v>150</v>
      </c>
      <c r="L178" s="41"/>
      <c r="M178" s="187" t="s">
        <v>19</v>
      </c>
      <c r="N178" s="188" t="s">
        <v>40</v>
      </c>
      <c r="O178" s="66"/>
      <c r="P178" s="189">
        <f>O178*H178</f>
        <v>0</v>
      </c>
      <c r="Q178" s="189">
        <v>0</v>
      </c>
      <c r="R178" s="189">
        <f>Q178*H178</f>
        <v>0</v>
      </c>
      <c r="S178" s="189">
        <v>0</v>
      </c>
      <c r="T178" s="190">
        <f>S178*H178</f>
        <v>0</v>
      </c>
      <c r="U178" s="36"/>
      <c r="V178" s="36"/>
      <c r="W178" s="36"/>
      <c r="X178" s="36"/>
      <c r="Y178" s="36"/>
      <c r="Z178" s="36"/>
      <c r="AA178" s="36"/>
      <c r="AB178" s="36"/>
      <c r="AC178" s="36"/>
      <c r="AD178" s="36"/>
      <c r="AE178" s="36"/>
      <c r="AR178" s="191" t="s">
        <v>106</v>
      </c>
      <c r="AT178" s="191" t="s">
        <v>146</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308</v>
      </c>
    </row>
    <row r="179" spans="1:65" s="2" customFormat="1" ht="10.199999999999999">
      <c r="A179" s="36"/>
      <c r="B179" s="37"/>
      <c r="C179" s="38"/>
      <c r="D179" s="193" t="s">
        <v>152</v>
      </c>
      <c r="E179" s="38"/>
      <c r="F179" s="194" t="s">
        <v>309</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152</v>
      </c>
      <c r="AU179" s="19" t="s">
        <v>78</v>
      </c>
    </row>
    <row r="180" spans="1:65" s="13" customFormat="1" ht="10.199999999999999">
      <c r="B180" s="198"/>
      <c r="C180" s="199"/>
      <c r="D180" s="200" t="s">
        <v>154</v>
      </c>
      <c r="E180" s="201" t="s">
        <v>19</v>
      </c>
      <c r="F180" s="202" t="s">
        <v>310</v>
      </c>
      <c r="G180" s="199"/>
      <c r="H180" s="201" t="s">
        <v>19</v>
      </c>
      <c r="I180" s="203"/>
      <c r="J180" s="199"/>
      <c r="K180" s="199"/>
      <c r="L180" s="204"/>
      <c r="M180" s="205"/>
      <c r="N180" s="206"/>
      <c r="O180" s="206"/>
      <c r="P180" s="206"/>
      <c r="Q180" s="206"/>
      <c r="R180" s="206"/>
      <c r="S180" s="206"/>
      <c r="T180" s="207"/>
      <c r="AT180" s="208" t="s">
        <v>154</v>
      </c>
      <c r="AU180" s="208" t="s">
        <v>78</v>
      </c>
      <c r="AV180" s="13" t="s">
        <v>74</v>
      </c>
      <c r="AW180" s="13" t="s">
        <v>31</v>
      </c>
      <c r="AX180" s="13" t="s">
        <v>69</v>
      </c>
      <c r="AY180" s="208" t="s">
        <v>144</v>
      </c>
    </row>
    <row r="181" spans="1:65" s="13" customFormat="1" ht="10.199999999999999">
      <c r="B181" s="198"/>
      <c r="C181" s="199"/>
      <c r="D181" s="200" t="s">
        <v>154</v>
      </c>
      <c r="E181" s="201" t="s">
        <v>19</v>
      </c>
      <c r="F181" s="202" t="s">
        <v>311</v>
      </c>
      <c r="G181" s="199"/>
      <c r="H181" s="201" t="s">
        <v>19</v>
      </c>
      <c r="I181" s="203"/>
      <c r="J181" s="199"/>
      <c r="K181" s="199"/>
      <c r="L181" s="204"/>
      <c r="M181" s="205"/>
      <c r="N181" s="206"/>
      <c r="O181" s="206"/>
      <c r="P181" s="206"/>
      <c r="Q181" s="206"/>
      <c r="R181" s="206"/>
      <c r="S181" s="206"/>
      <c r="T181" s="207"/>
      <c r="AT181" s="208" t="s">
        <v>154</v>
      </c>
      <c r="AU181" s="208" t="s">
        <v>78</v>
      </c>
      <c r="AV181" s="13" t="s">
        <v>74</v>
      </c>
      <c r="AW181" s="13" t="s">
        <v>31</v>
      </c>
      <c r="AX181" s="13" t="s">
        <v>69</v>
      </c>
      <c r="AY181" s="208" t="s">
        <v>144</v>
      </c>
    </row>
    <row r="182" spans="1:65" s="14" customFormat="1" ht="10.199999999999999">
      <c r="B182" s="209"/>
      <c r="C182" s="210"/>
      <c r="D182" s="200" t="s">
        <v>154</v>
      </c>
      <c r="E182" s="211" t="s">
        <v>19</v>
      </c>
      <c r="F182" s="212" t="s">
        <v>312</v>
      </c>
      <c r="G182" s="210"/>
      <c r="H182" s="213">
        <v>12.718</v>
      </c>
      <c r="I182" s="214"/>
      <c r="J182" s="210"/>
      <c r="K182" s="210"/>
      <c r="L182" s="215"/>
      <c r="M182" s="216"/>
      <c r="N182" s="217"/>
      <c r="O182" s="217"/>
      <c r="P182" s="217"/>
      <c r="Q182" s="217"/>
      <c r="R182" s="217"/>
      <c r="S182" s="217"/>
      <c r="T182" s="218"/>
      <c r="AT182" s="219" t="s">
        <v>154</v>
      </c>
      <c r="AU182" s="219" t="s">
        <v>78</v>
      </c>
      <c r="AV182" s="14" t="s">
        <v>78</v>
      </c>
      <c r="AW182" s="14" t="s">
        <v>31</v>
      </c>
      <c r="AX182" s="14" t="s">
        <v>69</v>
      </c>
      <c r="AY182" s="219" t="s">
        <v>144</v>
      </c>
    </row>
    <row r="183" spans="1:65" s="13" customFormat="1" ht="10.199999999999999">
      <c r="B183" s="198"/>
      <c r="C183" s="199"/>
      <c r="D183" s="200" t="s">
        <v>154</v>
      </c>
      <c r="E183" s="201" t="s">
        <v>19</v>
      </c>
      <c r="F183" s="202" t="s">
        <v>313</v>
      </c>
      <c r="G183" s="199"/>
      <c r="H183" s="201" t="s">
        <v>19</v>
      </c>
      <c r="I183" s="203"/>
      <c r="J183" s="199"/>
      <c r="K183" s="199"/>
      <c r="L183" s="204"/>
      <c r="M183" s="205"/>
      <c r="N183" s="206"/>
      <c r="O183" s="206"/>
      <c r="P183" s="206"/>
      <c r="Q183" s="206"/>
      <c r="R183" s="206"/>
      <c r="S183" s="206"/>
      <c r="T183" s="207"/>
      <c r="AT183" s="208" t="s">
        <v>154</v>
      </c>
      <c r="AU183" s="208" t="s">
        <v>78</v>
      </c>
      <c r="AV183" s="13" t="s">
        <v>74</v>
      </c>
      <c r="AW183" s="13" t="s">
        <v>31</v>
      </c>
      <c r="AX183" s="13" t="s">
        <v>69</v>
      </c>
      <c r="AY183" s="208" t="s">
        <v>144</v>
      </c>
    </row>
    <row r="184" spans="1:65" s="14" customFormat="1" ht="10.199999999999999">
      <c r="B184" s="209"/>
      <c r="C184" s="210"/>
      <c r="D184" s="200" t="s">
        <v>154</v>
      </c>
      <c r="E184" s="211" t="s">
        <v>19</v>
      </c>
      <c r="F184" s="212" t="s">
        <v>314</v>
      </c>
      <c r="G184" s="210"/>
      <c r="H184" s="213">
        <v>49.457999999999998</v>
      </c>
      <c r="I184" s="214"/>
      <c r="J184" s="210"/>
      <c r="K184" s="210"/>
      <c r="L184" s="215"/>
      <c r="M184" s="216"/>
      <c r="N184" s="217"/>
      <c r="O184" s="217"/>
      <c r="P184" s="217"/>
      <c r="Q184" s="217"/>
      <c r="R184" s="217"/>
      <c r="S184" s="217"/>
      <c r="T184" s="218"/>
      <c r="AT184" s="219" t="s">
        <v>154</v>
      </c>
      <c r="AU184" s="219" t="s">
        <v>78</v>
      </c>
      <c r="AV184" s="14" t="s">
        <v>78</v>
      </c>
      <c r="AW184" s="14" t="s">
        <v>31</v>
      </c>
      <c r="AX184" s="14" t="s">
        <v>69</v>
      </c>
      <c r="AY184" s="219" t="s">
        <v>144</v>
      </c>
    </row>
    <row r="185" spans="1:65" s="13" customFormat="1" ht="10.199999999999999">
      <c r="B185" s="198"/>
      <c r="C185" s="199"/>
      <c r="D185" s="200" t="s">
        <v>154</v>
      </c>
      <c r="E185" s="201" t="s">
        <v>19</v>
      </c>
      <c r="F185" s="202" t="s">
        <v>315</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ht="10.199999999999999">
      <c r="B186" s="209"/>
      <c r="C186" s="210"/>
      <c r="D186" s="200" t="s">
        <v>154</v>
      </c>
      <c r="E186" s="211" t="s">
        <v>19</v>
      </c>
      <c r="F186" s="212" t="s">
        <v>316</v>
      </c>
      <c r="G186" s="210"/>
      <c r="H186" s="213">
        <v>8.64</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70.816000000000003</v>
      </c>
      <c r="I187" s="225"/>
      <c r="J187" s="221"/>
      <c r="K187" s="221"/>
      <c r="L187" s="226"/>
      <c r="M187" s="227"/>
      <c r="N187" s="228"/>
      <c r="O187" s="228"/>
      <c r="P187" s="228"/>
      <c r="Q187" s="228"/>
      <c r="R187" s="228"/>
      <c r="S187" s="228"/>
      <c r="T187" s="229"/>
      <c r="AT187" s="230" t="s">
        <v>154</v>
      </c>
      <c r="AU187" s="230" t="s">
        <v>78</v>
      </c>
      <c r="AV187" s="15" t="s">
        <v>106</v>
      </c>
      <c r="AW187" s="15" t="s">
        <v>31</v>
      </c>
      <c r="AX187" s="15" t="s">
        <v>74</v>
      </c>
      <c r="AY187" s="230" t="s">
        <v>144</v>
      </c>
    </row>
    <row r="188" spans="1:65" s="2" customFormat="1" ht="24.15" customHeight="1">
      <c r="A188" s="36"/>
      <c r="B188" s="37"/>
      <c r="C188" s="180" t="s">
        <v>317</v>
      </c>
      <c r="D188" s="180" t="s">
        <v>146</v>
      </c>
      <c r="E188" s="181" t="s">
        <v>318</v>
      </c>
      <c r="F188" s="182" t="s">
        <v>319</v>
      </c>
      <c r="G188" s="183" t="s">
        <v>149</v>
      </c>
      <c r="H188" s="184">
        <v>2.3039999999999998</v>
      </c>
      <c r="I188" s="185"/>
      <c r="J188" s="186">
        <f>ROUND(I188*H188,2)</f>
        <v>0</v>
      </c>
      <c r="K188" s="182" t="s">
        <v>150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320</v>
      </c>
    </row>
    <row r="189" spans="1:65" s="2" customFormat="1" ht="10.199999999999999">
      <c r="A189" s="36"/>
      <c r="B189" s="37"/>
      <c r="C189" s="38"/>
      <c r="D189" s="193" t="s">
        <v>152</v>
      </c>
      <c r="E189" s="38"/>
      <c r="F189" s="194" t="s">
        <v>321</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13" customFormat="1" ht="10.199999999999999">
      <c r="B190" s="198"/>
      <c r="C190" s="199"/>
      <c r="D190" s="200" t="s">
        <v>154</v>
      </c>
      <c r="E190" s="201" t="s">
        <v>19</v>
      </c>
      <c r="F190" s="202" t="s">
        <v>322</v>
      </c>
      <c r="G190" s="199"/>
      <c r="H190" s="201" t="s">
        <v>19</v>
      </c>
      <c r="I190" s="203"/>
      <c r="J190" s="199"/>
      <c r="K190" s="199"/>
      <c r="L190" s="204"/>
      <c r="M190" s="205"/>
      <c r="N190" s="206"/>
      <c r="O190" s="206"/>
      <c r="P190" s="206"/>
      <c r="Q190" s="206"/>
      <c r="R190" s="206"/>
      <c r="S190" s="206"/>
      <c r="T190" s="207"/>
      <c r="AT190" s="208" t="s">
        <v>154</v>
      </c>
      <c r="AU190" s="208" t="s">
        <v>78</v>
      </c>
      <c r="AV190" s="13" t="s">
        <v>74</v>
      </c>
      <c r="AW190" s="13" t="s">
        <v>31</v>
      </c>
      <c r="AX190" s="13" t="s">
        <v>69</v>
      </c>
      <c r="AY190" s="208" t="s">
        <v>144</v>
      </c>
    </row>
    <row r="191" spans="1:65" s="14" customFormat="1" ht="10.199999999999999">
      <c r="B191" s="209"/>
      <c r="C191" s="210"/>
      <c r="D191" s="200" t="s">
        <v>154</v>
      </c>
      <c r="E191" s="211" t="s">
        <v>19</v>
      </c>
      <c r="F191" s="212" t="s">
        <v>323</v>
      </c>
      <c r="G191" s="210"/>
      <c r="H191" s="213">
        <v>2.3039999999999998</v>
      </c>
      <c r="I191" s="214"/>
      <c r="J191" s="210"/>
      <c r="K191" s="210"/>
      <c r="L191" s="215"/>
      <c r="M191" s="216"/>
      <c r="N191" s="217"/>
      <c r="O191" s="217"/>
      <c r="P191" s="217"/>
      <c r="Q191" s="217"/>
      <c r="R191" s="217"/>
      <c r="S191" s="217"/>
      <c r="T191" s="218"/>
      <c r="AT191" s="219" t="s">
        <v>154</v>
      </c>
      <c r="AU191" s="219" t="s">
        <v>78</v>
      </c>
      <c r="AV191" s="14" t="s">
        <v>78</v>
      </c>
      <c r="AW191" s="14" t="s">
        <v>31</v>
      </c>
      <c r="AX191" s="14" t="s">
        <v>69</v>
      </c>
      <c r="AY191" s="219" t="s">
        <v>144</v>
      </c>
    </row>
    <row r="192" spans="1:65" s="15" customFormat="1" ht="10.199999999999999">
      <c r="B192" s="220"/>
      <c r="C192" s="221"/>
      <c r="D192" s="200" t="s">
        <v>154</v>
      </c>
      <c r="E192" s="222" t="s">
        <v>19</v>
      </c>
      <c r="F192" s="223" t="s">
        <v>158</v>
      </c>
      <c r="G192" s="221"/>
      <c r="H192" s="224">
        <v>2.3039999999999998</v>
      </c>
      <c r="I192" s="225"/>
      <c r="J192" s="221"/>
      <c r="K192" s="221"/>
      <c r="L192" s="226"/>
      <c r="M192" s="227"/>
      <c r="N192" s="228"/>
      <c r="O192" s="228"/>
      <c r="P192" s="228"/>
      <c r="Q192" s="228"/>
      <c r="R192" s="228"/>
      <c r="S192" s="228"/>
      <c r="T192" s="229"/>
      <c r="AT192" s="230" t="s">
        <v>154</v>
      </c>
      <c r="AU192" s="230" t="s">
        <v>78</v>
      </c>
      <c r="AV192" s="15" t="s">
        <v>106</v>
      </c>
      <c r="AW192" s="15" t="s">
        <v>31</v>
      </c>
      <c r="AX192" s="15" t="s">
        <v>74</v>
      </c>
      <c r="AY192" s="230" t="s">
        <v>144</v>
      </c>
    </row>
    <row r="193" spans="1:65" s="2" customFormat="1" ht="16.5" customHeight="1">
      <c r="A193" s="36"/>
      <c r="B193" s="37"/>
      <c r="C193" s="180" t="s">
        <v>181</v>
      </c>
      <c r="D193" s="180" t="s">
        <v>146</v>
      </c>
      <c r="E193" s="181" t="s">
        <v>324</v>
      </c>
      <c r="F193" s="182" t="s">
        <v>325</v>
      </c>
      <c r="G193" s="183" t="s">
        <v>149</v>
      </c>
      <c r="H193" s="184">
        <v>7.05</v>
      </c>
      <c r="I193" s="185"/>
      <c r="J193" s="186">
        <f>ROUND(I193*H193,2)</f>
        <v>0</v>
      </c>
      <c r="K193" s="182" t="s">
        <v>150</v>
      </c>
      <c r="L193" s="41"/>
      <c r="M193" s="187" t="s">
        <v>19</v>
      </c>
      <c r="N193" s="188" t="s">
        <v>40</v>
      </c>
      <c r="O193" s="66"/>
      <c r="P193" s="189">
        <f>O193*H193</f>
        <v>0</v>
      </c>
      <c r="Q193" s="189">
        <v>0</v>
      </c>
      <c r="R193" s="189">
        <f>Q193*H193</f>
        <v>0</v>
      </c>
      <c r="S193" s="189">
        <v>0</v>
      </c>
      <c r="T193" s="190">
        <f>S193*H193</f>
        <v>0</v>
      </c>
      <c r="U193" s="36"/>
      <c r="V193" s="36"/>
      <c r="W193" s="36"/>
      <c r="X193" s="36"/>
      <c r="Y193" s="36"/>
      <c r="Z193" s="36"/>
      <c r="AA193" s="36"/>
      <c r="AB193" s="36"/>
      <c r="AC193" s="36"/>
      <c r="AD193" s="36"/>
      <c r="AE193" s="36"/>
      <c r="AR193" s="191" t="s">
        <v>106</v>
      </c>
      <c r="AT193" s="191" t="s">
        <v>146</v>
      </c>
      <c r="AU193" s="191" t="s">
        <v>78</v>
      </c>
      <c r="AY193" s="19" t="s">
        <v>144</v>
      </c>
      <c r="BE193" s="192">
        <f>IF(N193="základní",J193,0)</f>
        <v>0</v>
      </c>
      <c r="BF193" s="192">
        <f>IF(N193="snížená",J193,0)</f>
        <v>0</v>
      </c>
      <c r="BG193" s="192">
        <f>IF(N193="zákl. přenesená",J193,0)</f>
        <v>0</v>
      </c>
      <c r="BH193" s="192">
        <f>IF(N193="sníž. přenesená",J193,0)</f>
        <v>0</v>
      </c>
      <c r="BI193" s="192">
        <f>IF(N193="nulová",J193,0)</f>
        <v>0</v>
      </c>
      <c r="BJ193" s="19" t="s">
        <v>74</v>
      </c>
      <c r="BK193" s="192">
        <f>ROUND(I193*H193,2)</f>
        <v>0</v>
      </c>
      <c r="BL193" s="19" t="s">
        <v>106</v>
      </c>
      <c r="BM193" s="191" t="s">
        <v>326</v>
      </c>
    </row>
    <row r="194" spans="1:65" s="2" customFormat="1" ht="10.199999999999999">
      <c r="A194" s="36"/>
      <c r="B194" s="37"/>
      <c r="C194" s="38"/>
      <c r="D194" s="193" t="s">
        <v>152</v>
      </c>
      <c r="E194" s="38"/>
      <c r="F194" s="194" t="s">
        <v>327</v>
      </c>
      <c r="G194" s="38"/>
      <c r="H194" s="38"/>
      <c r="I194" s="195"/>
      <c r="J194" s="38"/>
      <c r="K194" s="38"/>
      <c r="L194" s="41"/>
      <c r="M194" s="196"/>
      <c r="N194" s="197"/>
      <c r="O194" s="66"/>
      <c r="P194" s="66"/>
      <c r="Q194" s="66"/>
      <c r="R194" s="66"/>
      <c r="S194" s="66"/>
      <c r="T194" s="67"/>
      <c r="U194" s="36"/>
      <c r="V194" s="36"/>
      <c r="W194" s="36"/>
      <c r="X194" s="36"/>
      <c r="Y194" s="36"/>
      <c r="Z194" s="36"/>
      <c r="AA194" s="36"/>
      <c r="AB194" s="36"/>
      <c r="AC194" s="36"/>
      <c r="AD194" s="36"/>
      <c r="AE194" s="36"/>
      <c r="AT194" s="19" t="s">
        <v>152</v>
      </c>
      <c r="AU194" s="19" t="s">
        <v>78</v>
      </c>
    </row>
    <row r="195" spans="1:65" s="13" customFormat="1" ht="10.199999999999999">
      <c r="B195" s="198"/>
      <c r="C195" s="199"/>
      <c r="D195" s="200" t="s">
        <v>154</v>
      </c>
      <c r="E195" s="201" t="s">
        <v>19</v>
      </c>
      <c r="F195" s="202" t="s">
        <v>328</v>
      </c>
      <c r="G195" s="199"/>
      <c r="H195" s="201" t="s">
        <v>19</v>
      </c>
      <c r="I195" s="203"/>
      <c r="J195" s="199"/>
      <c r="K195" s="199"/>
      <c r="L195" s="204"/>
      <c r="M195" s="205"/>
      <c r="N195" s="206"/>
      <c r="O195" s="206"/>
      <c r="P195" s="206"/>
      <c r="Q195" s="206"/>
      <c r="R195" s="206"/>
      <c r="S195" s="206"/>
      <c r="T195" s="207"/>
      <c r="AT195" s="208" t="s">
        <v>154</v>
      </c>
      <c r="AU195" s="208" t="s">
        <v>78</v>
      </c>
      <c r="AV195" s="13" t="s">
        <v>74</v>
      </c>
      <c r="AW195" s="13" t="s">
        <v>31</v>
      </c>
      <c r="AX195" s="13" t="s">
        <v>69</v>
      </c>
      <c r="AY195" s="208" t="s">
        <v>144</v>
      </c>
    </row>
    <row r="196" spans="1:65" s="14" customFormat="1" ht="10.199999999999999">
      <c r="B196" s="209"/>
      <c r="C196" s="210"/>
      <c r="D196" s="200" t="s">
        <v>154</v>
      </c>
      <c r="E196" s="211" t="s">
        <v>19</v>
      </c>
      <c r="F196" s="212" t="s">
        <v>329</v>
      </c>
      <c r="G196" s="210"/>
      <c r="H196" s="213">
        <v>7.05</v>
      </c>
      <c r="I196" s="214"/>
      <c r="J196" s="210"/>
      <c r="K196" s="210"/>
      <c r="L196" s="215"/>
      <c r="M196" s="216"/>
      <c r="N196" s="217"/>
      <c r="O196" s="217"/>
      <c r="P196" s="217"/>
      <c r="Q196" s="217"/>
      <c r="R196" s="217"/>
      <c r="S196" s="217"/>
      <c r="T196" s="218"/>
      <c r="AT196" s="219" t="s">
        <v>154</v>
      </c>
      <c r="AU196" s="219" t="s">
        <v>78</v>
      </c>
      <c r="AV196" s="14" t="s">
        <v>78</v>
      </c>
      <c r="AW196" s="14" t="s">
        <v>31</v>
      </c>
      <c r="AX196" s="14" t="s">
        <v>69</v>
      </c>
      <c r="AY196" s="219" t="s">
        <v>144</v>
      </c>
    </row>
    <row r="197" spans="1:65" s="15" customFormat="1" ht="10.199999999999999">
      <c r="B197" s="220"/>
      <c r="C197" s="221"/>
      <c r="D197" s="200" t="s">
        <v>154</v>
      </c>
      <c r="E197" s="222" t="s">
        <v>19</v>
      </c>
      <c r="F197" s="223" t="s">
        <v>158</v>
      </c>
      <c r="G197" s="221"/>
      <c r="H197" s="224">
        <v>7.05</v>
      </c>
      <c r="I197" s="225"/>
      <c r="J197" s="221"/>
      <c r="K197" s="221"/>
      <c r="L197" s="226"/>
      <c r="M197" s="227"/>
      <c r="N197" s="228"/>
      <c r="O197" s="228"/>
      <c r="P197" s="228"/>
      <c r="Q197" s="228"/>
      <c r="R197" s="228"/>
      <c r="S197" s="228"/>
      <c r="T197" s="229"/>
      <c r="AT197" s="230" t="s">
        <v>154</v>
      </c>
      <c r="AU197" s="230" t="s">
        <v>78</v>
      </c>
      <c r="AV197" s="15" t="s">
        <v>106</v>
      </c>
      <c r="AW197" s="15" t="s">
        <v>31</v>
      </c>
      <c r="AX197" s="15" t="s">
        <v>74</v>
      </c>
      <c r="AY197" s="230" t="s">
        <v>144</v>
      </c>
    </row>
    <row r="198" spans="1:65" s="2" customFormat="1" ht="37.799999999999997" customHeight="1">
      <c r="A198" s="36"/>
      <c r="B198" s="37"/>
      <c r="C198" s="180" t="s">
        <v>330</v>
      </c>
      <c r="D198" s="180" t="s">
        <v>146</v>
      </c>
      <c r="E198" s="181" t="s">
        <v>331</v>
      </c>
      <c r="F198" s="182" t="s">
        <v>332</v>
      </c>
      <c r="G198" s="183" t="s">
        <v>149</v>
      </c>
      <c r="H198" s="184">
        <v>347.84</v>
      </c>
      <c r="I198" s="185"/>
      <c r="J198" s="186">
        <f>ROUND(I198*H198,2)</f>
        <v>0</v>
      </c>
      <c r="K198" s="182" t="s">
        <v>150</v>
      </c>
      <c r="L198" s="41"/>
      <c r="M198" s="187" t="s">
        <v>19</v>
      </c>
      <c r="N198" s="188" t="s">
        <v>40</v>
      </c>
      <c r="O198" s="66"/>
      <c r="P198" s="189">
        <f>O198*H198</f>
        <v>0</v>
      </c>
      <c r="Q198" s="189">
        <v>0</v>
      </c>
      <c r="R198" s="189">
        <f>Q198*H198</f>
        <v>0</v>
      </c>
      <c r="S198" s="189">
        <v>0</v>
      </c>
      <c r="T198" s="190">
        <f>S198*H198</f>
        <v>0</v>
      </c>
      <c r="U198" s="36"/>
      <c r="V198" s="36"/>
      <c r="W198" s="36"/>
      <c r="X198" s="36"/>
      <c r="Y198" s="36"/>
      <c r="Z198" s="36"/>
      <c r="AA198" s="36"/>
      <c r="AB198" s="36"/>
      <c r="AC198" s="36"/>
      <c r="AD198" s="36"/>
      <c r="AE198" s="36"/>
      <c r="AR198" s="191" t="s">
        <v>106</v>
      </c>
      <c r="AT198" s="191" t="s">
        <v>146</v>
      </c>
      <c r="AU198" s="191" t="s">
        <v>78</v>
      </c>
      <c r="AY198" s="19" t="s">
        <v>144</v>
      </c>
      <c r="BE198" s="192">
        <f>IF(N198="základní",J198,0)</f>
        <v>0</v>
      </c>
      <c r="BF198" s="192">
        <f>IF(N198="snížená",J198,0)</f>
        <v>0</v>
      </c>
      <c r="BG198" s="192">
        <f>IF(N198="zákl. přenesená",J198,0)</f>
        <v>0</v>
      </c>
      <c r="BH198" s="192">
        <f>IF(N198="sníž. přenesená",J198,0)</f>
        <v>0</v>
      </c>
      <c r="BI198" s="192">
        <f>IF(N198="nulová",J198,0)</f>
        <v>0</v>
      </c>
      <c r="BJ198" s="19" t="s">
        <v>74</v>
      </c>
      <c r="BK198" s="192">
        <f>ROUND(I198*H198,2)</f>
        <v>0</v>
      </c>
      <c r="BL198" s="19" t="s">
        <v>106</v>
      </c>
      <c r="BM198" s="191" t="s">
        <v>333</v>
      </c>
    </row>
    <row r="199" spans="1:65" s="2" customFormat="1" ht="10.199999999999999">
      <c r="A199" s="36"/>
      <c r="B199" s="37"/>
      <c r="C199" s="38"/>
      <c r="D199" s="193" t="s">
        <v>152</v>
      </c>
      <c r="E199" s="38"/>
      <c r="F199" s="194" t="s">
        <v>334</v>
      </c>
      <c r="G199" s="38"/>
      <c r="H199" s="38"/>
      <c r="I199" s="195"/>
      <c r="J199" s="38"/>
      <c r="K199" s="38"/>
      <c r="L199" s="41"/>
      <c r="M199" s="196"/>
      <c r="N199" s="197"/>
      <c r="O199" s="66"/>
      <c r="P199" s="66"/>
      <c r="Q199" s="66"/>
      <c r="R199" s="66"/>
      <c r="S199" s="66"/>
      <c r="T199" s="67"/>
      <c r="U199" s="36"/>
      <c r="V199" s="36"/>
      <c r="W199" s="36"/>
      <c r="X199" s="36"/>
      <c r="Y199" s="36"/>
      <c r="Z199" s="36"/>
      <c r="AA199" s="36"/>
      <c r="AB199" s="36"/>
      <c r="AC199" s="36"/>
      <c r="AD199" s="36"/>
      <c r="AE199" s="36"/>
      <c r="AT199" s="19" t="s">
        <v>152</v>
      </c>
      <c r="AU199" s="19" t="s">
        <v>78</v>
      </c>
    </row>
    <row r="200" spans="1:65" s="13" customFormat="1" ht="10.199999999999999">
      <c r="B200" s="198"/>
      <c r="C200" s="199"/>
      <c r="D200" s="200" t="s">
        <v>154</v>
      </c>
      <c r="E200" s="201" t="s">
        <v>19</v>
      </c>
      <c r="F200" s="202" t="s">
        <v>335</v>
      </c>
      <c r="G200" s="199"/>
      <c r="H200" s="201" t="s">
        <v>19</v>
      </c>
      <c r="I200" s="203"/>
      <c r="J200" s="199"/>
      <c r="K200" s="199"/>
      <c r="L200" s="204"/>
      <c r="M200" s="205"/>
      <c r="N200" s="206"/>
      <c r="O200" s="206"/>
      <c r="P200" s="206"/>
      <c r="Q200" s="206"/>
      <c r="R200" s="206"/>
      <c r="S200" s="206"/>
      <c r="T200" s="207"/>
      <c r="AT200" s="208" t="s">
        <v>154</v>
      </c>
      <c r="AU200" s="208" t="s">
        <v>78</v>
      </c>
      <c r="AV200" s="13" t="s">
        <v>74</v>
      </c>
      <c r="AW200" s="13" t="s">
        <v>31</v>
      </c>
      <c r="AX200" s="13" t="s">
        <v>69</v>
      </c>
      <c r="AY200" s="208" t="s">
        <v>144</v>
      </c>
    </row>
    <row r="201" spans="1:65" s="14" customFormat="1" ht="10.199999999999999">
      <c r="B201" s="209"/>
      <c r="C201" s="210"/>
      <c r="D201" s="200" t="s">
        <v>154</v>
      </c>
      <c r="E201" s="211" t="s">
        <v>19</v>
      </c>
      <c r="F201" s="212" t="s">
        <v>336</v>
      </c>
      <c r="G201" s="210"/>
      <c r="H201" s="213">
        <v>95</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3" customFormat="1" ht="10.199999999999999">
      <c r="B202" s="198"/>
      <c r="C202" s="199"/>
      <c r="D202" s="200" t="s">
        <v>154</v>
      </c>
      <c r="E202" s="201" t="s">
        <v>19</v>
      </c>
      <c r="F202" s="202" t="s">
        <v>337</v>
      </c>
      <c r="G202" s="199"/>
      <c r="H202" s="201" t="s">
        <v>19</v>
      </c>
      <c r="I202" s="203"/>
      <c r="J202" s="199"/>
      <c r="K202" s="199"/>
      <c r="L202" s="204"/>
      <c r="M202" s="205"/>
      <c r="N202" s="206"/>
      <c r="O202" s="206"/>
      <c r="P202" s="206"/>
      <c r="Q202" s="206"/>
      <c r="R202" s="206"/>
      <c r="S202" s="206"/>
      <c r="T202" s="207"/>
      <c r="AT202" s="208" t="s">
        <v>154</v>
      </c>
      <c r="AU202" s="208" t="s">
        <v>78</v>
      </c>
      <c r="AV202" s="13" t="s">
        <v>74</v>
      </c>
      <c r="AW202" s="13" t="s">
        <v>31</v>
      </c>
      <c r="AX202" s="13" t="s">
        <v>69</v>
      </c>
      <c r="AY202" s="208" t="s">
        <v>144</v>
      </c>
    </row>
    <row r="203" spans="1:65" s="14" customFormat="1" ht="10.199999999999999">
      <c r="B203" s="209"/>
      <c r="C203" s="210"/>
      <c r="D203" s="200" t="s">
        <v>154</v>
      </c>
      <c r="E203" s="211" t="s">
        <v>19</v>
      </c>
      <c r="F203" s="212" t="s">
        <v>338</v>
      </c>
      <c r="G203" s="210"/>
      <c r="H203" s="213">
        <v>221.40799999999999</v>
      </c>
      <c r="I203" s="214"/>
      <c r="J203" s="210"/>
      <c r="K203" s="210"/>
      <c r="L203" s="215"/>
      <c r="M203" s="216"/>
      <c r="N203" s="217"/>
      <c r="O203" s="217"/>
      <c r="P203" s="217"/>
      <c r="Q203" s="217"/>
      <c r="R203" s="217"/>
      <c r="S203" s="217"/>
      <c r="T203" s="218"/>
      <c r="AT203" s="219" t="s">
        <v>154</v>
      </c>
      <c r="AU203" s="219" t="s">
        <v>78</v>
      </c>
      <c r="AV203" s="14" t="s">
        <v>78</v>
      </c>
      <c r="AW203" s="14" t="s">
        <v>31</v>
      </c>
      <c r="AX203" s="14" t="s">
        <v>69</v>
      </c>
      <c r="AY203" s="219" t="s">
        <v>144</v>
      </c>
    </row>
    <row r="204" spans="1:65" s="13" customFormat="1" ht="10.199999999999999">
      <c r="B204" s="198"/>
      <c r="C204" s="199"/>
      <c r="D204" s="200" t="s">
        <v>154</v>
      </c>
      <c r="E204" s="201" t="s">
        <v>19</v>
      </c>
      <c r="F204" s="202" t="s">
        <v>339</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340</v>
      </c>
      <c r="G205" s="210"/>
      <c r="H205" s="213">
        <v>31.431999999999999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347.84000000000003</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37.799999999999997" customHeight="1">
      <c r="A207" s="36"/>
      <c r="B207" s="37"/>
      <c r="C207" s="180" t="s">
        <v>341</v>
      </c>
      <c r="D207" s="180" t="s">
        <v>146</v>
      </c>
      <c r="E207" s="181" t="s">
        <v>342</v>
      </c>
      <c r="F207" s="182" t="s">
        <v>343</v>
      </c>
      <c r="G207" s="183" t="s">
        <v>149</v>
      </c>
      <c r="H207" s="184">
        <v>114.28400000000001</v>
      </c>
      <c r="I207" s="185"/>
      <c r="J207" s="186">
        <f>ROUND(I207*H207,2)</f>
        <v>0</v>
      </c>
      <c r="K207" s="182" t="s">
        <v>150</v>
      </c>
      <c r="L207" s="41"/>
      <c r="M207" s="187" t="s">
        <v>19</v>
      </c>
      <c r="N207" s="188" t="s">
        <v>40</v>
      </c>
      <c r="O207" s="66"/>
      <c r="P207" s="189">
        <f>O207*H207</f>
        <v>0</v>
      </c>
      <c r="Q207" s="189">
        <v>0</v>
      </c>
      <c r="R207" s="189">
        <f>Q207*H207</f>
        <v>0</v>
      </c>
      <c r="S207" s="189">
        <v>0</v>
      </c>
      <c r="T207" s="190">
        <f>S207*H207</f>
        <v>0</v>
      </c>
      <c r="U207" s="36"/>
      <c r="V207" s="36"/>
      <c r="W207" s="36"/>
      <c r="X207" s="36"/>
      <c r="Y207" s="36"/>
      <c r="Z207" s="36"/>
      <c r="AA207" s="36"/>
      <c r="AB207" s="36"/>
      <c r="AC207" s="36"/>
      <c r="AD207" s="36"/>
      <c r="AE207" s="36"/>
      <c r="AR207" s="191" t="s">
        <v>106</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344</v>
      </c>
    </row>
    <row r="208" spans="1:65" s="2" customFormat="1" ht="10.199999999999999">
      <c r="A208" s="36"/>
      <c r="B208" s="37"/>
      <c r="C208" s="38"/>
      <c r="D208" s="193" t="s">
        <v>152</v>
      </c>
      <c r="E208" s="38"/>
      <c r="F208" s="194" t="s">
        <v>345</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3" customFormat="1" ht="10.199999999999999">
      <c r="B209" s="198"/>
      <c r="C209" s="199"/>
      <c r="D209" s="200" t="s">
        <v>154</v>
      </c>
      <c r="E209" s="201" t="s">
        <v>19</v>
      </c>
      <c r="F209" s="202" t="s">
        <v>346</v>
      </c>
      <c r="G209" s="199"/>
      <c r="H209" s="201" t="s">
        <v>19</v>
      </c>
      <c r="I209" s="203"/>
      <c r="J209" s="199"/>
      <c r="K209" s="199"/>
      <c r="L209" s="204"/>
      <c r="M209" s="205"/>
      <c r="N209" s="206"/>
      <c r="O209" s="206"/>
      <c r="P209" s="206"/>
      <c r="Q209" s="206"/>
      <c r="R209" s="206"/>
      <c r="S209" s="206"/>
      <c r="T209" s="207"/>
      <c r="AT209" s="208" t="s">
        <v>154</v>
      </c>
      <c r="AU209" s="208" t="s">
        <v>78</v>
      </c>
      <c r="AV209" s="13" t="s">
        <v>74</v>
      </c>
      <c r="AW209" s="13" t="s">
        <v>31</v>
      </c>
      <c r="AX209" s="13" t="s">
        <v>69</v>
      </c>
      <c r="AY209" s="208" t="s">
        <v>144</v>
      </c>
    </row>
    <row r="210" spans="1:65" s="13" customFormat="1" ht="10.199999999999999">
      <c r="B210" s="198"/>
      <c r="C210" s="199"/>
      <c r="D210" s="200" t="s">
        <v>154</v>
      </c>
      <c r="E210" s="201" t="s">
        <v>19</v>
      </c>
      <c r="F210" s="202" t="s">
        <v>347</v>
      </c>
      <c r="G210" s="199"/>
      <c r="H210" s="201" t="s">
        <v>19</v>
      </c>
      <c r="I210" s="203"/>
      <c r="J210" s="199"/>
      <c r="K210" s="199"/>
      <c r="L210" s="204"/>
      <c r="M210" s="205"/>
      <c r="N210" s="206"/>
      <c r="O210" s="206"/>
      <c r="P210" s="206"/>
      <c r="Q210" s="206"/>
      <c r="R210" s="206"/>
      <c r="S210" s="206"/>
      <c r="T210" s="207"/>
      <c r="AT210" s="208" t="s">
        <v>154</v>
      </c>
      <c r="AU210" s="208" t="s">
        <v>78</v>
      </c>
      <c r="AV210" s="13" t="s">
        <v>74</v>
      </c>
      <c r="AW210" s="13" t="s">
        <v>31</v>
      </c>
      <c r="AX210" s="13" t="s">
        <v>69</v>
      </c>
      <c r="AY210" s="208" t="s">
        <v>144</v>
      </c>
    </row>
    <row r="211" spans="1:65" s="14" customFormat="1" ht="10.199999999999999">
      <c r="B211" s="209"/>
      <c r="C211" s="210"/>
      <c r="D211" s="200" t="s">
        <v>154</v>
      </c>
      <c r="E211" s="211" t="s">
        <v>19</v>
      </c>
      <c r="F211" s="212" t="s">
        <v>348</v>
      </c>
      <c r="G211" s="210"/>
      <c r="H211" s="213">
        <v>224.988</v>
      </c>
      <c r="I211" s="214"/>
      <c r="J211" s="210"/>
      <c r="K211" s="210"/>
      <c r="L211" s="215"/>
      <c r="M211" s="216"/>
      <c r="N211" s="217"/>
      <c r="O211" s="217"/>
      <c r="P211" s="217"/>
      <c r="Q211" s="217"/>
      <c r="R211" s="217"/>
      <c r="S211" s="217"/>
      <c r="T211" s="218"/>
      <c r="AT211" s="219" t="s">
        <v>154</v>
      </c>
      <c r="AU211" s="219" t="s">
        <v>78</v>
      </c>
      <c r="AV211" s="14" t="s">
        <v>78</v>
      </c>
      <c r="AW211" s="14" t="s">
        <v>31</v>
      </c>
      <c r="AX211" s="14" t="s">
        <v>69</v>
      </c>
      <c r="AY211" s="219" t="s">
        <v>144</v>
      </c>
    </row>
    <row r="212" spans="1:65" s="13" customFormat="1" ht="10.199999999999999">
      <c r="B212" s="198"/>
      <c r="C212" s="199"/>
      <c r="D212" s="200" t="s">
        <v>154</v>
      </c>
      <c r="E212" s="201" t="s">
        <v>19</v>
      </c>
      <c r="F212" s="202" t="s">
        <v>349</v>
      </c>
      <c r="G212" s="199"/>
      <c r="H212" s="201" t="s">
        <v>19</v>
      </c>
      <c r="I212" s="203"/>
      <c r="J212" s="199"/>
      <c r="K212" s="199"/>
      <c r="L212" s="204"/>
      <c r="M212" s="205"/>
      <c r="N212" s="206"/>
      <c r="O212" s="206"/>
      <c r="P212" s="206"/>
      <c r="Q212" s="206"/>
      <c r="R212" s="206"/>
      <c r="S212" s="206"/>
      <c r="T212" s="207"/>
      <c r="AT212" s="208" t="s">
        <v>154</v>
      </c>
      <c r="AU212" s="208" t="s">
        <v>78</v>
      </c>
      <c r="AV212" s="13" t="s">
        <v>74</v>
      </c>
      <c r="AW212" s="13" t="s">
        <v>31</v>
      </c>
      <c r="AX212" s="13" t="s">
        <v>69</v>
      </c>
      <c r="AY212" s="208" t="s">
        <v>144</v>
      </c>
    </row>
    <row r="213" spans="1:65" s="14" customFormat="1" ht="10.199999999999999">
      <c r="B213" s="209"/>
      <c r="C213" s="210"/>
      <c r="D213" s="200" t="s">
        <v>154</v>
      </c>
      <c r="E213" s="211" t="s">
        <v>19</v>
      </c>
      <c r="F213" s="212" t="s">
        <v>350</v>
      </c>
      <c r="G213" s="210"/>
      <c r="H213" s="213">
        <v>-110.70399999999999</v>
      </c>
      <c r="I213" s="214"/>
      <c r="J213" s="210"/>
      <c r="K213" s="210"/>
      <c r="L213" s="215"/>
      <c r="M213" s="216"/>
      <c r="N213" s="217"/>
      <c r="O213" s="217"/>
      <c r="P213" s="217"/>
      <c r="Q213" s="217"/>
      <c r="R213" s="217"/>
      <c r="S213" s="217"/>
      <c r="T213" s="218"/>
      <c r="AT213" s="219" t="s">
        <v>154</v>
      </c>
      <c r="AU213" s="219" t="s">
        <v>78</v>
      </c>
      <c r="AV213" s="14" t="s">
        <v>78</v>
      </c>
      <c r="AW213" s="14" t="s">
        <v>31</v>
      </c>
      <c r="AX213" s="14" t="s">
        <v>69</v>
      </c>
      <c r="AY213" s="219" t="s">
        <v>144</v>
      </c>
    </row>
    <row r="214" spans="1:65" s="15" customFormat="1" ht="10.199999999999999">
      <c r="B214" s="220"/>
      <c r="C214" s="221"/>
      <c r="D214" s="200" t="s">
        <v>154</v>
      </c>
      <c r="E214" s="222" t="s">
        <v>19</v>
      </c>
      <c r="F214" s="223" t="s">
        <v>158</v>
      </c>
      <c r="G214" s="221"/>
      <c r="H214" s="224">
        <v>114.28400000000001</v>
      </c>
      <c r="I214" s="225"/>
      <c r="J214" s="221"/>
      <c r="K214" s="221"/>
      <c r="L214" s="226"/>
      <c r="M214" s="227"/>
      <c r="N214" s="228"/>
      <c r="O214" s="228"/>
      <c r="P214" s="228"/>
      <c r="Q214" s="228"/>
      <c r="R214" s="228"/>
      <c r="S214" s="228"/>
      <c r="T214" s="229"/>
      <c r="AT214" s="230" t="s">
        <v>154</v>
      </c>
      <c r="AU214" s="230" t="s">
        <v>78</v>
      </c>
      <c r="AV214" s="15" t="s">
        <v>106</v>
      </c>
      <c r="AW214" s="15" t="s">
        <v>31</v>
      </c>
      <c r="AX214" s="15" t="s">
        <v>74</v>
      </c>
      <c r="AY214" s="230" t="s">
        <v>144</v>
      </c>
    </row>
    <row r="215" spans="1:65" s="2" customFormat="1" ht="24.15" customHeight="1">
      <c r="A215" s="36"/>
      <c r="B215" s="37"/>
      <c r="C215" s="180" t="s">
        <v>351</v>
      </c>
      <c r="D215" s="180" t="s">
        <v>146</v>
      </c>
      <c r="E215" s="181" t="s">
        <v>352</v>
      </c>
      <c r="F215" s="182" t="s">
        <v>353</v>
      </c>
      <c r="G215" s="183" t="s">
        <v>149</v>
      </c>
      <c r="H215" s="184">
        <v>142.136</v>
      </c>
      <c r="I215" s="185"/>
      <c r="J215" s="186">
        <f>ROUND(I215*H215,2)</f>
        <v>0</v>
      </c>
      <c r="K215" s="182" t="s">
        <v>150</v>
      </c>
      <c r="L215" s="41"/>
      <c r="M215" s="187" t="s">
        <v>19</v>
      </c>
      <c r="N215" s="188" t="s">
        <v>40</v>
      </c>
      <c r="O215" s="66"/>
      <c r="P215" s="189">
        <f>O215*H215</f>
        <v>0</v>
      </c>
      <c r="Q215" s="189">
        <v>0</v>
      </c>
      <c r="R215" s="189">
        <f>Q215*H215</f>
        <v>0</v>
      </c>
      <c r="S215" s="189">
        <v>0</v>
      </c>
      <c r="T215" s="190">
        <f>S215*H215</f>
        <v>0</v>
      </c>
      <c r="U215" s="36"/>
      <c r="V215" s="36"/>
      <c r="W215" s="36"/>
      <c r="X215" s="36"/>
      <c r="Y215" s="36"/>
      <c r="Z215" s="36"/>
      <c r="AA215" s="36"/>
      <c r="AB215" s="36"/>
      <c r="AC215" s="36"/>
      <c r="AD215" s="36"/>
      <c r="AE215" s="36"/>
      <c r="AR215" s="191" t="s">
        <v>106</v>
      </c>
      <c r="AT215" s="191" t="s">
        <v>146</v>
      </c>
      <c r="AU215" s="191" t="s">
        <v>78</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106</v>
      </c>
      <c r="BM215" s="191" t="s">
        <v>354</v>
      </c>
    </row>
    <row r="216" spans="1:65" s="2" customFormat="1" ht="10.199999999999999">
      <c r="A216" s="36"/>
      <c r="B216" s="37"/>
      <c r="C216" s="38"/>
      <c r="D216" s="193" t="s">
        <v>152</v>
      </c>
      <c r="E216" s="38"/>
      <c r="F216" s="194" t="s">
        <v>355</v>
      </c>
      <c r="G216" s="38"/>
      <c r="H216" s="38"/>
      <c r="I216" s="195"/>
      <c r="J216" s="38"/>
      <c r="K216" s="38"/>
      <c r="L216" s="41"/>
      <c r="M216" s="196"/>
      <c r="N216" s="197"/>
      <c r="O216" s="66"/>
      <c r="P216" s="66"/>
      <c r="Q216" s="66"/>
      <c r="R216" s="66"/>
      <c r="S216" s="66"/>
      <c r="T216" s="67"/>
      <c r="U216" s="36"/>
      <c r="V216" s="36"/>
      <c r="W216" s="36"/>
      <c r="X216" s="36"/>
      <c r="Y216" s="36"/>
      <c r="Z216" s="36"/>
      <c r="AA216" s="36"/>
      <c r="AB216" s="36"/>
      <c r="AC216" s="36"/>
      <c r="AD216" s="36"/>
      <c r="AE216" s="36"/>
      <c r="AT216" s="19" t="s">
        <v>152</v>
      </c>
      <c r="AU216" s="19" t="s">
        <v>78</v>
      </c>
    </row>
    <row r="217" spans="1:65" s="13" customFormat="1" ht="10.199999999999999">
      <c r="B217" s="198"/>
      <c r="C217" s="199"/>
      <c r="D217" s="200" t="s">
        <v>154</v>
      </c>
      <c r="E217" s="201" t="s">
        <v>19</v>
      </c>
      <c r="F217" s="202" t="s">
        <v>356</v>
      </c>
      <c r="G217" s="199"/>
      <c r="H217" s="201" t="s">
        <v>19</v>
      </c>
      <c r="I217" s="203"/>
      <c r="J217" s="199"/>
      <c r="K217" s="199"/>
      <c r="L217" s="204"/>
      <c r="M217" s="205"/>
      <c r="N217" s="206"/>
      <c r="O217" s="206"/>
      <c r="P217" s="206"/>
      <c r="Q217" s="206"/>
      <c r="R217" s="206"/>
      <c r="S217" s="206"/>
      <c r="T217" s="207"/>
      <c r="AT217" s="208" t="s">
        <v>154</v>
      </c>
      <c r="AU217" s="208" t="s">
        <v>78</v>
      </c>
      <c r="AV217" s="13" t="s">
        <v>74</v>
      </c>
      <c r="AW217" s="13" t="s">
        <v>31</v>
      </c>
      <c r="AX217" s="13" t="s">
        <v>69</v>
      </c>
      <c r="AY217" s="208" t="s">
        <v>144</v>
      </c>
    </row>
    <row r="218" spans="1:65" s="14" customFormat="1" ht="10.199999999999999">
      <c r="B218" s="209"/>
      <c r="C218" s="210"/>
      <c r="D218" s="200" t="s">
        <v>154</v>
      </c>
      <c r="E218" s="211" t="s">
        <v>19</v>
      </c>
      <c r="F218" s="212" t="s">
        <v>357</v>
      </c>
      <c r="G218" s="210"/>
      <c r="H218" s="213">
        <v>110.70399999999999</v>
      </c>
      <c r="I218" s="214"/>
      <c r="J218" s="210"/>
      <c r="K218" s="210"/>
      <c r="L218" s="215"/>
      <c r="M218" s="216"/>
      <c r="N218" s="217"/>
      <c r="O218" s="217"/>
      <c r="P218" s="217"/>
      <c r="Q218" s="217"/>
      <c r="R218" s="217"/>
      <c r="S218" s="217"/>
      <c r="T218" s="218"/>
      <c r="AT218" s="219" t="s">
        <v>154</v>
      </c>
      <c r="AU218" s="219" t="s">
        <v>78</v>
      </c>
      <c r="AV218" s="14" t="s">
        <v>78</v>
      </c>
      <c r="AW218" s="14" t="s">
        <v>31</v>
      </c>
      <c r="AX218" s="14" t="s">
        <v>69</v>
      </c>
      <c r="AY218" s="219" t="s">
        <v>144</v>
      </c>
    </row>
    <row r="219" spans="1:65" s="13" customFormat="1" ht="10.199999999999999">
      <c r="B219" s="198"/>
      <c r="C219" s="199"/>
      <c r="D219" s="200" t="s">
        <v>154</v>
      </c>
      <c r="E219" s="201" t="s">
        <v>19</v>
      </c>
      <c r="F219" s="202" t="s">
        <v>339</v>
      </c>
      <c r="G219" s="199"/>
      <c r="H219" s="201" t="s">
        <v>19</v>
      </c>
      <c r="I219" s="203"/>
      <c r="J219" s="199"/>
      <c r="K219" s="199"/>
      <c r="L219" s="204"/>
      <c r="M219" s="205"/>
      <c r="N219" s="206"/>
      <c r="O219" s="206"/>
      <c r="P219" s="206"/>
      <c r="Q219" s="206"/>
      <c r="R219" s="206"/>
      <c r="S219" s="206"/>
      <c r="T219" s="207"/>
      <c r="AT219" s="208" t="s">
        <v>154</v>
      </c>
      <c r="AU219" s="208" t="s">
        <v>78</v>
      </c>
      <c r="AV219" s="13" t="s">
        <v>74</v>
      </c>
      <c r="AW219" s="13" t="s">
        <v>31</v>
      </c>
      <c r="AX219" s="13" t="s">
        <v>69</v>
      </c>
      <c r="AY219" s="208" t="s">
        <v>144</v>
      </c>
    </row>
    <row r="220" spans="1:65" s="14" customFormat="1" ht="10.199999999999999">
      <c r="B220" s="209"/>
      <c r="C220" s="210"/>
      <c r="D220" s="200" t="s">
        <v>154</v>
      </c>
      <c r="E220" s="211" t="s">
        <v>19</v>
      </c>
      <c r="F220" s="212" t="s">
        <v>340</v>
      </c>
      <c r="G220" s="210"/>
      <c r="H220" s="213">
        <v>31.431999999999999</v>
      </c>
      <c r="I220" s="214"/>
      <c r="J220" s="210"/>
      <c r="K220" s="210"/>
      <c r="L220" s="215"/>
      <c r="M220" s="216"/>
      <c r="N220" s="217"/>
      <c r="O220" s="217"/>
      <c r="P220" s="217"/>
      <c r="Q220" s="217"/>
      <c r="R220" s="217"/>
      <c r="S220" s="217"/>
      <c r="T220" s="218"/>
      <c r="AT220" s="219" t="s">
        <v>154</v>
      </c>
      <c r="AU220" s="219" t="s">
        <v>78</v>
      </c>
      <c r="AV220" s="14" t="s">
        <v>78</v>
      </c>
      <c r="AW220" s="14" t="s">
        <v>31</v>
      </c>
      <c r="AX220" s="14" t="s">
        <v>69</v>
      </c>
      <c r="AY220" s="219" t="s">
        <v>144</v>
      </c>
    </row>
    <row r="221" spans="1:65" s="15" customFormat="1" ht="10.199999999999999">
      <c r="B221" s="220"/>
      <c r="C221" s="221"/>
      <c r="D221" s="200" t="s">
        <v>154</v>
      </c>
      <c r="E221" s="222" t="s">
        <v>19</v>
      </c>
      <c r="F221" s="223" t="s">
        <v>158</v>
      </c>
      <c r="G221" s="221"/>
      <c r="H221" s="224">
        <v>142.136</v>
      </c>
      <c r="I221" s="225"/>
      <c r="J221" s="221"/>
      <c r="K221" s="221"/>
      <c r="L221" s="226"/>
      <c r="M221" s="227"/>
      <c r="N221" s="228"/>
      <c r="O221" s="228"/>
      <c r="P221" s="228"/>
      <c r="Q221" s="228"/>
      <c r="R221" s="228"/>
      <c r="S221" s="228"/>
      <c r="T221" s="229"/>
      <c r="AT221" s="230" t="s">
        <v>154</v>
      </c>
      <c r="AU221" s="230" t="s">
        <v>78</v>
      </c>
      <c r="AV221" s="15" t="s">
        <v>106</v>
      </c>
      <c r="AW221" s="15" t="s">
        <v>31</v>
      </c>
      <c r="AX221" s="15" t="s">
        <v>74</v>
      </c>
      <c r="AY221" s="230" t="s">
        <v>144</v>
      </c>
    </row>
    <row r="222" spans="1:65" s="2" customFormat="1" ht="24.15" customHeight="1">
      <c r="A222" s="36"/>
      <c r="B222" s="37"/>
      <c r="C222" s="180" t="s">
        <v>358</v>
      </c>
      <c r="D222" s="180" t="s">
        <v>146</v>
      </c>
      <c r="E222" s="181" t="s">
        <v>359</v>
      </c>
      <c r="F222" s="182" t="s">
        <v>360</v>
      </c>
      <c r="G222" s="183" t="s">
        <v>184</v>
      </c>
      <c r="H222" s="184">
        <v>205.71100000000001</v>
      </c>
      <c r="I222" s="185"/>
      <c r="J222" s="186">
        <f>ROUND(I222*H222,2)</f>
        <v>0</v>
      </c>
      <c r="K222" s="182" t="s">
        <v>150</v>
      </c>
      <c r="L222" s="41"/>
      <c r="M222" s="187" t="s">
        <v>19</v>
      </c>
      <c r="N222" s="188" t="s">
        <v>40</v>
      </c>
      <c r="O222" s="66"/>
      <c r="P222" s="189">
        <f>O222*H222</f>
        <v>0</v>
      </c>
      <c r="Q222" s="189">
        <v>0</v>
      </c>
      <c r="R222" s="189">
        <f>Q222*H222</f>
        <v>0</v>
      </c>
      <c r="S222" s="189">
        <v>0</v>
      </c>
      <c r="T222" s="190">
        <f>S222*H222</f>
        <v>0</v>
      </c>
      <c r="U222" s="36"/>
      <c r="V222" s="36"/>
      <c r="W222" s="36"/>
      <c r="X222" s="36"/>
      <c r="Y222" s="36"/>
      <c r="Z222" s="36"/>
      <c r="AA222" s="36"/>
      <c r="AB222" s="36"/>
      <c r="AC222" s="36"/>
      <c r="AD222" s="36"/>
      <c r="AE222" s="36"/>
      <c r="AR222" s="191" t="s">
        <v>106</v>
      </c>
      <c r="AT222" s="191" t="s">
        <v>146</v>
      </c>
      <c r="AU222" s="191" t="s">
        <v>78</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106</v>
      </c>
      <c r="BM222" s="191" t="s">
        <v>361</v>
      </c>
    </row>
    <row r="223" spans="1:65" s="2" customFormat="1" ht="10.199999999999999">
      <c r="A223" s="36"/>
      <c r="B223" s="37"/>
      <c r="C223" s="38"/>
      <c r="D223" s="193" t="s">
        <v>152</v>
      </c>
      <c r="E223" s="38"/>
      <c r="F223" s="194" t="s">
        <v>362</v>
      </c>
      <c r="G223" s="38"/>
      <c r="H223" s="38"/>
      <c r="I223" s="195"/>
      <c r="J223" s="38"/>
      <c r="K223" s="38"/>
      <c r="L223" s="41"/>
      <c r="M223" s="196"/>
      <c r="N223" s="197"/>
      <c r="O223" s="66"/>
      <c r="P223" s="66"/>
      <c r="Q223" s="66"/>
      <c r="R223" s="66"/>
      <c r="S223" s="66"/>
      <c r="T223" s="67"/>
      <c r="U223" s="36"/>
      <c r="V223" s="36"/>
      <c r="W223" s="36"/>
      <c r="X223" s="36"/>
      <c r="Y223" s="36"/>
      <c r="Z223" s="36"/>
      <c r="AA223" s="36"/>
      <c r="AB223" s="36"/>
      <c r="AC223" s="36"/>
      <c r="AD223" s="36"/>
      <c r="AE223" s="36"/>
      <c r="AT223" s="19" t="s">
        <v>152</v>
      </c>
      <c r="AU223" s="19" t="s">
        <v>78</v>
      </c>
    </row>
    <row r="224" spans="1:65" s="14" customFormat="1" ht="10.199999999999999">
      <c r="B224" s="209"/>
      <c r="C224" s="210"/>
      <c r="D224" s="200" t="s">
        <v>154</v>
      </c>
      <c r="E224" s="210"/>
      <c r="F224" s="212" t="s">
        <v>363</v>
      </c>
      <c r="G224" s="210"/>
      <c r="H224" s="213">
        <v>205.71100000000001</v>
      </c>
      <c r="I224" s="214"/>
      <c r="J224" s="210"/>
      <c r="K224" s="210"/>
      <c r="L224" s="215"/>
      <c r="M224" s="216"/>
      <c r="N224" s="217"/>
      <c r="O224" s="217"/>
      <c r="P224" s="217"/>
      <c r="Q224" s="217"/>
      <c r="R224" s="217"/>
      <c r="S224" s="217"/>
      <c r="T224" s="218"/>
      <c r="AT224" s="219" t="s">
        <v>154</v>
      </c>
      <c r="AU224" s="219" t="s">
        <v>78</v>
      </c>
      <c r="AV224" s="14" t="s">
        <v>78</v>
      </c>
      <c r="AW224" s="14" t="s">
        <v>4</v>
      </c>
      <c r="AX224" s="14" t="s">
        <v>74</v>
      </c>
      <c r="AY224" s="219" t="s">
        <v>144</v>
      </c>
    </row>
    <row r="225" spans="1:65" s="2" customFormat="1" ht="24.15" customHeight="1">
      <c r="A225" s="36"/>
      <c r="B225" s="37"/>
      <c r="C225" s="180" t="s">
        <v>364</v>
      </c>
      <c r="D225" s="180" t="s">
        <v>146</v>
      </c>
      <c r="E225" s="181" t="s">
        <v>365</v>
      </c>
      <c r="F225" s="182" t="s">
        <v>366</v>
      </c>
      <c r="G225" s="183" t="s">
        <v>149</v>
      </c>
      <c r="H225" s="184">
        <v>319.988</v>
      </c>
      <c r="I225" s="185"/>
      <c r="J225" s="186">
        <f>ROUND(I225*H225,2)</f>
        <v>0</v>
      </c>
      <c r="K225" s="182" t="s">
        <v>150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367</v>
      </c>
    </row>
    <row r="226" spans="1:65" s="2" customFormat="1" ht="10.199999999999999">
      <c r="A226" s="36"/>
      <c r="B226" s="37"/>
      <c r="C226" s="38"/>
      <c r="D226" s="193" t="s">
        <v>152</v>
      </c>
      <c r="E226" s="38"/>
      <c r="F226" s="194" t="s">
        <v>368</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3" customFormat="1" ht="10.199999999999999">
      <c r="B227" s="198"/>
      <c r="C227" s="199"/>
      <c r="D227" s="200" t="s">
        <v>154</v>
      </c>
      <c r="E227" s="201" t="s">
        <v>19</v>
      </c>
      <c r="F227" s="202" t="s">
        <v>335</v>
      </c>
      <c r="G227" s="199"/>
      <c r="H227" s="201" t="s">
        <v>19</v>
      </c>
      <c r="I227" s="203"/>
      <c r="J227" s="199"/>
      <c r="K227" s="199"/>
      <c r="L227" s="204"/>
      <c r="M227" s="205"/>
      <c r="N227" s="206"/>
      <c r="O227" s="206"/>
      <c r="P227" s="206"/>
      <c r="Q227" s="206"/>
      <c r="R227" s="206"/>
      <c r="S227" s="206"/>
      <c r="T227" s="207"/>
      <c r="AT227" s="208" t="s">
        <v>154</v>
      </c>
      <c r="AU227" s="208" t="s">
        <v>78</v>
      </c>
      <c r="AV227" s="13" t="s">
        <v>74</v>
      </c>
      <c r="AW227" s="13" t="s">
        <v>31</v>
      </c>
      <c r="AX227" s="13" t="s">
        <v>69</v>
      </c>
      <c r="AY227" s="208" t="s">
        <v>144</v>
      </c>
    </row>
    <row r="228" spans="1:65" s="14" customFormat="1" ht="10.199999999999999">
      <c r="B228" s="209"/>
      <c r="C228" s="210"/>
      <c r="D228" s="200" t="s">
        <v>154</v>
      </c>
      <c r="E228" s="211" t="s">
        <v>19</v>
      </c>
      <c r="F228" s="212" t="s">
        <v>369</v>
      </c>
      <c r="G228" s="210"/>
      <c r="H228" s="213">
        <v>95</v>
      </c>
      <c r="I228" s="214"/>
      <c r="J228" s="210"/>
      <c r="K228" s="210"/>
      <c r="L228" s="215"/>
      <c r="M228" s="216"/>
      <c r="N228" s="217"/>
      <c r="O228" s="217"/>
      <c r="P228" s="217"/>
      <c r="Q228" s="217"/>
      <c r="R228" s="217"/>
      <c r="S228" s="217"/>
      <c r="T228" s="218"/>
      <c r="AT228" s="219" t="s">
        <v>154</v>
      </c>
      <c r="AU228" s="219" t="s">
        <v>78</v>
      </c>
      <c r="AV228" s="14" t="s">
        <v>78</v>
      </c>
      <c r="AW228" s="14" t="s">
        <v>31</v>
      </c>
      <c r="AX228" s="14" t="s">
        <v>69</v>
      </c>
      <c r="AY228" s="219" t="s">
        <v>144</v>
      </c>
    </row>
    <row r="229" spans="1:65" s="13" customFormat="1" ht="10.199999999999999">
      <c r="B229" s="198"/>
      <c r="C229" s="199"/>
      <c r="D229" s="200" t="s">
        <v>154</v>
      </c>
      <c r="E229" s="201" t="s">
        <v>19</v>
      </c>
      <c r="F229" s="202" t="s">
        <v>370</v>
      </c>
      <c r="G229" s="199"/>
      <c r="H229" s="201" t="s">
        <v>19</v>
      </c>
      <c r="I229" s="203"/>
      <c r="J229" s="199"/>
      <c r="K229" s="199"/>
      <c r="L229" s="204"/>
      <c r="M229" s="205"/>
      <c r="N229" s="206"/>
      <c r="O229" s="206"/>
      <c r="P229" s="206"/>
      <c r="Q229" s="206"/>
      <c r="R229" s="206"/>
      <c r="S229" s="206"/>
      <c r="T229" s="207"/>
      <c r="AT229" s="208" t="s">
        <v>154</v>
      </c>
      <c r="AU229" s="208" t="s">
        <v>78</v>
      </c>
      <c r="AV229" s="13" t="s">
        <v>74</v>
      </c>
      <c r="AW229" s="13" t="s">
        <v>31</v>
      </c>
      <c r="AX229" s="13" t="s">
        <v>69</v>
      </c>
      <c r="AY229" s="208" t="s">
        <v>144</v>
      </c>
    </row>
    <row r="230" spans="1:65" s="14" customFormat="1" ht="10.199999999999999">
      <c r="B230" s="209"/>
      <c r="C230" s="210"/>
      <c r="D230" s="200" t="s">
        <v>154</v>
      </c>
      <c r="E230" s="211" t="s">
        <v>19</v>
      </c>
      <c r="F230" s="212" t="s">
        <v>371</v>
      </c>
      <c r="G230" s="210"/>
      <c r="H230" s="213">
        <v>114.28400000000001</v>
      </c>
      <c r="I230" s="214"/>
      <c r="J230" s="210"/>
      <c r="K230" s="210"/>
      <c r="L230" s="215"/>
      <c r="M230" s="216"/>
      <c r="N230" s="217"/>
      <c r="O230" s="217"/>
      <c r="P230" s="217"/>
      <c r="Q230" s="217"/>
      <c r="R230" s="217"/>
      <c r="S230" s="217"/>
      <c r="T230" s="218"/>
      <c r="AT230" s="219" t="s">
        <v>154</v>
      </c>
      <c r="AU230" s="219" t="s">
        <v>78</v>
      </c>
      <c r="AV230" s="14" t="s">
        <v>78</v>
      </c>
      <c r="AW230" s="14" t="s">
        <v>31</v>
      </c>
      <c r="AX230" s="14" t="s">
        <v>69</v>
      </c>
      <c r="AY230" s="219" t="s">
        <v>144</v>
      </c>
    </row>
    <row r="231" spans="1:65" s="13" customFormat="1" ht="10.199999999999999">
      <c r="B231" s="198"/>
      <c r="C231" s="199"/>
      <c r="D231" s="200" t="s">
        <v>154</v>
      </c>
      <c r="E231" s="201" t="s">
        <v>19</v>
      </c>
      <c r="F231" s="202" t="s">
        <v>356</v>
      </c>
      <c r="G231" s="199"/>
      <c r="H231" s="201" t="s">
        <v>19</v>
      </c>
      <c r="I231" s="203"/>
      <c r="J231" s="199"/>
      <c r="K231" s="199"/>
      <c r="L231" s="204"/>
      <c r="M231" s="205"/>
      <c r="N231" s="206"/>
      <c r="O231" s="206"/>
      <c r="P231" s="206"/>
      <c r="Q231" s="206"/>
      <c r="R231" s="206"/>
      <c r="S231" s="206"/>
      <c r="T231" s="207"/>
      <c r="AT231" s="208" t="s">
        <v>154</v>
      </c>
      <c r="AU231" s="208" t="s">
        <v>78</v>
      </c>
      <c r="AV231" s="13" t="s">
        <v>74</v>
      </c>
      <c r="AW231" s="13" t="s">
        <v>31</v>
      </c>
      <c r="AX231" s="13" t="s">
        <v>69</v>
      </c>
      <c r="AY231" s="208" t="s">
        <v>144</v>
      </c>
    </row>
    <row r="232" spans="1:65" s="14" customFormat="1" ht="10.199999999999999">
      <c r="B232" s="209"/>
      <c r="C232" s="210"/>
      <c r="D232" s="200" t="s">
        <v>154</v>
      </c>
      <c r="E232" s="211" t="s">
        <v>19</v>
      </c>
      <c r="F232" s="212" t="s">
        <v>357</v>
      </c>
      <c r="G232" s="210"/>
      <c r="H232" s="213">
        <v>110.70399999999999</v>
      </c>
      <c r="I232" s="214"/>
      <c r="J232" s="210"/>
      <c r="K232" s="210"/>
      <c r="L232" s="215"/>
      <c r="M232" s="216"/>
      <c r="N232" s="217"/>
      <c r="O232" s="217"/>
      <c r="P232" s="217"/>
      <c r="Q232" s="217"/>
      <c r="R232" s="217"/>
      <c r="S232" s="217"/>
      <c r="T232" s="218"/>
      <c r="AT232" s="219" t="s">
        <v>154</v>
      </c>
      <c r="AU232" s="219" t="s">
        <v>78</v>
      </c>
      <c r="AV232" s="14" t="s">
        <v>78</v>
      </c>
      <c r="AW232" s="14" t="s">
        <v>31</v>
      </c>
      <c r="AX232" s="14" t="s">
        <v>69</v>
      </c>
      <c r="AY232" s="219" t="s">
        <v>144</v>
      </c>
    </row>
    <row r="233" spans="1:65" s="15" customFormat="1" ht="10.199999999999999">
      <c r="B233" s="220"/>
      <c r="C233" s="221"/>
      <c r="D233" s="200" t="s">
        <v>154</v>
      </c>
      <c r="E233" s="222" t="s">
        <v>19</v>
      </c>
      <c r="F233" s="223" t="s">
        <v>158</v>
      </c>
      <c r="G233" s="221"/>
      <c r="H233" s="224">
        <v>319.988</v>
      </c>
      <c r="I233" s="225"/>
      <c r="J233" s="221"/>
      <c r="K233" s="221"/>
      <c r="L233" s="226"/>
      <c r="M233" s="227"/>
      <c r="N233" s="228"/>
      <c r="O233" s="228"/>
      <c r="P233" s="228"/>
      <c r="Q233" s="228"/>
      <c r="R233" s="228"/>
      <c r="S233" s="228"/>
      <c r="T233" s="229"/>
      <c r="AT233" s="230" t="s">
        <v>154</v>
      </c>
      <c r="AU233" s="230" t="s">
        <v>78</v>
      </c>
      <c r="AV233" s="15" t="s">
        <v>106</v>
      </c>
      <c r="AW233" s="15" t="s">
        <v>31</v>
      </c>
      <c r="AX233" s="15" t="s">
        <v>74</v>
      </c>
      <c r="AY233" s="230" t="s">
        <v>144</v>
      </c>
    </row>
    <row r="234" spans="1:65" s="2" customFormat="1" ht="24.15" customHeight="1">
      <c r="A234" s="36"/>
      <c r="B234" s="37"/>
      <c r="C234" s="180" t="s">
        <v>372</v>
      </c>
      <c r="D234" s="180" t="s">
        <v>146</v>
      </c>
      <c r="E234" s="181" t="s">
        <v>373</v>
      </c>
      <c r="F234" s="182" t="s">
        <v>374</v>
      </c>
      <c r="G234" s="183" t="s">
        <v>149</v>
      </c>
      <c r="H234" s="184">
        <v>110.70399999999999</v>
      </c>
      <c r="I234" s="185"/>
      <c r="J234" s="186">
        <f>ROUND(I234*H234,2)</f>
        <v>0</v>
      </c>
      <c r="K234" s="182" t="s">
        <v>150</v>
      </c>
      <c r="L234" s="41"/>
      <c r="M234" s="187" t="s">
        <v>19</v>
      </c>
      <c r="N234" s="188" t="s">
        <v>40</v>
      </c>
      <c r="O234" s="66"/>
      <c r="P234" s="189">
        <f>O234*H234</f>
        <v>0</v>
      </c>
      <c r="Q234" s="189">
        <v>0</v>
      </c>
      <c r="R234" s="189">
        <f>Q234*H234</f>
        <v>0</v>
      </c>
      <c r="S234" s="189">
        <v>0</v>
      </c>
      <c r="T234" s="190">
        <f>S234*H234</f>
        <v>0</v>
      </c>
      <c r="U234" s="36"/>
      <c r="V234" s="36"/>
      <c r="W234" s="36"/>
      <c r="X234" s="36"/>
      <c r="Y234" s="36"/>
      <c r="Z234" s="36"/>
      <c r="AA234" s="36"/>
      <c r="AB234" s="36"/>
      <c r="AC234" s="36"/>
      <c r="AD234" s="36"/>
      <c r="AE234" s="36"/>
      <c r="AR234" s="191" t="s">
        <v>106</v>
      </c>
      <c r="AT234" s="191" t="s">
        <v>146</v>
      </c>
      <c r="AU234" s="191" t="s">
        <v>78</v>
      </c>
      <c r="AY234" s="19" t="s">
        <v>144</v>
      </c>
      <c r="BE234" s="192">
        <f>IF(N234="základní",J234,0)</f>
        <v>0</v>
      </c>
      <c r="BF234" s="192">
        <f>IF(N234="snížená",J234,0)</f>
        <v>0</v>
      </c>
      <c r="BG234" s="192">
        <f>IF(N234="zákl. přenesená",J234,0)</f>
        <v>0</v>
      </c>
      <c r="BH234" s="192">
        <f>IF(N234="sníž. přenesená",J234,0)</f>
        <v>0</v>
      </c>
      <c r="BI234" s="192">
        <f>IF(N234="nulová",J234,0)</f>
        <v>0</v>
      </c>
      <c r="BJ234" s="19" t="s">
        <v>74</v>
      </c>
      <c r="BK234" s="192">
        <f>ROUND(I234*H234,2)</f>
        <v>0</v>
      </c>
      <c r="BL234" s="19" t="s">
        <v>106</v>
      </c>
      <c r="BM234" s="191" t="s">
        <v>375</v>
      </c>
    </row>
    <row r="235" spans="1:65" s="2" customFormat="1" ht="10.199999999999999">
      <c r="A235" s="36"/>
      <c r="B235" s="37"/>
      <c r="C235" s="38"/>
      <c r="D235" s="193" t="s">
        <v>152</v>
      </c>
      <c r="E235" s="38"/>
      <c r="F235" s="194" t="s">
        <v>376</v>
      </c>
      <c r="G235" s="38"/>
      <c r="H235" s="38"/>
      <c r="I235" s="195"/>
      <c r="J235" s="38"/>
      <c r="K235" s="38"/>
      <c r="L235" s="41"/>
      <c r="M235" s="196"/>
      <c r="N235" s="197"/>
      <c r="O235" s="66"/>
      <c r="P235" s="66"/>
      <c r="Q235" s="66"/>
      <c r="R235" s="66"/>
      <c r="S235" s="66"/>
      <c r="T235" s="67"/>
      <c r="U235" s="36"/>
      <c r="V235" s="36"/>
      <c r="W235" s="36"/>
      <c r="X235" s="36"/>
      <c r="Y235" s="36"/>
      <c r="Z235" s="36"/>
      <c r="AA235" s="36"/>
      <c r="AB235" s="36"/>
      <c r="AC235" s="36"/>
      <c r="AD235" s="36"/>
      <c r="AE235" s="36"/>
      <c r="AT235" s="19" t="s">
        <v>152</v>
      </c>
      <c r="AU235" s="19" t="s">
        <v>78</v>
      </c>
    </row>
    <row r="236" spans="1:65" s="13" customFormat="1" ht="10.199999999999999">
      <c r="B236" s="198"/>
      <c r="C236" s="199"/>
      <c r="D236" s="200" t="s">
        <v>154</v>
      </c>
      <c r="E236" s="201" t="s">
        <v>19</v>
      </c>
      <c r="F236" s="202" t="s">
        <v>377</v>
      </c>
      <c r="G236" s="199"/>
      <c r="H236" s="201" t="s">
        <v>19</v>
      </c>
      <c r="I236" s="203"/>
      <c r="J236" s="199"/>
      <c r="K236" s="199"/>
      <c r="L236" s="204"/>
      <c r="M236" s="205"/>
      <c r="N236" s="206"/>
      <c r="O236" s="206"/>
      <c r="P236" s="206"/>
      <c r="Q236" s="206"/>
      <c r="R236" s="206"/>
      <c r="S236" s="206"/>
      <c r="T236" s="207"/>
      <c r="AT236" s="208" t="s">
        <v>154</v>
      </c>
      <c r="AU236" s="208" t="s">
        <v>78</v>
      </c>
      <c r="AV236" s="13" t="s">
        <v>74</v>
      </c>
      <c r="AW236" s="13" t="s">
        <v>31</v>
      </c>
      <c r="AX236" s="13" t="s">
        <v>69</v>
      </c>
      <c r="AY236" s="208" t="s">
        <v>144</v>
      </c>
    </row>
    <row r="237" spans="1:65" s="13" customFormat="1" ht="10.199999999999999">
      <c r="B237" s="198"/>
      <c r="C237" s="199"/>
      <c r="D237" s="200" t="s">
        <v>154</v>
      </c>
      <c r="E237" s="201" t="s">
        <v>19</v>
      </c>
      <c r="F237" s="202" t="s">
        <v>378</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3" customFormat="1" ht="10.199999999999999">
      <c r="B238" s="198"/>
      <c r="C238" s="199"/>
      <c r="D238" s="200" t="s">
        <v>154</v>
      </c>
      <c r="E238" s="201" t="s">
        <v>19</v>
      </c>
      <c r="F238" s="202" t="s">
        <v>311</v>
      </c>
      <c r="G238" s="199"/>
      <c r="H238" s="201" t="s">
        <v>19</v>
      </c>
      <c r="I238" s="203"/>
      <c r="J238" s="199"/>
      <c r="K238" s="199"/>
      <c r="L238" s="204"/>
      <c r="M238" s="205"/>
      <c r="N238" s="206"/>
      <c r="O238" s="206"/>
      <c r="P238" s="206"/>
      <c r="Q238" s="206"/>
      <c r="R238" s="206"/>
      <c r="S238" s="206"/>
      <c r="T238" s="207"/>
      <c r="AT238" s="208" t="s">
        <v>154</v>
      </c>
      <c r="AU238" s="208" t="s">
        <v>78</v>
      </c>
      <c r="AV238" s="13" t="s">
        <v>74</v>
      </c>
      <c r="AW238" s="13" t="s">
        <v>31</v>
      </c>
      <c r="AX238" s="13" t="s">
        <v>69</v>
      </c>
      <c r="AY238" s="208" t="s">
        <v>144</v>
      </c>
    </row>
    <row r="239" spans="1:65" s="14" customFormat="1" ht="10.199999999999999">
      <c r="B239" s="209"/>
      <c r="C239" s="210"/>
      <c r="D239" s="200" t="s">
        <v>154</v>
      </c>
      <c r="E239" s="211" t="s">
        <v>19</v>
      </c>
      <c r="F239" s="212" t="s">
        <v>379</v>
      </c>
      <c r="G239" s="210"/>
      <c r="H239" s="213">
        <v>9.4529999999999994</v>
      </c>
      <c r="I239" s="214"/>
      <c r="J239" s="210"/>
      <c r="K239" s="210"/>
      <c r="L239" s="215"/>
      <c r="M239" s="216"/>
      <c r="N239" s="217"/>
      <c r="O239" s="217"/>
      <c r="P239" s="217"/>
      <c r="Q239" s="217"/>
      <c r="R239" s="217"/>
      <c r="S239" s="217"/>
      <c r="T239" s="218"/>
      <c r="AT239" s="219" t="s">
        <v>154</v>
      </c>
      <c r="AU239" s="219" t="s">
        <v>78</v>
      </c>
      <c r="AV239" s="14" t="s">
        <v>78</v>
      </c>
      <c r="AW239" s="14" t="s">
        <v>31</v>
      </c>
      <c r="AX239" s="14" t="s">
        <v>69</v>
      </c>
      <c r="AY239" s="219" t="s">
        <v>144</v>
      </c>
    </row>
    <row r="240" spans="1:65" s="13" customFormat="1" ht="10.199999999999999">
      <c r="B240" s="198"/>
      <c r="C240" s="199"/>
      <c r="D240" s="200" t="s">
        <v>154</v>
      </c>
      <c r="E240" s="201" t="s">
        <v>19</v>
      </c>
      <c r="F240" s="202" t="s">
        <v>313</v>
      </c>
      <c r="G240" s="199"/>
      <c r="H240" s="201" t="s">
        <v>19</v>
      </c>
      <c r="I240" s="203"/>
      <c r="J240" s="199"/>
      <c r="K240" s="199"/>
      <c r="L240" s="204"/>
      <c r="M240" s="205"/>
      <c r="N240" s="206"/>
      <c r="O240" s="206"/>
      <c r="P240" s="206"/>
      <c r="Q240" s="206"/>
      <c r="R240" s="206"/>
      <c r="S240" s="206"/>
      <c r="T240" s="207"/>
      <c r="AT240" s="208" t="s">
        <v>154</v>
      </c>
      <c r="AU240" s="208" t="s">
        <v>78</v>
      </c>
      <c r="AV240" s="13" t="s">
        <v>74</v>
      </c>
      <c r="AW240" s="13" t="s">
        <v>31</v>
      </c>
      <c r="AX240" s="13" t="s">
        <v>69</v>
      </c>
      <c r="AY240" s="208" t="s">
        <v>144</v>
      </c>
    </row>
    <row r="241" spans="1:65" s="14" customFormat="1" ht="10.199999999999999">
      <c r="B241" s="209"/>
      <c r="C241" s="210"/>
      <c r="D241" s="200" t="s">
        <v>154</v>
      </c>
      <c r="E241" s="211" t="s">
        <v>19</v>
      </c>
      <c r="F241" s="212" t="s">
        <v>380</v>
      </c>
      <c r="G241" s="210"/>
      <c r="H241" s="213">
        <v>36.764000000000003</v>
      </c>
      <c r="I241" s="214"/>
      <c r="J241" s="210"/>
      <c r="K241" s="210"/>
      <c r="L241" s="215"/>
      <c r="M241" s="216"/>
      <c r="N241" s="217"/>
      <c r="O241" s="217"/>
      <c r="P241" s="217"/>
      <c r="Q241" s="217"/>
      <c r="R241" s="217"/>
      <c r="S241" s="217"/>
      <c r="T241" s="218"/>
      <c r="AT241" s="219" t="s">
        <v>154</v>
      </c>
      <c r="AU241" s="219" t="s">
        <v>78</v>
      </c>
      <c r="AV241" s="14" t="s">
        <v>78</v>
      </c>
      <c r="AW241" s="14" t="s">
        <v>31</v>
      </c>
      <c r="AX241" s="14" t="s">
        <v>69</v>
      </c>
      <c r="AY241" s="219" t="s">
        <v>144</v>
      </c>
    </row>
    <row r="242" spans="1:65" s="13" customFormat="1" ht="10.199999999999999">
      <c r="B242" s="198"/>
      <c r="C242" s="199"/>
      <c r="D242" s="200" t="s">
        <v>154</v>
      </c>
      <c r="E242" s="201" t="s">
        <v>19</v>
      </c>
      <c r="F242" s="202" t="s">
        <v>315</v>
      </c>
      <c r="G242" s="199"/>
      <c r="H242" s="201" t="s">
        <v>19</v>
      </c>
      <c r="I242" s="203"/>
      <c r="J242" s="199"/>
      <c r="K242" s="199"/>
      <c r="L242" s="204"/>
      <c r="M242" s="205"/>
      <c r="N242" s="206"/>
      <c r="O242" s="206"/>
      <c r="P242" s="206"/>
      <c r="Q242" s="206"/>
      <c r="R242" s="206"/>
      <c r="S242" s="206"/>
      <c r="T242" s="207"/>
      <c r="AT242" s="208" t="s">
        <v>154</v>
      </c>
      <c r="AU242" s="208" t="s">
        <v>78</v>
      </c>
      <c r="AV242" s="13" t="s">
        <v>74</v>
      </c>
      <c r="AW242" s="13" t="s">
        <v>31</v>
      </c>
      <c r="AX242" s="13" t="s">
        <v>69</v>
      </c>
      <c r="AY242" s="208" t="s">
        <v>144</v>
      </c>
    </row>
    <row r="243" spans="1:65" s="14" customFormat="1" ht="10.199999999999999">
      <c r="B243" s="209"/>
      <c r="C243" s="210"/>
      <c r="D243" s="200" t="s">
        <v>154</v>
      </c>
      <c r="E243" s="211" t="s">
        <v>19</v>
      </c>
      <c r="F243" s="212" t="s">
        <v>381</v>
      </c>
      <c r="G243" s="210"/>
      <c r="H243" s="213">
        <v>2.52</v>
      </c>
      <c r="I243" s="214"/>
      <c r="J243" s="210"/>
      <c r="K243" s="210"/>
      <c r="L243" s="215"/>
      <c r="M243" s="216"/>
      <c r="N243" s="217"/>
      <c r="O243" s="217"/>
      <c r="P243" s="217"/>
      <c r="Q243" s="217"/>
      <c r="R243" s="217"/>
      <c r="S243" s="217"/>
      <c r="T243" s="218"/>
      <c r="AT243" s="219" t="s">
        <v>154</v>
      </c>
      <c r="AU243" s="219" t="s">
        <v>78</v>
      </c>
      <c r="AV243" s="14" t="s">
        <v>78</v>
      </c>
      <c r="AW243" s="14" t="s">
        <v>31</v>
      </c>
      <c r="AX243" s="14" t="s">
        <v>69</v>
      </c>
      <c r="AY243" s="219" t="s">
        <v>144</v>
      </c>
    </row>
    <row r="244" spans="1:65" s="13" customFormat="1" ht="10.199999999999999">
      <c r="B244" s="198"/>
      <c r="C244" s="199"/>
      <c r="D244" s="200" t="s">
        <v>154</v>
      </c>
      <c r="E244" s="201" t="s">
        <v>19</v>
      </c>
      <c r="F244" s="202" t="s">
        <v>382</v>
      </c>
      <c r="G244" s="199"/>
      <c r="H244" s="201" t="s">
        <v>19</v>
      </c>
      <c r="I244" s="203"/>
      <c r="J244" s="199"/>
      <c r="K244" s="199"/>
      <c r="L244" s="204"/>
      <c r="M244" s="205"/>
      <c r="N244" s="206"/>
      <c r="O244" s="206"/>
      <c r="P244" s="206"/>
      <c r="Q244" s="206"/>
      <c r="R244" s="206"/>
      <c r="S244" s="206"/>
      <c r="T244" s="207"/>
      <c r="AT244" s="208" t="s">
        <v>154</v>
      </c>
      <c r="AU244" s="208" t="s">
        <v>78</v>
      </c>
      <c r="AV244" s="13" t="s">
        <v>74</v>
      </c>
      <c r="AW244" s="13" t="s">
        <v>31</v>
      </c>
      <c r="AX244" s="13" t="s">
        <v>69</v>
      </c>
      <c r="AY244" s="208" t="s">
        <v>144</v>
      </c>
    </row>
    <row r="245" spans="1:65" s="14" customFormat="1" ht="10.199999999999999">
      <c r="B245" s="209"/>
      <c r="C245" s="210"/>
      <c r="D245" s="200" t="s">
        <v>154</v>
      </c>
      <c r="E245" s="211" t="s">
        <v>19</v>
      </c>
      <c r="F245" s="212" t="s">
        <v>383</v>
      </c>
      <c r="G245" s="210"/>
      <c r="H245" s="213">
        <v>14.025</v>
      </c>
      <c r="I245" s="214"/>
      <c r="J245" s="210"/>
      <c r="K245" s="210"/>
      <c r="L245" s="215"/>
      <c r="M245" s="216"/>
      <c r="N245" s="217"/>
      <c r="O245" s="217"/>
      <c r="P245" s="217"/>
      <c r="Q245" s="217"/>
      <c r="R245" s="217"/>
      <c r="S245" s="217"/>
      <c r="T245" s="218"/>
      <c r="AT245" s="219" t="s">
        <v>154</v>
      </c>
      <c r="AU245" s="219" t="s">
        <v>78</v>
      </c>
      <c r="AV245" s="14" t="s">
        <v>78</v>
      </c>
      <c r="AW245" s="14" t="s">
        <v>31</v>
      </c>
      <c r="AX245" s="14" t="s">
        <v>69</v>
      </c>
      <c r="AY245" s="219" t="s">
        <v>144</v>
      </c>
    </row>
    <row r="246" spans="1:65" s="14" customFormat="1" ht="10.199999999999999">
      <c r="B246" s="209"/>
      <c r="C246" s="210"/>
      <c r="D246" s="200" t="s">
        <v>154</v>
      </c>
      <c r="E246" s="211" t="s">
        <v>19</v>
      </c>
      <c r="F246" s="212" t="s">
        <v>384</v>
      </c>
      <c r="G246" s="210"/>
      <c r="H246" s="213">
        <v>30.481000000000002</v>
      </c>
      <c r="I246" s="214"/>
      <c r="J246" s="210"/>
      <c r="K246" s="210"/>
      <c r="L246" s="215"/>
      <c r="M246" s="216"/>
      <c r="N246" s="217"/>
      <c r="O246" s="217"/>
      <c r="P246" s="217"/>
      <c r="Q246" s="217"/>
      <c r="R246" s="217"/>
      <c r="S246" s="217"/>
      <c r="T246" s="218"/>
      <c r="AT246" s="219" t="s">
        <v>154</v>
      </c>
      <c r="AU246" s="219" t="s">
        <v>78</v>
      </c>
      <c r="AV246" s="14" t="s">
        <v>78</v>
      </c>
      <c r="AW246" s="14" t="s">
        <v>31</v>
      </c>
      <c r="AX246" s="14" t="s">
        <v>69</v>
      </c>
      <c r="AY246" s="219" t="s">
        <v>144</v>
      </c>
    </row>
    <row r="247" spans="1:65" s="13" customFormat="1" ht="10.199999999999999">
      <c r="B247" s="198"/>
      <c r="C247" s="199"/>
      <c r="D247" s="200" t="s">
        <v>154</v>
      </c>
      <c r="E247" s="201" t="s">
        <v>19</v>
      </c>
      <c r="F247" s="202" t="s">
        <v>385</v>
      </c>
      <c r="G247" s="199"/>
      <c r="H247" s="201" t="s">
        <v>19</v>
      </c>
      <c r="I247" s="203"/>
      <c r="J247" s="199"/>
      <c r="K247" s="199"/>
      <c r="L247" s="204"/>
      <c r="M247" s="205"/>
      <c r="N247" s="206"/>
      <c r="O247" s="206"/>
      <c r="P247" s="206"/>
      <c r="Q247" s="206"/>
      <c r="R247" s="206"/>
      <c r="S247" s="206"/>
      <c r="T247" s="207"/>
      <c r="AT247" s="208" t="s">
        <v>154</v>
      </c>
      <c r="AU247" s="208" t="s">
        <v>78</v>
      </c>
      <c r="AV247" s="13" t="s">
        <v>74</v>
      </c>
      <c r="AW247" s="13" t="s">
        <v>31</v>
      </c>
      <c r="AX247" s="13" t="s">
        <v>69</v>
      </c>
      <c r="AY247" s="208" t="s">
        <v>144</v>
      </c>
    </row>
    <row r="248" spans="1:65" s="14" customFormat="1" ht="10.199999999999999">
      <c r="B248" s="209"/>
      <c r="C248" s="210"/>
      <c r="D248" s="200" t="s">
        <v>154</v>
      </c>
      <c r="E248" s="211" t="s">
        <v>19</v>
      </c>
      <c r="F248" s="212" t="s">
        <v>386</v>
      </c>
      <c r="G248" s="210"/>
      <c r="H248" s="213">
        <v>17.460999999999999</v>
      </c>
      <c r="I248" s="214"/>
      <c r="J248" s="210"/>
      <c r="K248" s="210"/>
      <c r="L248" s="215"/>
      <c r="M248" s="216"/>
      <c r="N248" s="217"/>
      <c r="O248" s="217"/>
      <c r="P248" s="217"/>
      <c r="Q248" s="217"/>
      <c r="R248" s="217"/>
      <c r="S248" s="217"/>
      <c r="T248" s="218"/>
      <c r="AT248" s="219" t="s">
        <v>154</v>
      </c>
      <c r="AU248" s="219" t="s">
        <v>78</v>
      </c>
      <c r="AV248" s="14" t="s">
        <v>78</v>
      </c>
      <c r="AW248" s="14" t="s">
        <v>31</v>
      </c>
      <c r="AX248" s="14" t="s">
        <v>69</v>
      </c>
      <c r="AY248" s="219" t="s">
        <v>144</v>
      </c>
    </row>
    <row r="249" spans="1:65" s="15" customFormat="1" ht="10.199999999999999">
      <c r="B249" s="220"/>
      <c r="C249" s="221"/>
      <c r="D249" s="200" t="s">
        <v>154</v>
      </c>
      <c r="E249" s="222" t="s">
        <v>19</v>
      </c>
      <c r="F249" s="223" t="s">
        <v>158</v>
      </c>
      <c r="G249" s="221"/>
      <c r="H249" s="224">
        <v>110.70399999999999</v>
      </c>
      <c r="I249" s="225"/>
      <c r="J249" s="221"/>
      <c r="K249" s="221"/>
      <c r="L249" s="226"/>
      <c r="M249" s="227"/>
      <c r="N249" s="228"/>
      <c r="O249" s="228"/>
      <c r="P249" s="228"/>
      <c r="Q249" s="228"/>
      <c r="R249" s="228"/>
      <c r="S249" s="228"/>
      <c r="T249" s="229"/>
      <c r="AT249" s="230" t="s">
        <v>154</v>
      </c>
      <c r="AU249" s="230" t="s">
        <v>78</v>
      </c>
      <c r="AV249" s="15" t="s">
        <v>106</v>
      </c>
      <c r="AW249" s="15" t="s">
        <v>31</v>
      </c>
      <c r="AX249" s="15" t="s">
        <v>74</v>
      </c>
      <c r="AY249" s="230" t="s">
        <v>144</v>
      </c>
    </row>
    <row r="250" spans="1:65" s="2" customFormat="1" ht="37.799999999999997" customHeight="1">
      <c r="A250" s="36"/>
      <c r="B250" s="37"/>
      <c r="C250" s="180" t="s">
        <v>387</v>
      </c>
      <c r="D250" s="180" t="s">
        <v>146</v>
      </c>
      <c r="E250" s="181" t="s">
        <v>388</v>
      </c>
      <c r="F250" s="182" t="s">
        <v>389</v>
      </c>
      <c r="G250" s="183" t="s">
        <v>149</v>
      </c>
      <c r="H250" s="184">
        <v>1</v>
      </c>
      <c r="I250" s="185"/>
      <c r="J250" s="186">
        <f>ROUND(I250*H250,2)</f>
        <v>0</v>
      </c>
      <c r="K250" s="182" t="s">
        <v>150</v>
      </c>
      <c r="L250" s="41"/>
      <c r="M250" s="187" t="s">
        <v>19</v>
      </c>
      <c r="N250" s="188" t="s">
        <v>40</v>
      </c>
      <c r="O250" s="66"/>
      <c r="P250" s="189">
        <f>O250*H250</f>
        <v>0</v>
      </c>
      <c r="Q250" s="189">
        <v>0</v>
      </c>
      <c r="R250" s="189">
        <f>Q250*H250</f>
        <v>0</v>
      </c>
      <c r="S250" s="189">
        <v>0</v>
      </c>
      <c r="T250" s="190">
        <f>S250*H250</f>
        <v>0</v>
      </c>
      <c r="U250" s="36"/>
      <c r="V250" s="36"/>
      <c r="W250" s="36"/>
      <c r="X250" s="36"/>
      <c r="Y250" s="36"/>
      <c r="Z250" s="36"/>
      <c r="AA250" s="36"/>
      <c r="AB250" s="36"/>
      <c r="AC250" s="36"/>
      <c r="AD250" s="36"/>
      <c r="AE250" s="36"/>
      <c r="AR250" s="191" t="s">
        <v>106</v>
      </c>
      <c r="AT250" s="191" t="s">
        <v>146</v>
      </c>
      <c r="AU250" s="191" t="s">
        <v>78</v>
      </c>
      <c r="AY250" s="19" t="s">
        <v>144</v>
      </c>
      <c r="BE250" s="192">
        <f>IF(N250="základní",J250,0)</f>
        <v>0</v>
      </c>
      <c r="BF250" s="192">
        <f>IF(N250="snížená",J250,0)</f>
        <v>0</v>
      </c>
      <c r="BG250" s="192">
        <f>IF(N250="zákl. přenesená",J250,0)</f>
        <v>0</v>
      </c>
      <c r="BH250" s="192">
        <f>IF(N250="sníž. přenesená",J250,0)</f>
        <v>0</v>
      </c>
      <c r="BI250" s="192">
        <f>IF(N250="nulová",J250,0)</f>
        <v>0</v>
      </c>
      <c r="BJ250" s="19" t="s">
        <v>74</v>
      </c>
      <c r="BK250" s="192">
        <f>ROUND(I250*H250,2)</f>
        <v>0</v>
      </c>
      <c r="BL250" s="19" t="s">
        <v>106</v>
      </c>
      <c r="BM250" s="191" t="s">
        <v>390</v>
      </c>
    </row>
    <row r="251" spans="1:65" s="2" customFormat="1" ht="10.199999999999999">
      <c r="A251" s="36"/>
      <c r="B251" s="37"/>
      <c r="C251" s="38"/>
      <c r="D251" s="193" t="s">
        <v>152</v>
      </c>
      <c r="E251" s="38"/>
      <c r="F251" s="194" t="s">
        <v>391</v>
      </c>
      <c r="G251" s="38"/>
      <c r="H251" s="38"/>
      <c r="I251" s="195"/>
      <c r="J251" s="38"/>
      <c r="K251" s="38"/>
      <c r="L251" s="41"/>
      <c r="M251" s="196"/>
      <c r="N251" s="197"/>
      <c r="O251" s="66"/>
      <c r="P251" s="66"/>
      <c r="Q251" s="66"/>
      <c r="R251" s="66"/>
      <c r="S251" s="66"/>
      <c r="T251" s="67"/>
      <c r="U251" s="36"/>
      <c r="V251" s="36"/>
      <c r="W251" s="36"/>
      <c r="X251" s="36"/>
      <c r="Y251" s="36"/>
      <c r="Z251" s="36"/>
      <c r="AA251" s="36"/>
      <c r="AB251" s="36"/>
      <c r="AC251" s="36"/>
      <c r="AD251" s="36"/>
      <c r="AE251" s="36"/>
      <c r="AT251" s="19" t="s">
        <v>152</v>
      </c>
      <c r="AU251" s="19" t="s">
        <v>78</v>
      </c>
    </row>
    <row r="252" spans="1:65" s="13" customFormat="1" ht="10.199999999999999">
      <c r="B252" s="198"/>
      <c r="C252" s="199"/>
      <c r="D252" s="200" t="s">
        <v>154</v>
      </c>
      <c r="E252" s="201" t="s">
        <v>19</v>
      </c>
      <c r="F252" s="202" t="s">
        <v>392</v>
      </c>
      <c r="G252" s="199"/>
      <c r="H252" s="201" t="s">
        <v>19</v>
      </c>
      <c r="I252" s="203"/>
      <c r="J252" s="199"/>
      <c r="K252" s="199"/>
      <c r="L252" s="204"/>
      <c r="M252" s="205"/>
      <c r="N252" s="206"/>
      <c r="O252" s="206"/>
      <c r="P252" s="206"/>
      <c r="Q252" s="206"/>
      <c r="R252" s="206"/>
      <c r="S252" s="206"/>
      <c r="T252" s="207"/>
      <c r="AT252" s="208" t="s">
        <v>154</v>
      </c>
      <c r="AU252" s="208" t="s">
        <v>78</v>
      </c>
      <c r="AV252" s="13" t="s">
        <v>74</v>
      </c>
      <c r="AW252" s="13" t="s">
        <v>31</v>
      </c>
      <c r="AX252" s="13" t="s">
        <v>69</v>
      </c>
      <c r="AY252" s="208" t="s">
        <v>144</v>
      </c>
    </row>
    <row r="253" spans="1:65" s="14" customFormat="1" ht="10.199999999999999">
      <c r="B253" s="209"/>
      <c r="C253" s="210"/>
      <c r="D253" s="200" t="s">
        <v>154</v>
      </c>
      <c r="E253" s="211" t="s">
        <v>19</v>
      </c>
      <c r="F253" s="212" t="s">
        <v>304</v>
      </c>
      <c r="G253" s="210"/>
      <c r="H253" s="213">
        <v>1</v>
      </c>
      <c r="I253" s="214"/>
      <c r="J253" s="210"/>
      <c r="K253" s="210"/>
      <c r="L253" s="215"/>
      <c r="M253" s="216"/>
      <c r="N253" s="217"/>
      <c r="O253" s="217"/>
      <c r="P253" s="217"/>
      <c r="Q253" s="217"/>
      <c r="R253" s="217"/>
      <c r="S253" s="217"/>
      <c r="T253" s="218"/>
      <c r="AT253" s="219" t="s">
        <v>154</v>
      </c>
      <c r="AU253" s="219" t="s">
        <v>78</v>
      </c>
      <c r="AV253" s="14" t="s">
        <v>78</v>
      </c>
      <c r="AW253" s="14" t="s">
        <v>31</v>
      </c>
      <c r="AX253" s="14" t="s">
        <v>69</v>
      </c>
      <c r="AY253" s="219" t="s">
        <v>144</v>
      </c>
    </row>
    <row r="254" spans="1:65" s="15" customFormat="1" ht="10.199999999999999">
      <c r="B254" s="220"/>
      <c r="C254" s="221"/>
      <c r="D254" s="200" t="s">
        <v>154</v>
      </c>
      <c r="E254" s="222" t="s">
        <v>19</v>
      </c>
      <c r="F254" s="223" t="s">
        <v>158</v>
      </c>
      <c r="G254" s="221"/>
      <c r="H254" s="224">
        <v>1</v>
      </c>
      <c r="I254" s="225"/>
      <c r="J254" s="221"/>
      <c r="K254" s="221"/>
      <c r="L254" s="226"/>
      <c r="M254" s="227"/>
      <c r="N254" s="228"/>
      <c r="O254" s="228"/>
      <c r="P254" s="228"/>
      <c r="Q254" s="228"/>
      <c r="R254" s="228"/>
      <c r="S254" s="228"/>
      <c r="T254" s="229"/>
      <c r="AT254" s="230" t="s">
        <v>154</v>
      </c>
      <c r="AU254" s="230" t="s">
        <v>78</v>
      </c>
      <c r="AV254" s="15" t="s">
        <v>106</v>
      </c>
      <c r="AW254" s="15" t="s">
        <v>31</v>
      </c>
      <c r="AX254" s="15" t="s">
        <v>74</v>
      </c>
      <c r="AY254" s="230" t="s">
        <v>144</v>
      </c>
    </row>
    <row r="255" spans="1:65" s="2" customFormat="1" ht="16.5" customHeight="1">
      <c r="A255" s="36"/>
      <c r="B255" s="37"/>
      <c r="C255" s="231" t="s">
        <v>393</v>
      </c>
      <c r="D255" s="231" t="s">
        <v>195</v>
      </c>
      <c r="E255" s="232" t="s">
        <v>394</v>
      </c>
      <c r="F255" s="233" t="s">
        <v>395</v>
      </c>
      <c r="G255" s="234" t="s">
        <v>184</v>
      </c>
      <c r="H255" s="235">
        <v>2</v>
      </c>
      <c r="I255" s="236"/>
      <c r="J255" s="237">
        <f>ROUND(I255*H255,2)</f>
        <v>0</v>
      </c>
      <c r="K255" s="233" t="s">
        <v>150</v>
      </c>
      <c r="L255" s="238"/>
      <c r="M255" s="239" t="s">
        <v>19</v>
      </c>
      <c r="N255" s="240" t="s">
        <v>40</v>
      </c>
      <c r="O255" s="66"/>
      <c r="P255" s="189">
        <f>O255*H255</f>
        <v>0</v>
      </c>
      <c r="Q255" s="189">
        <v>1</v>
      </c>
      <c r="R255" s="189">
        <f>Q255*H255</f>
        <v>2</v>
      </c>
      <c r="S255" s="189">
        <v>0</v>
      </c>
      <c r="T255" s="190">
        <f>S255*H255</f>
        <v>0</v>
      </c>
      <c r="U255" s="36"/>
      <c r="V255" s="36"/>
      <c r="W255" s="36"/>
      <c r="X255" s="36"/>
      <c r="Y255" s="36"/>
      <c r="Z255" s="36"/>
      <c r="AA255" s="36"/>
      <c r="AB255" s="36"/>
      <c r="AC255" s="36"/>
      <c r="AD255" s="36"/>
      <c r="AE255" s="36"/>
      <c r="AR255" s="191" t="s">
        <v>198</v>
      </c>
      <c r="AT255" s="191" t="s">
        <v>195</v>
      </c>
      <c r="AU255" s="191" t="s">
        <v>78</v>
      </c>
      <c r="AY255" s="19" t="s">
        <v>144</v>
      </c>
      <c r="BE255" s="192">
        <f>IF(N255="základní",J255,0)</f>
        <v>0</v>
      </c>
      <c r="BF255" s="192">
        <f>IF(N255="snížená",J255,0)</f>
        <v>0</v>
      </c>
      <c r="BG255" s="192">
        <f>IF(N255="zákl. přenesená",J255,0)</f>
        <v>0</v>
      </c>
      <c r="BH255" s="192">
        <f>IF(N255="sníž. přenesená",J255,0)</f>
        <v>0</v>
      </c>
      <c r="BI255" s="192">
        <f>IF(N255="nulová",J255,0)</f>
        <v>0</v>
      </c>
      <c r="BJ255" s="19" t="s">
        <v>74</v>
      </c>
      <c r="BK255" s="192">
        <f>ROUND(I255*H255,2)</f>
        <v>0</v>
      </c>
      <c r="BL255" s="19" t="s">
        <v>106</v>
      </c>
      <c r="BM255" s="191" t="s">
        <v>396</v>
      </c>
    </row>
    <row r="256" spans="1:65" s="2" customFormat="1" ht="10.199999999999999">
      <c r="A256" s="36"/>
      <c r="B256" s="37"/>
      <c r="C256" s="38"/>
      <c r="D256" s="193" t="s">
        <v>152</v>
      </c>
      <c r="E256" s="38"/>
      <c r="F256" s="194" t="s">
        <v>397</v>
      </c>
      <c r="G256" s="38"/>
      <c r="H256" s="38"/>
      <c r="I256" s="195"/>
      <c r="J256" s="38"/>
      <c r="K256" s="38"/>
      <c r="L256" s="41"/>
      <c r="M256" s="196"/>
      <c r="N256" s="197"/>
      <c r="O256" s="66"/>
      <c r="P256" s="66"/>
      <c r="Q256" s="66"/>
      <c r="R256" s="66"/>
      <c r="S256" s="66"/>
      <c r="T256" s="67"/>
      <c r="U256" s="36"/>
      <c r="V256" s="36"/>
      <c r="W256" s="36"/>
      <c r="X256" s="36"/>
      <c r="Y256" s="36"/>
      <c r="Z256" s="36"/>
      <c r="AA256" s="36"/>
      <c r="AB256" s="36"/>
      <c r="AC256" s="36"/>
      <c r="AD256" s="36"/>
      <c r="AE256" s="36"/>
      <c r="AT256" s="19" t="s">
        <v>152</v>
      </c>
      <c r="AU256" s="19" t="s">
        <v>78</v>
      </c>
    </row>
    <row r="257" spans="1:65" s="14" customFormat="1" ht="10.199999999999999">
      <c r="B257" s="209"/>
      <c r="C257" s="210"/>
      <c r="D257" s="200" t="s">
        <v>154</v>
      </c>
      <c r="E257" s="210"/>
      <c r="F257" s="212" t="s">
        <v>398</v>
      </c>
      <c r="G257" s="210"/>
      <c r="H257" s="213">
        <v>2</v>
      </c>
      <c r="I257" s="214"/>
      <c r="J257" s="210"/>
      <c r="K257" s="210"/>
      <c r="L257" s="215"/>
      <c r="M257" s="216"/>
      <c r="N257" s="217"/>
      <c r="O257" s="217"/>
      <c r="P257" s="217"/>
      <c r="Q257" s="217"/>
      <c r="R257" s="217"/>
      <c r="S257" s="217"/>
      <c r="T257" s="218"/>
      <c r="AT257" s="219" t="s">
        <v>154</v>
      </c>
      <c r="AU257" s="219" t="s">
        <v>78</v>
      </c>
      <c r="AV257" s="14" t="s">
        <v>78</v>
      </c>
      <c r="AW257" s="14" t="s">
        <v>4</v>
      </c>
      <c r="AX257" s="14" t="s">
        <v>74</v>
      </c>
      <c r="AY257" s="219" t="s">
        <v>144</v>
      </c>
    </row>
    <row r="258" spans="1:65" s="2" customFormat="1" ht="24.15" customHeight="1">
      <c r="A258" s="36"/>
      <c r="B258" s="37"/>
      <c r="C258" s="180" t="s">
        <v>399</v>
      </c>
      <c r="D258" s="180" t="s">
        <v>146</v>
      </c>
      <c r="E258" s="181" t="s">
        <v>400</v>
      </c>
      <c r="F258" s="182" t="s">
        <v>401</v>
      </c>
      <c r="G258" s="183" t="s">
        <v>232</v>
      </c>
      <c r="H258" s="184">
        <v>125.727</v>
      </c>
      <c r="I258" s="185"/>
      <c r="J258" s="186">
        <f>ROUND(I258*H258,2)</f>
        <v>0</v>
      </c>
      <c r="K258" s="182" t="s">
        <v>150</v>
      </c>
      <c r="L258" s="41"/>
      <c r="M258" s="187" t="s">
        <v>19</v>
      </c>
      <c r="N258" s="188" t="s">
        <v>40</v>
      </c>
      <c r="O258" s="66"/>
      <c r="P258" s="189">
        <f>O258*H258</f>
        <v>0</v>
      </c>
      <c r="Q258" s="189">
        <v>0</v>
      </c>
      <c r="R258" s="189">
        <f>Q258*H258</f>
        <v>0</v>
      </c>
      <c r="S258" s="189">
        <v>0</v>
      </c>
      <c r="T258" s="190">
        <f>S258*H258</f>
        <v>0</v>
      </c>
      <c r="U258" s="36"/>
      <c r="V258" s="36"/>
      <c r="W258" s="36"/>
      <c r="X258" s="36"/>
      <c r="Y258" s="36"/>
      <c r="Z258" s="36"/>
      <c r="AA258" s="36"/>
      <c r="AB258" s="36"/>
      <c r="AC258" s="36"/>
      <c r="AD258" s="36"/>
      <c r="AE258" s="36"/>
      <c r="AR258" s="191" t="s">
        <v>106</v>
      </c>
      <c r="AT258" s="191" t="s">
        <v>146</v>
      </c>
      <c r="AU258" s="191" t="s">
        <v>78</v>
      </c>
      <c r="AY258" s="19" t="s">
        <v>144</v>
      </c>
      <c r="BE258" s="192">
        <f>IF(N258="základní",J258,0)</f>
        <v>0</v>
      </c>
      <c r="BF258" s="192">
        <f>IF(N258="snížená",J258,0)</f>
        <v>0</v>
      </c>
      <c r="BG258" s="192">
        <f>IF(N258="zákl. přenesená",J258,0)</f>
        <v>0</v>
      </c>
      <c r="BH258" s="192">
        <f>IF(N258="sníž. přenesená",J258,0)</f>
        <v>0</v>
      </c>
      <c r="BI258" s="192">
        <f>IF(N258="nulová",J258,0)</f>
        <v>0</v>
      </c>
      <c r="BJ258" s="19" t="s">
        <v>74</v>
      </c>
      <c r="BK258" s="192">
        <f>ROUND(I258*H258,2)</f>
        <v>0</v>
      </c>
      <c r="BL258" s="19" t="s">
        <v>106</v>
      </c>
      <c r="BM258" s="191" t="s">
        <v>402</v>
      </c>
    </row>
    <row r="259" spans="1:65" s="2" customFormat="1" ht="10.199999999999999">
      <c r="A259" s="36"/>
      <c r="B259" s="37"/>
      <c r="C259" s="38"/>
      <c r="D259" s="193" t="s">
        <v>152</v>
      </c>
      <c r="E259" s="38"/>
      <c r="F259" s="194" t="s">
        <v>403</v>
      </c>
      <c r="G259" s="38"/>
      <c r="H259" s="38"/>
      <c r="I259" s="195"/>
      <c r="J259" s="38"/>
      <c r="K259" s="38"/>
      <c r="L259" s="41"/>
      <c r="M259" s="196"/>
      <c r="N259" s="197"/>
      <c r="O259" s="66"/>
      <c r="P259" s="66"/>
      <c r="Q259" s="66"/>
      <c r="R259" s="66"/>
      <c r="S259" s="66"/>
      <c r="T259" s="67"/>
      <c r="U259" s="36"/>
      <c r="V259" s="36"/>
      <c r="W259" s="36"/>
      <c r="X259" s="36"/>
      <c r="Y259" s="36"/>
      <c r="Z259" s="36"/>
      <c r="AA259" s="36"/>
      <c r="AB259" s="36"/>
      <c r="AC259" s="36"/>
      <c r="AD259" s="36"/>
      <c r="AE259" s="36"/>
      <c r="AT259" s="19" t="s">
        <v>152</v>
      </c>
      <c r="AU259" s="19" t="s">
        <v>78</v>
      </c>
    </row>
    <row r="260" spans="1:65" s="13" customFormat="1" ht="10.199999999999999">
      <c r="B260" s="198"/>
      <c r="C260" s="199"/>
      <c r="D260" s="200" t="s">
        <v>154</v>
      </c>
      <c r="E260" s="201" t="s">
        <v>19</v>
      </c>
      <c r="F260" s="202" t="s">
        <v>404</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4" customFormat="1" ht="10.199999999999999">
      <c r="B261" s="209"/>
      <c r="C261" s="210"/>
      <c r="D261" s="200" t="s">
        <v>154</v>
      </c>
      <c r="E261" s="211" t="s">
        <v>19</v>
      </c>
      <c r="F261" s="212" t="s">
        <v>405</v>
      </c>
      <c r="G261" s="210"/>
      <c r="H261" s="213">
        <v>380</v>
      </c>
      <c r="I261" s="214"/>
      <c r="J261" s="210"/>
      <c r="K261" s="210"/>
      <c r="L261" s="215"/>
      <c r="M261" s="216"/>
      <c r="N261" s="217"/>
      <c r="O261" s="217"/>
      <c r="P261" s="217"/>
      <c r="Q261" s="217"/>
      <c r="R261" s="217"/>
      <c r="S261" s="217"/>
      <c r="T261" s="218"/>
      <c r="AT261" s="219" t="s">
        <v>154</v>
      </c>
      <c r="AU261" s="219" t="s">
        <v>78</v>
      </c>
      <c r="AV261" s="14" t="s">
        <v>78</v>
      </c>
      <c r="AW261" s="14" t="s">
        <v>31</v>
      </c>
      <c r="AX261" s="14" t="s">
        <v>69</v>
      </c>
      <c r="AY261" s="219" t="s">
        <v>144</v>
      </c>
    </row>
    <row r="262" spans="1:65" s="13" customFormat="1" ht="10.199999999999999">
      <c r="B262" s="198"/>
      <c r="C262" s="199"/>
      <c r="D262" s="200" t="s">
        <v>154</v>
      </c>
      <c r="E262" s="201" t="s">
        <v>19</v>
      </c>
      <c r="F262" s="202" t="s">
        <v>406</v>
      </c>
      <c r="G262" s="199"/>
      <c r="H262" s="201" t="s">
        <v>19</v>
      </c>
      <c r="I262" s="203"/>
      <c r="J262" s="199"/>
      <c r="K262" s="199"/>
      <c r="L262" s="204"/>
      <c r="M262" s="205"/>
      <c r="N262" s="206"/>
      <c r="O262" s="206"/>
      <c r="P262" s="206"/>
      <c r="Q262" s="206"/>
      <c r="R262" s="206"/>
      <c r="S262" s="206"/>
      <c r="T262" s="207"/>
      <c r="AT262" s="208" t="s">
        <v>154</v>
      </c>
      <c r="AU262" s="208" t="s">
        <v>78</v>
      </c>
      <c r="AV262" s="13" t="s">
        <v>74</v>
      </c>
      <c r="AW262" s="13" t="s">
        <v>31</v>
      </c>
      <c r="AX262" s="13" t="s">
        <v>69</v>
      </c>
      <c r="AY262" s="208" t="s">
        <v>144</v>
      </c>
    </row>
    <row r="263" spans="1:65" s="14" customFormat="1" ht="10.199999999999999">
      <c r="B263" s="209"/>
      <c r="C263" s="210"/>
      <c r="D263" s="200" t="s">
        <v>154</v>
      </c>
      <c r="E263" s="211" t="s">
        <v>19</v>
      </c>
      <c r="F263" s="212" t="s">
        <v>407</v>
      </c>
      <c r="G263" s="210"/>
      <c r="H263" s="213">
        <v>-278.61700000000002</v>
      </c>
      <c r="I263" s="214"/>
      <c r="J263" s="210"/>
      <c r="K263" s="210"/>
      <c r="L263" s="215"/>
      <c r="M263" s="216"/>
      <c r="N263" s="217"/>
      <c r="O263" s="217"/>
      <c r="P263" s="217"/>
      <c r="Q263" s="217"/>
      <c r="R263" s="217"/>
      <c r="S263" s="217"/>
      <c r="T263" s="218"/>
      <c r="AT263" s="219" t="s">
        <v>154</v>
      </c>
      <c r="AU263" s="219" t="s">
        <v>78</v>
      </c>
      <c r="AV263" s="14" t="s">
        <v>78</v>
      </c>
      <c r="AW263" s="14" t="s">
        <v>31</v>
      </c>
      <c r="AX263" s="14" t="s">
        <v>69</v>
      </c>
      <c r="AY263" s="219" t="s">
        <v>144</v>
      </c>
    </row>
    <row r="264" spans="1:65" s="13" customFormat="1" ht="10.199999999999999">
      <c r="B264" s="198"/>
      <c r="C264" s="199"/>
      <c r="D264" s="200" t="s">
        <v>154</v>
      </c>
      <c r="E264" s="201" t="s">
        <v>19</v>
      </c>
      <c r="F264" s="202" t="s">
        <v>408</v>
      </c>
      <c r="G264" s="199"/>
      <c r="H264" s="201" t="s">
        <v>19</v>
      </c>
      <c r="I264" s="203"/>
      <c r="J264" s="199"/>
      <c r="K264" s="199"/>
      <c r="L264" s="204"/>
      <c r="M264" s="205"/>
      <c r="N264" s="206"/>
      <c r="O264" s="206"/>
      <c r="P264" s="206"/>
      <c r="Q264" s="206"/>
      <c r="R264" s="206"/>
      <c r="S264" s="206"/>
      <c r="T264" s="207"/>
      <c r="AT264" s="208" t="s">
        <v>154</v>
      </c>
      <c r="AU264" s="208" t="s">
        <v>78</v>
      </c>
      <c r="AV264" s="13" t="s">
        <v>74</v>
      </c>
      <c r="AW264" s="13" t="s">
        <v>31</v>
      </c>
      <c r="AX264" s="13" t="s">
        <v>69</v>
      </c>
      <c r="AY264" s="208" t="s">
        <v>144</v>
      </c>
    </row>
    <row r="265" spans="1:65" s="14" customFormat="1" ht="10.199999999999999">
      <c r="B265" s="209"/>
      <c r="C265" s="210"/>
      <c r="D265" s="200" t="s">
        <v>154</v>
      </c>
      <c r="E265" s="211" t="s">
        <v>19</v>
      </c>
      <c r="F265" s="212" t="s">
        <v>409</v>
      </c>
      <c r="G265" s="210"/>
      <c r="H265" s="213">
        <v>24.344000000000001</v>
      </c>
      <c r="I265" s="214"/>
      <c r="J265" s="210"/>
      <c r="K265" s="210"/>
      <c r="L265" s="215"/>
      <c r="M265" s="216"/>
      <c r="N265" s="217"/>
      <c r="O265" s="217"/>
      <c r="P265" s="217"/>
      <c r="Q265" s="217"/>
      <c r="R265" s="217"/>
      <c r="S265" s="217"/>
      <c r="T265" s="218"/>
      <c r="AT265" s="219" t="s">
        <v>154</v>
      </c>
      <c r="AU265" s="219" t="s">
        <v>78</v>
      </c>
      <c r="AV265" s="14" t="s">
        <v>78</v>
      </c>
      <c r="AW265" s="14" t="s">
        <v>31</v>
      </c>
      <c r="AX265" s="14" t="s">
        <v>69</v>
      </c>
      <c r="AY265" s="219" t="s">
        <v>144</v>
      </c>
    </row>
    <row r="266" spans="1:65" s="15" customFormat="1" ht="10.199999999999999">
      <c r="B266" s="220"/>
      <c r="C266" s="221"/>
      <c r="D266" s="200" t="s">
        <v>154</v>
      </c>
      <c r="E266" s="222" t="s">
        <v>19</v>
      </c>
      <c r="F266" s="223" t="s">
        <v>158</v>
      </c>
      <c r="G266" s="221"/>
      <c r="H266" s="224">
        <v>125.72699999999998</v>
      </c>
      <c r="I266" s="225"/>
      <c r="J266" s="221"/>
      <c r="K266" s="221"/>
      <c r="L266" s="226"/>
      <c r="M266" s="227"/>
      <c r="N266" s="228"/>
      <c r="O266" s="228"/>
      <c r="P266" s="228"/>
      <c r="Q266" s="228"/>
      <c r="R266" s="228"/>
      <c r="S266" s="228"/>
      <c r="T266" s="229"/>
      <c r="AT266" s="230" t="s">
        <v>154</v>
      </c>
      <c r="AU266" s="230" t="s">
        <v>78</v>
      </c>
      <c r="AV266" s="15" t="s">
        <v>106</v>
      </c>
      <c r="AW266" s="15" t="s">
        <v>31</v>
      </c>
      <c r="AX266" s="15" t="s">
        <v>74</v>
      </c>
      <c r="AY266" s="230" t="s">
        <v>144</v>
      </c>
    </row>
    <row r="267" spans="1:65" s="2" customFormat="1" ht="24.15" customHeight="1">
      <c r="A267" s="36"/>
      <c r="B267" s="37"/>
      <c r="C267" s="180" t="s">
        <v>410</v>
      </c>
      <c r="D267" s="180" t="s">
        <v>146</v>
      </c>
      <c r="E267" s="181" t="s">
        <v>411</v>
      </c>
      <c r="F267" s="182" t="s">
        <v>412</v>
      </c>
      <c r="G267" s="183" t="s">
        <v>232</v>
      </c>
      <c r="H267" s="184">
        <v>125.727</v>
      </c>
      <c r="I267" s="185"/>
      <c r="J267" s="186">
        <f>ROUND(I267*H267,2)</f>
        <v>0</v>
      </c>
      <c r="K267" s="182" t="s">
        <v>150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413</v>
      </c>
    </row>
    <row r="268" spans="1:65" s="2" customFormat="1" ht="10.199999999999999">
      <c r="A268" s="36"/>
      <c r="B268" s="37"/>
      <c r="C268" s="38"/>
      <c r="D268" s="193" t="s">
        <v>152</v>
      </c>
      <c r="E268" s="38"/>
      <c r="F268" s="194" t="s">
        <v>414</v>
      </c>
      <c r="G268" s="38"/>
      <c r="H268" s="38"/>
      <c r="I268" s="195"/>
      <c r="J268" s="38"/>
      <c r="K268" s="38"/>
      <c r="L268" s="41"/>
      <c r="M268" s="196"/>
      <c r="N268" s="197"/>
      <c r="O268" s="66"/>
      <c r="P268" s="66"/>
      <c r="Q268" s="66"/>
      <c r="R268" s="66"/>
      <c r="S268" s="66"/>
      <c r="T268" s="67"/>
      <c r="U268" s="36"/>
      <c r="V268" s="36"/>
      <c r="W268" s="36"/>
      <c r="X268" s="36"/>
      <c r="Y268" s="36"/>
      <c r="Z268" s="36"/>
      <c r="AA268" s="36"/>
      <c r="AB268" s="36"/>
      <c r="AC268" s="36"/>
      <c r="AD268" s="36"/>
      <c r="AE268" s="36"/>
      <c r="AT268" s="19" t="s">
        <v>152</v>
      </c>
      <c r="AU268" s="19" t="s">
        <v>78</v>
      </c>
    </row>
    <row r="269" spans="1:65" s="13" customFormat="1" ht="10.199999999999999">
      <c r="B269" s="198"/>
      <c r="C269" s="199"/>
      <c r="D269" s="200" t="s">
        <v>154</v>
      </c>
      <c r="E269" s="201" t="s">
        <v>19</v>
      </c>
      <c r="F269" s="202" t="s">
        <v>404</v>
      </c>
      <c r="G269" s="199"/>
      <c r="H269" s="201" t="s">
        <v>19</v>
      </c>
      <c r="I269" s="203"/>
      <c r="J269" s="199"/>
      <c r="K269" s="199"/>
      <c r="L269" s="204"/>
      <c r="M269" s="205"/>
      <c r="N269" s="206"/>
      <c r="O269" s="206"/>
      <c r="P269" s="206"/>
      <c r="Q269" s="206"/>
      <c r="R269" s="206"/>
      <c r="S269" s="206"/>
      <c r="T269" s="207"/>
      <c r="AT269" s="208" t="s">
        <v>154</v>
      </c>
      <c r="AU269" s="208" t="s">
        <v>78</v>
      </c>
      <c r="AV269" s="13" t="s">
        <v>74</v>
      </c>
      <c r="AW269" s="13" t="s">
        <v>31</v>
      </c>
      <c r="AX269" s="13" t="s">
        <v>69</v>
      </c>
      <c r="AY269" s="208" t="s">
        <v>144</v>
      </c>
    </row>
    <row r="270" spans="1:65" s="14" customFormat="1" ht="10.199999999999999">
      <c r="B270" s="209"/>
      <c r="C270" s="210"/>
      <c r="D270" s="200" t="s">
        <v>154</v>
      </c>
      <c r="E270" s="211" t="s">
        <v>19</v>
      </c>
      <c r="F270" s="212" t="s">
        <v>405</v>
      </c>
      <c r="G270" s="210"/>
      <c r="H270" s="213">
        <v>380</v>
      </c>
      <c r="I270" s="214"/>
      <c r="J270" s="210"/>
      <c r="K270" s="210"/>
      <c r="L270" s="215"/>
      <c r="M270" s="216"/>
      <c r="N270" s="217"/>
      <c r="O270" s="217"/>
      <c r="P270" s="217"/>
      <c r="Q270" s="217"/>
      <c r="R270" s="217"/>
      <c r="S270" s="217"/>
      <c r="T270" s="218"/>
      <c r="AT270" s="219" t="s">
        <v>154</v>
      </c>
      <c r="AU270" s="219" t="s">
        <v>78</v>
      </c>
      <c r="AV270" s="14" t="s">
        <v>78</v>
      </c>
      <c r="AW270" s="14" t="s">
        <v>31</v>
      </c>
      <c r="AX270" s="14" t="s">
        <v>69</v>
      </c>
      <c r="AY270" s="219" t="s">
        <v>144</v>
      </c>
    </row>
    <row r="271" spans="1:65" s="13" customFormat="1" ht="10.199999999999999">
      <c r="B271" s="198"/>
      <c r="C271" s="199"/>
      <c r="D271" s="200" t="s">
        <v>154</v>
      </c>
      <c r="E271" s="201" t="s">
        <v>19</v>
      </c>
      <c r="F271" s="202" t="s">
        <v>406</v>
      </c>
      <c r="G271" s="199"/>
      <c r="H271" s="201" t="s">
        <v>19</v>
      </c>
      <c r="I271" s="203"/>
      <c r="J271" s="199"/>
      <c r="K271" s="199"/>
      <c r="L271" s="204"/>
      <c r="M271" s="205"/>
      <c r="N271" s="206"/>
      <c r="O271" s="206"/>
      <c r="P271" s="206"/>
      <c r="Q271" s="206"/>
      <c r="R271" s="206"/>
      <c r="S271" s="206"/>
      <c r="T271" s="207"/>
      <c r="AT271" s="208" t="s">
        <v>154</v>
      </c>
      <c r="AU271" s="208" t="s">
        <v>78</v>
      </c>
      <c r="AV271" s="13" t="s">
        <v>74</v>
      </c>
      <c r="AW271" s="13" t="s">
        <v>31</v>
      </c>
      <c r="AX271" s="13" t="s">
        <v>69</v>
      </c>
      <c r="AY271" s="208" t="s">
        <v>144</v>
      </c>
    </row>
    <row r="272" spans="1:65" s="14" customFormat="1" ht="10.199999999999999">
      <c r="B272" s="209"/>
      <c r="C272" s="210"/>
      <c r="D272" s="200" t="s">
        <v>154</v>
      </c>
      <c r="E272" s="211" t="s">
        <v>19</v>
      </c>
      <c r="F272" s="212" t="s">
        <v>407</v>
      </c>
      <c r="G272" s="210"/>
      <c r="H272" s="213">
        <v>-278.61700000000002</v>
      </c>
      <c r="I272" s="214"/>
      <c r="J272" s="210"/>
      <c r="K272" s="210"/>
      <c r="L272" s="215"/>
      <c r="M272" s="216"/>
      <c r="N272" s="217"/>
      <c r="O272" s="217"/>
      <c r="P272" s="217"/>
      <c r="Q272" s="217"/>
      <c r="R272" s="217"/>
      <c r="S272" s="217"/>
      <c r="T272" s="218"/>
      <c r="AT272" s="219" t="s">
        <v>154</v>
      </c>
      <c r="AU272" s="219" t="s">
        <v>78</v>
      </c>
      <c r="AV272" s="14" t="s">
        <v>78</v>
      </c>
      <c r="AW272" s="14" t="s">
        <v>31</v>
      </c>
      <c r="AX272" s="14" t="s">
        <v>69</v>
      </c>
      <c r="AY272" s="219" t="s">
        <v>144</v>
      </c>
    </row>
    <row r="273" spans="1:65" s="13" customFormat="1" ht="10.199999999999999">
      <c r="B273" s="198"/>
      <c r="C273" s="199"/>
      <c r="D273" s="200" t="s">
        <v>154</v>
      </c>
      <c r="E273" s="201" t="s">
        <v>19</v>
      </c>
      <c r="F273" s="202" t="s">
        <v>408</v>
      </c>
      <c r="G273" s="199"/>
      <c r="H273" s="201" t="s">
        <v>19</v>
      </c>
      <c r="I273" s="203"/>
      <c r="J273" s="199"/>
      <c r="K273" s="199"/>
      <c r="L273" s="204"/>
      <c r="M273" s="205"/>
      <c r="N273" s="206"/>
      <c r="O273" s="206"/>
      <c r="P273" s="206"/>
      <c r="Q273" s="206"/>
      <c r="R273" s="206"/>
      <c r="S273" s="206"/>
      <c r="T273" s="207"/>
      <c r="AT273" s="208" t="s">
        <v>154</v>
      </c>
      <c r="AU273" s="208" t="s">
        <v>78</v>
      </c>
      <c r="AV273" s="13" t="s">
        <v>74</v>
      </c>
      <c r="AW273" s="13" t="s">
        <v>31</v>
      </c>
      <c r="AX273" s="13" t="s">
        <v>69</v>
      </c>
      <c r="AY273" s="208" t="s">
        <v>144</v>
      </c>
    </row>
    <row r="274" spans="1:65" s="14" customFormat="1" ht="10.199999999999999">
      <c r="B274" s="209"/>
      <c r="C274" s="210"/>
      <c r="D274" s="200" t="s">
        <v>154</v>
      </c>
      <c r="E274" s="211" t="s">
        <v>19</v>
      </c>
      <c r="F274" s="212" t="s">
        <v>409</v>
      </c>
      <c r="G274" s="210"/>
      <c r="H274" s="213">
        <v>24.344000000000001</v>
      </c>
      <c r="I274" s="214"/>
      <c r="J274" s="210"/>
      <c r="K274" s="210"/>
      <c r="L274" s="215"/>
      <c r="M274" s="216"/>
      <c r="N274" s="217"/>
      <c r="O274" s="217"/>
      <c r="P274" s="217"/>
      <c r="Q274" s="217"/>
      <c r="R274" s="217"/>
      <c r="S274" s="217"/>
      <c r="T274" s="218"/>
      <c r="AT274" s="219" t="s">
        <v>154</v>
      </c>
      <c r="AU274" s="219" t="s">
        <v>78</v>
      </c>
      <c r="AV274" s="14" t="s">
        <v>78</v>
      </c>
      <c r="AW274" s="14" t="s">
        <v>31</v>
      </c>
      <c r="AX274" s="14" t="s">
        <v>69</v>
      </c>
      <c r="AY274" s="219" t="s">
        <v>144</v>
      </c>
    </row>
    <row r="275" spans="1:65" s="15" customFormat="1" ht="10.199999999999999">
      <c r="B275" s="220"/>
      <c r="C275" s="221"/>
      <c r="D275" s="200" t="s">
        <v>154</v>
      </c>
      <c r="E275" s="222" t="s">
        <v>19</v>
      </c>
      <c r="F275" s="223" t="s">
        <v>158</v>
      </c>
      <c r="G275" s="221"/>
      <c r="H275" s="224">
        <v>125.72699999999998</v>
      </c>
      <c r="I275" s="225"/>
      <c r="J275" s="221"/>
      <c r="K275" s="221"/>
      <c r="L275" s="226"/>
      <c r="M275" s="227"/>
      <c r="N275" s="228"/>
      <c r="O275" s="228"/>
      <c r="P275" s="228"/>
      <c r="Q275" s="228"/>
      <c r="R275" s="228"/>
      <c r="S275" s="228"/>
      <c r="T275" s="229"/>
      <c r="AT275" s="230" t="s">
        <v>154</v>
      </c>
      <c r="AU275" s="230" t="s">
        <v>78</v>
      </c>
      <c r="AV275" s="15" t="s">
        <v>106</v>
      </c>
      <c r="AW275" s="15" t="s">
        <v>31</v>
      </c>
      <c r="AX275" s="15" t="s">
        <v>74</v>
      </c>
      <c r="AY275" s="230" t="s">
        <v>144</v>
      </c>
    </row>
    <row r="276" spans="1:65" s="2" customFormat="1" ht="16.5" customHeight="1">
      <c r="A276" s="36"/>
      <c r="B276" s="37"/>
      <c r="C276" s="231" t="s">
        <v>415</v>
      </c>
      <c r="D276" s="231" t="s">
        <v>195</v>
      </c>
      <c r="E276" s="232" t="s">
        <v>416</v>
      </c>
      <c r="F276" s="233" t="s">
        <v>417</v>
      </c>
      <c r="G276" s="234" t="s">
        <v>418</v>
      </c>
      <c r="H276" s="235">
        <v>3.7719999999999998</v>
      </c>
      <c r="I276" s="236"/>
      <c r="J276" s="237">
        <f>ROUND(I276*H276,2)</f>
        <v>0</v>
      </c>
      <c r="K276" s="233" t="s">
        <v>150</v>
      </c>
      <c r="L276" s="238"/>
      <c r="M276" s="239" t="s">
        <v>19</v>
      </c>
      <c r="N276" s="240" t="s">
        <v>40</v>
      </c>
      <c r="O276" s="66"/>
      <c r="P276" s="189">
        <f>O276*H276</f>
        <v>0</v>
      </c>
      <c r="Q276" s="189">
        <v>1E-3</v>
      </c>
      <c r="R276" s="189">
        <f>Q276*H276</f>
        <v>3.7719999999999997E-3</v>
      </c>
      <c r="S276" s="189">
        <v>0</v>
      </c>
      <c r="T276" s="190">
        <f>S276*H276</f>
        <v>0</v>
      </c>
      <c r="U276" s="36"/>
      <c r="V276" s="36"/>
      <c r="W276" s="36"/>
      <c r="X276" s="36"/>
      <c r="Y276" s="36"/>
      <c r="Z276" s="36"/>
      <c r="AA276" s="36"/>
      <c r="AB276" s="36"/>
      <c r="AC276" s="36"/>
      <c r="AD276" s="36"/>
      <c r="AE276" s="36"/>
      <c r="AR276" s="191" t="s">
        <v>198</v>
      </c>
      <c r="AT276" s="191" t="s">
        <v>195</v>
      </c>
      <c r="AU276" s="191" t="s">
        <v>78</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419</v>
      </c>
    </row>
    <row r="277" spans="1:65" s="2" customFormat="1" ht="10.199999999999999">
      <c r="A277" s="36"/>
      <c r="B277" s="37"/>
      <c r="C277" s="38"/>
      <c r="D277" s="193" t="s">
        <v>152</v>
      </c>
      <c r="E277" s="38"/>
      <c r="F277" s="194" t="s">
        <v>420</v>
      </c>
      <c r="G277" s="38"/>
      <c r="H277" s="38"/>
      <c r="I277" s="195"/>
      <c r="J277" s="38"/>
      <c r="K277" s="38"/>
      <c r="L277" s="41"/>
      <c r="M277" s="196"/>
      <c r="N277" s="197"/>
      <c r="O277" s="66"/>
      <c r="P277" s="66"/>
      <c r="Q277" s="66"/>
      <c r="R277" s="66"/>
      <c r="S277" s="66"/>
      <c r="T277" s="67"/>
      <c r="U277" s="36"/>
      <c r="V277" s="36"/>
      <c r="W277" s="36"/>
      <c r="X277" s="36"/>
      <c r="Y277" s="36"/>
      <c r="Z277" s="36"/>
      <c r="AA277" s="36"/>
      <c r="AB277" s="36"/>
      <c r="AC277" s="36"/>
      <c r="AD277" s="36"/>
      <c r="AE277" s="36"/>
      <c r="AT277" s="19" t="s">
        <v>152</v>
      </c>
      <c r="AU277" s="19" t="s">
        <v>78</v>
      </c>
    </row>
    <row r="278" spans="1:65" s="14" customFormat="1" ht="10.199999999999999">
      <c r="B278" s="209"/>
      <c r="C278" s="210"/>
      <c r="D278" s="200" t="s">
        <v>154</v>
      </c>
      <c r="E278" s="211" t="s">
        <v>19</v>
      </c>
      <c r="F278" s="212" t="s">
        <v>421</v>
      </c>
      <c r="G278" s="210"/>
      <c r="H278" s="213">
        <v>3.7719999999999998</v>
      </c>
      <c r="I278" s="214"/>
      <c r="J278" s="210"/>
      <c r="K278" s="210"/>
      <c r="L278" s="215"/>
      <c r="M278" s="216"/>
      <c r="N278" s="217"/>
      <c r="O278" s="217"/>
      <c r="P278" s="217"/>
      <c r="Q278" s="217"/>
      <c r="R278" s="217"/>
      <c r="S278" s="217"/>
      <c r="T278" s="218"/>
      <c r="AT278" s="219" t="s">
        <v>154</v>
      </c>
      <c r="AU278" s="219" t="s">
        <v>78</v>
      </c>
      <c r="AV278" s="14" t="s">
        <v>78</v>
      </c>
      <c r="AW278" s="14" t="s">
        <v>31</v>
      </c>
      <c r="AX278" s="14" t="s">
        <v>69</v>
      </c>
      <c r="AY278" s="219" t="s">
        <v>144</v>
      </c>
    </row>
    <row r="279" spans="1:65" s="15" customFormat="1" ht="10.199999999999999">
      <c r="B279" s="220"/>
      <c r="C279" s="221"/>
      <c r="D279" s="200" t="s">
        <v>154</v>
      </c>
      <c r="E279" s="222" t="s">
        <v>19</v>
      </c>
      <c r="F279" s="223" t="s">
        <v>158</v>
      </c>
      <c r="G279" s="221"/>
      <c r="H279" s="224">
        <v>3.7719999999999998</v>
      </c>
      <c r="I279" s="225"/>
      <c r="J279" s="221"/>
      <c r="K279" s="221"/>
      <c r="L279" s="226"/>
      <c r="M279" s="227"/>
      <c r="N279" s="228"/>
      <c r="O279" s="228"/>
      <c r="P279" s="228"/>
      <c r="Q279" s="228"/>
      <c r="R279" s="228"/>
      <c r="S279" s="228"/>
      <c r="T279" s="229"/>
      <c r="AT279" s="230" t="s">
        <v>154</v>
      </c>
      <c r="AU279" s="230" t="s">
        <v>78</v>
      </c>
      <c r="AV279" s="15" t="s">
        <v>106</v>
      </c>
      <c r="AW279" s="15" t="s">
        <v>31</v>
      </c>
      <c r="AX279" s="15" t="s">
        <v>74</v>
      </c>
      <c r="AY279" s="230" t="s">
        <v>144</v>
      </c>
    </row>
    <row r="280" spans="1:65" s="12" customFormat="1" ht="22.8" customHeight="1">
      <c r="B280" s="164"/>
      <c r="C280" s="165"/>
      <c r="D280" s="166" t="s">
        <v>68</v>
      </c>
      <c r="E280" s="178" t="s">
        <v>78</v>
      </c>
      <c r="F280" s="178" t="s">
        <v>422</v>
      </c>
      <c r="G280" s="165"/>
      <c r="H280" s="165"/>
      <c r="I280" s="168"/>
      <c r="J280" s="179">
        <f>BK280</f>
        <v>0</v>
      </c>
      <c r="K280" s="165"/>
      <c r="L280" s="170"/>
      <c r="M280" s="171"/>
      <c r="N280" s="172"/>
      <c r="O280" s="172"/>
      <c r="P280" s="173">
        <f>SUM(P281:P408)</f>
        <v>0</v>
      </c>
      <c r="Q280" s="172"/>
      <c r="R280" s="173">
        <f>SUM(R281:R408)</f>
        <v>197.86112521999999</v>
      </c>
      <c r="S280" s="172"/>
      <c r="T280" s="174">
        <f>SUM(T281:T408)</f>
        <v>0</v>
      </c>
      <c r="AR280" s="175" t="s">
        <v>74</v>
      </c>
      <c r="AT280" s="176" t="s">
        <v>68</v>
      </c>
      <c r="AU280" s="176" t="s">
        <v>74</v>
      </c>
      <c r="AY280" s="175" t="s">
        <v>144</v>
      </c>
      <c r="BK280" s="177">
        <f>SUM(BK281:BK408)</f>
        <v>0</v>
      </c>
    </row>
    <row r="281" spans="1:65" s="2" customFormat="1" ht="37.799999999999997" customHeight="1">
      <c r="A281" s="36"/>
      <c r="B281" s="37"/>
      <c r="C281" s="180" t="s">
        <v>423</v>
      </c>
      <c r="D281" s="180" t="s">
        <v>146</v>
      </c>
      <c r="E281" s="181" t="s">
        <v>424</v>
      </c>
      <c r="F281" s="182" t="s">
        <v>425</v>
      </c>
      <c r="G281" s="183" t="s">
        <v>250</v>
      </c>
      <c r="H281" s="184">
        <v>58.9</v>
      </c>
      <c r="I281" s="185"/>
      <c r="J281" s="186">
        <f>ROUND(I281*H281,2)</f>
        <v>0</v>
      </c>
      <c r="K281" s="182" t="s">
        <v>150</v>
      </c>
      <c r="L281" s="41"/>
      <c r="M281" s="187" t="s">
        <v>19</v>
      </c>
      <c r="N281" s="188" t="s">
        <v>40</v>
      </c>
      <c r="O281" s="66"/>
      <c r="P281" s="189">
        <f>O281*H281</f>
        <v>0</v>
      </c>
      <c r="Q281" s="189">
        <v>0.2044</v>
      </c>
      <c r="R281" s="189">
        <f>Q281*H281</f>
        <v>12.039159999999999</v>
      </c>
      <c r="S281" s="189">
        <v>0</v>
      </c>
      <c r="T281" s="190">
        <f>S281*H281</f>
        <v>0</v>
      </c>
      <c r="U281" s="36"/>
      <c r="V281" s="36"/>
      <c r="W281" s="36"/>
      <c r="X281" s="36"/>
      <c r="Y281" s="36"/>
      <c r="Z281" s="36"/>
      <c r="AA281" s="36"/>
      <c r="AB281" s="36"/>
      <c r="AC281" s="36"/>
      <c r="AD281" s="36"/>
      <c r="AE281" s="36"/>
      <c r="AR281" s="191" t="s">
        <v>106</v>
      </c>
      <c r="AT281" s="191" t="s">
        <v>146</v>
      </c>
      <c r="AU281" s="191" t="s">
        <v>78</v>
      </c>
      <c r="AY281" s="19" t="s">
        <v>144</v>
      </c>
      <c r="BE281" s="192">
        <f>IF(N281="základní",J281,0)</f>
        <v>0</v>
      </c>
      <c r="BF281" s="192">
        <f>IF(N281="snížená",J281,0)</f>
        <v>0</v>
      </c>
      <c r="BG281" s="192">
        <f>IF(N281="zákl. přenesená",J281,0)</f>
        <v>0</v>
      </c>
      <c r="BH281" s="192">
        <f>IF(N281="sníž. přenesená",J281,0)</f>
        <v>0</v>
      </c>
      <c r="BI281" s="192">
        <f>IF(N281="nulová",J281,0)</f>
        <v>0</v>
      </c>
      <c r="BJ281" s="19" t="s">
        <v>74</v>
      </c>
      <c r="BK281" s="192">
        <f>ROUND(I281*H281,2)</f>
        <v>0</v>
      </c>
      <c r="BL281" s="19" t="s">
        <v>106</v>
      </c>
      <c r="BM281" s="191" t="s">
        <v>426</v>
      </c>
    </row>
    <row r="282" spans="1:65" s="2" customFormat="1" ht="10.199999999999999">
      <c r="A282" s="36"/>
      <c r="B282" s="37"/>
      <c r="C282" s="38"/>
      <c r="D282" s="193" t="s">
        <v>152</v>
      </c>
      <c r="E282" s="38"/>
      <c r="F282" s="194" t="s">
        <v>427</v>
      </c>
      <c r="G282" s="38"/>
      <c r="H282" s="38"/>
      <c r="I282" s="195"/>
      <c r="J282" s="38"/>
      <c r="K282" s="38"/>
      <c r="L282" s="41"/>
      <c r="M282" s="196"/>
      <c r="N282" s="197"/>
      <c r="O282" s="66"/>
      <c r="P282" s="66"/>
      <c r="Q282" s="66"/>
      <c r="R282" s="66"/>
      <c r="S282" s="66"/>
      <c r="T282" s="67"/>
      <c r="U282" s="36"/>
      <c r="V282" s="36"/>
      <c r="W282" s="36"/>
      <c r="X282" s="36"/>
      <c r="Y282" s="36"/>
      <c r="Z282" s="36"/>
      <c r="AA282" s="36"/>
      <c r="AB282" s="36"/>
      <c r="AC282" s="36"/>
      <c r="AD282" s="36"/>
      <c r="AE282" s="36"/>
      <c r="AT282" s="19" t="s">
        <v>152</v>
      </c>
      <c r="AU282" s="19" t="s">
        <v>78</v>
      </c>
    </row>
    <row r="283" spans="1:65" s="13" customFormat="1" ht="10.199999999999999">
      <c r="B283" s="198"/>
      <c r="C283" s="199"/>
      <c r="D283" s="200" t="s">
        <v>154</v>
      </c>
      <c r="E283" s="201" t="s">
        <v>19</v>
      </c>
      <c r="F283" s="202" t="s">
        <v>428</v>
      </c>
      <c r="G283" s="199"/>
      <c r="H283" s="201" t="s">
        <v>19</v>
      </c>
      <c r="I283" s="203"/>
      <c r="J283" s="199"/>
      <c r="K283" s="199"/>
      <c r="L283" s="204"/>
      <c r="M283" s="205"/>
      <c r="N283" s="206"/>
      <c r="O283" s="206"/>
      <c r="P283" s="206"/>
      <c r="Q283" s="206"/>
      <c r="R283" s="206"/>
      <c r="S283" s="206"/>
      <c r="T283" s="207"/>
      <c r="AT283" s="208" t="s">
        <v>154</v>
      </c>
      <c r="AU283" s="208" t="s">
        <v>78</v>
      </c>
      <c r="AV283" s="13" t="s">
        <v>74</v>
      </c>
      <c r="AW283" s="13" t="s">
        <v>31</v>
      </c>
      <c r="AX283" s="13" t="s">
        <v>69</v>
      </c>
      <c r="AY283" s="208" t="s">
        <v>144</v>
      </c>
    </row>
    <row r="284" spans="1:65" s="14" customFormat="1" ht="10.199999999999999">
      <c r="B284" s="209"/>
      <c r="C284" s="210"/>
      <c r="D284" s="200" t="s">
        <v>154</v>
      </c>
      <c r="E284" s="211" t="s">
        <v>19</v>
      </c>
      <c r="F284" s="212" t="s">
        <v>429</v>
      </c>
      <c r="G284" s="210"/>
      <c r="H284" s="213">
        <v>58.9</v>
      </c>
      <c r="I284" s="214"/>
      <c r="J284" s="210"/>
      <c r="K284" s="210"/>
      <c r="L284" s="215"/>
      <c r="M284" s="216"/>
      <c r="N284" s="217"/>
      <c r="O284" s="217"/>
      <c r="P284" s="217"/>
      <c r="Q284" s="217"/>
      <c r="R284" s="217"/>
      <c r="S284" s="217"/>
      <c r="T284" s="218"/>
      <c r="AT284" s="219" t="s">
        <v>154</v>
      </c>
      <c r="AU284" s="219" t="s">
        <v>78</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58.9</v>
      </c>
      <c r="I285" s="225"/>
      <c r="J285" s="221"/>
      <c r="K285" s="221"/>
      <c r="L285" s="226"/>
      <c r="M285" s="227"/>
      <c r="N285" s="228"/>
      <c r="O285" s="228"/>
      <c r="P285" s="228"/>
      <c r="Q285" s="228"/>
      <c r="R285" s="228"/>
      <c r="S285" s="228"/>
      <c r="T285" s="229"/>
      <c r="AT285" s="230" t="s">
        <v>154</v>
      </c>
      <c r="AU285" s="230" t="s">
        <v>78</v>
      </c>
      <c r="AV285" s="15" t="s">
        <v>106</v>
      </c>
      <c r="AW285" s="15" t="s">
        <v>31</v>
      </c>
      <c r="AX285" s="15" t="s">
        <v>74</v>
      </c>
      <c r="AY285" s="230" t="s">
        <v>144</v>
      </c>
    </row>
    <row r="286" spans="1:65" s="2" customFormat="1" ht="37.799999999999997" customHeight="1">
      <c r="A286" s="36"/>
      <c r="B286" s="37"/>
      <c r="C286" s="180" t="s">
        <v>430</v>
      </c>
      <c r="D286" s="180" t="s">
        <v>146</v>
      </c>
      <c r="E286" s="181" t="s">
        <v>431</v>
      </c>
      <c r="F286" s="182" t="s">
        <v>432</v>
      </c>
      <c r="G286" s="183" t="s">
        <v>250</v>
      </c>
      <c r="H286" s="184">
        <v>23.5</v>
      </c>
      <c r="I286" s="185"/>
      <c r="J286" s="186">
        <f>ROUND(I286*H286,2)</f>
        <v>0</v>
      </c>
      <c r="K286" s="182" t="s">
        <v>150</v>
      </c>
      <c r="L286" s="41"/>
      <c r="M286" s="187" t="s">
        <v>19</v>
      </c>
      <c r="N286" s="188" t="s">
        <v>40</v>
      </c>
      <c r="O286" s="66"/>
      <c r="P286" s="189">
        <f>O286*H286</f>
        <v>0</v>
      </c>
      <c r="Q286" s="189">
        <v>0.20441000000000001</v>
      </c>
      <c r="R286" s="189">
        <f>Q286*H286</f>
        <v>4.8036349999999999</v>
      </c>
      <c r="S286" s="189">
        <v>0</v>
      </c>
      <c r="T286" s="190">
        <f>S286*H286</f>
        <v>0</v>
      </c>
      <c r="U286" s="36"/>
      <c r="V286" s="36"/>
      <c r="W286" s="36"/>
      <c r="X286" s="36"/>
      <c r="Y286" s="36"/>
      <c r="Z286" s="36"/>
      <c r="AA286" s="36"/>
      <c r="AB286" s="36"/>
      <c r="AC286" s="36"/>
      <c r="AD286" s="36"/>
      <c r="AE286" s="36"/>
      <c r="AR286" s="191" t="s">
        <v>106</v>
      </c>
      <c r="AT286" s="191" t="s">
        <v>146</v>
      </c>
      <c r="AU286" s="191" t="s">
        <v>78</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106</v>
      </c>
      <c r="BM286" s="191" t="s">
        <v>433</v>
      </c>
    </row>
    <row r="287" spans="1:65" s="2" customFormat="1" ht="10.199999999999999">
      <c r="A287" s="36"/>
      <c r="B287" s="37"/>
      <c r="C287" s="38"/>
      <c r="D287" s="193" t="s">
        <v>152</v>
      </c>
      <c r="E287" s="38"/>
      <c r="F287" s="194" t="s">
        <v>434</v>
      </c>
      <c r="G287" s="38"/>
      <c r="H287" s="38"/>
      <c r="I287" s="195"/>
      <c r="J287" s="38"/>
      <c r="K287" s="38"/>
      <c r="L287" s="41"/>
      <c r="M287" s="196"/>
      <c r="N287" s="197"/>
      <c r="O287" s="66"/>
      <c r="P287" s="66"/>
      <c r="Q287" s="66"/>
      <c r="R287" s="66"/>
      <c r="S287" s="66"/>
      <c r="T287" s="67"/>
      <c r="U287" s="36"/>
      <c r="V287" s="36"/>
      <c r="W287" s="36"/>
      <c r="X287" s="36"/>
      <c r="Y287" s="36"/>
      <c r="Z287" s="36"/>
      <c r="AA287" s="36"/>
      <c r="AB287" s="36"/>
      <c r="AC287" s="36"/>
      <c r="AD287" s="36"/>
      <c r="AE287" s="36"/>
      <c r="AT287" s="19" t="s">
        <v>152</v>
      </c>
      <c r="AU287" s="19" t="s">
        <v>78</v>
      </c>
    </row>
    <row r="288" spans="1:65" s="13" customFormat="1" ht="10.199999999999999">
      <c r="B288" s="198"/>
      <c r="C288" s="199"/>
      <c r="D288" s="200" t="s">
        <v>154</v>
      </c>
      <c r="E288" s="201" t="s">
        <v>19</v>
      </c>
      <c r="F288" s="202" t="s">
        <v>428</v>
      </c>
      <c r="G288" s="199"/>
      <c r="H288" s="201" t="s">
        <v>19</v>
      </c>
      <c r="I288" s="203"/>
      <c r="J288" s="199"/>
      <c r="K288" s="199"/>
      <c r="L288" s="204"/>
      <c r="M288" s="205"/>
      <c r="N288" s="206"/>
      <c r="O288" s="206"/>
      <c r="P288" s="206"/>
      <c r="Q288" s="206"/>
      <c r="R288" s="206"/>
      <c r="S288" s="206"/>
      <c r="T288" s="207"/>
      <c r="AT288" s="208" t="s">
        <v>154</v>
      </c>
      <c r="AU288" s="208" t="s">
        <v>78</v>
      </c>
      <c r="AV288" s="13" t="s">
        <v>74</v>
      </c>
      <c r="AW288" s="13" t="s">
        <v>31</v>
      </c>
      <c r="AX288" s="13" t="s">
        <v>69</v>
      </c>
      <c r="AY288" s="208" t="s">
        <v>144</v>
      </c>
    </row>
    <row r="289" spans="1:65" s="14" customFormat="1" ht="10.199999999999999">
      <c r="B289" s="209"/>
      <c r="C289" s="210"/>
      <c r="D289" s="200" t="s">
        <v>154</v>
      </c>
      <c r="E289" s="211" t="s">
        <v>19</v>
      </c>
      <c r="F289" s="212" t="s">
        <v>435</v>
      </c>
      <c r="G289" s="210"/>
      <c r="H289" s="213">
        <v>23.5</v>
      </c>
      <c r="I289" s="214"/>
      <c r="J289" s="210"/>
      <c r="K289" s="210"/>
      <c r="L289" s="215"/>
      <c r="M289" s="216"/>
      <c r="N289" s="217"/>
      <c r="O289" s="217"/>
      <c r="P289" s="217"/>
      <c r="Q289" s="217"/>
      <c r="R289" s="217"/>
      <c r="S289" s="217"/>
      <c r="T289" s="218"/>
      <c r="AT289" s="219" t="s">
        <v>154</v>
      </c>
      <c r="AU289" s="219" t="s">
        <v>78</v>
      </c>
      <c r="AV289" s="14" t="s">
        <v>78</v>
      </c>
      <c r="AW289" s="14" t="s">
        <v>31</v>
      </c>
      <c r="AX289" s="14" t="s">
        <v>69</v>
      </c>
      <c r="AY289" s="219" t="s">
        <v>144</v>
      </c>
    </row>
    <row r="290" spans="1:65" s="15" customFormat="1" ht="10.199999999999999">
      <c r="B290" s="220"/>
      <c r="C290" s="221"/>
      <c r="D290" s="200" t="s">
        <v>154</v>
      </c>
      <c r="E290" s="222" t="s">
        <v>19</v>
      </c>
      <c r="F290" s="223" t="s">
        <v>158</v>
      </c>
      <c r="G290" s="221"/>
      <c r="H290" s="224">
        <v>23.5</v>
      </c>
      <c r="I290" s="225"/>
      <c r="J290" s="221"/>
      <c r="K290" s="221"/>
      <c r="L290" s="226"/>
      <c r="M290" s="227"/>
      <c r="N290" s="228"/>
      <c r="O290" s="228"/>
      <c r="P290" s="228"/>
      <c r="Q290" s="228"/>
      <c r="R290" s="228"/>
      <c r="S290" s="228"/>
      <c r="T290" s="229"/>
      <c r="AT290" s="230" t="s">
        <v>154</v>
      </c>
      <c r="AU290" s="230" t="s">
        <v>78</v>
      </c>
      <c r="AV290" s="15" t="s">
        <v>106</v>
      </c>
      <c r="AW290" s="15" t="s">
        <v>31</v>
      </c>
      <c r="AX290" s="15" t="s">
        <v>74</v>
      </c>
      <c r="AY290" s="230" t="s">
        <v>144</v>
      </c>
    </row>
    <row r="291" spans="1:65" s="2" customFormat="1" ht="37.799999999999997" customHeight="1">
      <c r="A291" s="36"/>
      <c r="B291" s="37"/>
      <c r="C291" s="180" t="s">
        <v>436</v>
      </c>
      <c r="D291" s="180" t="s">
        <v>146</v>
      </c>
      <c r="E291" s="181" t="s">
        <v>437</v>
      </c>
      <c r="F291" s="182" t="s">
        <v>438</v>
      </c>
      <c r="G291" s="183" t="s">
        <v>250</v>
      </c>
      <c r="H291" s="184">
        <v>4</v>
      </c>
      <c r="I291" s="185"/>
      <c r="J291" s="186">
        <f>ROUND(I291*H291,2)</f>
        <v>0</v>
      </c>
      <c r="K291" s="182" t="s">
        <v>150</v>
      </c>
      <c r="L291" s="41"/>
      <c r="M291" s="187" t="s">
        <v>19</v>
      </c>
      <c r="N291" s="188" t="s">
        <v>40</v>
      </c>
      <c r="O291" s="66"/>
      <c r="P291" s="189">
        <f>O291*H291</f>
        <v>0</v>
      </c>
      <c r="Q291" s="189">
        <v>0.14463999999999999</v>
      </c>
      <c r="R291" s="189">
        <f>Q291*H291</f>
        <v>0.57855999999999996</v>
      </c>
      <c r="S291" s="189">
        <v>0</v>
      </c>
      <c r="T291" s="190">
        <f>S291*H291</f>
        <v>0</v>
      </c>
      <c r="U291" s="36"/>
      <c r="V291" s="36"/>
      <c r="W291" s="36"/>
      <c r="X291" s="36"/>
      <c r="Y291" s="36"/>
      <c r="Z291" s="36"/>
      <c r="AA291" s="36"/>
      <c r="AB291" s="36"/>
      <c r="AC291" s="36"/>
      <c r="AD291" s="36"/>
      <c r="AE291" s="36"/>
      <c r="AR291" s="191" t="s">
        <v>106</v>
      </c>
      <c r="AT291" s="191" t="s">
        <v>146</v>
      </c>
      <c r="AU291" s="191" t="s">
        <v>78</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439</v>
      </c>
    </row>
    <row r="292" spans="1:65" s="2" customFormat="1" ht="10.199999999999999">
      <c r="A292" s="36"/>
      <c r="B292" s="37"/>
      <c r="C292" s="38"/>
      <c r="D292" s="193" t="s">
        <v>152</v>
      </c>
      <c r="E292" s="38"/>
      <c r="F292" s="194" t="s">
        <v>440</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78</v>
      </c>
    </row>
    <row r="293" spans="1:65" s="13" customFormat="1" ht="10.199999999999999">
      <c r="B293" s="198"/>
      <c r="C293" s="199"/>
      <c r="D293" s="200" t="s">
        <v>154</v>
      </c>
      <c r="E293" s="201" t="s">
        <v>19</v>
      </c>
      <c r="F293" s="202" t="s">
        <v>392</v>
      </c>
      <c r="G293" s="199"/>
      <c r="H293" s="201" t="s">
        <v>19</v>
      </c>
      <c r="I293" s="203"/>
      <c r="J293" s="199"/>
      <c r="K293" s="199"/>
      <c r="L293" s="204"/>
      <c r="M293" s="205"/>
      <c r="N293" s="206"/>
      <c r="O293" s="206"/>
      <c r="P293" s="206"/>
      <c r="Q293" s="206"/>
      <c r="R293" s="206"/>
      <c r="S293" s="206"/>
      <c r="T293" s="207"/>
      <c r="AT293" s="208" t="s">
        <v>154</v>
      </c>
      <c r="AU293" s="208" t="s">
        <v>78</v>
      </c>
      <c r="AV293" s="13" t="s">
        <v>74</v>
      </c>
      <c r="AW293" s="13" t="s">
        <v>31</v>
      </c>
      <c r="AX293" s="13" t="s">
        <v>69</v>
      </c>
      <c r="AY293" s="208" t="s">
        <v>144</v>
      </c>
    </row>
    <row r="294" spans="1:65" s="14" customFormat="1" ht="10.199999999999999">
      <c r="B294" s="209"/>
      <c r="C294" s="210"/>
      <c r="D294" s="200" t="s">
        <v>154</v>
      </c>
      <c r="E294" s="211" t="s">
        <v>19</v>
      </c>
      <c r="F294" s="212" t="s">
        <v>441</v>
      </c>
      <c r="G294" s="210"/>
      <c r="H294" s="213">
        <v>4</v>
      </c>
      <c r="I294" s="214"/>
      <c r="J294" s="210"/>
      <c r="K294" s="210"/>
      <c r="L294" s="215"/>
      <c r="M294" s="216"/>
      <c r="N294" s="217"/>
      <c r="O294" s="217"/>
      <c r="P294" s="217"/>
      <c r="Q294" s="217"/>
      <c r="R294" s="217"/>
      <c r="S294" s="217"/>
      <c r="T294" s="218"/>
      <c r="AT294" s="219" t="s">
        <v>154</v>
      </c>
      <c r="AU294" s="219" t="s">
        <v>78</v>
      </c>
      <c r="AV294" s="14" t="s">
        <v>78</v>
      </c>
      <c r="AW294" s="14" t="s">
        <v>31</v>
      </c>
      <c r="AX294" s="14" t="s">
        <v>69</v>
      </c>
      <c r="AY294" s="219" t="s">
        <v>144</v>
      </c>
    </row>
    <row r="295" spans="1:65" s="15" customFormat="1" ht="10.199999999999999">
      <c r="B295" s="220"/>
      <c r="C295" s="221"/>
      <c r="D295" s="200" t="s">
        <v>154</v>
      </c>
      <c r="E295" s="222" t="s">
        <v>19</v>
      </c>
      <c r="F295" s="223" t="s">
        <v>158</v>
      </c>
      <c r="G295" s="221"/>
      <c r="H295" s="224">
        <v>4</v>
      </c>
      <c r="I295" s="225"/>
      <c r="J295" s="221"/>
      <c r="K295" s="221"/>
      <c r="L295" s="226"/>
      <c r="M295" s="227"/>
      <c r="N295" s="228"/>
      <c r="O295" s="228"/>
      <c r="P295" s="228"/>
      <c r="Q295" s="228"/>
      <c r="R295" s="228"/>
      <c r="S295" s="228"/>
      <c r="T295" s="229"/>
      <c r="AT295" s="230" t="s">
        <v>154</v>
      </c>
      <c r="AU295" s="230" t="s">
        <v>78</v>
      </c>
      <c r="AV295" s="15" t="s">
        <v>106</v>
      </c>
      <c r="AW295" s="15" t="s">
        <v>31</v>
      </c>
      <c r="AX295" s="15" t="s">
        <v>74</v>
      </c>
      <c r="AY295" s="230" t="s">
        <v>144</v>
      </c>
    </row>
    <row r="296" spans="1:65" s="2" customFormat="1" ht="16.5" customHeight="1">
      <c r="A296" s="36"/>
      <c r="B296" s="37"/>
      <c r="C296" s="180" t="s">
        <v>442</v>
      </c>
      <c r="D296" s="180" t="s">
        <v>146</v>
      </c>
      <c r="E296" s="181" t="s">
        <v>443</v>
      </c>
      <c r="F296" s="182" t="s">
        <v>444</v>
      </c>
      <c r="G296" s="183" t="s">
        <v>250</v>
      </c>
      <c r="H296" s="184">
        <v>4</v>
      </c>
      <c r="I296" s="185"/>
      <c r="J296" s="186">
        <f>ROUND(I296*H296,2)</f>
        <v>0</v>
      </c>
      <c r="K296" s="182" t="s">
        <v>150</v>
      </c>
      <c r="L296" s="41"/>
      <c r="M296" s="187" t="s">
        <v>19</v>
      </c>
      <c r="N296" s="188" t="s">
        <v>40</v>
      </c>
      <c r="O296" s="66"/>
      <c r="P296" s="189">
        <f>O296*H296</f>
        <v>0</v>
      </c>
      <c r="Q296" s="189">
        <v>6.0000000000000002E-5</v>
      </c>
      <c r="R296" s="189">
        <f>Q296*H296</f>
        <v>2.4000000000000001E-4</v>
      </c>
      <c r="S296" s="189">
        <v>0</v>
      </c>
      <c r="T296" s="190">
        <f>S296*H296</f>
        <v>0</v>
      </c>
      <c r="U296" s="36"/>
      <c r="V296" s="36"/>
      <c r="W296" s="36"/>
      <c r="X296" s="36"/>
      <c r="Y296" s="36"/>
      <c r="Z296" s="36"/>
      <c r="AA296" s="36"/>
      <c r="AB296" s="36"/>
      <c r="AC296" s="36"/>
      <c r="AD296" s="36"/>
      <c r="AE296" s="36"/>
      <c r="AR296" s="191" t="s">
        <v>106</v>
      </c>
      <c r="AT296" s="191" t="s">
        <v>146</v>
      </c>
      <c r="AU296" s="191" t="s">
        <v>78</v>
      </c>
      <c r="AY296" s="19" t="s">
        <v>144</v>
      </c>
      <c r="BE296" s="192">
        <f>IF(N296="základní",J296,0)</f>
        <v>0</v>
      </c>
      <c r="BF296" s="192">
        <f>IF(N296="snížená",J296,0)</f>
        <v>0</v>
      </c>
      <c r="BG296" s="192">
        <f>IF(N296="zákl. přenesená",J296,0)</f>
        <v>0</v>
      </c>
      <c r="BH296" s="192">
        <f>IF(N296="sníž. přenesená",J296,0)</f>
        <v>0</v>
      </c>
      <c r="BI296" s="192">
        <f>IF(N296="nulová",J296,0)</f>
        <v>0</v>
      </c>
      <c r="BJ296" s="19" t="s">
        <v>74</v>
      </c>
      <c r="BK296" s="192">
        <f>ROUND(I296*H296,2)</f>
        <v>0</v>
      </c>
      <c r="BL296" s="19" t="s">
        <v>106</v>
      </c>
      <c r="BM296" s="191" t="s">
        <v>445</v>
      </c>
    </row>
    <row r="297" spans="1:65" s="2" customFormat="1" ht="10.199999999999999">
      <c r="A297" s="36"/>
      <c r="B297" s="37"/>
      <c r="C297" s="38"/>
      <c r="D297" s="193" t="s">
        <v>152</v>
      </c>
      <c r="E297" s="38"/>
      <c r="F297" s="194" t="s">
        <v>446</v>
      </c>
      <c r="G297" s="38"/>
      <c r="H297" s="38"/>
      <c r="I297" s="195"/>
      <c r="J297" s="38"/>
      <c r="K297" s="38"/>
      <c r="L297" s="41"/>
      <c r="M297" s="196"/>
      <c r="N297" s="197"/>
      <c r="O297" s="66"/>
      <c r="P297" s="66"/>
      <c r="Q297" s="66"/>
      <c r="R297" s="66"/>
      <c r="S297" s="66"/>
      <c r="T297" s="67"/>
      <c r="U297" s="36"/>
      <c r="V297" s="36"/>
      <c r="W297" s="36"/>
      <c r="X297" s="36"/>
      <c r="Y297" s="36"/>
      <c r="Z297" s="36"/>
      <c r="AA297" s="36"/>
      <c r="AB297" s="36"/>
      <c r="AC297" s="36"/>
      <c r="AD297" s="36"/>
      <c r="AE297" s="36"/>
      <c r="AT297" s="19" t="s">
        <v>152</v>
      </c>
      <c r="AU297" s="19" t="s">
        <v>78</v>
      </c>
    </row>
    <row r="298" spans="1:65" s="13" customFormat="1" ht="10.199999999999999">
      <c r="B298" s="198"/>
      <c r="C298" s="199"/>
      <c r="D298" s="200" t="s">
        <v>154</v>
      </c>
      <c r="E298" s="201" t="s">
        <v>19</v>
      </c>
      <c r="F298" s="202" t="s">
        <v>392</v>
      </c>
      <c r="G298" s="199"/>
      <c r="H298" s="201" t="s">
        <v>19</v>
      </c>
      <c r="I298" s="203"/>
      <c r="J298" s="199"/>
      <c r="K298" s="199"/>
      <c r="L298" s="204"/>
      <c r="M298" s="205"/>
      <c r="N298" s="206"/>
      <c r="O298" s="206"/>
      <c r="P298" s="206"/>
      <c r="Q298" s="206"/>
      <c r="R298" s="206"/>
      <c r="S298" s="206"/>
      <c r="T298" s="207"/>
      <c r="AT298" s="208" t="s">
        <v>154</v>
      </c>
      <c r="AU298" s="208" t="s">
        <v>78</v>
      </c>
      <c r="AV298" s="13" t="s">
        <v>74</v>
      </c>
      <c r="AW298" s="13" t="s">
        <v>31</v>
      </c>
      <c r="AX298" s="13" t="s">
        <v>69</v>
      </c>
      <c r="AY298" s="208" t="s">
        <v>144</v>
      </c>
    </row>
    <row r="299" spans="1:65" s="14" customFormat="1" ht="10.199999999999999">
      <c r="B299" s="209"/>
      <c r="C299" s="210"/>
      <c r="D299" s="200" t="s">
        <v>154</v>
      </c>
      <c r="E299" s="211" t="s">
        <v>19</v>
      </c>
      <c r="F299" s="212" t="s">
        <v>441</v>
      </c>
      <c r="G299" s="210"/>
      <c r="H299" s="213">
        <v>4</v>
      </c>
      <c r="I299" s="214"/>
      <c r="J299" s="210"/>
      <c r="K299" s="210"/>
      <c r="L299" s="215"/>
      <c r="M299" s="216"/>
      <c r="N299" s="217"/>
      <c r="O299" s="217"/>
      <c r="P299" s="217"/>
      <c r="Q299" s="217"/>
      <c r="R299" s="217"/>
      <c r="S299" s="217"/>
      <c r="T299" s="218"/>
      <c r="AT299" s="219" t="s">
        <v>154</v>
      </c>
      <c r="AU299" s="219" t="s">
        <v>78</v>
      </c>
      <c r="AV299" s="14" t="s">
        <v>78</v>
      </c>
      <c r="AW299" s="14" t="s">
        <v>31</v>
      </c>
      <c r="AX299" s="14" t="s">
        <v>69</v>
      </c>
      <c r="AY299" s="219" t="s">
        <v>144</v>
      </c>
    </row>
    <row r="300" spans="1:65" s="15" customFormat="1" ht="10.199999999999999">
      <c r="B300" s="220"/>
      <c r="C300" s="221"/>
      <c r="D300" s="200" t="s">
        <v>154</v>
      </c>
      <c r="E300" s="222" t="s">
        <v>19</v>
      </c>
      <c r="F300" s="223" t="s">
        <v>158</v>
      </c>
      <c r="G300" s="221"/>
      <c r="H300" s="224">
        <v>4</v>
      </c>
      <c r="I300" s="225"/>
      <c r="J300" s="221"/>
      <c r="K300" s="221"/>
      <c r="L300" s="226"/>
      <c r="M300" s="227"/>
      <c r="N300" s="228"/>
      <c r="O300" s="228"/>
      <c r="P300" s="228"/>
      <c r="Q300" s="228"/>
      <c r="R300" s="228"/>
      <c r="S300" s="228"/>
      <c r="T300" s="229"/>
      <c r="AT300" s="230" t="s">
        <v>154</v>
      </c>
      <c r="AU300" s="230" t="s">
        <v>78</v>
      </c>
      <c r="AV300" s="15" t="s">
        <v>106</v>
      </c>
      <c r="AW300" s="15" t="s">
        <v>31</v>
      </c>
      <c r="AX300" s="15" t="s">
        <v>74</v>
      </c>
      <c r="AY300" s="230" t="s">
        <v>144</v>
      </c>
    </row>
    <row r="301" spans="1:65" s="2" customFormat="1" ht="16.5" customHeight="1">
      <c r="A301" s="36"/>
      <c r="B301" s="37"/>
      <c r="C301" s="180" t="s">
        <v>447</v>
      </c>
      <c r="D301" s="180" t="s">
        <v>146</v>
      </c>
      <c r="E301" s="181" t="s">
        <v>448</v>
      </c>
      <c r="F301" s="182" t="s">
        <v>449</v>
      </c>
      <c r="G301" s="183" t="s">
        <v>250</v>
      </c>
      <c r="H301" s="184">
        <v>82.4</v>
      </c>
      <c r="I301" s="185"/>
      <c r="J301" s="186">
        <f>ROUND(I301*H301,2)</f>
        <v>0</v>
      </c>
      <c r="K301" s="182" t="s">
        <v>150</v>
      </c>
      <c r="L301" s="41"/>
      <c r="M301" s="187" t="s">
        <v>19</v>
      </c>
      <c r="N301" s="188" t="s">
        <v>40</v>
      </c>
      <c r="O301" s="66"/>
      <c r="P301" s="189">
        <f>O301*H301</f>
        <v>0</v>
      </c>
      <c r="Q301" s="189">
        <v>1E-4</v>
      </c>
      <c r="R301" s="189">
        <f>Q301*H301</f>
        <v>8.2400000000000008E-3</v>
      </c>
      <c r="S301" s="189">
        <v>0</v>
      </c>
      <c r="T301" s="190">
        <f>S301*H301</f>
        <v>0</v>
      </c>
      <c r="U301" s="36"/>
      <c r="V301" s="36"/>
      <c r="W301" s="36"/>
      <c r="X301" s="36"/>
      <c r="Y301" s="36"/>
      <c r="Z301" s="36"/>
      <c r="AA301" s="36"/>
      <c r="AB301" s="36"/>
      <c r="AC301" s="36"/>
      <c r="AD301" s="36"/>
      <c r="AE301" s="36"/>
      <c r="AR301" s="191" t="s">
        <v>106</v>
      </c>
      <c r="AT301" s="191" t="s">
        <v>146</v>
      </c>
      <c r="AU301" s="191" t="s">
        <v>78</v>
      </c>
      <c r="AY301" s="19" t="s">
        <v>144</v>
      </c>
      <c r="BE301" s="192">
        <f>IF(N301="základní",J301,0)</f>
        <v>0</v>
      </c>
      <c r="BF301" s="192">
        <f>IF(N301="snížená",J301,0)</f>
        <v>0</v>
      </c>
      <c r="BG301" s="192">
        <f>IF(N301="zákl. přenesená",J301,0)</f>
        <v>0</v>
      </c>
      <c r="BH301" s="192">
        <f>IF(N301="sníž. přenesená",J301,0)</f>
        <v>0</v>
      </c>
      <c r="BI301" s="192">
        <f>IF(N301="nulová",J301,0)</f>
        <v>0</v>
      </c>
      <c r="BJ301" s="19" t="s">
        <v>74</v>
      </c>
      <c r="BK301" s="192">
        <f>ROUND(I301*H301,2)</f>
        <v>0</v>
      </c>
      <c r="BL301" s="19" t="s">
        <v>106</v>
      </c>
      <c r="BM301" s="191" t="s">
        <v>450</v>
      </c>
    </row>
    <row r="302" spans="1:65" s="2" customFormat="1" ht="10.199999999999999">
      <c r="A302" s="36"/>
      <c r="B302" s="37"/>
      <c r="C302" s="38"/>
      <c r="D302" s="193" t="s">
        <v>152</v>
      </c>
      <c r="E302" s="38"/>
      <c r="F302" s="194" t="s">
        <v>451</v>
      </c>
      <c r="G302" s="38"/>
      <c r="H302" s="38"/>
      <c r="I302" s="195"/>
      <c r="J302" s="38"/>
      <c r="K302" s="38"/>
      <c r="L302" s="41"/>
      <c r="M302" s="196"/>
      <c r="N302" s="197"/>
      <c r="O302" s="66"/>
      <c r="P302" s="66"/>
      <c r="Q302" s="66"/>
      <c r="R302" s="66"/>
      <c r="S302" s="66"/>
      <c r="T302" s="67"/>
      <c r="U302" s="36"/>
      <c r="V302" s="36"/>
      <c r="W302" s="36"/>
      <c r="X302" s="36"/>
      <c r="Y302" s="36"/>
      <c r="Z302" s="36"/>
      <c r="AA302" s="36"/>
      <c r="AB302" s="36"/>
      <c r="AC302" s="36"/>
      <c r="AD302" s="36"/>
      <c r="AE302" s="36"/>
      <c r="AT302" s="19" t="s">
        <v>152</v>
      </c>
      <c r="AU302" s="19" t="s">
        <v>78</v>
      </c>
    </row>
    <row r="303" spans="1:65" s="14" customFormat="1" ht="10.199999999999999">
      <c r="B303" s="209"/>
      <c r="C303" s="210"/>
      <c r="D303" s="200" t="s">
        <v>154</v>
      </c>
      <c r="E303" s="211" t="s">
        <v>19</v>
      </c>
      <c r="F303" s="212" t="s">
        <v>452</v>
      </c>
      <c r="G303" s="210"/>
      <c r="H303" s="213">
        <v>82.4</v>
      </c>
      <c r="I303" s="214"/>
      <c r="J303" s="210"/>
      <c r="K303" s="210"/>
      <c r="L303" s="215"/>
      <c r="M303" s="216"/>
      <c r="N303" s="217"/>
      <c r="O303" s="217"/>
      <c r="P303" s="217"/>
      <c r="Q303" s="217"/>
      <c r="R303" s="217"/>
      <c r="S303" s="217"/>
      <c r="T303" s="218"/>
      <c r="AT303" s="219" t="s">
        <v>154</v>
      </c>
      <c r="AU303" s="219" t="s">
        <v>78</v>
      </c>
      <c r="AV303" s="14" t="s">
        <v>78</v>
      </c>
      <c r="AW303" s="14" t="s">
        <v>31</v>
      </c>
      <c r="AX303" s="14" t="s">
        <v>69</v>
      </c>
      <c r="AY303" s="219" t="s">
        <v>144</v>
      </c>
    </row>
    <row r="304" spans="1:65" s="15" customFormat="1" ht="10.199999999999999">
      <c r="B304" s="220"/>
      <c r="C304" s="221"/>
      <c r="D304" s="200" t="s">
        <v>154</v>
      </c>
      <c r="E304" s="222" t="s">
        <v>19</v>
      </c>
      <c r="F304" s="223" t="s">
        <v>158</v>
      </c>
      <c r="G304" s="221"/>
      <c r="H304" s="224">
        <v>82.4</v>
      </c>
      <c r="I304" s="225"/>
      <c r="J304" s="221"/>
      <c r="K304" s="221"/>
      <c r="L304" s="226"/>
      <c r="M304" s="227"/>
      <c r="N304" s="228"/>
      <c r="O304" s="228"/>
      <c r="P304" s="228"/>
      <c r="Q304" s="228"/>
      <c r="R304" s="228"/>
      <c r="S304" s="228"/>
      <c r="T304" s="229"/>
      <c r="AT304" s="230" t="s">
        <v>154</v>
      </c>
      <c r="AU304" s="230" t="s">
        <v>78</v>
      </c>
      <c r="AV304" s="15" t="s">
        <v>106</v>
      </c>
      <c r="AW304" s="15" t="s">
        <v>31</v>
      </c>
      <c r="AX304" s="15" t="s">
        <v>74</v>
      </c>
      <c r="AY304" s="230" t="s">
        <v>144</v>
      </c>
    </row>
    <row r="305" spans="1:65" s="2" customFormat="1" ht="21.75" customHeight="1">
      <c r="A305" s="36"/>
      <c r="B305" s="37"/>
      <c r="C305" s="180" t="s">
        <v>109</v>
      </c>
      <c r="D305" s="180" t="s">
        <v>146</v>
      </c>
      <c r="E305" s="181" t="s">
        <v>453</v>
      </c>
      <c r="F305" s="182" t="s">
        <v>454</v>
      </c>
      <c r="G305" s="183" t="s">
        <v>149</v>
      </c>
      <c r="H305" s="184">
        <v>30.283999999999999</v>
      </c>
      <c r="I305" s="185"/>
      <c r="J305" s="186">
        <f>ROUND(I305*H305,2)</f>
        <v>0</v>
      </c>
      <c r="K305" s="182" t="s">
        <v>150</v>
      </c>
      <c r="L305" s="41"/>
      <c r="M305" s="187" t="s">
        <v>19</v>
      </c>
      <c r="N305" s="188" t="s">
        <v>40</v>
      </c>
      <c r="O305" s="66"/>
      <c r="P305" s="189">
        <f>O305*H305</f>
        <v>0</v>
      </c>
      <c r="Q305" s="189">
        <v>2.45329</v>
      </c>
      <c r="R305" s="189">
        <f>Q305*H305</f>
        <v>74.295434360000002</v>
      </c>
      <c r="S305" s="189">
        <v>0</v>
      </c>
      <c r="T305" s="190">
        <f>S305*H305</f>
        <v>0</v>
      </c>
      <c r="U305" s="36"/>
      <c r="V305" s="36"/>
      <c r="W305" s="36"/>
      <c r="X305" s="36"/>
      <c r="Y305" s="36"/>
      <c r="Z305" s="36"/>
      <c r="AA305" s="36"/>
      <c r="AB305" s="36"/>
      <c r="AC305" s="36"/>
      <c r="AD305" s="36"/>
      <c r="AE305" s="36"/>
      <c r="AR305" s="191" t="s">
        <v>106</v>
      </c>
      <c r="AT305" s="191" t="s">
        <v>146</v>
      </c>
      <c r="AU305" s="191" t="s">
        <v>78</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455</v>
      </c>
    </row>
    <row r="306" spans="1:65" s="2" customFormat="1" ht="10.199999999999999">
      <c r="A306" s="36"/>
      <c r="B306" s="37"/>
      <c r="C306" s="38"/>
      <c r="D306" s="193" t="s">
        <v>152</v>
      </c>
      <c r="E306" s="38"/>
      <c r="F306" s="194" t="s">
        <v>456</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78</v>
      </c>
    </row>
    <row r="307" spans="1:65" s="13" customFormat="1" ht="10.199999999999999">
      <c r="B307" s="198"/>
      <c r="C307" s="199"/>
      <c r="D307" s="200" t="s">
        <v>154</v>
      </c>
      <c r="E307" s="201" t="s">
        <v>19</v>
      </c>
      <c r="F307" s="202" t="s">
        <v>457</v>
      </c>
      <c r="G307" s="199"/>
      <c r="H307" s="201" t="s">
        <v>19</v>
      </c>
      <c r="I307" s="203"/>
      <c r="J307" s="199"/>
      <c r="K307" s="199"/>
      <c r="L307" s="204"/>
      <c r="M307" s="205"/>
      <c r="N307" s="206"/>
      <c r="O307" s="206"/>
      <c r="P307" s="206"/>
      <c r="Q307" s="206"/>
      <c r="R307" s="206"/>
      <c r="S307" s="206"/>
      <c r="T307" s="207"/>
      <c r="AT307" s="208" t="s">
        <v>154</v>
      </c>
      <c r="AU307" s="208" t="s">
        <v>78</v>
      </c>
      <c r="AV307" s="13" t="s">
        <v>74</v>
      </c>
      <c r="AW307" s="13" t="s">
        <v>31</v>
      </c>
      <c r="AX307" s="13" t="s">
        <v>69</v>
      </c>
      <c r="AY307" s="208" t="s">
        <v>144</v>
      </c>
    </row>
    <row r="308" spans="1:65" s="13" customFormat="1" ht="10.199999999999999">
      <c r="B308" s="198"/>
      <c r="C308" s="199"/>
      <c r="D308" s="200" t="s">
        <v>154</v>
      </c>
      <c r="E308" s="201" t="s">
        <v>19</v>
      </c>
      <c r="F308" s="202" t="s">
        <v>458</v>
      </c>
      <c r="G308" s="199"/>
      <c r="H308" s="201" t="s">
        <v>19</v>
      </c>
      <c r="I308" s="203"/>
      <c r="J308" s="199"/>
      <c r="K308" s="199"/>
      <c r="L308" s="204"/>
      <c r="M308" s="205"/>
      <c r="N308" s="206"/>
      <c r="O308" s="206"/>
      <c r="P308" s="206"/>
      <c r="Q308" s="206"/>
      <c r="R308" s="206"/>
      <c r="S308" s="206"/>
      <c r="T308" s="207"/>
      <c r="AT308" s="208" t="s">
        <v>154</v>
      </c>
      <c r="AU308" s="208" t="s">
        <v>78</v>
      </c>
      <c r="AV308" s="13" t="s">
        <v>74</v>
      </c>
      <c r="AW308" s="13" t="s">
        <v>31</v>
      </c>
      <c r="AX308" s="13" t="s">
        <v>69</v>
      </c>
      <c r="AY308" s="208" t="s">
        <v>144</v>
      </c>
    </row>
    <row r="309" spans="1:65" s="14" customFormat="1" ht="10.199999999999999">
      <c r="B309" s="209"/>
      <c r="C309" s="210"/>
      <c r="D309" s="200" t="s">
        <v>154</v>
      </c>
      <c r="E309" s="211" t="s">
        <v>19</v>
      </c>
      <c r="F309" s="212" t="s">
        <v>459</v>
      </c>
      <c r="G309" s="210"/>
      <c r="H309" s="213">
        <v>30.283999999999999</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5" customFormat="1" ht="10.199999999999999">
      <c r="B310" s="220"/>
      <c r="C310" s="221"/>
      <c r="D310" s="200" t="s">
        <v>154</v>
      </c>
      <c r="E310" s="222" t="s">
        <v>19</v>
      </c>
      <c r="F310" s="223" t="s">
        <v>158</v>
      </c>
      <c r="G310" s="221"/>
      <c r="H310" s="224">
        <v>30.283999999999999</v>
      </c>
      <c r="I310" s="225"/>
      <c r="J310" s="221"/>
      <c r="K310" s="221"/>
      <c r="L310" s="226"/>
      <c r="M310" s="227"/>
      <c r="N310" s="228"/>
      <c r="O310" s="228"/>
      <c r="P310" s="228"/>
      <c r="Q310" s="228"/>
      <c r="R310" s="228"/>
      <c r="S310" s="228"/>
      <c r="T310" s="229"/>
      <c r="AT310" s="230" t="s">
        <v>154</v>
      </c>
      <c r="AU310" s="230" t="s">
        <v>78</v>
      </c>
      <c r="AV310" s="15" t="s">
        <v>106</v>
      </c>
      <c r="AW310" s="15" t="s">
        <v>31</v>
      </c>
      <c r="AX310" s="15" t="s">
        <v>74</v>
      </c>
      <c r="AY310" s="230" t="s">
        <v>144</v>
      </c>
    </row>
    <row r="311" spans="1:65" s="2" customFormat="1" ht="16.5" customHeight="1">
      <c r="A311" s="36"/>
      <c r="B311" s="37"/>
      <c r="C311" s="180" t="s">
        <v>194</v>
      </c>
      <c r="D311" s="180" t="s">
        <v>146</v>
      </c>
      <c r="E311" s="181" t="s">
        <v>460</v>
      </c>
      <c r="F311" s="182" t="s">
        <v>461</v>
      </c>
      <c r="G311" s="183" t="s">
        <v>232</v>
      </c>
      <c r="H311" s="184">
        <v>14.558</v>
      </c>
      <c r="I311" s="185"/>
      <c r="J311" s="186">
        <f>ROUND(I311*H311,2)</f>
        <v>0</v>
      </c>
      <c r="K311" s="182" t="s">
        <v>150</v>
      </c>
      <c r="L311" s="41"/>
      <c r="M311" s="187" t="s">
        <v>19</v>
      </c>
      <c r="N311" s="188" t="s">
        <v>40</v>
      </c>
      <c r="O311" s="66"/>
      <c r="P311" s="189">
        <f>O311*H311</f>
        <v>0</v>
      </c>
      <c r="Q311" s="189">
        <v>2.47E-3</v>
      </c>
      <c r="R311" s="189">
        <f>Q311*H311</f>
        <v>3.5958259999999999E-2</v>
      </c>
      <c r="S311" s="189">
        <v>0</v>
      </c>
      <c r="T311" s="190">
        <f>S311*H311</f>
        <v>0</v>
      </c>
      <c r="U311" s="36"/>
      <c r="V311" s="36"/>
      <c r="W311" s="36"/>
      <c r="X311" s="36"/>
      <c r="Y311" s="36"/>
      <c r="Z311" s="36"/>
      <c r="AA311" s="36"/>
      <c r="AB311" s="36"/>
      <c r="AC311" s="36"/>
      <c r="AD311" s="36"/>
      <c r="AE311" s="36"/>
      <c r="AR311" s="191" t="s">
        <v>106</v>
      </c>
      <c r="AT311" s="191" t="s">
        <v>146</v>
      </c>
      <c r="AU311" s="191" t="s">
        <v>78</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106</v>
      </c>
      <c r="BM311" s="191" t="s">
        <v>462</v>
      </c>
    </row>
    <row r="312" spans="1:65" s="2" customFormat="1" ht="10.199999999999999">
      <c r="A312" s="36"/>
      <c r="B312" s="37"/>
      <c r="C312" s="38"/>
      <c r="D312" s="193" t="s">
        <v>152</v>
      </c>
      <c r="E312" s="38"/>
      <c r="F312" s="194" t="s">
        <v>463</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78</v>
      </c>
    </row>
    <row r="313" spans="1:65" s="13" customFormat="1" ht="10.199999999999999">
      <c r="B313" s="198"/>
      <c r="C313" s="199"/>
      <c r="D313" s="200" t="s">
        <v>154</v>
      </c>
      <c r="E313" s="201" t="s">
        <v>19</v>
      </c>
      <c r="F313" s="202" t="s">
        <v>464</v>
      </c>
      <c r="G313" s="199"/>
      <c r="H313" s="201" t="s">
        <v>19</v>
      </c>
      <c r="I313" s="203"/>
      <c r="J313" s="199"/>
      <c r="K313" s="199"/>
      <c r="L313" s="204"/>
      <c r="M313" s="205"/>
      <c r="N313" s="206"/>
      <c r="O313" s="206"/>
      <c r="P313" s="206"/>
      <c r="Q313" s="206"/>
      <c r="R313" s="206"/>
      <c r="S313" s="206"/>
      <c r="T313" s="207"/>
      <c r="AT313" s="208" t="s">
        <v>154</v>
      </c>
      <c r="AU313" s="208" t="s">
        <v>78</v>
      </c>
      <c r="AV313" s="13" t="s">
        <v>74</v>
      </c>
      <c r="AW313" s="13" t="s">
        <v>31</v>
      </c>
      <c r="AX313" s="13" t="s">
        <v>69</v>
      </c>
      <c r="AY313" s="208" t="s">
        <v>144</v>
      </c>
    </row>
    <row r="314" spans="1:65" s="14" customFormat="1" ht="10.199999999999999">
      <c r="B314" s="209"/>
      <c r="C314" s="210"/>
      <c r="D314" s="200" t="s">
        <v>154</v>
      </c>
      <c r="E314" s="211" t="s">
        <v>19</v>
      </c>
      <c r="F314" s="212" t="s">
        <v>465</v>
      </c>
      <c r="G314" s="210"/>
      <c r="H314" s="213">
        <v>14.558</v>
      </c>
      <c r="I314" s="214"/>
      <c r="J314" s="210"/>
      <c r="K314" s="210"/>
      <c r="L314" s="215"/>
      <c r="M314" s="216"/>
      <c r="N314" s="217"/>
      <c r="O314" s="217"/>
      <c r="P314" s="217"/>
      <c r="Q314" s="217"/>
      <c r="R314" s="217"/>
      <c r="S314" s="217"/>
      <c r="T314" s="218"/>
      <c r="AT314" s="219" t="s">
        <v>154</v>
      </c>
      <c r="AU314" s="219" t="s">
        <v>78</v>
      </c>
      <c r="AV314" s="14" t="s">
        <v>78</v>
      </c>
      <c r="AW314" s="14" t="s">
        <v>31</v>
      </c>
      <c r="AX314" s="14" t="s">
        <v>69</v>
      </c>
      <c r="AY314" s="219" t="s">
        <v>144</v>
      </c>
    </row>
    <row r="315" spans="1:65" s="15" customFormat="1" ht="10.199999999999999">
      <c r="B315" s="220"/>
      <c r="C315" s="221"/>
      <c r="D315" s="200" t="s">
        <v>154</v>
      </c>
      <c r="E315" s="222" t="s">
        <v>19</v>
      </c>
      <c r="F315" s="223" t="s">
        <v>158</v>
      </c>
      <c r="G315" s="221"/>
      <c r="H315" s="224">
        <v>14.558</v>
      </c>
      <c r="I315" s="225"/>
      <c r="J315" s="221"/>
      <c r="K315" s="221"/>
      <c r="L315" s="226"/>
      <c r="M315" s="227"/>
      <c r="N315" s="228"/>
      <c r="O315" s="228"/>
      <c r="P315" s="228"/>
      <c r="Q315" s="228"/>
      <c r="R315" s="228"/>
      <c r="S315" s="228"/>
      <c r="T315" s="229"/>
      <c r="AT315" s="230" t="s">
        <v>154</v>
      </c>
      <c r="AU315" s="230" t="s">
        <v>78</v>
      </c>
      <c r="AV315" s="15" t="s">
        <v>106</v>
      </c>
      <c r="AW315" s="15" t="s">
        <v>31</v>
      </c>
      <c r="AX315" s="15" t="s">
        <v>74</v>
      </c>
      <c r="AY315" s="230" t="s">
        <v>144</v>
      </c>
    </row>
    <row r="316" spans="1:65" s="2" customFormat="1" ht="16.5" customHeight="1">
      <c r="A316" s="36"/>
      <c r="B316" s="37"/>
      <c r="C316" s="180" t="s">
        <v>198</v>
      </c>
      <c r="D316" s="180" t="s">
        <v>146</v>
      </c>
      <c r="E316" s="181" t="s">
        <v>466</v>
      </c>
      <c r="F316" s="182" t="s">
        <v>467</v>
      </c>
      <c r="G316" s="183" t="s">
        <v>232</v>
      </c>
      <c r="H316" s="184">
        <v>14.558</v>
      </c>
      <c r="I316" s="185"/>
      <c r="J316" s="186">
        <f>ROUND(I316*H316,2)</f>
        <v>0</v>
      </c>
      <c r="K316" s="182" t="s">
        <v>150</v>
      </c>
      <c r="L316" s="41"/>
      <c r="M316" s="187" t="s">
        <v>19</v>
      </c>
      <c r="N316" s="188" t="s">
        <v>40</v>
      </c>
      <c r="O316" s="66"/>
      <c r="P316" s="189">
        <f>O316*H316</f>
        <v>0</v>
      </c>
      <c r="Q316" s="189">
        <v>0</v>
      </c>
      <c r="R316" s="189">
        <f>Q316*H316</f>
        <v>0</v>
      </c>
      <c r="S316" s="189">
        <v>0</v>
      </c>
      <c r="T316" s="190">
        <f>S316*H316</f>
        <v>0</v>
      </c>
      <c r="U316" s="36"/>
      <c r="V316" s="36"/>
      <c r="W316" s="36"/>
      <c r="X316" s="36"/>
      <c r="Y316" s="36"/>
      <c r="Z316" s="36"/>
      <c r="AA316" s="36"/>
      <c r="AB316" s="36"/>
      <c r="AC316" s="36"/>
      <c r="AD316" s="36"/>
      <c r="AE316" s="36"/>
      <c r="AR316" s="191" t="s">
        <v>106</v>
      </c>
      <c r="AT316" s="191" t="s">
        <v>146</v>
      </c>
      <c r="AU316" s="191" t="s">
        <v>78</v>
      </c>
      <c r="AY316" s="19" t="s">
        <v>144</v>
      </c>
      <c r="BE316" s="192">
        <f>IF(N316="základní",J316,0)</f>
        <v>0</v>
      </c>
      <c r="BF316" s="192">
        <f>IF(N316="snížená",J316,0)</f>
        <v>0</v>
      </c>
      <c r="BG316" s="192">
        <f>IF(N316="zákl. přenesená",J316,0)</f>
        <v>0</v>
      </c>
      <c r="BH316" s="192">
        <f>IF(N316="sníž. přenesená",J316,0)</f>
        <v>0</v>
      </c>
      <c r="BI316" s="192">
        <f>IF(N316="nulová",J316,0)</f>
        <v>0</v>
      </c>
      <c r="BJ316" s="19" t="s">
        <v>74</v>
      </c>
      <c r="BK316" s="192">
        <f>ROUND(I316*H316,2)</f>
        <v>0</v>
      </c>
      <c r="BL316" s="19" t="s">
        <v>106</v>
      </c>
      <c r="BM316" s="191" t="s">
        <v>468</v>
      </c>
    </row>
    <row r="317" spans="1:65" s="2" customFormat="1" ht="10.199999999999999">
      <c r="A317" s="36"/>
      <c r="B317" s="37"/>
      <c r="C317" s="38"/>
      <c r="D317" s="193" t="s">
        <v>152</v>
      </c>
      <c r="E317" s="38"/>
      <c r="F317" s="194" t="s">
        <v>469</v>
      </c>
      <c r="G317" s="38"/>
      <c r="H317" s="38"/>
      <c r="I317" s="195"/>
      <c r="J317" s="38"/>
      <c r="K317" s="38"/>
      <c r="L317" s="41"/>
      <c r="M317" s="196"/>
      <c r="N317" s="197"/>
      <c r="O317" s="66"/>
      <c r="P317" s="66"/>
      <c r="Q317" s="66"/>
      <c r="R317" s="66"/>
      <c r="S317" s="66"/>
      <c r="T317" s="67"/>
      <c r="U317" s="36"/>
      <c r="V317" s="36"/>
      <c r="W317" s="36"/>
      <c r="X317" s="36"/>
      <c r="Y317" s="36"/>
      <c r="Z317" s="36"/>
      <c r="AA317" s="36"/>
      <c r="AB317" s="36"/>
      <c r="AC317" s="36"/>
      <c r="AD317" s="36"/>
      <c r="AE317" s="36"/>
      <c r="AT317" s="19" t="s">
        <v>152</v>
      </c>
      <c r="AU317" s="19" t="s">
        <v>78</v>
      </c>
    </row>
    <row r="318" spans="1:65" s="13" customFormat="1" ht="10.199999999999999">
      <c r="B318" s="198"/>
      <c r="C318" s="199"/>
      <c r="D318" s="200" t="s">
        <v>154</v>
      </c>
      <c r="E318" s="201" t="s">
        <v>19</v>
      </c>
      <c r="F318" s="202" t="s">
        <v>470</v>
      </c>
      <c r="G318" s="199"/>
      <c r="H318" s="201" t="s">
        <v>19</v>
      </c>
      <c r="I318" s="203"/>
      <c r="J318" s="199"/>
      <c r="K318" s="199"/>
      <c r="L318" s="204"/>
      <c r="M318" s="205"/>
      <c r="N318" s="206"/>
      <c r="O318" s="206"/>
      <c r="P318" s="206"/>
      <c r="Q318" s="206"/>
      <c r="R318" s="206"/>
      <c r="S318" s="206"/>
      <c r="T318" s="207"/>
      <c r="AT318" s="208" t="s">
        <v>154</v>
      </c>
      <c r="AU318" s="208" t="s">
        <v>78</v>
      </c>
      <c r="AV318" s="13" t="s">
        <v>74</v>
      </c>
      <c r="AW318" s="13" t="s">
        <v>31</v>
      </c>
      <c r="AX318" s="13" t="s">
        <v>69</v>
      </c>
      <c r="AY318" s="208" t="s">
        <v>144</v>
      </c>
    </row>
    <row r="319" spans="1:65" s="14" customFormat="1" ht="10.199999999999999">
      <c r="B319" s="209"/>
      <c r="C319" s="210"/>
      <c r="D319" s="200" t="s">
        <v>154</v>
      </c>
      <c r="E319" s="211" t="s">
        <v>19</v>
      </c>
      <c r="F319" s="212" t="s">
        <v>471</v>
      </c>
      <c r="G319" s="210"/>
      <c r="H319" s="213">
        <v>14.558</v>
      </c>
      <c r="I319" s="214"/>
      <c r="J319" s="210"/>
      <c r="K319" s="210"/>
      <c r="L319" s="215"/>
      <c r="M319" s="216"/>
      <c r="N319" s="217"/>
      <c r="O319" s="217"/>
      <c r="P319" s="217"/>
      <c r="Q319" s="217"/>
      <c r="R319" s="217"/>
      <c r="S319" s="217"/>
      <c r="T319" s="218"/>
      <c r="AT319" s="219" t="s">
        <v>154</v>
      </c>
      <c r="AU319" s="219" t="s">
        <v>78</v>
      </c>
      <c r="AV319" s="14" t="s">
        <v>78</v>
      </c>
      <c r="AW319" s="14" t="s">
        <v>31</v>
      </c>
      <c r="AX319" s="14" t="s">
        <v>69</v>
      </c>
      <c r="AY319" s="219" t="s">
        <v>144</v>
      </c>
    </row>
    <row r="320" spans="1:65" s="15" customFormat="1" ht="10.199999999999999">
      <c r="B320" s="220"/>
      <c r="C320" s="221"/>
      <c r="D320" s="200" t="s">
        <v>154</v>
      </c>
      <c r="E320" s="222" t="s">
        <v>19</v>
      </c>
      <c r="F320" s="223" t="s">
        <v>158</v>
      </c>
      <c r="G320" s="221"/>
      <c r="H320" s="224">
        <v>14.558</v>
      </c>
      <c r="I320" s="225"/>
      <c r="J320" s="221"/>
      <c r="K320" s="221"/>
      <c r="L320" s="226"/>
      <c r="M320" s="227"/>
      <c r="N320" s="228"/>
      <c r="O320" s="228"/>
      <c r="P320" s="228"/>
      <c r="Q320" s="228"/>
      <c r="R320" s="228"/>
      <c r="S320" s="228"/>
      <c r="T320" s="229"/>
      <c r="AT320" s="230" t="s">
        <v>154</v>
      </c>
      <c r="AU320" s="230" t="s">
        <v>78</v>
      </c>
      <c r="AV320" s="15" t="s">
        <v>106</v>
      </c>
      <c r="AW320" s="15" t="s">
        <v>31</v>
      </c>
      <c r="AX320" s="15" t="s">
        <v>74</v>
      </c>
      <c r="AY320" s="230" t="s">
        <v>144</v>
      </c>
    </row>
    <row r="321" spans="1:65" s="2" customFormat="1" ht="16.5" customHeight="1">
      <c r="A321" s="36"/>
      <c r="B321" s="37"/>
      <c r="C321" s="180" t="s">
        <v>112</v>
      </c>
      <c r="D321" s="180" t="s">
        <v>146</v>
      </c>
      <c r="E321" s="181" t="s">
        <v>472</v>
      </c>
      <c r="F321" s="182" t="s">
        <v>473</v>
      </c>
      <c r="G321" s="183" t="s">
        <v>184</v>
      </c>
      <c r="H321" s="184">
        <v>2.161</v>
      </c>
      <c r="I321" s="185"/>
      <c r="J321" s="186">
        <f>ROUND(I321*H321,2)</f>
        <v>0</v>
      </c>
      <c r="K321" s="182" t="s">
        <v>150</v>
      </c>
      <c r="L321" s="41"/>
      <c r="M321" s="187" t="s">
        <v>19</v>
      </c>
      <c r="N321" s="188" t="s">
        <v>40</v>
      </c>
      <c r="O321" s="66"/>
      <c r="P321" s="189">
        <f>O321*H321</f>
        <v>0</v>
      </c>
      <c r="Q321" s="189">
        <v>1.0606199999999999</v>
      </c>
      <c r="R321" s="189">
        <f>Q321*H321</f>
        <v>2.29199982</v>
      </c>
      <c r="S321" s="189">
        <v>0</v>
      </c>
      <c r="T321" s="190">
        <f>S321*H321</f>
        <v>0</v>
      </c>
      <c r="U321" s="36"/>
      <c r="V321" s="36"/>
      <c r="W321" s="36"/>
      <c r="X321" s="36"/>
      <c r="Y321" s="36"/>
      <c r="Z321" s="36"/>
      <c r="AA321" s="36"/>
      <c r="AB321" s="36"/>
      <c r="AC321" s="36"/>
      <c r="AD321" s="36"/>
      <c r="AE321" s="36"/>
      <c r="AR321" s="191" t="s">
        <v>106</v>
      </c>
      <c r="AT321" s="191" t="s">
        <v>146</v>
      </c>
      <c r="AU321" s="191" t="s">
        <v>78</v>
      </c>
      <c r="AY321" s="19" t="s">
        <v>144</v>
      </c>
      <c r="BE321" s="192">
        <f>IF(N321="základní",J321,0)</f>
        <v>0</v>
      </c>
      <c r="BF321" s="192">
        <f>IF(N321="snížená",J321,0)</f>
        <v>0</v>
      </c>
      <c r="BG321" s="192">
        <f>IF(N321="zákl. přenesená",J321,0)</f>
        <v>0</v>
      </c>
      <c r="BH321" s="192">
        <f>IF(N321="sníž. přenesená",J321,0)</f>
        <v>0</v>
      </c>
      <c r="BI321" s="192">
        <f>IF(N321="nulová",J321,0)</f>
        <v>0</v>
      </c>
      <c r="BJ321" s="19" t="s">
        <v>74</v>
      </c>
      <c r="BK321" s="192">
        <f>ROUND(I321*H321,2)</f>
        <v>0</v>
      </c>
      <c r="BL321" s="19" t="s">
        <v>106</v>
      </c>
      <c r="BM321" s="191" t="s">
        <v>474</v>
      </c>
    </row>
    <row r="322" spans="1:65" s="2" customFormat="1" ht="10.199999999999999">
      <c r="A322" s="36"/>
      <c r="B322" s="37"/>
      <c r="C322" s="38"/>
      <c r="D322" s="193" t="s">
        <v>152</v>
      </c>
      <c r="E322" s="38"/>
      <c r="F322" s="194" t="s">
        <v>475</v>
      </c>
      <c r="G322" s="38"/>
      <c r="H322" s="38"/>
      <c r="I322" s="195"/>
      <c r="J322" s="38"/>
      <c r="K322" s="38"/>
      <c r="L322" s="41"/>
      <c r="M322" s="196"/>
      <c r="N322" s="197"/>
      <c r="O322" s="66"/>
      <c r="P322" s="66"/>
      <c r="Q322" s="66"/>
      <c r="R322" s="66"/>
      <c r="S322" s="66"/>
      <c r="T322" s="67"/>
      <c r="U322" s="36"/>
      <c r="V322" s="36"/>
      <c r="W322" s="36"/>
      <c r="X322" s="36"/>
      <c r="Y322" s="36"/>
      <c r="Z322" s="36"/>
      <c r="AA322" s="36"/>
      <c r="AB322" s="36"/>
      <c r="AC322" s="36"/>
      <c r="AD322" s="36"/>
      <c r="AE322" s="36"/>
      <c r="AT322" s="19" t="s">
        <v>152</v>
      </c>
      <c r="AU322" s="19" t="s">
        <v>78</v>
      </c>
    </row>
    <row r="323" spans="1:65" s="13" customFormat="1" ht="10.199999999999999">
      <c r="B323" s="198"/>
      <c r="C323" s="199"/>
      <c r="D323" s="200" t="s">
        <v>154</v>
      </c>
      <c r="E323" s="201" t="s">
        <v>19</v>
      </c>
      <c r="F323" s="202" t="s">
        <v>476</v>
      </c>
      <c r="G323" s="199"/>
      <c r="H323" s="201" t="s">
        <v>19</v>
      </c>
      <c r="I323" s="203"/>
      <c r="J323" s="199"/>
      <c r="K323" s="199"/>
      <c r="L323" s="204"/>
      <c r="M323" s="205"/>
      <c r="N323" s="206"/>
      <c r="O323" s="206"/>
      <c r="P323" s="206"/>
      <c r="Q323" s="206"/>
      <c r="R323" s="206"/>
      <c r="S323" s="206"/>
      <c r="T323" s="207"/>
      <c r="AT323" s="208" t="s">
        <v>154</v>
      </c>
      <c r="AU323" s="208" t="s">
        <v>78</v>
      </c>
      <c r="AV323" s="13" t="s">
        <v>74</v>
      </c>
      <c r="AW323" s="13" t="s">
        <v>31</v>
      </c>
      <c r="AX323" s="13" t="s">
        <v>69</v>
      </c>
      <c r="AY323" s="208" t="s">
        <v>144</v>
      </c>
    </row>
    <row r="324" spans="1:65" s="13" customFormat="1" ht="10.199999999999999">
      <c r="B324" s="198"/>
      <c r="C324" s="199"/>
      <c r="D324" s="200" t="s">
        <v>154</v>
      </c>
      <c r="E324" s="201" t="s">
        <v>19</v>
      </c>
      <c r="F324" s="202" t="s">
        <v>477</v>
      </c>
      <c r="G324" s="199"/>
      <c r="H324" s="201" t="s">
        <v>19</v>
      </c>
      <c r="I324" s="203"/>
      <c r="J324" s="199"/>
      <c r="K324" s="199"/>
      <c r="L324" s="204"/>
      <c r="M324" s="205"/>
      <c r="N324" s="206"/>
      <c r="O324" s="206"/>
      <c r="P324" s="206"/>
      <c r="Q324" s="206"/>
      <c r="R324" s="206"/>
      <c r="S324" s="206"/>
      <c r="T324" s="207"/>
      <c r="AT324" s="208" t="s">
        <v>154</v>
      </c>
      <c r="AU324" s="208" t="s">
        <v>78</v>
      </c>
      <c r="AV324" s="13" t="s">
        <v>74</v>
      </c>
      <c r="AW324" s="13" t="s">
        <v>31</v>
      </c>
      <c r="AX324" s="13" t="s">
        <v>69</v>
      </c>
      <c r="AY324" s="208" t="s">
        <v>144</v>
      </c>
    </row>
    <row r="325" spans="1:65" s="14" customFormat="1" ht="10.199999999999999">
      <c r="B325" s="209"/>
      <c r="C325" s="210"/>
      <c r="D325" s="200" t="s">
        <v>154</v>
      </c>
      <c r="E325" s="211" t="s">
        <v>19</v>
      </c>
      <c r="F325" s="212" t="s">
        <v>478</v>
      </c>
      <c r="G325" s="210"/>
      <c r="H325" s="213">
        <v>0.92900000000000005</v>
      </c>
      <c r="I325" s="214"/>
      <c r="J325" s="210"/>
      <c r="K325" s="210"/>
      <c r="L325" s="215"/>
      <c r="M325" s="216"/>
      <c r="N325" s="217"/>
      <c r="O325" s="217"/>
      <c r="P325" s="217"/>
      <c r="Q325" s="217"/>
      <c r="R325" s="217"/>
      <c r="S325" s="217"/>
      <c r="T325" s="218"/>
      <c r="AT325" s="219" t="s">
        <v>154</v>
      </c>
      <c r="AU325" s="219" t="s">
        <v>78</v>
      </c>
      <c r="AV325" s="14" t="s">
        <v>78</v>
      </c>
      <c r="AW325" s="14" t="s">
        <v>31</v>
      </c>
      <c r="AX325" s="14" t="s">
        <v>69</v>
      </c>
      <c r="AY325" s="219" t="s">
        <v>144</v>
      </c>
    </row>
    <row r="326" spans="1:65" s="13" customFormat="1" ht="10.199999999999999">
      <c r="B326" s="198"/>
      <c r="C326" s="199"/>
      <c r="D326" s="200" t="s">
        <v>154</v>
      </c>
      <c r="E326" s="201" t="s">
        <v>19</v>
      </c>
      <c r="F326" s="202" t="s">
        <v>479</v>
      </c>
      <c r="G326" s="199"/>
      <c r="H326" s="201" t="s">
        <v>19</v>
      </c>
      <c r="I326" s="203"/>
      <c r="J326" s="199"/>
      <c r="K326" s="199"/>
      <c r="L326" s="204"/>
      <c r="M326" s="205"/>
      <c r="N326" s="206"/>
      <c r="O326" s="206"/>
      <c r="P326" s="206"/>
      <c r="Q326" s="206"/>
      <c r="R326" s="206"/>
      <c r="S326" s="206"/>
      <c r="T326" s="207"/>
      <c r="AT326" s="208" t="s">
        <v>154</v>
      </c>
      <c r="AU326" s="208" t="s">
        <v>78</v>
      </c>
      <c r="AV326" s="13" t="s">
        <v>74</v>
      </c>
      <c r="AW326" s="13" t="s">
        <v>31</v>
      </c>
      <c r="AX326" s="13" t="s">
        <v>69</v>
      </c>
      <c r="AY326" s="208" t="s">
        <v>144</v>
      </c>
    </row>
    <row r="327" spans="1:65" s="14" customFormat="1" ht="10.199999999999999">
      <c r="B327" s="209"/>
      <c r="C327" s="210"/>
      <c r="D327" s="200" t="s">
        <v>154</v>
      </c>
      <c r="E327" s="211" t="s">
        <v>19</v>
      </c>
      <c r="F327" s="212" t="s">
        <v>480</v>
      </c>
      <c r="G327" s="210"/>
      <c r="H327" s="213">
        <v>1.232</v>
      </c>
      <c r="I327" s="214"/>
      <c r="J327" s="210"/>
      <c r="K327" s="210"/>
      <c r="L327" s="215"/>
      <c r="M327" s="216"/>
      <c r="N327" s="217"/>
      <c r="O327" s="217"/>
      <c r="P327" s="217"/>
      <c r="Q327" s="217"/>
      <c r="R327" s="217"/>
      <c r="S327" s="217"/>
      <c r="T327" s="218"/>
      <c r="AT327" s="219" t="s">
        <v>154</v>
      </c>
      <c r="AU327" s="219" t="s">
        <v>78</v>
      </c>
      <c r="AV327" s="14" t="s">
        <v>78</v>
      </c>
      <c r="AW327" s="14" t="s">
        <v>31</v>
      </c>
      <c r="AX327" s="14" t="s">
        <v>69</v>
      </c>
      <c r="AY327" s="219" t="s">
        <v>144</v>
      </c>
    </row>
    <row r="328" spans="1:65" s="15" customFormat="1" ht="10.199999999999999">
      <c r="B328" s="220"/>
      <c r="C328" s="221"/>
      <c r="D328" s="200" t="s">
        <v>154</v>
      </c>
      <c r="E328" s="222" t="s">
        <v>19</v>
      </c>
      <c r="F328" s="223" t="s">
        <v>158</v>
      </c>
      <c r="G328" s="221"/>
      <c r="H328" s="224">
        <v>2.161</v>
      </c>
      <c r="I328" s="225"/>
      <c r="J328" s="221"/>
      <c r="K328" s="221"/>
      <c r="L328" s="226"/>
      <c r="M328" s="227"/>
      <c r="N328" s="228"/>
      <c r="O328" s="228"/>
      <c r="P328" s="228"/>
      <c r="Q328" s="228"/>
      <c r="R328" s="228"/>
      <c r="S328" s="228"/>
      <c r="T328" s="229"/>
      <c r="AT328" s="230" t="s">
        <v>154</v>
      </c>
      <c r="AU328" s="230" t="s">
        <v>78</v>
      </c>
      <c r="AV328" s="15" t="s">
        <v>106</v>
      </c>
      <c r="AW328" s="15" t="s">
        <v>31</v>
      </c>
      <c r="AX328" s="15" t="s">
        <v>74</v>
      </c>
      <c r="AY328" s="230" t="s">
        <v>144</v>
      </c>
    </row>
    <row r="329" spans="1:65" s="2" customFormat="1" ht="16.5" customHeight="1">
      <c r="A329" s="36"/>
      <c r="B329" s="37"/>
      <c r="C329" s="180" t="s">
        <v>481</v>
      </c>
      <c r="D329" s="180" t="s">
        <v>146</v>
      </c>
      <c r="E329" s="181" t="s">
        <v>482</v>
      </c>
      <c r="F329" s="182" t="s">
        <v>483</v>
      </c>
      <c r="G329" s="183" t="s">
        <v>149</v>
      </c>
      <c r="H329" s="184">
        <v>20.908999999999999</v>
      </c>
      <c r="I329" s="185"/>
      <c r="J329" s="186">
        <f>ROUND(I329*H329,2)</f>
        <v>0</v>
      </c>
      <c r="K329" s="182" t="s">
        <v>150</v>
      </c>
      <c r="L329" s="41"/>
      <c r="M329" s="187" t="s">
        <v>19</v>
      </c>
      <c r="N329" s="188" t="s">
        <v>40</v>
      </c>
      <c r="O329" s="66"/>
      <c r="P329" s="189">
        <f>O329*H329</f>
        <v>0</v>
      </c>
      <c r="Q329" s="189">
        <v>2.2563399999999998</v>
      </c>
      <c r="R329" s="189">
        <f>Q329*H329</f>
        <v>47.177813059999991</v>
      </c>
      <c r="S329" s="189">
        <v>0</v>
      </c>
      <c r="T329" s="190">
        <f>S329*H329</f>
        <v>0</v>
      </c>
      <c r="U329" s="36"/>
      <c r="V329" s="36"/>
      <c r="W329" s="36"/>
      <c r="X329" s="36"/>
      <c r="Y329" s="36"/>
      <c r="Z329" s="36"/>
      <c r="AA329" s="36"/>
      <c r="AB329" s="36"/>
      <c r="AC329" s="36"/>
      <c r="AD329" s="36"/>
      <c r="AE329" s="36"/>
      <c r="AR329" s="191" t="s">
        <v>106</v>
      </c>
      <c r="AT329" s="191" t="s">
        <v>146</v>
      </c>
      <c r="AU329" s="191" t="s">
        <v>78</v>
      </c>
      <c r="AY329" s="19" t="s">
        <v>144</v>
      </c>
      <c r="BE329" s="192">
        <f>IF(N329="základní",J329,0)</f>
        <v>0</v>
      </c>
      <c r="BF329" s="192">
        <f>IF(N329="snížená",J329,0)</f>
        <v>0</v>
      </c>
      <c r="BG329" s="192">
        <f>IF(N329="zákl. přenesená",J329,0)</f>
        <v>0</v>
      </c>
      <c r="BH329" s="192">
        <f>IF(N329="sníž. přenesená",J329,0)</f>
        <v>0</v>
      </c>
      <c r="BI329" s="192">
        <f>IF(N329="nulová",J329,0)</f>
        <v>0</v>
      </c>
      <c r="BJ329" s="19" t="s">
        <v>74</v>
      </c>
      <c r="BK329" s="192">
        <f>ROUND(I329*H329,2)</f>
        <v>0</v>
      </c>
      <c r="BL329" s="19" t="s">
        <v>106</v>
      </c>
      <c r="BM329" s="191" t="s">
        <v>484</v>
      </c>
    </row>
    <row r="330" spans="1:65" s="2" customFormat="1" ht="10.199999999999999">
      <c r="A330" s="36"/>
      <c r="B330" s="37"/>
      <c r="C330" s="38"/>
      <c r="D330" s="193" t="s">
        <v>152</v>
      </c>
      <c r="E330" s="38"/>
      <c r="F330" s="194" t="s">
        <v>485</v>
      </c>
      <c r="G330" s="38"/>
      <c r="H330" s="38"/>
      <c r="I330" s="195"/>
      <c r="J330" s="38"/>
      <c r="K330" s="38"/>
      <c r="L330" s="41"/>
      <c r="M330" s="196"/>
      <c r="N330" s="197"/>
      <c r="O330" s="66"/>
      <c r="P330" s="66"/>
      <c r="Q330" s="66"/>
      <c r="R330" s="66"/>
      <c r="S330" s="66"/>
      <c r="T330" s="67"/>
      <c r="U330" s="36"/>
      <c r="V330" s="36"/>
      <c r="W330" s="36"/>
      <c r="X330" s="36"/>
      <c r="Y330" s="36"/>
      <c r="Z330" s="36"/>
      <c r="AA330" s="36"/>
      <c r="AB330" s="36"/>
      <c r="AC330" s="36"/>
      <c r="AD330" s="36"/>
      <c r="AE330" s="36"/>
      <c r="AT330" s="19" t="s">
        <v>152</v>
      </c>
      <c r="AU330" s="19" t="s">
        <v>78</v>
      </c>
    </row>
    <row r="331" spans="1:65" s="13" customFormat="1" ht="10.199999999999999">
      <c r="B331" s="198"/>
      <c r="C331" s="199"/>
      <c r="D331" s="200" t="s">
        <v>154</v>
      </c>
      <c r="E331" s="201" t="s">
        <v>19</v>
      </c>
      <c r="F331" s="202" t="s">
        <v>486</v>
      </c>
      <c r="G331" s="199"/>
      <c r="H331" s="201" t="s">
        <v>19</v>
      </c>
      <c r="I331" s="203"/>
      <c r="J331" s="199"/>
      <c r="K331" s="199"/>
      <c r="L331" s="204"/>
      <c r="M331" s="205"/>
      <c r="N331" s="206"/>
      <c r="O331" s="206"/>
      <c r="P331" s="206"/>
      <c r="Q331" s="206"/>
      <c r="R331" s="206"/>
      <c r="S331" s="206"/>
      <c r="T331" s="207"/>
      <c r="AT331" s="208" t="s">
        <v>154</v>
      </c>
      <c r="AU331" s="208" t="s">
        <v>78</v>
      </c>
      <c r="AV331" s="13" t="s">
        <v>74</v>
      </c>
      <c r="AW331" s="13" t="s">
        <v>31</v>
      </c>
      <c r="AX331" s="13" t="s">
        <v>69</v>
      </c>
      <c r="AY331" s="208" t="s">
        <v>144</v>
      </c>
    </row>
    <row r="332" spans="1:65" s="13" customFormat="1" ht="10.199999999999999">
      <c r="B332" s="198"/>
      <c r="C332" s="199"/>
      <c r="D332" s="200" t="s">
        <v>154</v>
      </c>
      <c r="E332" s="201" t="s">
        <v>19</v>
      </c>
      <c r="F332" s="202" t="s">
        <v>487</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ht="10.199999999999999">
      <c r="B333" s="209"/>
      <c r="C333" s="210"/>
      <c r="D333" s="200" t="s">
        <v>154</v>
      </c>
      <c r="E333" s="211" t="s">
        <v>19</v>
      </c>
      <c r="F333" s="212" t="s">
        <v>488</v>
      </c>
      <c r="G333" s="210"/>
      <c r="H333" s="213">
        <v>3.18</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3" customFormat="1" ht="10.199999999999999">
      <c r="B334" s="198"/>
      <c r="C334" s="199"/>
      <c r="D334" s="200" t="s">
        <v>154</v>
      </c>
      <c r="E334" s="201" t="s">
        <v>19</v>
      </c>
      <c r="F334" s="202" t="s">
        <v>489</v>
      </c>
      <c r="G334" s="199"/>
      <c r="H334" s="201" t="s">
        <v>19</v>
      </c>
      <c r="I334" s="203"/>
      <c r="J334" s="199"/>
      <c r="K334" s="199"/>
      <c r="L334" s="204"/>
      <c r="M334" s="205"/>
      <c r="N334" s="206"/>
      <c r="O334" s="206"/>
      <c r="P334" s="206"/>
      <c r="Q334" s="206"/>
      <c r="R334" s="206"/>
      <c r="S334" s="206"/>
      <c r="T334" s="207"/>
      <c r="AT334" s="208" t="s">
        <v>154</v>
      </c>
      <c r="AU334" s="208" t="s">
        <v>78</v>
      </c>
      <c r="AV334" s="13" t="s">
        <v>74</v>
      </c>
      <c r="AW334" s="13" t="s">
        <v>31</v>
      </c>
      <c r="AX334" s="13" t="s">
        <v>69</v>
      </c>
      <c r="AY334" s="208" t="s">
        <v>144</v>
      </c>
    </row>
    <row r="335" spans="1:65" s="14" customFormat="1" ht="10.199999999999999">
      <c r="B335" s="209"/>
      <c r="C335" s="210"/>
      <c r="D335" s="200" t="s">
        <v>154</v>
      </c>
      <c r="E335" s="211" t="s">
        <v>19</v>
      </c>
      <c r="F335" s="212" t="s">
        <v>490</v>
      </c>
      <c r="G335" s="210"/>
      <c r="H335" s="213">
        <v>4.6109999999999998</v>
      </c>
      <c r="I335" s="214"/>
      <c r="J335" s="210"/>
      <c r="K335" s="210"/>
      <c r="L335" s="215"/>
      <c r="M335" s="216"/>
      <c r="N335" s="217"/>
      <c r="O335" s="217"/>
      <c r="P335" s="217"/>
      <c r="Q335" s="217"/>
      <c r="R335" s="217"/>
      <c r="S335" s="217"/>
      <c r="T335" s="218"/>
      <c r="AT335" s="219" t="s">
        <v>154</v>
      </c>
      <c r="AU335" s="219" t="s">
        <v>78</v>
      </c>
      <c r="AV335" s="14" t="s">
        <v>78</v>
      </c>
      <c r="AW335" s="14" t="s">
        <v>31</v>
      </c>
      <c r="AX335" s="14" t="s">
        <v>69</v>
      </c>
      <c r="AY335" s="219" t="s">
        <v>144</v>
      </c>
    </row>
    <row r="336" spans="1:65" s="13" customFormat="1" ht="10.199999999999999">
      <c r="B336" s="198"/>
      <c r="C336" s="199"/>
      <c r="D336" s="200" t="s">
        <v>154</v>
      </c>
      <c r="E336" s="201" t="s">
        <v>19</v>
      </c>
      <c r="F336" s="202" t="s">
        <v>491</v>
      </c>
      <c r="G336" s="199"/>
      <c r="H336" s="201" t="s">
        <v>19</v>
      </c>
      <c r="I336" s="203"/>
      <c r="J336" s="199"/>
      <c r="K336" s="199"/>
      <c r="L336" s="204"/>
      <c r="M336" s="205"/>
      <c r="N336" s="206"/>
      <c r="O336" s="206"/>
      <c r="P336" s="206"/>
      <c r="Q336" s="206"/>
      <c r="R336" s="206"/>
      <c r="S336" s="206"/>
      <c r="T336" s="207"/>
      <c r="AT336" s="208" t="s">
        <v>154</v>
      </c>
      <c r="AU336" s="208" t="s">
        <v>78</v>
      </c>
      <c r="AV336" s="13" t="s">
        <v>74</v>
      </c>
      <c r="AW336" s="13" t="s">
        <v>31</v>
      </c>
      <c r="AX336" s="13" t="s">
        <v>69</v>
      </c>
      <c r="AY336" s="208" t="s">
        <v>144</v>
      </c>
    </row>
    <row r="337" spans="1:65" s="14" customFormat="1" ht="10.199999999999999">
      <c r="B337" s="209"/>
      <c r="C337" s="210"/>
      <c r="D337" s="200" t="s">
        <v>154</v>
      </c>
      <c r="E337" s="211" t="s">
        <v>19</v>
      </c>
      <c r="F337" s="212" t="s">
        <v>492</v>
      </c>
      <c r="G337" s="210"/>
      <c r="H337" s="213">
        <v>2.8959999999999999</v>
      </c>
      <c r="I337" s="214"/>
      <c r="J337" s="210"/>
      <c r="K337" s="210"/>
      <c r="L337" s="215"/>
      <c r="M337" s="216"/>
      <c r="N337" s="217"/>
      <c r="O337" s="217"/>
      <c r="P337" s="217"/>
      <c r="Q337" s="217"/>
      <c r="R337" s="217"/>
      <c r="S337" s="217"/>
      <c r="T337" s="218"/>
      <c r="AT337" s="219" t="s">
        <v>154</v>
      </c>
      <c r="AU337" s="219" t="s">
        <v>78</v>
      </c>
      <c r="AV337" s="14" t="s">
        <v>78</v>
      </c>
      <c r="AW337" s="14" t="s">
        <v>31</v>
      </c>
      <c r="AX337" s="14" t="s">
        <v>69</v>
      </c>
      <c r="AY337" s="219" t="s">
        <v>144</v>
      </c>
    </row>
    <row r="338" spans="1:65" s="13" customFormat="1" ht="10.199999999999999">
      <c r="B338" s="198"/>
      <c r="C338" s="199"/>
      <c r="D338" s="200" t="s">
        <v>154</v>
      </c>
      <c r="E338" s="201" t="s">
        <v>19</v>
      </c>
      <c r="F338" s="202" t="s">
        <v>493</v>
      </c>
      <c r="G338" s="199"/>
      <c r="H338" s="201" t="s">
        <v>19</v>
      </c>
      <c r="I338" s="203"/>
      <c r="J338" s="199"/>
      <c r="K338" s="199"/>
      <c r="L338" s="204"/>
      <c r="M338" s="205"/>
      <c r="N338" s="206"/>
      <c r="O338" s="206"/>
      <c r="P338" s="206"/>
      <c r="Q338" s="206"/>
      <c r="R338" s="206"/>
      <c r="S338" s="206"/>
      <c r="T338" s="207"/>
      <c r="AT338" s="208" t="s">
        <v>154</v>
      </c>
      <c r="AU338" s="208" t="s">
        <v>78</v>
      </c>
      <c r="AV338" s="13" t="s">
        <v>74</v>
      </c>
      <c r="AW338" s="13" t="s">
        <v>31</v>
      </c>
      <c r="AX338" s="13" t="s">
        <v>69</v>
      </c>
      <c r="AY338" s="208" t="s">
        <v>144</v>
      </c>
    </row>
    <row r="339" spans="1:65" s="14" customFormat="1" ht="10.199999999999999">
      <c r="B339" s="209"/>
      <c r="C339" s="210"/>
      <c r="D339" s="200" t="s">
        <v>154</v>
      </c>
      <c r="E339" s="211" t="s">
        <v>19</v>
      </c>
      <c r="F339" s="212" t="s">
        <v>494</v>
      </c>
      <c r="G339" s="210"/>
      <c r="H339" s="213">
        <v>1.0149999999999999</v>
      </c>
      <c r="I339" s="214"/>
      <c r="J339" s="210"/>
      <c r="K339" s="210"/>
      <c r="L339" s="215"/>
      <c r="M339" s="216"/>
      <c r="N339" s="217"/>
      <c r="O339" s="217"/>
      <c r="P339" s="217"/>
      <c r="Q339" s="217"/>
      <c r="R339" s="217"/>
      <c r="S339" s="217"/>
      <c r="T339" s="218"/>
      <c r="AT339" s="219" t="s">
        <v>154</v>
      </c>
      <c r="AU339" s="219" t="s">
        <v>78</v>
      </c>
      <c r="AV339" s="14" t="s">
        <v>78</v>
      </c>
      <c r="AW339" s="14" t="s">
        <v>31</v>
      </c>
      <c r="AX339" s="14" t="s">
        <v>69</v>
      </c>
      <c r="AY339" s="219" t="s">
        <v>144</v>
      </c>
    </row>
    <row r="340" spans="1:65" s="13" customFormat="1" ht="10.199999999999999">
      <c r="B340" s="198"/>
      <c r="C340" s="199"/>
      <c r="D340" s="200" t="s">
        <v>154</v>
      </c>
      <c r="E340" s="201" t="s">
        <v>19</v>
      </c>
      <c r="F340" s="202" t="s">
        <v>495</v>
      </c>
      <c r="G340" s="199"/>
      <c r="H340" s="201" t="s">
        <v>19</v>
      </c>
      <c r="I340" s="203"/>
      <c r="J340" s="199"/>
      <c r="K340" s="199"/>
      <c r="L340" s="204"/>
      <c r="M340" s="205"/>
      <c r="N340" s="206"/>
      <c r="O340" s="206"/>
      <c r="P340" s="206"/>
      <c r="Q340" s="206"/>
      <c r="R340" s="206"/>
      <c r="S340" s="206"/>
      <c r="T340" s="207"/>
      <c r="AT340" s="208" t="s">
        <v>154</v>
      </c>
      <c r="AU340" s="208" t="s">
        <v>78</v>
      </c>
      <c r="AV340" s="13" t="s">
        <v>74</v>
      </c>
      <c r="AW340" s="13" t="s">
        <v>31</v>
      </c>
      <c r="AX340" s="13" t="s">
        <v>69</v>
      </c>
      <c r="AY340" s="208" t="s">
        <v>144</v>
      </c>
    </row>
    <row r="341" spans="1:65" s="14" customFormat="1" ht="10.199999999999999">
      <c r="B341" s="209"/>
      <c r="C341" s="210"/>
      <c r="D341" s="200" t="s">
        <v>154</v>
      </c>
      <c r="E341" s="211" t="s">
        <v>19</v>
      </c>
      <c r="F341" s="212" t="s">
        <v>496</v>
      </c>
      <c r="G341" s="210"/>
      <c r="H341" s="213">
        <v>1.911</v>
      </c>
      <c r="I341" s="214"/>
      <c r="J341" s="210"/>
      <c r="K341" s="210"/>
      <c r="L341" s="215"/>
      <c r="M341" s="216"/>
      <c r="N341" s="217"/>
      <c r="O341" s="217"/>
      <c r="P341" s="217"/>
      <c r="Q341" s="217"/>
      <c r="R341" s="217"/>
      <c r="S341" s="217"/>
      <c r="T341" s="218"/>
      <c r="AT341" s="219" t="s">
        <v>154</v>
      </c>
      <c r="AU341" s="219" t="s">
        <v>78</v>
      </c>
      <c r="AV341" s="14" t="s">
        <v>78</v>
      </c>
      <c r="AW341" s="14" t="s">
        <v>31</v>
      </c>
      <c r="AX341" s="14" t="s">
        <v>69</v>
      </c>
      <c r="AY341" s="219" t="s">
        <v>144</v>
      </c>
    </row>
    <row r="342" spans="1:65" s="13" customFormat="1" ht="10.199999999999999">
      <c r="B342" s="198"/>
      <c r="C342" s="199"/>
      <c r="D342" s="200" t="s">
        <v>154</v>
      </c>
      <c r="E342" s="201" t="s">
        <v>19</v>
      </c>
      <c r="F342" s="202" t="s">
        <v>497</v>
      </c>
      <c r="G342" s="199"/>
      <c r="H342" s="201" t="s">
        <v>19</v>
      </c>
      <c r="I342" s="203"/>
      <c r="J342" s="199"/>
      <c r="K342" s="199"/>
      <c r="L342" s="204"/>
      <c r="M342" s="205"/>
      <c r="N342" s="206"/>
      <c r="O342" s="206"/>
      <c r="P342" s="206"/>
      <c r="Q342" s="206"/>
      <c r="R342" s="206"/>
      <c r="S342" s="206"/>
      <c r="T342" s="207"/>
      <c r="AT342" s="208" t="s">
        <v>154</v>
      </c>
      <c r="AU342" s="208" t="s">
        <v>78</v>
      </c>
      <c r="AV342" s="13" t="s">
        <v>74</v>
      </c>
      <c r="AW342" s="13" t="s">
        <v>31</v>
      </c>
      <c r="AX342" s="13" t="s">
        <v>69</v>
      </c>
      <c r="AY342" s="208" t="s">
        <v>144</v>
      </c>
    </row>
    <row r="343" spans="1:65" s="14" customFormat="1" ht="10.199999999999999">
      <c r="B343" s="209"/>
      <c r="C343" s="210"/>
      <c r="D343" s="200" t="s">
        <v>154</v>
      </c>
      <c r="E343" s="211" t="s">
        <v>19</v>
      </c>
      <c r="F343" s="212" t="s">
        <v>498</v>
      </c>
      <c r="G343" s="210"/>
      <c r="H343" s="213">
        <v>2.0419999999999998</v>
      </c>
      <c r="I343" s="214"/>
      <c r="J343" s="210"/>
      <c r="K343" s="210"/>
      <c r="L343" s="215"/>
      <c r="M343" s="216"/>
      <c r="N343" s="217"/>
      <c r="O343" s="217"/>
      <c r="P343" s="217"/>
      <c r="Q343" s="217"/>
      <c r="R343" s="217"/>
      <c r="S343" s="217"/>
      <c r="T343" s="218"/>
      <c r="AT343" s="219" t="s">
        <v>154</v>
      </c>
      <c r="AU343" s="219" t="s">
        <v>78</v>
      </c>
      <c r="AV343" s="14" t="s">
        <v>78</v>
      </c>
      <c r="AW343" s="14" t="s">
        <v>31</v>
      </c>
      <c r="AX343" s="14" t="s">
        <v>69</v>
      </c>
      <c r="AY343" s="219" t="s">
        <v>144</v>
      </c>
    </row>
    <row r="344" spans="1:65" s="13" customFormat="1" ht="10.199999999999999">
      <c r="B344" s="198"/>
      <c r="C344" s="199"/>
      <c r="D344" s="200" t="s">
        <v>154</v>
      </c>
      <c r="E344" s="201" t="s">
        <v>19</v>
      </c>
      <c r="F344" s="202" t="s">
        <v>499</v>
      </c>
      <c r="G344" s="199"/>
      <c r="H344" s="201" t="s">
        <v>19</v>
      </c>
      <c r="I344" s="203"/>
      <c r="J344" s="199"/>
      <c r="K344" s="199"/>
      <c r="L344" s="204"/>
      <c r="M344" s="205"/>
      <c r="N344" s="206"/>
      <c r="O344" s="206"/>
      <c r="P344" s="206"/>
      <c r="Q344" s="206"/>
      <c r="R344" s="206"/>
      <c r="S344" s="206"/>
      <c r="T344" s="207"/>
      <c r="AT344" s="208" t="s">
        <v>154</v>
      </c>
      <c r="AU344" s="208" t="s">
        <v>78</v>
      </c>
      <c r="AV344" s="13" t="s">
        <v>74</v>
      </c>
      <c r="AW344" s="13" t="s">
        <v>31</v>
      </c>
      <c r="AX344" s="13" t="s">
        <v>69</v>
      </c>
      <c r="AY344" s="208" t="s">
        <v>144</v>
      </c>
    </row>
    <row r="345" spans="1:65" s="14" customFormat="1" ht="10.199999999999999">
      <c r="B345" s="209"/>
      <c r="C345" s="210"/>
      <c r="D345" s="200" t="s">
        <v>154</v>
      </c>
      <c r="E345" s="211" t="s">
        <v>19</v>
      </c>
      <c r="F345" s="212" t="s">
        <v>500</v>
      </c>
      <c r="G345" s="210"/>
      <c r="H345" s="213">
        <v>5.2539999999999996</v>
      </c>
      <c r="I345" s="214"/>
      <c r="J345" s="210"/>
      <c r="K345" s="210"/>
      <c r="L345" s="215"/>
      <c r="M345" s="216"/>
      <c r="N345" s="217"/>
      <c r="O345" s="217"/>
      <c r="P345" s="217"/>
      <c r="Q345" s="217"/>
      <c r="R345" s="217"/>
      <c r="S345" s="217"/>
      <c r="T345" s="218"/>
      <c r="AT345" s="219" t="s">
        <v>154</v>
      </c>
      <c r="AU345" s="219" t="s">
        <v>78</v>
      </c>
      <c r="AV345" s="14" t="s">
        <v>78</v>
      </c>
      <c r="AW345" s="14" t="s">
        <v>31</v>
      </c>
      <c r="AX345" s="14" t="s">
        <v>69</v>
      </c>
      <c r="AY345" s="219" t="s">
        <v>144</v>
      </c>
    </row>
    <row r="346" spans="1:65" s="15" customFormat="1" ht="10.199999999999999">
      <c r="B346" s="220"/>
      <c r="C346" s="221"/>
      <c r="D346" s="200" t="s">
        <v>154</v>
      </c>
      <c r="E346" s="222" t="s">
        <v>19</v>
      </c>
      <c r="F346" s="223" t="s">
        <v>158</v>
      </c>
      <c r="G346" s="221"/>
      <c r="H346" s="224">
        <v>20.908999999999999</v>
      </c>
      <c r="I346" s="225"/>
      <c r="J346" s="221"/>
      <c r="K346" s="221"/>
      <c r="L346" s="226"/>
      <c r="M346" s="227"/>
      <c r="N346" s="228"/>
      <c r="O346" s="228"/>
      <c r="P346" s="228"/>
      <c r="Q346" s="228"/>
      <c r="R346" s="228"/>
      <c r="S346" s="228"/>
      <c r="T346" s="229"/>
      <c r="AT346" s="230" t="s">
        <v>154</v>
      </c>
      <c r="AU346" s="230" t="s">
        <v>78</v>
      </c>
      <c r="AV346" s="15" t="s">
        <v>106</v>
      </c>
      <c r="AW346" s="15" t="s">
        <v>31</v>
      </c>
      <c r="AX346" s="15" t="s">
        <v>74</v>
      </c>
      <c r="AY346" s="230" t="s">
        <v>144</v>
      </c>
    </row>
    <row r="347" spans="1:65" s="2" customFormat="1" ht="16.5" customHeight="1">
      <c r="A347" s="36"/>
      <c r="B347" s="37"/>
      <c r="C347" s="180" t="s">
        <v>501</v>
      </c>
      <c r="D347" s="180" t="s">
        <v>146</v>
      </c>
      <c r="E347" s="181" t="s">
        <v>502</v>
      </c>
      <c r="F347" s="182" t="s">
        <v>503</v>
      </c>
      <c r="G347" s="183" t="s">
        <v>232</v>
      </c>
      <c r="H347" s="184">
        <v>28.021999999999998</v>
      </c>
      <c r="I347" s="185"/>
      <c r="J347" s="186">
        <f>ROUND(I347*H347,2)</f>
        <v>0</v>
      </c>
      <c r="K347" s="182" t="s">
        <v>150</v>
      </c>
      <c r="L347" s="41"/>
      <c r="M347" s="187" t="s">
        <v>19</v>
      </c>
      <c r="N347" s="188" t="s">
        <v>40</v>
      </c>
      <c r="O347" s="66"/>
      <c r="P347" s="189">
        <f>O347*H347</f>
        <v>0</v>
      </c>
      <c r="Q347" s="189">
        <v>2.6900000000000001E-3</v>
      </c>
      <c r="R347" s="189">
        <f>Q347*H347</f>
        <v>7.5379180000000004E-2</v>
      </c>
      <c r="S347" s="189">
        <v>0</v>
      </c>
      <c r="T347" s="190">
        <f>S347*H347</f>
        <v>0</v>
      </c>
      <c r="U347" s="36"/>
      <c r="V347" s="36"/>
      <c r="W347" s="36"/>
      <c r="X347" s="36"/>
      <c r="Y347" s="36"/>
      <c r="Z347" s="36"/>
      <c r="AA347" s="36"/>
      <c r="AB347" s="36"/>
      <c r="AC347" s="36"/>
      <c r="AD347" s="36"/>
      <c r="AE347" s="36"/>
      <c r="AR347" s="191" t="s">
        <v>106</v>
      </c>
      <c r="AT347" s="191" t="s">
        <v>146</v>
      </c>
      <c r="AU347" s="191" t="s">
        <v>78</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106</v>
      </c>
      <c r="BM347" s="191" t="s">
        <v>504</v>
      </c>
    </row>
    <row r="348" spans="1:65" s="2" customFormat="1" ht="10.199999999999999">
      <c r="A348" s="36"/>
      <c r="B348" s="37"/>
      <c r="C348" s="38"/>
      <c r="D348" s="193" t="s">
        <v>152</v>
      </c>
      <c r="E348" s="38"/>
      <c r="F348" s="194" t="s">
        <v>505</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78</v>
      </c>
    </row>
    <row r="349" spans="1:65" s="13" customFormat="1" ht="10.199999999999999">
      <c r="B349" s="198"/>
      <c r="C349" s="199"/>
      <c r="D349" s="200" t="s">
        <v>154</v>
      </c>
      <c r="E349" s="201" t="s">
        <v>19</v>
      </c>
      <c r="F349" s="202" t="s">
        <v>499</v>
      </c>
      <c r="G349" s="199"/>
      <c r="H349" s="201" t="s">
        <v>19</v>
      </c>
      <c r="I349" s="203"/>
      <c r="J349" s="199"/>
      <c r="K349" s="199"/>
      <c r="L349" s="204"/>
      <c r="M349" s="205"/>
      <c r="N349" s="206"/>
      <c r="O349" s="206"/>
      <c r="P349" s="206"/>
      <c r="Q349" s="206"/>
      <c r="R349" s="206"/>
      <c r="S349" s="206"/>
      <c r="T349" s="207"/>
      <c r="AT349" s="208" t="s">
        <v>154</v>
      </c>
      <c r="AU349" s="208" t="s">
        <v>78</v>
      </c>
      <c r="AV349" s="13" t="s">
        <v>74</v>
      </c>
      <c r="AW349" s="13" t="s">
        <v>31</v>
      </c>
      <c r="AX349" s="13" t="s">
        <v>69</v>
      </c>
      <c r="AY349" s="208" t="s">
        <v>144</v>
      </c>
    </row>
    <row r="350" spans="1:65" s="14" customFormat="1" ht="10.199999999999999">
      <c r="B350" s="209"/>
      <c r="C350" s="210"/>
      <c r="D350" s="200" t="s">
        <v>154</v>
      </c>
      <c r="E350" s="211" t="s">
        <v>19</v>
      </c>
      <c r="F350" s="212" t="s">
        <v>506</v>
      </c>
      <c r="G350" s="210"/>
      <c r="H350" s="213">
        <v>28.021999999999998</v>
      </c>
      <c r="I350" s="214"/>
      <c r="J350" s="210"/>
      <c r="K350" s="210"/>
      <c r="L350" s="215"/>
      <c r="M350" s="216"/>
      <c r="N350" s="217"/>
      <c r="O350" s="217"/>
      <c r="P350" s="217"/>
      <c r="Q350" s="217"/>
      <c r="R350" s="217"/>
      <c r="S350" s="217"/>
      <c r="T350" s="218"/>
      <c r="AT350" s="219" t="s">
        <v>154</v>
      </c>
      <c r="AU350" s="219" t="s">
        <v>78</v>
      </c>
      <c r="AV350" s="14" t="s">
        <v>78</v>
      </c>
      <c r="AW350" s="14" t="s">
        <v>31</v>
      </c>
      <c r="AX350" s="14" t="s">
        <v>69</v>
      </c>
      <c r="AY350" s="219" t="s">
        <v>144</v>
      </c>
    </row>
    <row r="351" spans="1:65" s="15" customFormat="1" ht="10.199999999999999">
      <c r="B351" s="220"/>
      <c r="C351" s="221"/>
      <c r="D351" s="200" t="s">
        <v>154</v>
      </c>
      <c r="E351" s="222" t="s">
        <v>19</v>
      </c>
      <c r="F351" s="223" t="s">
        <v>158</v>
      </c>
      <c r="G351" s="221"/>
      <c r="H351" s="224">
        <v>28.021999999999998</v>
      </c>
      <c r="I351" s="225"/>
      <c r="J351" s="221"/>
      <c r="K351" s="221"/>
      <c r="L351" s="226"/>
      <c r="M351" s="227"/>
      <c r="N351" s="228"/>
      <c r="O351" s="228"/>
      <c r="P351" s="228"/>
      <c r="Q351" s="228"/>
      <c r="R351" s="228"/>
      <c r="S351" s="228"/>
      <c r="T351" s="229"/>
      <c r="AT351" s="230" t="s">
        <v>154</v>
      </c>
      <c r="AU351" s="230" t="s">
        <v>78</v>
      </c>
      <c r="AV351" s="15" t="s">
        <v>106</v>
      </c>
      <c r="AW351" s="15" t="s">
        <v>31</v>
      </c>
      <c r="AX351" s="15" t="s">
        <v>74</v>
      </c>
      <c r="AY351" s="230" t="s">
        <v>144</v>
      </c>
    </row>
    <row r="352" spans="1:65" s="2" customFormat="1" ht="16.5" customHeight="1">
      <c r="A352" s="36"/>
      <c r="B352" s="37"/>
      <c r="C352" s="180" t="s">
        <v>507</v>
      </c>
      <c r="D352" s="180" t="s">
        <v>146</v>
      </c>
      <c r="E352" s="181" t="s">
        <v>508</v>
      </c>
      <c r="F352" s="182" t="s">
        <v>509</v>
      </c>
      <c r="G352" s="183" t="s">
        <v>232</v>
      </c>
      <c r="H352" s="184">
        <v>28.021999999999998</v>
      </c>
      <c r="I352" s="185"/>
      <c r="J352" s="186">
        <f>ROUND(I352*H352,2)</f>
        <v>0</v>
      </c>
      <c r="K352" s="182" t="s">
        <v>150</v>
      </c>
      <c r="L352" s="41"/>
      <c r="M352" s="187" t="s">
        <v>19</v>
      </c>
      <c r="N352" s="188" t="s">
        <v>40</v>
      </c>
      <c r="O352" s="66"/>
      <c r="P352" s="189">
        <f>O352*H352</f>
        <v>0</v>
      </c>
      <c r="Q352" s="189">
        <v>0</v>
      </c>
      <c r="R352" s="189">
        <f>Q352*H352</f>
        <v>0</v>
      </c>
      <c r="S352" s="189">
        <v>0</v>
      </c>
      <c r="T352" s="190">
        <f>S352*H352</f>
        <v>0</v>
      </c>
      <c r="U352" s="36"/>
      <c r="V352" s="36"/>
      <c r="W352" s="36"/>
      <c r="X352" s="36"/>
      <c r="Y352" s="36"/>
      <c r="Z352" s="36"/>
      <c r="AA352" s="36"/>
      <c r="AB352" s="36"/>
      <c r="AC352" s="36"/>
      <c r="AD352" s="36"/>
      <c r="AE352" s="36"/>
      <c r="AR352" s="191" t="s">
        <v>106</v>
      </c>
      <c r="AT352" s="191" t="s">
        <v>146</v>
      </c>
      <c r="AU352" s="191" t="s">
        <v>78</v>
      </c>
      <c r="AY352" s="19" t="s">
        <v>144</v>
      </c>
      <c r="BE352" s="192">
        <f>IF(N352="základní",J352,0)</f>
        <v>0</v>
      </c>
      <c r="BF352" s="192">
        <f>IF(N352="snížená",J352,0)</f>
        <v>0</v>
      </c>
      <c r="BG352" s="192">
        <f>IF(N352="zákl. přenesená",J352,0)</f>
        <v>0</v>
      </c>
      <c r="BH352" s="192">
        <f>IF(N352="sníž. přenesená",J352,0)</f>
        <v>0</v>
      </c>
      <c r="BI352" s="192">
        <f>IF(N352="nulová",J352,0)</f>
        <v>0</v>
      </c>
      <c r="BJ352" s="19" t="s">
        <v>74</v>
      </c>
      <c r="BK352" s="192">
        <f>ROUND(I352*H352,2)</f>
        <v>0</v>
      </c>
      <c r="BL352" s="19" t="s">
        <v>106</v>
      </c>
      <c r="BM352" s="191" t="s">
        <v>510</v>
      </c>
    </row>
    <row r="353" spans="1:65" s="2" customFormat="1" ht="10.199999999999999">
      <c r="A353" s="36"/>
      <c r="B353" s="37"/>
      <c r="C353" s="38"/>
      <c r="D353" s="193" t="s">
        <v>152</v>
      </c>
      <c r="E353" s="38"/>
      <c r="F353" s="194" t="s">
        <v>511</v>
      </c>
      <c r="G353" s="38"/>
      <c r="H353" s="38"/>
      <c r="I353" s="195"/>
      <c r="J353" s="38"/>
      <c r="K353" s="38"/>
      <c r="L353" s="41"/>
      <c r="M353" s="196"/>
      <c r="N353" s="197"/>
      <c r="O353" s="66"/>
      <c r="P353" s="66"/>
      <c r="Q353" s="66"/>
      <c r="R353" s="66"/>
      <c r="S353" s="66"/>
      <c r="T353" s="67"/>
      <c r="U353" s="36"/>
      <c r="V353" s="36"/>
      <c r="W353" s="36"/>
      <c r="X353" s="36"/>
      <c r="Y353" s="36"/>
      <c r="Z353" s="36"/>
      <c r="AA353" s="36"/>
      <c r="AB353" s="36"/>
      <c r="AC353" s="36"/>
      <c r="AD353" s="36"/>
      <c r="AE353" s="36"/>
      <c r="AT353" s="19" t="s">
        <v>152</v>
      </c>
      <c r="AU353" s="19" t="s">
        <v>78</v>
      </c>
    </row>
    <row r="354" spans="1:65" s="13" customFormat="1" ht="10.199999999999999">
      <c r="B354" s="198"/>
      <c r="C354" s="199"/>
      <c r="D354" s="200" t="s">
        <v>154</v>
      </c>
      <c r="E354" s="201" t="s">
        <v>19</v>
      </c>
      <c r="F354" s="202" t="s">
        <v>470</v>
      </c>
      <c r="G354" s="199"/>
      <c r="H354" s="201" t="s">
        <v>19</v>
      </c>
      <c r="I354" s="203"/>
      <c r="J354" s="199"/>
      <c r="K354" s="199"/>
      <c r="L354" s="204"/>
      <c r="M354" s="205"/>
      <c r="N354" s="206"/>
      <c r="O354" s="206"/>
      <c r="P354" s="206"/>
      <c r="Q354" s="206"/>
      <c r="R354" s="206"/>
      <c r="S354" s="206"/>
      <c r="T354" s="207"/>
      <c r="AT354" s="208" t="s">
        <v>154</v>
      </c>
      <c r="AU354" s="208" t="s">
        <v>78</v>
      </c>
      <c r="AV354" s="13" t="s">
        <v>74</v>
      </c>
      <c r="AW354" s="13" t="s">
        <v>31</v>
      </c>
      <c r="AX354" s="13" t="s">
        <v>69</v>
      </c>
      <c r="AY354" s="208" t="s">
        <v>144</v>
      </c>
    </row>
    <row r="355" spans="1:65" s="14" customFormat="1" ht="10.199999999999999">
      <c r="B355" s="209"/>
      <c r="C355" s="210"/>
      <c r="D355" s="200" t="s">
        <v>154</v>
      </c>
      <c r="E355" s="211" t="s">
        <v>19</v>
      </c>
      <c r="F355" s="212" t="s">
        <v>512</v>
      </c>
      <c r="G355" s="210"/>
      <c r="H355" s="213">
        <v>28.021999999999998</v>
      </c>
      <c r="I355" s="214"/>
      <c r="J355" s="210"/>
      <c r="K355" s="210"/>
      <c r="L355" s="215"/>
      <c r="M355" s="216"/>
      <c r="N355" s="217"/>
      <c r="O355" s="217"/>
      <c r="P355" s="217"/>
      <c r="Q355" s="217"/>
      <c r="R355" s="217"/>
      <c r="S355" s="217"/>
      <c r="T355" s="218"/>
      <c r="AT355" s="219" t="s">
        <v>154</v>
      </c>
      <c r="AU355" s="219" t="s">
        <v>78</v>
      </c>
      <c r="AV355" s="14" t="s">
        <v>78</v>
      </c>
      <c r="AW355" s="14" t="s">
        <v>31</v>
      </c>
      <c r="AX355" s="14" t="s">
        <v>69</v>
      </c>
      <c r="AY355" s="219" t="s">
        <v>144</v>
      </c>
    </row>
    <row r="356" spans="1:65" s="15" customFormat="1" ht="10.199999999999999">
      <c r="B356" s="220"/>
      <c r="C356" s="221"/>
      <c r="D356" s="200" t="s">
        <v>154</v>
      </c>
      <c r="E356" s="222" t="s">
        <v>19</v>
      </c>
      <c r="F356" s="223" t="s">
        <v>158</v>
      </c>
      <c r="G356" s="221"/>
      <c r="H356" s="224">
        <v>28.021999999999998</v>
      </c>
      <c r="I356" s="225"/>
      <c r="J356" s="221"/>
      <c r="K356" s="221"/>
      <c r="L356" s="226"/>
      <c r="M356" s="227"/>
      <c r="N356" s="228"/>
      <c r="O356" s="228"/>
      <c r="P356" s="228"/>
      <c r="Q356" s="228"/>
      <c r="R356" s="228"/>
      <c r="S356" s="228"/>
      <c r="T356" s="229"/>
      <c r="AT356" s="230" t="s">
        <v>154</v>
      </c>
      <c r="AU356" s="230" t="s">
        <v>78</v>
      </c>
      <c r="AV356" s="15" t="s">
        <v>106</v>
      </c>
      <c r="AW356" s="15" t="s">
        <v>31</v>
      </c>
      <c r="AX356" s="15" t="s">
        <v>74</v>
      </c>
      <c r="AY356" s="230" t="s">
        <v>144</v>
      </c>
    </row>
    <row r="357" spans="1:65" s="2" customFormat="1" ht="16.5" customHeight="1">
      <c r="A357" s="36"/>
      <c r="B357" s="37"/>
      <c r="C357" s="180" t="s">
        <v>513</v>
      </c>
      <c r="D357" s="180" t="s">
        <v>146</v>
      </c>
      <c r="E357" s="181" t="s">
        <v>514</v>
      </c>
      <c r="F357" s="182" t="s">
        <v>515</v>
      </c>
      <c r="G357" s="183" t="s">
        <v>149</v>
      </c>
      <c r="H357" s="184">
        <v>7.649</v>
      </c>
      <c r="I357" s="185"/>
      <c r="J357" s="186">
        <f>ROUND(I357*H357,2)</f>
        <v>0</v>
      </c>
      <c r="K357" s="182" t="s">
        <v>150</v>
      </c>
      <c r="L357" s="41"/>
      <c r="M357" s="187" t="s">
        <v>19</v>
      </c>
      <c r="N357" s="188" t="s">
        <v>40</v>
      </c>
      <c r="O357" s="66"/>
      <c r="P357" s="189">
        <f>O357*H357</f>
        <v>0</v>
      </c>
      <c r="Q357" s="189">
        <v>2.2563399999999998</v>
      </c>
      <c r="R357" s="189">
        <f>Q357*H357</f>
        <v>17.258744659999998</v>
      </c>
      <c r="S357" s="189">
        <v>0</v>
      </c>
      <c r="T357" s="190">
        <f>S357*H357</f>
        <v>0</v>
      </c>
      <c r="U357" s="36"/>
      <c r="V357" s="36"/>
      <c r="W357" s="36"/>
      <c r="X357" s="36"/>
      <c r="Y357" s="36"/>
      <c r="Z357" s="36"/>
      <c r="AA357" s="36"/>
      <c r="AB357" s="36"/>
      <c r="AC357" s="36"/>
      <c r="AD357" s="36"/>
      <c r="AE357" s="36"/>
      <c r="AR357" s="191" t="s">
        <v>106</v>
      </c>
      <c r="AT357" s="191" t="s">
        <v>146</v>
      </c>
      <c r="AU357" s="191" t="s">
        <v>78</v>
      </c>
      <c r="AY357" s="19" t="s">
        <v>144</v>
      </c>
      <c r="BE357" s="192">
        <f>IF(N357="základní",J357,0)</f>
        <v>0</v>
      </c>
      <c r="BF357" s="192">
        <f>IF(N357="snížená",J357,0)</f>
        <v>0</v>
      </c>
      <c r="BG357" s="192">
        <f>IF(N357="zákl. přenesená",J357,0)</f>
        <v>0</v>
      </c>
      <c r="BH357" s="192">
        <f>IF(N357="sníž. přenesená",J357,0)</f>
        <v>0</v>
      </c>
      <c r="BI357" s="192">
        <f>IF(N357="nulová",J357,0)</f>
        <v>0</v>
      </c>
      <c r="BJ357" s="19" t="s">
        <v>74</v>
      </c>
      <c r="BK357" s="192">
        <f>ROUND(I357*H357,2)</f>
        <v>0</v>
      </c>
      <c r="BL357" s="19" t="s">
        <v>106</v>
      </c>
      <c r="BM357" s="191" t="s">
        <v>516</v>
      </c>
    </row>
    <row r="358" spans="1:65" s="2" customFormat="1" ht="10.199999999999999">
      <c r="A358" s="36"/>
      <c r="B358" s="37"/>
      <c r="C358" s="38"/>
      <c r="D358" s="193" t="s">
        <v>152</v>
      </c>
      <c r="E358" s="38"/>
      <c r="F358" s="194" t="s">
        <v>517</v>
      </c>
      <c r="G358" s="38"/>
      <c r="H358" s="38"/>
      <c r="I358" s="195"/>
      <c r="J358" s="38"/>
      <c r="K358" s="38"/>
      <c r="L358" s="41"/>
      <c r="M358" s="196"/>
      <c r="N358" s="197"/>
      <c r="O358" s="66"/>
      <c r="P358" s="66"/>
      <c r="Q358" s="66"/>
      <c r="R358" s="66"/>
      <c r="S358" s="66"/>
      <c r="T358" s="67"/>
      <c r="U358" s="36"/>
      <c r="V358" s="36"/>
      <c r="W358" s="36"/>
      <c r="X358" s="36"/>
      <c r="Y358" s="36"/>
      <c r="Z358" s="36"/>
      <c r="AA358" s="36"/>
      <c r="AB358" s="36"/>
      <c r="AC358" s="36"/>
      <c r="AD358" s="36"/>
      <c r="AE358" s="36"/>
      <c r="AT358" s="19" t="s">
        <v>152</v>
      </c>
      <c r="AU358" s="19" t="s">
        <v>78</v>
      </c>
    </row>
    <row r="359" spans="1:65" s="13" customFormat="1" ht="10.199999999999999">
      <c r="B359" s="198"/>
      <c r="C359" s="199"/>
      <c r="D359" s="200" t="s">
        <v>154</v>
      </c>
      <c r="E359" s="201" t="s">
        <v>19</v>
      </c>
      <c r="F359" s="202" t="s">
        <v>518</v>
      </c>
      <c r="G359" s="199"/>
      <c r="H359" s="201" t="s">
        <v>19</v>
      </c>
      <c r="I359" s="203"/>
      <c r="J359" s="199"/>
      <c r="K359" s="199"/>
      <c r="L359" s="204"/>
      <c r="M359" s="205"/>
      <c r="N359" s="206"/>
      <c r="O359" s="206"/>
      <c r="P359" s="206"/>
      <c r="Q359" s="206"/>
      <c r="R359" s="206"/>
      <c r="S359" s="206"/>
      <c r="T359" s="207"/>
      <c r="AT359" s="208" t="s">
        <v>154</v>
      </c>
      <c r="AU359" s="208" t="s">
        <v>78</v>
      </c>
      <c r="AV359" s="13" t="s">
        <v>74</v>
      </c>
      <c r="AW359" s="13" t="s">
        <v>31</v>
      </c>
      <c r="AX359" s="13" t="s">
        <v>69</v>
      </c>
      <c r="AY359" s="208" t="s">
        <v>144</v>
      </c>
    </row>
    <row r="360" spans="1:65" s="14" customFormat="1" ht="10.199999999999999">
      <c r="B360" s="209"/>
      <c r="C360" s="210"/>
      <c r="D360" s="200" t="s">
        <v>154</v>
      </c>
      <c r="E360" s="211" t="s">
        <v>19</v>
      </c>
      <c r="F360" s="212" t="s">
        <v>297</v>
      </c>
      <c r="G360" s="210"/>
      <c r="H360" s="213">
        <v>1.47</v>
      </c>
      <c r="I360" s="214"/>
      <c r="J360" s="210"/>
      <c r="K360" s="210"/>
      <c r="L360" s="215"/>
      <c r="M360" s="216"/>
      <c r="N360" s="217"/>
      <c r="O360" s="217"/>
      <c r="P360" s="217"/>
      <c r="Q360" s="217"/>
      <c r="R360" s="217"/>
      <c r="S360" s="217"/>
      <c r="T360" s="218"/>
      <c r="AT360" s="219" t="s">
        <v>154</v>
      </c>
      <c r="AU360" s="219" t="s">
        <v>78</v>
      </c>
      <c r="AV360" s="14" t="s">
        <v>78</v>
      </c>
      <c r="AW360" s="14" t="s">
        <v>31</v>
      </c>
      <c r="AX360" s="14" t="s">
        <v>69</v>
      </c>
      <c r="AY360" s="219" t="s">
        <v>144</v>
      </c>
    </row>
    <row r="361" spans="1:65" s="13" customFormat="1" ht="10.199999999999999">
      <c r="B361" s="198"/>
      <c r="C361" s="199"/>
      <c r="D361" s="200" t="s">
        <v>154</v>
      </c>
      <c r="E361" s="201" t="s">
        <v>19</v>
      </c>
      <c r="F361" s="202" t="s">
        <v>519</v>
      </c>
      <c r="G361" s="199"/>
      <c r="H361" s="201" t="s">
        <v>19</v>
      </c>
      <c r="I361" s="203"/>
      <c r="J361" s="199"/>
      <c r="K361" s="199"/>
      <c r="L361" s="204"/>
      <c r="M361" s="205"/>
      <c r="N361" s="206"/>
      <c r="O361" s="206"/>
      <c r="P361" s="206"/>
      <c r="Q361" s="206"/>
      <c r="R361" s="206"/>
      <c r="S361" s="206"/>
      <c r="T361" s="207"/>
      <c r="AT361" s="208" t="s">
        <v>154</v>
      </c>
      <c r="AU361" s="208" t="s">
        <v>78</v>
      </c>
      <c r="AV361" s="13" t="s">
        <v>74</v>
      </c>
      <c r="AW361" s="13" t="s">
        <v>31</v>
      </c>
      <c r="AX361" s="13" t="s">
        <v>69</v>
      </c>
      <c r="AY361" s="208" t="s">
        <v>144</v>
      </c>
    </row>
    <row r="362" spans="1:65" s="14" customFormat="1" ht="10.199999999999999">
      <c r="B362" s="209"/>
      <c r="C362" s="210"/>
      <c r="D362" s="200" t="s">
        <v>154</v>
      </c>
      <c r="E362" s="211" t="s">
        <v>19</v>
      </c>
      <c r="F362" s="212" t="s">
        <v>297</v>
      </c>
      <c r="G362" s="210"/>
      <c r="H362" s="213">
        <v>1.47</v>
      </c>
      <c r="I362" s="214"/>
      <c r="J362" s="210"/>
      <c r="K362" s="210"/>
      <c r="L362" s="215"/>
      <c r="M362" s="216"/>
      <c r="N362" s="217"/>
      <c r="O362" s="217"/>
      <c r="P362" s="217"/>
      <c r="Q362" s="217"/>
      <c r="R362" s="217"/>
      <c r="S362" s="217"/>
      <c r="T362" s="218"/>
      <c r="AT362" s="219" t="s">
        <v>154</v>
      </c>
      <c r="AU362" s="219" t="s">
        <v>78</v>
      </c>
      <c r="AV362" s="14" t="s">
        <v>78</v>
      </c>
      <c r="AW362" s="14" t="s">
        <v>31</v>
      </c>
      <c r="AX362" s="14" t="s">
        <v>69</v>
      </c>
      <c r="AY362" s="219" t="s">
        <v>144</v>
      </c>
    </row>
    <row r="363" spans="1:65" s="13" customFormat="1" ht="10.199999999999999">
      <c r="B363" s="198"/>
      <c r="C363" s="199"/>
      <c r="D363" s="200" t="s">
        <v>154</v>
      </c>
      <c r="E363" s="201" t="s">
        <v>19</v>
      </c>
      <c r="F363" s="202" t="s">
        <v>520</v>
      </c>
      <c r="G363" s="199"/>
      <c r="H363" s="201" t="s">
        <v>19</v>
      </c>
      <c r="I363" s="203"/>
      <c r="J363" s="199"/>
      <c r="K363" s="199"/>
      <c r="L363" s="204"/>
      <c r="M363" s="205"/>
      <c r="N363" s="206"/>
      <c r="O363" s="206"/>
      <c r="P363" s="206"/>
      <c r="Q363" s="206"/>
      <c r="R363" s="206"/>
      <c r="S363" s="206"/>
      <c r="T363" s="207"/>
      <c r="AT363" s="208" t="s">
        <v>154</v>
      </c>
      <c r="AU363" s="208" t="s">
        <v>78</v>
      </c>
      <c r="AV363" s="13" t="s">
        <v>74</v>
      </c>
      <c r="AW363" s="13" t="s">
        <v>31</v>
      </c>
      <c r="AX363" s="13" t="s">
        <v>69</v>
      </c>
      <c r="AY363" s="208" t="s">
        <v>144</v>
      </c>
    </row>
    <row r="364" spans="1:65" s="14" customFormat="1" ht="10.199999999999999">
      <c r="B364" s="209"/>
      <c r="C364" s="210"/>
      <c r="D364" s="200" t="s">
        <v>154</v>
      </c>
      <c r="E364" s="211" t="s">
        <v>19</v>
      </c>
      <c r="F364" s="212" t="s">
        <v>521</v>
      </c>
      <c r="G364" s="210"/>
      <c r="H364" s="213">
        <v>1.2150000000000001</v>
      </c>
      <c r="I364" s="214"/>
      <c r="J364" s="210"/>
      <c r="K364" s="210"/>
      <c r="L364" s="215"/>
      <c r="M364" s="216"/>
      <c r="N364" s="217"/>
      <c r="O364" s="217"/>
      <c r="P364" s="217"/>
      <c r="Q364" s="217"/>
      <c r="R364" s="217"/>
      <c r="S364" s="217"/>
      <c r="T364" s="218"/>
      <c r="AT364" s="219" t="s">
        <v>154</v>
      </c>
      <c r="AU364" s="219" t="s">
        <v>78</v>
      </c>
      <c r="AV364" s="14" t="s">
        <v>78</v>
      </c>
      <c r="AW364" s="14" t="s">
        <v>31</v>
      </c>
      <c r="AX364" s="14" t="s">
        <v>69</v>
      </c>
      <c r="AY364" s="219" t="s">
        <v>144</v>
      </c>
    </row>
    <row r="365" spans="1:65" s="13" customFormat="1" ht="10.199999999999999">
      <c r="B365" s="198"/>
      <c r="C365" s="199"/>
      <c r="D365" s="200" t="s">
        <v>154</v>
      </c>
      <c r="E365" s="201" t="s">
        <v>19</v>
      </c>
      <c r="F365" s="202" t="s">
        <v>522</v>
      </c>
      <c r="G365" s="199"/>
      <c r="H365" s="201" t="s">
        <v>19</v>
      </c>
      <c r="I365" s="203"/>
      <c r="J365" s="199"/>
      <c r="K365" s="199"/>
      <c r="L365" s="204"/>
      <c r="M365" s="205"/>
      <c r="N365" s="206"/>
      <c r="O365" s="206"/>
      <c r="P365" s="206"/>
      <c r="Q365" s="206"/>
      <c r="R365" s="206"/>
      <c r="S365" s="206"/>
      <c r="T365" s="207"/>
      <c r="AT365" s="208" t="s">
        <v>154</v>
      </c>
      <c r="AU365" s="208" t="s">
        <v>78</v>
      </c>
      <c r="AV365" s="13" t="s">
        <v>74</v>
      </c>
      <c r="AW365" s="13" t="s">
        <v>31</v>
      </c>
      <c r="AX365" s="13" t="s">
        <v>69</v>
      </c>
      <c r="AY365" s="208" t="s">
        <v>144</v>
      </c>
    </row>
    <row r="366" spans="1:65" s="14" customFormat="1" ht="10.199999999999999">
      <c r="B366" s="209"/>
      <c r="C366" s="210"/>
      <c r="D366" s="200" t="s">
        <v>154</v>
      </c>
      <c r="E366" s="211" t="s">
        <v>19</v>
      </c>
      <c r="F366" s="212" t="s">
        <v>523</v>
      </c>
      <c r="G366" s="210"/>
      <c r="H366" s="213">
        <v>0.192</v>
      </c>
      <c r="I366" s="214"/>
      <c r="J366" s="210"/>
      <c r="K366" s="210"/>
      <c r="L366" s="215"/>
      <c r="M366" s="216"/>
      <c r="N366" s="217"/>
      <c r="O366" s="217"/>
      <c r="P366" s="217"/>
      <c r="Q366" s="217"/>
      <c r="R366" s="217"/>
      <c r="S366" s="217"/>
      <c r="T366" s="218"/>
      <c r="AT366" s="219" t="s">
        <v>154</v>
      </c>
      <c r="AU366" s="219" t="s">
        <v>78</v>
      </c>
      <c r="AV366" s="14" t="s">
        <v>78</v>
      </c>
      <c r="AW366" s="14" t="s">
        <v>31</v>
      </c>
      <c r="AX366" s="14" t="s">
        <v>69</v>
      </c>
      <c r="AY366" s="219" t="s">
        <v>144</v>
      </c>
    </row>
    <row r="367" spans="1:65" s="13" customFormat="1" ht="10.199999999999999">
      <c r="B367" s="198"/>
      <c r="C367" s="199"/>
      <c r="D367" s="200" t="s">
        <v>154</v>
      </c>
      <c r="E367" s="201" t="s">
        <v>19</v>
      </c>
      <c r="F367" s="202" t="s">
        <v>497</v>
      </c>
      <c r="G367" s="199"/>
      <c r="H367" s="201" t="s">
        <v>19</v>
      </c>
      <c r="I367" s="203"/>
      <c r="J367" s="199"/>
      <c r="K367" s="199"/>
      <c r="L367" s="204"/>
      <c r="M367" s="205"/>
      <c r="N367" s="206"/>
      <c r="O367" s="206"/>
      <c r="P367" s="206"/>
      <c r="Q367" s="206"/>
      <c r="R367" s="206"/>
      <c r="S367" s="206"/>
      <c r="T367" s="207"/>
      <c r="AT367" s="208" t="s">
        <v>154</v>
      </c>
      <c r="AU367" s="208" t="s">
        <v>78</v>
      </c>
      <c r="AV367" s="13" t="s">
        <v>74</v>
      </c>
      <c r="AW367" s="13" t="s">
        <v>31</v>
      </c>
      <c r="AX367" s="13" t="s">
        <v>69</v>
      </c>
      <c r="AY367" s="208" t="s">
        <v>144</v>
      </c>
    </row>
    <row r="368" spans="1:65" s="14" customFormat="1" ht="10.199999999999999">
      <c r="B368" s="209"/>
      <c r="C368" s="210"/>
      <c r="D368" s="200" t="s">
        <v>154</v>
      </c>
      <c r="E368" s="211" t="s">
        <v>19</v>
      </c>
      <c r="F368" s="212" t="s">
        <v>524</v>
      </c>
      <c r="G368" s="210"/>
      <c r="H368" s="213">
        <v>0.65200000000000002</v>
      </c>
      <c r="I368" s="214"/>
      <c r="J368" s="210"/>
      <c r="K368" s="210"/>
      <c r="L368" s="215"/>
      <c r="M368" s="216"/>
      <c r="N368" s="217"/>
      <c r="O368" s="217"/>
      <c r="P368" s="217"/>
      <c r="Q368" s="217"/>
      <c r="R368" s="217"/>
      <c r="S368" s="217"/>
      <c r="T368" s="218"/>
      <c r="AT368" s="219" t="s">
        <v>154</v>
      </c>
      <c r="AU368" s="219" t="s">
        <v>78</v>
      </c>
      <c r="AV368" s="14" t="s">
        <v>78</v>
      </c>
      <c r="AW368" s="14" t="s">
        <v>31</v>
      </c>
      <c r="AX368" s="14" t="s">
        <v>69</v>
      </c>
      <c r="AY368" s="219" t="s">
        <v>144</v>
      </c>
    </row>
    <row r="369" spans="1:65" s="13" customFormat="1" ht="10.199999999999999">
      <c r="B369" s="198"/>
      <c r="C369" s="199"/>
      <c r="D369" s="200" t="s">
        <v>154</v>
      </c>
      <c r="E369" s="201" t="s">
        <v>19</v>
      </c>
      <c r="F369" s="202" t="s">
        <v>322</v>
      </c>
      <c r="G369" s="199"/>
      <c r="H369" s="201" t="s">
        <v>19</v>
      </c>
      <c r="I369" s="203"/>
      <c r="J369" s="199"/>
      <c r="K369" s="199"/>
      <c r="L369" s="204"/>
      <c r="M369" s="205"/>
      <c r="N369" s="206"/>
      <c r="O369" s="206"/>
      <c r="P369" s="206"/>
      <c r="Q369" s="206"/>
      <c r="R369" s="206"/>
      <c r="S369" s="206"/>
      <c r="T369" s="207"/>
      <c r="AT369" s="208" t="s">
        <v>154</v>
      </c>
      <c r="AU369" s="208" t="s">
        <v>78</v>
      </c>
      <c r="AV369" s="13" t="s">
        <v>74</v>
      </c>
      <c r="AW369" s="13" t="s">
        <v>31</v>
      </c>
      <c r="AX369" s="13" t="s">
        <v>69</v>
      </c>
      <c r="AY369" s="208" t="s">
        <v>144</v>
      </c>
    </row>
    <row r="370" spans="1:65" s="14" customFormat="1" ht="10.199999999999999">
      <c r="B370" s="209"/>
      <c r="C370" s="210"/>
      <c r="D370" s="200" t="s">
        <v>154</v>
      </c>
      <c r="E370" s="211" t="s">
        <v>19</v>
      </c>
      <c r="F370" s="212" t="s">
        <v>323</v>
      </c>
      <c r="G370" s="210"/>
      <c r="H370" s="213">
        <v>2.3039999999999998</v>
      </c>
      <c r="I370" s="214"/>
      <c r="J370" s="210"/>
      <c r="K370" s="210"/>
      <c r="L370" s="215"/>
      <c r="M370" s="216"/>
      <c r="N370" s="217"/>
      <c r="O370" s="217"/>
      <c r="P370" s="217"/>
      <c r="Q370" s="217"/>
      <c r="R370" s="217"/>
      <c r="S370" s="217"/>
      <c r="T370" s="218"/>
      <c r="AT370" s="219" t="s">
        <v>154</v>
      </c>
      <c r="AU370" s="219" t="s">
        <v>78</v>
      </c>
      <c r="AV370" s="14" t="s">
        <v>78</v>
      </c>
      <c r="AW370" s="14" t="s">
        <v>31</v>
      </c>
      <c r="AX370" s="14" t="s">
        <v>69</v>
      </c>
      <c r="AY370" s="219" t="s">
        <v>144</v>
      </c>
    </row>
    <row r="371" spans="1:65" s="13" customFormat="1" ht="10.199999999999999">
      <c r="B371" s="198"/>
      <c r="C371" s="199"/>
      <c r="D371" s="200" t="s">
        <v>154</v>
      </c>
      <c r="E371" s="201" t="s">
        <v>19</v>
      </c>
      <c r="F371" s="202" t="s">
        <v>497</v>
      </c>
      <c r="G371" s="199"/>
      <c r="H371" s="201" t="s">
        <v>19</v>
      </c>
      <c r="I371" s="203"/>
      <c r="J371" s="199"/>
      <c r="K371" s="199"/>
      <c r="L371" s="204"/>
      <c r="M371" s="205"/>
      <c r="N371" s="206"/>
      <c r="O371" s="206"/>
      <c r="P371" s="206"/>
      <c r="Q371" s="206"/>
      <c r="R371" s="206"/>
      <c r="S371" s="206"/>
      <c r="T371" s="207"/>
      <c r="AT371" s="208" t="s">
        <v>154</v>
      </c>
      <c r="AU371" s="208" t="s">
        <v>78</v>
      </c>
      <c r="AV371" s="13" t="s">
        <v>74</v>
      </c>
      <c r="AW371" s="13" t="s">
        <v>31</v>
      </c>
      <c r="AX371" s="13" t="s">
        <v>69</v>
      </c>
      <c r="AY371" s="208" t="s">
        <v>144</v>
      </c>
    </row>
    <row r="372" spans="1:65" s="14" customFormat="1" ht="10.199999999999999">
      <c r="B372" s="209"/>
      <c r="C372" s="210"/>
      <c r="D372" s="200" t="s">
        <v>154</v>
      </c>
      <c r="E372" s="211" t="s">
        <v>19</v>
      </c>
      <c r="F372" s="212" t="s">
        <v>525</v>
      </c>
      <c r="G372" s="210"/>
      <c r="H372" s="213">
        <v>0.34599999999999997</v>
      </c>
      <c r="I372" s="214"/>
      <c r="J372" s="210"/>
      <c r="K372" s="210"/>
      <c r="L372" s="215"/>
      <c r="M372" s="216"/>
      <c r="N372" s="217"/>
      <c r="O372" s="217"/>
      <c r="P372" s="217"/>
      <c r="Q372" s="217"/>
      <c r="R372" s="217"/>
      <c r="S372" s="217"/>
      <c r="T372" s="218"/>
      <c r="AT372" s="219" t="s">
        <v>154</v>
      </c>
      <c r="AU372" s="219" t="s">
        <v>78</v>
      </c>
      <c r="AV372" s="14" t="s">
        <v>78</v>
      </c>
      <c r="AW372" s="14" t="s">
        <v>31</v>
      </c>
      <c r="AX372" s="14" t="s">
        <v>69</v>
      </c>
      <c r="AY372" s="219" t="s">
        <v>144</v>
      </c>
    </row>
    <row r="373" spans="1:65" s="15" customFormat="1" ht="10.199999999999999">
      <c r="B373" s="220"/>
      <c r="C373" s="221"/>
      <c r="D373" s="200" t="s">
        <v>154</v>
      </c>
      <c r="E373" s="222" t="s">
        <v>19</v>
      </c>
      <c r="F373" s="223" t="s">
        <v>158</v>
      </c>
      <c r="G373" s="221"/>
      <c r="H373" s="224">
        <v>7.6490000000000009</v>
      </c>
      <c r="I373" s="225"/>
      <c r="J373" s="221"/>
      <c r="K373" s="221"/>
      <c r="L373" s="226"/>
      <c r="M373" s="227"/>
      <c r="N373" s="228"/>
      <c r="O373" s="228"/>
      <c r="P373" s="228"/>
      <c r="Q373" s="228"/>
      <c r="R373" s="228"/>
      <c r="S373" s="228"/>
      <c r="T373" s="229"/>
      <c r="AT373" s="230" t="s">
        <v>154</v>
      </c>
      <c r="AU373" s="230" t="s">
        <v>78</v>
      </c>
      <c r="AV373" s="15" t="s">
        <v>106</v>
      </c>
      <c r="AW373" s="15" t="s">
        <v>31</v>
      </c>
      <c r="AX373" s="15" t="s">
        <v>74</v>
      </c>
      <c r="AY373" s="230" t="s">
        <v>144</v>
      </c>
    </row>
    <row r="374" spans="1:65" s="2" customFormat="1" ht="24.15" customHeight="1">
      <c r="A374" s="36"/>
      <c r="B374" s="37"/>
      <c r="C374" s="180" t="s">
        <v>526</v>
      </c>
      <c r="D374" s="180" t="s">
        <v>146</v>
      </c>
      <c r="E374" s="181" t="s">
        <v>527</v>
      </c>
      <c r="F374" s="182" t="s">
        <v>528</v>
      </c>
      <c r="G374" s="183" t="s">
        <v>232</v>
      </c>
      <c r="H374" s="184">
        <v>47.542000000000002</v>
      </c>
      <c r="I374" s="185"/>
      <c r="J374" s="186">
        <f>ROUND(I374*H374,2)</f>
        <v>0</v>
      </c>
      <c r="K374" s="182" t="s">
        <v>150</v>
      </c>
      <c r="L374" s="41"/>
      <c r="M374" s="187" t="s">
        <v>19</v>
      </c>
      <c r="N374" s="188" t="s">
        <v>40</v>
      </c>
      <c r="O374" s="66"/>
      <c r="P374" s="189">
        <f>O374*H374</f>
        <v>0</v>
      </c>
      <c r="Q374" s="189">
        <v>0.67488999999999999</v>
      </c>
      <c r="R374" s="189">
        <f>Q374*H374</f>
        <v>32.085620380000002</v>
      </c>
      <c r="S374" s="189">
        <v>0</v>
      </c>
      <c r="T374" s="190">
        <f>S374*H374</f>
        <v>0</v>
      </c>
      <c r="U374" s="36"/>
      <c r="V374" s="36"/>
      <c r="W374" s="36"/>
      <c r="X374" s="36"/>
      <c r="Y374" s="36"/>
      <c r="Z374" s="36"/>
      <c r="AA374" s="36"/>
      <c r="AB374" s="36"/>
      <c r="AC374" s="36"/>
      <c r="AD374" s="36"/>
      <c r="AE374" s="36"/>
      <c r="AR374" s="191" t="s">
        <v>106</v>
      </c>
      <c r="AT374" s="191" t="s">
        <v>146</v>
      </c>
      <c r="AU374" s="191" t="s">
        <v>78</v>
      </c>
      <c r="AY374" s="19" t="s">
        <v>144</v>
      </c>
      <c r="BE374" s="192">
        <f>IF(N374="základní",J374,0)</f>
        <v>0</v>
      </c>
      <c r="BF374" s="192">
        <f>IF(N374="snížená",J374,0)</f>
        <v>0</v>
      </c>
      <c r="BG374" s="192">
        <f>IF(N374="zákl. přenesená",J374,0)</f>
        <v>0</v>
      </c>
      <c r="BH374" s="192">
        <f>IF(N374="sníž. přenesená",J374,0)</f>
        <v>0</v>
      </c>
      <c r="BI374" s="192">
        <f>IF(N374="nulová",J374,0)</f>
        <v>0</v>
      </c>
      <c r="BJ374" s="19" t="s">
        <v>74</v>
      </c>
      <c r="BK374" s="192">
        <f>ROUND(I374*H374,2)</f>
        <v>0</v>
      </c>
      <c r="BL374" s="19" t="s">
        <v>106</v>
      </c>
      <c r="BM374" s="191" t="s">
        <v>529</v>
      </c>
    </row>
    <row r="375" spans="1:65" s="2" customFormat="1" ht="10.199999999999999">
      <c r="A375" s="36"/>
      <c r="B375" s="37"/>
      <c r="C375" s="38"/>
      <c r="D375" s="193" t="s">
        <v>152</v>
      </c>
      <c r="E375" s="38"/>
      <c r="F375" s="194" t="s">
        <v>530</v>
      </c>
      <c r="G375" s="38"/>
      <c r="H375" s="38"/>
      <c r="I375" s="195"/>
      <c r="J375" s="38"/>
      <c r="K375" s="38"/>
      <c r="L375" s="41"/>
      <c r="M375" s="196"/>
      <c r="N375" s="197"/>
      <c r="O375" s="66"/>
      <c r="P375" s="66"/>
      <c r="Q375" s="66"/>
      <c r="R375" s="66"/>
      <c r="S375" s="66"/>
      <c r="T375" s="67"/>
      <c r="U375" s="36"/>
      <c r="V375" s="36"/>
      <c r="W375" s="36"/>
      <c r="X375" s="36"/>
      <c r="Y375" s="36"/>
      <c r="Z375" s="36"/>
      <c r="AA375" s="36"/>
      <c r="AB375" s="36"/>
      <c r="AC375" s="36"/>
      <c r="AD375" s="36"/>
      <c r="AE375" s="36"/>
      <c r="AT375" s="19" t="s">
        <v>152</v>
      </c>
      <c r="AU375" s="19" t="s">
        <v>78</v>
      </c>
    </row>
    <row r="376" spans="1:65" s="13" customFormat="1" ht="10.199999999999999">
      <c r="B376" s="198"/>
      <c r="C376" s="199"/>
      <c r="D376" s="200" t="s">
        <v>154</v>
      </c>
      <c r="E376" s="201" t="s">
        <v>19</v>
      </c>
      <c r="F376" s="202" t="s">
        <v>486</v>
      </c>
      <c r="G376" s="199"/>
      <c r="H376" s="201" t="s">
        <v>19</v>
      </c>
      <c r="I376" s="203"/>
      <c r="J376" s="199"/>
      <c r="K376" s="199"/>
      <c r="L376" s="204"/>
      <c r="M376" s="205"/>
      <c r="N376" s="206"/>
      <c r="O376" s="206"/>
      <c r="P376" s="206"/>
      <c r="Q376" s="206"/>
      <c r="R376" s="206"/>
      <c r="S376" s="206"/>
      <c r="T376" s="207"/>
      <c r="AT376" s="208" t="s">
        <v>154</v>
      </c>
      <c r="AU376" s="208" t="s">
        <v>78</v>
      </c>
      <c r="AV376" s="13" t="s">
        <v>74</v>
      </c>
      <c r="AW376" s="13" t="s">
        <v>31</v>
      </c>
      <c r="AX376" s="13" t="s">
        <v>69</v>
      </c>
      <c r="AY376" s="208" t="s">
        <v>144</v>
      </c>
    </row>
    <row r="377" spans="1:65" s="13" customFormat="1" ht="10.199999999999999">
      <c r="B377" s="198"/>
      <c r="C377" s="199"/>
      <c r="D377" s="200" t="s">
        <v>154</v>
      </c>
      <c r="E377" s="201" t="s">
        <v>19</v>
      </c>
      <c r="F377" s="202" t="s">
        <v>487</v>
      </c>
      <c r="G377" s="199"/>
      <c r="H377" s="201" t="s">
        <v>19</v>
      </c>
      <c r="I377" s="203"/>
      <c r="J377" s="199"/>
      <c r="K377" s="199"/>
      <c r="L377" s="204"/>
      <c r="M377" s="205"/>
      <c r="N377" s="206"/>
      <c r="O377" s="206"/>
      <c r="P377" s="206"/>
      <c r="Q377" s="206"/>
      <c r="R377" s="206"/>
      <c r="S377" s="206"/>
      <c r="T377" s="207"/>
      <c r="AT377" s="208" t="s">
        <v>154</v>
      </c>
      <c r="AU377" s="208" t="s">
        <v>78</v>
      </c>
      <c r="AV377" s="13" t="s">
        <v>74</v>
      </c>
      <c r="AW377" s="13" t="s">
        <v>31</v>
      </c>
      <c r="AX377" s="13" t="s">
        <v>69</v>
      </c>
      <c r="AY377" s="208" t="s">
        <v>144</v>
      </c>
    </row>
    <row r="378" spans="1:65" s="14" customFormat="1" ht="10.199999999999999">
      <c r="B378" s="209"/>
      <c r="C378" s="210"/>
      <c r="D378" s="200" t="s">
        <v>154</v>
      </c>
      <c r="E378" s="211" t="s">
        <v>19</v>
      </c>
      <c r="F378" s="212" t="s">
        <v>531</v>
      </c>
      <c r="G378" s="210"/>
      <c r="H378" s="213">
        <v>9.0850000000000009</v>
      </c>
      <c r="I378" s="214"/>
      <c r="J378" s="210"/>
      <c r="K378" s="210"/>
      <c r="L378" s="215"/>
      <c r="M378" s="216"/>
      <c r="N378" s="217"/>
      <c r="O378" s="217"/>
      <c r="P378" s="217"/>
      <c r="Q378" s="217"/>
      <c r="R378" s="217"/>
      <c r="S378" s="217"/>
      <c r="T378" s="218"/>
      <c r="AT378" s="219" t="s">
        <v>154</v>
      </c>
      <c r="AU378" s="219" t="s">
        <v>78</v>
      </c>
      <c r="AV378" s="14" t="s">
        <v>78</v>
      </c>
      <c r="AW378" s="14" t="s">
        <v>31</v>
      </c>
      <c r="AX378" s="14" t="s">
        <v>69</v>
      </c>
      <c r="AY378" s="219" t="s">
        <v>144</v>
      </c>
    </row>
    <row r="379" spans="1:65" s="13" customFormat="1" ht="10.199999999999999">
      <c r="B379" s="198"/>
      <c r="C379" s="199"/>
      <c r="D379" s="200" t="s">
        <v>154</v>
      </c>
      <c r="E379" s="201" t="s">
        <v>19</v>
      </c>
      <c r="F379" s="202" t="s">
        <v>489</v>
      </c>
      <c r="G379" s="199"/>
      <c r="H379" s="201" t="s">
        <v>19</v>
      </c>
      <c r="I379" s="203"/>
      <c r="J379" s="199"/>
      <c r="K379" s="199"/>
      <c r="L379" s="204"/>
      <c r="M379" s="205"/>
      <c r="N379" s="206"/>
      <c r="O379" s="206"/>
      <c r="P379" s="206"/>
      <c r="Q379" s="206"/>
      <c r="R379" s="206"/>
      <c r="S379" s="206"/>
      <c r="T379" s="207"/>
      <c r="AT379" s="208" t="s">
        <v>154</v>
      </c>
      <c r="AU379" s="208" t="s">
        <v>78</v>
      </c>
      <c r="AV379" s="13" t="s">
        <v>74</v>
      </c>
      <c r="AW379" s="13" t="s">
        <v>31</v>
      </c>
      <c r="AX379" s="13" t="s">
        <v>69</v>
      </c>
      <c r="AY379" s="208" t="s">
        <v>144</v>
      </c>
    </row>
    <row r="380" spans="1:65" s="14" customFormat="1" ht="10.199999999999999">
      <c r="B380" s="209"/>
      <c r="C380" s="210"/>
      <c r="D380" s="200" t="s">
        <v>154</v>
      </c>
      <c r="E380" s="211" t="s">
        <v>19</v>
      </c>
      <c r="F380" s="212" t="s">
        <v>532</v>
      </c>
      <c r="G380" s="210"/>
      <c r="H380" s="213">
        <v>4.4850000000000003</v>
      </c>
      <c r="I380" s="214"/>
      <c r="J380" s="210"/>
      <c r="K380" s="210"/>
      <c r="L380" s="215"/>
      <c r="M380" s="216"/>
      <c r="N380" s="217"/>
      <c r="O380" s="217"/>
      <c r="P380" s="217"/>
      <c r="Q380" s="217"/>
      <c r="R380" s="217"/>
      <c r="S380" s="217"/>
      <c r="T380" s="218"/>
      <c r="AT380" s="219" t="s">
        <v>154</v>
      </c>
      <c r="AU380" s="219" t="s">
        <v>78</v>
      </c>
      <c r="AV380" s="14" t="s">
        <v>78</v>
      </c>
      <c r="AW380" s="14" t="s">
        <v>31</v>
      </c>
      <c r="AX380" s="14" t="s">
        <v>69</v>
      </c>
      <c r="AY380" s="219" t="s">
        <v>144</v>
      </c>
    </row>
    <row r="381" spans="1:65" s="13" customFormat="1" ht="10.199999999999999">
      <c r="B381" s="198"/>
      <c r="C381" s="199"/>
      <c r="D381" s="200" t="s">
        <v>154</v>
      </c>
      <c r="E381" s="201" t="s">
        <v>19</v>
      </c>
      <c r="F381" s="202" t="s">
        <v>491</v>
      </c>
      <c r="G381" s="199"/>
      <c r="H381" s="201" t="s">
        <v>19</v>
      </c>
      <c r="I381" s="203"/>
      <c r="J381" s="199"/>
      <c r="K381" s="199"/>
      <c r="L381" s="204"/>
      <c r="M381" s="205"/>
      <c r="N381" s="206"/>
      <c r="O381" s="206"/>
      <c r="P381" s="206"/>
      <c r="Q381" s="206"/>
      <c r="R381" s="206"/>
      <c r="S381" s="206"/>
      <c r="T381" s="207"/>
      <c r="AT381" s="208" t="s">
        <v>154</v>
      </c>
      <c r="AU381" s="208" t="s">
        <v>78</v>
      </c>
      <c r="AV381" s="13" t="s">
        <v>74</v>
      </c>
      <c r="AW381" s="13" t="s">
        <v>31</v>
      </c>
      <c r="AX381" s="13" t="s">
        <v>69</v>
      </c>
      <c r="AY381" s="208" t="s">
        <v>144</v>
      </c>
    </row>
    <row r="382" spans="1:65" s="14" customFormat="1" ht="10.199999999999999">
      <c r="B382" s="209"/>
      <c r="C382" s="210"/>
      <c r="D382" s="200" t="s">
        <v>154</v>
      </c>
      <c r="E382" s="211" t="s">
        <v>19</v>
      </c>
      <c r="F382" s="212" t="s">
        <v>533</v>
      </c>
      <c r="G382" s="210"/>
      <c r="H382" s="213">
        <v>24.821999999999999</v>
      </c>
      <c r="I382" s="214"/>
      <c r="J382" s="210"/>
      <c r="K382" s="210"/>
      <c r="L382" s="215"/>
      <c r="M382" s="216"/>
      <c r="N382" s="217"/>
      <c r="O382" s="217"/>
      <c r="P382" s="217"/>
      <c r="Q382" s="217"/>
      <c r="R382" s="217"/>
      <c r="S382" s="217"/>
      <c r="T382" s="218"/>
      <c r="AT382" s="219" t="s">
        <v>154</v>
      </c>
      <c r="AU382" s="219" t="s">
        <v>78</v>
      </c>
      <c r="AV382" s="14" t="s">
        <v>78</v>
      </c>
      <c r="AW382" s="14" t="s">
        <v>31</v>
      </c>
      <c r="AX382" s="14" t="s">
        <v>69</v>
      </c>
      <c r="AY382" s="219" t="s">
        <v>144</v>
      </c>
    </row>
    <row r="383" spans="1:65" s="13" customFormat="1" ht="10.199999999999999">
      <c r="B383" s="198"/>
      <c r="C383" s="199"/>
      <c r="D383" s="200" t="s">
        <v>154</v>
      </c>
      <c r="E383" s="201" t="s">
        <v>19</v>
      </c>
      <c r="F383" s="202" t="s">
        <v>493</v>
      </c>
      <c r="G383" s="199"/>
      <c r="H383" s="201" t="s">
        <v>19</v>
      </c>
      <c r="I383" s="203"/>
      <c r="J383" s="199"/>
      <c r="K383" s="199"/>
      <c r="L383" s="204"/>
      <c r="M383" s="205"/>
      <c r="N383" s="206"/>
      <c r="O383" s="206"/>
      <c r="P383" s="206"/>
      <c r="Q383" s="206"/>
      <c r="R383" s="206"/>
      <c r="S383" s="206"/>
      <c r="T383" s="207"/>
      <c r="AT383" s="208" t="s">
        <v>154</v>
      </c>
      <c r="AU383" s="208" t="s">
        <v>78</v>
      </c>
      <c r="AV383" s="13" t="s">
        <v>74</v>
      </c>
      <c r="AW383" s="13" t="s">
        <v>31</v>
      </c>
      <c r="AX383" s="13" t="s">
        <v>69</v>
      </c>
      <c r="AY383" s="208" t="s">
        <v>144</v>
      </c>
    </row>
    <row r="384" spans="1:65" s="14" customFormat="1" ht="10.199999999999999">
      <c r="B384" s="209"/>
      <c r="C384" s="210"/>
      <c r="D384" s="200" t="s">
        <v>154</v>
      </c>
      <c r="E384" s="211" t="s">
        <v>19</v>
      </c>
      <c r="F384" s="212" t="s">
        <v>534</v>
      </c>
      <c r="G384" s="210"/>
      <c r="H384" s="213">
        <v>8.6999999999999993</v>
      </c>
      <c r="I384" s="214"/>
      <c r="J384" s="210"/>
      <c r="K384" s="210"/>
      <c r="L384" s="215"/>
      <c r="M384" s="216"/>
      <c r="N384" s="217"/>
      <c r="O384" s="217"/>
      <c r="P384" s="217"/>
      <c r="Q384" s="217"/>
      <c r="R384" s="217"/>
      <c r="S384" s="217"/>
      <c r="T384" s="218"/>
      <c r="AT384" s="219" t="s">
        <v>154</v>
      </c>
      <c r="AU384" s="219" t="s">
        <v>78</v>
      </c>
      <c r="AV384" s="14" t="s">
        <v>78</v>
      </c>
      <c r="AW384" s="14" t="s">
        <v>31</v>
      </c>
      <c r="AX384" s="14" t="s">
        <v>69</v>
      </c>
      <c r="AY384" s="219" t="s">
        <v>144</v>
      </c>
    </row>
    <row r="385" spans="1:65" s="13" customFormat="1" ht="10.199999999999999">
      <c r="B385" s="198"/>
      <c r="C385" s="199"/>
      <c r="D385" s="200" t="s">
        <v>154</v>
      </c>
      <c r="E385" s="201" t="s">
        <v>19</v>
      </c>
      <c r="F385" s="202" t="s">
        <v>518</v>
      </c>
      <c r="G385" s="199"/>
      <c r="H385" s="201" t="s">
        <v>19</v>
      </c>
      <c r="I385" s="203"/>
      <c r="J385" s="199"/>
      <c r="K385" s="199"/>
      <c r="L385" s="204"/>
      <c r="M385" s="205"/>
      <c r="N385" s="206"/>
      <c r="O385" s="206"/>
      <c r="P385" s="206"/>
      <c r="Q385" s="206"/>
      <c r="R385" s="206"/>
      <c r="S385" s="206"/>
      <c r="T385" s="207"/>
      <c r="AT385" s="208" t="s">
        <v>154</v>
      </c>
      <c r="AU385" s="208" t="s">
        <v>78</v>
      </c>
      <c r="AV385" s="13" t="s">
        <v>74</v>
      </c>
      <c r="AW385" s="13" t="s">
        <v>31</v>
      </c>
      <c r="AX385" s="13" t="s">
        <v>69</v>
      </c>
      <c r="AY385" s="208" t="s">
        <v>144</v>
      </c>
    </row>
    <row r="386" spans="1:65" s="14" customFormat="1" ht="10.199999999999999">
      <c r="B386" s="209"/>
      <c r="C386" s="210"/>
      <c r="D386" s="200" t="s">
        <v>154</v>
      </c>
      <c r="E386" s="211" t="s">
        <v>19</v>
      </c>
      <c r="F386" s="212" t="s">
        <v>535</v>
      </c>
      <c r="G386" s="210"/>
      <c r="H386" s="213">
        <v>0.45</v>
      </c>
      <c r="I386" s="214"/>
      <c r="J386" s="210"/>
      <c r="K386" s="210"/>
      <c r="L386" s="215"/>
      <c r="M386" s="216"/>
      <c r="N386" s="217"/>
      <c r="O386" s="217"/>
      <c r="P386" s="217"/>
      <c r="Q386" s="217"/>
      <c r="R386" s="217"/>
      <c r="S386" s="217"/>
      <c r="T386" s="218"/>
      <c r="AT386" s="219" t="s">
        <v>154</v>
      </c>
      <c r="AU386" s="219" t="s">
        <v>78</v>
      </c>
      <c r="AV386" s="14" t="s">
        <v>78</v>
      </c>
      <c r="AW386" s="14" t="s">
        <v>31</v>
      </c>
      <c r="AX386" s="14" t="s">
        <v>69</v>
      </c>
      <c r="AY386" s="219" t="s">
        <v>144</v>
      </c>
    </row>
    <row r="387" spans="1:65" s="15" customFormat="1" ht="10.199999999999999">
      <c r="B387" s="220"/>
      <c r="C387" s="221"/>
      <c r="D387" s="200" t="s">
        <v>154</v>
      </c>
      <c r="E387" s="222" t="s">
        <v>19</v>
      </c>
      <c r="F387" s="223" t="s">
        <v>158</v>
      </c>
      <c r="G387" s="221"/>
      <c r="H387" s="224">
        <v>47.542000000000002</v>
      </c>
      <c r="I387" s="225"/>
      <c r="J387" s="221"/>
      <c r="K387" s="221"/>
      <c r="L387" s="226"/>
      <c r="M387" s="227"/>
      <c r="N387" s="228"/>
      <c r="O387" s="228"/>
      <c r="P387" s="228"/>
      <c r="Q387" s="228"/>
      <c r="R387" s="228"/>
      <c r="S387" s="228"/>
      <c r="T387" s="229"/>
      <c r="AT387" s="230" t="s">
        <v>154</v>
      </c>
      <c r="AU387" s="230" t="s">
        <v>78</v>
      </c>
      <c r="AV387" s="15" t="s">
        <v>106</v>
      </c>
      <c r="AW387" s="15" t="s">
        <v>31</v>
      </c>
      <c r="AX387" s="15" t="s">
        <v>74</v>
      </c>
      <c r="AY387" s="230" t="s">
        <v>144</v>
      </c>
    </row>
    <row r="388" spans="1:65" s="2" customFormat="1" ht="24.15" customHeight="1">
      <c r="A388" s="36"/>
      <c r="B388" s="37"/>
      <c r="C388" s="180" t="s">
        <v>8</v>
      </c>
      <c r="D388" s="180" t="s">
        <v>146</v>
      </c>
      <c r="E388" s="181" t="s">
        <v>536</v>
      </c>
      <c r="F388" s="182" t="s">
        <v>537</v>
      </c>
      <c r="G388" s="183" t="s">
        <v>232</v>
      </c>
      <c r="H388" s="184">
        <v>6.2590000000000003</v>
      </c>
      <c r="I388" s="185"/>
      <c r="J388" s="186">
        <f>ROUND(I388*H388,2)</f>
        <v>0</v>
      </c>
      <c r="K388" s="182" t="s">
        <v>150</v>
      </c>
      <c r="L388" s="41"/>
      <c r="M388" s="187" t="s">
        <v>19</v>
      </c>
      <c r="N388" s="188" t="s">
        <v>40</v>
      </c>
      <c r="O388" s="66"/>
      <c r="P388" s="189">
        <f>O388*H388</f>
        <v>0</v>
      </c>
      <c r="Q388" s="189">
        <v>0.95650000000000002</v>
      </c>
      <c r="R388" s="189">
        <f>Q388*H388</f>
        <v>5.9867335000000006</v>
      </c>
      <c r="S388" s="189">
        <v>0</v>
      </c>
      <c r="T388" s="190">
        <f>S388*H388</f>
        <v>0</v>
      </c>
      <c r="U388" s="36"/>
      <c r="V388" s="36"/>
      <c r="W388" s="36"/>
      <c r="X388" s="36"/>
      <c r="Y388" s="36"/>
      <c r="Z388" s="36"/>
      <c r="AA388" s="36"/>
      <c r="AB388" s="36"/>
      <c r="AC388" s="36"/>
      <c r="AD388" s="36"/>
      <c r="AE388" s="36"/>
      <c r="AR388" s="191" t="s">
        <v>106</v>
      </c>
      <c r="AT388" s="191" t="s">
        <v>146</v>
      </c>
      <c r="AU388" s="191" t="s">
        <v>78</v>
      </c>
      <c r="AY388" s="19" t="s">
        <v>144</v>
      </c>
      <c r="BE388" s="192">
        <f>IF(N388="základní",J388,0)</f>
        <v>0</v>
      </c>
      <c r="BF388" s="192">
        <f>IF(N388="snížená",J388,0)</f>
        <v>0</v>
      </c>
      <c r="BG388" s="192">
        <f>IF(N388="zákl. přenesená",J388,0)</f>
        <v>0</v>
      </c>
      <c r="BH388" s="192">
        <f>IF(N388="sníž. přenesená",J388,0)</f>
        <v>0</v>
      </c>
      <c r="BI388" s="192">
        <f>IF(N388="nulová",J388,0)</f>
        <v>0</v>
      </c>
      <c r="BJ388" s="19" t="s">
        <v>74</v>
      </c>
      <c r="BK388" s="192">
        <f>ROUND(I388*H388,2)</f>
        <v>0</v>
      </c>
      <c r="BL388" s="19" t="s">
        <v>106</v>
      </c>
      <c r="BM388" s="191" t="s">
        <v>538</v>
      </c>
    </row>
    <row r="389" spans="1:65" s="2" customFormat="1" ht="10.199999999999999">
      <c r="A389" s="36"/>
      <c r="B389" s="37"/>
      <c r="C389" s="38"/>
      <c r="D389" s="193" t="s">
        <v>152</v>
      </c>
      <c r="E389" s="38"/>
      <c r="F389" s="194" t="s">
        <v>539</v>
      </c>
      <c r="G389" s="38"/>
      <c r="H389" s="38"/>
      <c r="I389" s="195"/>
      <c r="J389" s="38"/>
      <c r="K389" s="38"/>
      <c r="L389" s="41"/>
      <c r="M389" s="196"/>
      <c r="N389" s="197"/>
      <c r="O389" s="66"/>
      <c r="P389" s="66"/>
      <c r="Q389" s="66"/>
      <c r="R389" s="66"/>
      <c r="S389" s="66"/>
      <c r="T389" s="67"/>
      <c r="U389" s="36"/>
      <c r="V389" s="36"/>
      <c r="W389" s="36"/>
      <c r="X389" s="36"/>
      <c r="Y389" s="36"/>
      <c r="Z389" s="36"/>
      <c r="AA389" s="36"/>
      <c r="AB389" s="36"/>
      <c r="AC389" s="36"/>
      <c r="AD389" s="36"/>
      <c r="AE389" s="36"/>
      <c r="AT389" s="19" t="s">
        <v>152</v>
      </c>
      <c r="AU389" s="19" t="s">
        <v>78</v>
      </c>
    </row>
    <row r="390" spans="1:65" s="13" customFormat="1" ht="10.199999999999999">
      <c r="B390" s="198"/>
      <c r="C390" s="199"/>
      <c r="D390" s="200" t="s">
        <v>154</v>
      </c>
      <c r="E390" s="201" t="s">
        <v>19</v>
      </c>
      <c r="F390" s="202" t="s">
        <v>486</v>
      </c>
      <c r="G390" s="199"/>
      <c r="H390" s="201" t="s">
        <v>19</v>
      </c>
      <c r="I390" s="203"/>
      <c r="J390" s="199"/>
      <c r="K390" s="199"/>
      <c r="L390" s="204"/>
      <c r="M390" s="205"/>
      <c r="N390" s="206"/>
      <c r="O390" s="206"/>
      <c r="P390" s="206"/>
      <c r="Q390" s="206"/>
      <c r="R390" s="206"/>
      <c r="S390" s="206"/>
      <c r="T390" s="207"/>
      <c r="AT390" s="208" t="s">
        <v>154</v>
      </c>
      <c r="AU390" s="208" t="s">
        <v>78</v>
      </c>
      <c r="AV390" s="13" t="s">
        <v>74</v>
      </c>
      <c r="AW390" s="13" t="s">
        <v>31</v>
      </c>
      <c r="AX390" s="13" t="s">
        <v>69</v>
      </c>
      <c r="AY390" s="208" t="s">
        <v>144</v>
      </c>
    </row>
    <row r="391" spans="1:65" s="13" customFormat="1" ht="10.199999999999999">
      <c r="B391" s="198"/>
      <c r="C391" s="199"/>
      <c r="D391" s="200" t="s">
        <v>154</v>
      </c>
      <c r="E391" s="201" t="s">
        <v>19</v>
      </c>
      <c r="F391" s="202" t="s">
        <v>495</v>
      </c>
      <c r="G391" s="199"/>
      <c r="H391" s="201" t="s">
        <v>19</v>
      </c>
      <c r="I391" s="203"/>
      <c r="J391" s="199"/>
      <c r="K391" s="199"/>
      <c r="L391" s="204"/>
      <c r="M391" s="205"/>
      <c r="N391" s="206"/>
      <c r="O391" s="206"/>
      <c r="P391" s="206"/>
      <c r="Q391" s="206"/>
      <c r="R391" s="206"/>
      <c r="S391" s="206"/>
      <c r="T391" s="207"/>
      <c r="AT391" s="208" t="s">
        <v>154</v>
      </c>
      <c r="AU391" s="208" t="s">
        <v>78</v>
      </c>
      <c r="AV391" s="13" t="s">
        <v>74</v>
      </c>
      <c r="AW391" s="13" t="s">
        <v>31</v>
      </c>
      <c r="AX391" s="13" t="s">
        <v>69</v>
      </c>
      <c r="AY391" s="208" t="s">
        <v>144</v>
      </c>
    </row>
    <row r="392" spans="1:65" s="14" customFormat="1" ht="10.199999999999999">
      <c r="B392" s="209"/>
      <c r="C392" s="210"/>
      <c r="D392" s="200" t="s">
        <v>154</v>
      </c>
      <c r="E392" s="211" t="s">
        <v>19</v>
      </c>
      <c r="F392" s="212" t="s">
        <v>540</v>
      </c>
      <c r="G392" s="210"/>
      <c r="H392" s="213">
        <v>5.4589999999999996</v>
      </c>
      <c r="I392" s="214"/>
      <c r="J392" s="210"/>
      <c r="K392" s="210"/>
      <c r="L392" s="215"/>
      <c r="M392" s="216"/>
      <c r="N392" s="217"/>
      <c r="O392" s="217"/>
      <c r="P392" s="217"/>
      <c r="Q392" s="217"/>
      <c r="R392" s="217"/>
      <c r="S392" s="217"/>
      <c r="T392" s="218"/>
      <c r="AT392" s="219" t="s">
        <v>154</v>
      </c>
      <c r="AU392" s="219" t="s">
        <v>78</v>
      </c>
      <c r="AV392" s="14" t="s">
        <v>78</v>
      </c>
      <c r="AW392" s="14" t="s">
        <v>31</v>
      </c>
      <c r="AX392" s="14" t="s">
        <v>69</v>
      </c>
      <c r="AY392" s="219" t="s">
        <v>144</v>
      </c>
    </row>
    <row r="393" spans="1:65" s="13" customFormat="1" ht="10.199999999999999">
      <c r="B393" s="198"/>
      <c r="C393" s="199"/>
      <c r="D393" s="200" t="s">
        <v>154</v>
      </c>
      <c r="E393" s="201" t="s">
        <v>19</v>
      </c>
      <c r="F393" s="202" t="s">
        <v>519</v>
      </c>
      <c r="G393" s="199"/>
      <c r="H393" s="201" t="s">
        <v>19</v>
      </c>
      <c r="I393" s="203"/>
      <c r="J393" s="199"/>
      <c r="K393" s="199"/>
      <c r="L393" s="204"/>
      <c r="M393" s="205"/>
      <c r="N393" s="206"/>
      <c r="O393" s="206"/>
      <c r="P393" s="206"/>
      <c r="Q393" s="206"/>
      <c r="R393" s="206"/>
      <c r="S393" s="206"/>
      <c r="T393" s="207"/>
      <c r="AT393" s="208" t="s">
        <v>154</v>
      </c>
      <c r="AU393" s="208" t="s">
        <v>78</v>
      </c>
      <c r="AV393" s="13" t="s">
        <v>74</v>
      </c>
      <c r="AW393" s="13" t="s">
        <v>31</v>
      </c>
      <c r="AX393" s="13" t="s">
        <v>69</v>
      </c>
      <c r="AY393" s="208" t="s">
        <v>144</v>
      </c>
    </row>
    <row r="394" spans="1:65" s="14" customFormat="1" ht="10.199999999999999">
      <c r="B394" s="209"/>
      <c r="C394" s="210"/>
      <c r="D394" s="200" t="s">
        <v>154</v>
      </c>
      <c r="E394" s="211" t="s">
        <v>19</v>
      </c>
      <c r="F394" s="212" t="s">
        <v>541</v>
      </c>
      <c r="G394" s="210"/>
      <c r="H394" s="213">
        <v>0.8</v>
      </c>
      <c r="I394" s="214"/>
      <c r="J394" s="210"/>
      <c r="K394" s="210"/>
      <c r="L394" s="215"/>
      <c r="M394" s="216"/>
      <c r="N394" s="217"/>
      <c r="O394" s="217"/>
      <c r="P394" s="217"/>
      <c r="Q394" s="217"/>
      <c r="R394" s="217"/>
      <c r="S394" s="217"/>
      <c r="T394" s="218"/>
      <c r="AT394" s="219" t="s">
        <v>154</v>
      </c>
      <c r="AU394" s="219" t="s">
        <v>78</v>
      </c>
      <c r="AV394" s="14" t="s">
        <v>78</v>
      </c>
      <c r="AW394" s="14" t="s">
        <v>31</v>
      </c>
      <c r="AX394" s="14" t="s">
        <v>69</v>
      </c>
      <c r="AY394" s="219" t="s">
        <v>144</v>
      </c>
    </row>
    <row r="395" spans="1:65" s="15" customFormat="1" ht="10.199999999999999">
      <c r="B395" s="220"/>
      <c r="C395" s="221"/>
      <c r="D395" s="200" t="s">
        <v>154</v>
      </c>
      <c r="E395" s="222" t="s">
        <v>19</v>
      </c>
      <c r="F395" s="223" t="s">
        <v>158</v>
      </c>
      <c r="G395" s="221"/>
      <c r="H395" s="224">
        <v>6.2589999999999995</v>
      </c>
      <c r="I395" s="225"/>
      <c r="J395" s="221"/>
      <c r="K395" s="221"/>
      <c r="L395" s="226"/>
      <c r="M395" s="227"/>
      <c r="N395" s="228"/>
      <c r="O395" s="228"/>
      <c r="P395" s="228"/>
      <c r="Q395" s="228"/>
      <c r="R395" s="228"/>
      <c r="S395" s="228"/>
      <c r="T395" s="229"/>
      <c r="AT395" s="230" t="s">
        <v>154</v>
      </c>
      <c r="AU395" s="230" t="s">
        <v>78</v>
      </c>
      <c r="AV395" s="15" t="s">
        <v>106</v>
      </c>
      <c r="AW395" s="15" t="s">
        <v>31</v>
      </c>
      <c r="AX395" s="15" t="s">
        <v>74</v>
      </c>
      <c r="AY395" s="230" t="s">
        <v>144</v>
      </c>
    </row>
    <row r="396" spans="1:65" s="2" customFormat="1" ht="33" customHeight="1">
      <c r="A396" s="36"/>
      <c r="B396" s="37"/>
      <c r="C396" s="180" t="s">
        <v>542</v>
      </c>
      <c r="D396" s="180" t="s">
        <v>146</v>
      </c>
      <c r="E396" s="181" t="s">
        <v>543</v>
      </c>
      <c r="F396" s="182" t="s">
        <v>544</v>
      </c>
      <c r="G396" s="183" t="s">
        <v>184</v>
      </c>
      <c r="H396" s="184">
        <v>1.155</v>
      </c>
      <c r="I396" s="185"/>
      <c r="J396" s="186">
        <f>ROUND(I396*H396,2)</f>
        <v>0</v>
      </c>
      <c r="K396" s="182" t="s">
        <v>150</v>
      </c>
      <c r="L396" s="41"/>
      <c r="M396" s="187" t="s">
        <v>19</v>
      </c>
      <c r="N396" s="188" t="s">
        <v>40</v>
      </c>
      <c r="O396" s="66"/>
      <c r="P396" s="189">
        <f>O396*H396</f>
        <v>0</v>
      </c>
      <c r="Q396" s="189">
        <v>1.0593999999999999</v>
      </c>
      <c r="R396" s="189">
        <f>Q396*H396</f>
        <v>1.2236069999999999</v>
      </c>
      <c r="S396" s="189">
        <v>0</v>
      </c>
      <c r="T396" s="190">
        <f>S396*H396</f>
        <v>0</v>
      </c>
      <c r="U396" s="36"/>
      <c r="V396" s="36"/>
      <c r="W396" s="36"/>
      <c r="X396" s="36"/>
      <c r="Y396" s="36"/>
      <c r="Z396" s="36"/>
      <c r="AA396" s="36"/>
      <c r="AB396" s="36"/>
      <c r="AC396" s="36"/>
      <c r="AD396" s="36"/>
      <c r="AE396" s="36"/>
      <c r="AR396" s="191" t="s">
        <v>106</v>
      </c>
      <c r="AT396" s="191" t="s">
        <v>146</v>
      </c>
      <c r="AU396" s="191" t="s">
        <v>78</v>
      </c>
      <c r="AY396" s="19" t="s">
        <v>144</v>
      </c>
      <c r="BE396" s="192">
        <f>IF(N396="základní",J396,0)</f>
        <v>0</v>
      </c>
      <c r="BF396" s="192">
        <f>IF(N396="snížená",J396,0)</f>
        <v>0</v>
      </c>
      <c r="BG396" s="192">
        <f>IF(N396="zákl. přenesená",J396,0)</f>
        <v>0</v>
      </c>
      <c r="BH396" s="192">
        <f>IF(N396="sníž. přenesená",J396,0)</f>
        <v>0</v>
      </c>
      <c r="BI396" s="192">
        <f>IF(N396="nulová",J396,0)</f>
        <v>0</v>
      </c>
      <c r="BJ396" s="19" t="s">
        <v>74</v>
      </c>
      <c r="BK396" s="192">
        <f>ROUND(I396*H396,2)</f>
        <v>0</v>
      </c>
      <c r="BL396" s="19" t="s">
        <v>106</v>
      </c>
      <c r="BM396" s="191" t="s">
        <v>545</v>
      </c>
    </row>
    <row r="397" spans="1:65" s="2" customFormat="1" ht="10.199999999999999">
      <c r="A397" s="36"/>
      <c r="B397" s="37"/>
      <c r="C397" s="38"/>
      <c r="D397" s="193" t="s">
        <v>152</v>
      </c>
      <c r="E397" s="38"/>
      <c r="F397" s="194" t="s">
        <v>546</v>
      </c>
      <c r="G397" s="38"/>
      <c r="H397" s="38"/>
      <c r="I397" s="195"/>
      <c r="J397" s="38"/>
      <c r="K397" s="38"/>
      <c r="L397" s="41"/>
      <c r="M397" s="196"/>
      <c r="N397" s="197"/>
      <c r="O397" s="66"/>
      <c r="P397" s="66"/>
      <c r="Q397" s="66"/>
      <c r="R397" s="66"/>
      <c r="S397" s="66"/>
      <c r="T397" s="67"/>
      <c r="U397" s="36"/>
      <c r="V397" s="36"/>
      <c r="W397" s="36"/>
      <c r="X397" s="36"/>
      <c r="Y397" s="36"/>
      <c r="Z397" s="36"/>
      <c r="AA397" s="36"/>
      <c r="AB397" s="36"/>
      <c r="AC397" s="36"/>
      <c r="AD397" s="36"/>
      <c r="AE397" s="36"/>
      <c r="AT397" s="19" t="s">
        <v>152</v>
      </c>
      <c r="AU397" s="19" t="s">
        <v>78</v>
      </c>
    </row>
    <row r="398" spans="1:65" s="13" customFormat="1" ht="10.199999999999999">
      <c r="B398" s="198"/>
      <c r="C398" s="199"/>
      <c r="D398" s="200" t="s">
        <v>154</v>
      </c>
      <c r="E398" s="201" t="s">
        <v>19</v>
      </c>
      <c r="F398" s="202" t="s">
        <v>547</v>
      </c>
      <c r="G398" s="199"/>
      <c r="H398" s="201" t="s">
        <v>19</v>
      </c>
      <c r="I398" s="203"/>
      <c r="J398" s="199"/>
      <c r="K398" s="199"/>
      <c r="L398" s="204"/>
      <c r="M398" s="205"/>
      <c r="N398" s="206"/>
      <c r="O398" s="206"/>
      <c r="P398" s="206"/>
      <c r="Q398" s="206"/>
      <c r="R398" s="206"/>
      <c r="S398" s="206"/>
      <c r="T398" s="207"/>
      <c r="AT398" s="208" t="s">
        <v>154</v>
      </c>
      <c r="AU398" s="208" t="s">
        <v>78</v>
      </c>
      <c r="AV398" s="13" t="s">
        <v>74</v>
      </c>
      <c r="AW398" s="13" t="s">
        <v>31</v>
      </c>
      <c r="AX398" s="13" t="s">
        <v>69</v>
      </c>
      <c r="AY398" s="208" t="s">
        <v>144</v>
      </c>
    </row>
    <row r="399" spans="1:65" s="14" customFormat="1" ht="10.199999999999999">
      <c r="B399" s="209"/>
      <c r="C399" s="210"/>
      <c r="D399" s="200" t="s">
        <v>154</v>
      </c>
      <c r="E399" s="211" t="s">
        <v>19</v>
      </c>
      <c r="F399" s="212" t="s">
        <v>548</v>
      </c>
      <c r="G399" s="210"/>
      <c r="H399" s="213">
        <v>0.20499999999999999</v>
      </c>
      <c r="I399" s="214"/>
      <c r="J399" s="210"/>
      <c r="K399" s="210"/>
      <c r="L399" s="215"/>
      <c r="M399" s="216"/>
      <c r="N399" s="217"/>
      <c r="O399" s="217"/>
      <c r="P399" s="217"/>
      <c r="Q399" s="217"/>
      <c r="R399" s="217"/>
      <c r="S399" s="217"/>
      <c r="T399" s="218"/>
      <c r="AT399" s="219" t="s">
        <v>154</v>
      </c>
      <c r="AU399" s="219" t="s">
        <v>78</v>
      </c>
      <c r="AV399" s="14" t="s">
        <v>78</v>
      </c>
      <c r="AW399" s="14" t="s">
        <v>31</v>
      </c>
      <c r="AX399" s="14" t="s">
        <v>69</v>
      </c>
      <c r="AY399" s="219" t="s">
        <v>144</v>
      </c>
    </row>
    <row r="400" spans="1:65" s="13" customFormat="1" ht="10.199999999999999">
      <c r="B400" s="198"/>
      <c r="C400" s="199"/>
      <c r="D400" s="200" t="s">
        <v>154</v>
      </c>
      <c r="E400" s="201" t="s">
        <v>19</v>
      </c>
      <c r="F400" s="202" t="s">
        <v>549</v>
      </c>
      <c r="G400" s="199"/>
      <c r="H400" s="201" t="s">
        <v>19</v>
      </c>
      <c r="I400" s="203"/>
      <c r="J400" s="199"/>
      <c r="K400" s="199"/>
      <c r="L400" s="204"/>
      <c r="M400" s="205"/>
      <c r="N400" s="206"/>
      <c r="O400" s="206"/>
      <c r="P400" s="206"/>
      <c r="Q400" s="206"/>
      <c r="R400" s="206"/>
      <c r="S400" s="206"/>
      <c r="T400" s="207"/>
      <c r="AT400" s="208" t="s">
        <v>154</v>
      </c>
      <c r="AU400" s="208" t="s">
        <v>78</v>
      </c>
      <c r="AV400" s="13" t="s">
        <v>74</v>
      </c>
      <c r="AW400" s="13" t="s">
        <v>31</v>
      </c>
      <c r="AX400" s="13" t="s">
        <v>69</v>
      </c>
      <c r="AY400" s="208" t="s">
        <v>144</v>
      </c>
    </row>
    <row r="401" spans="1:65" s="14" customFormat="1" ht="10.199999999999999">
      <c r="B401" s="209"/>
      <c r="C401" s="210"/>
      <c r="D401" s="200" t="s">
        <v>154</v>
      </c>
      <c r="E401" s="211" t="s">
        <v>19</v>
      </c>
      <c r="F401" s="212" t="s">
        <v>550</v>
      </c>
      <c r="G401" s="210"/>
      <c r="H401" s="213">
        <v>0.45300000000000001</v>
      </c>
      <c r="I401" s="214"/>
      <c r="J401" s="210"/>
      <c r="K401" s="210"/>
      <c r="L401" s="215"/>
      <c r="M401" s="216"/>
      <c r="N401" s="217"/>
      <c r="O401" s="217"/>
      <c r="P401" s="217"/>
      <c r="Q401" s="217"/>
      <c r="R401" s="217"/>
      <c r="S401" s="217"/>
      <c r="T401" s="218"/>
      <c r="AT401" s="219" t="s">
        <v>154</v>
      </c>
      <c r="AU401" s="219" t="s">
        <v>78</v>
      </c>
      <c r="AV401" s="14" t="s">
        <v>78</v>
      </c>
      <c r="AW401" s="14" t="s">
        <v>31</v>
      </c>
      <c r="AX401" s="14" t="s">
        <v>69</v>
      </c>
      <c r="AY401" s="219" t="s">
        <v>144</v>
      </c>
    </row>
    <row r="402" spans="1:65" s="13" customFormat="1" ht="10.199999999999999">
      <c r="B402" s="198"/>
      <c r="C402" s="199"/>
      <c r="D402" s="200" t="s">
        <v>154</v>
      </c>
      <c r="E402" s="201" t="s">
        <v>19</v>
      </c>
      <c r="F402" s="202" t="s">
        <v>551</v>
      </c>
      <c r="G402" s="199"/>
      <c r="H402" s="201" t="s">
        <v>19</v>
      </c>
      <c r="I402" s="203"/>
      <c r="J402" s="199"/>
      <c r="K402" s="199"/>
      <c r="L402" s="204"/>
      <c r="M402" s="205"/>
      <c r="N402" s="206"/>
      <c r="O402" s="206"/>
      <c r="P402" s="206"/>
      <c r="Q402" s="206"/>
      <c r="R402" s="206"/>
      <c r="S402" s="206"/>
      <c r="T402" s="207"/>
      <c r="AT402" s="208" t="s">
        <v>154</v>
      </c>
      <c r="AU402" s="208" t="s">
        <v>78</v>
      </c>
      <c r="AV402" s="13" t="s">
        <v>74</v>
      </c>
      <c r="AW402" s="13" t="s">
        <v>31</v>
      </c>
      <c r="AX402" s="13" t="s">
        <v>69</v>
      </c>
      <c r="AY402" s="208" t="s">
        <v>144</v>
      </c>
    </row>
    <row r="403" spans="1:65" s="14" customFormat="1" ht="10.199999999999999">
      <c r="B403" s="209"/>
      <c r="C403" s="210"/>
      <c r="D403" s="200" t="s">
        <v>154</v>
      </c>
      <c r="E403" s="211" t="s">
        <v>19</v>
      </c>
      <c r="F403" s="212" t="s">
        <v>552</v>
      </c>
      <c r="G403" s="210"/>
      <c r="H403" s="213">
        <v>0.35</v>
      </c>
      <c r="I403" s="214"/>
      <c r="J403" s="210"/>
      <c r="K403" s="210"/>
      <c r="L403" s="215"/>
      <c r="M403" s="216"/>
      <c r="N403" s="217"/>
      <c r="O403" s="217"/>
      <c r="P403" s="217"/>
      <c r="Q403" s="217"/>
      <c r="R403" s="217"/>
      <c r="S403" s="217"/>
      <c r="T403" s="218"/>
      <c r="AT403" s="219" t="s">
        <v>154</v>
      </c>
      <c r="AU403" s="219" t="s">
        <v>78</v>
      </c>
      <c r="AV403" s="14" t="s">
        <v>78</v>
      </c>
      <c r="AW403" s="14" t="s">
        <v>31</v>
      </c>
      <c r="AX403" s="14" t="s">
        <v>69</v>
      </c>
      <c r="AY403" s="219" t="s">
        <v>144</v>
      </c>
    </row>
    <row r="404" spans="1:65" s="13" customFormat="1" ht="10.199999999999999">
      <c r="B404" s="198"/>
      <c r="C404" s="199"/>
      <c r="D404" s="200" t="s">
        <v>154</v>
      </c>
      <c r="E404" s="201" t="s">
        <v>19</v>
      </c>
      <c r="F404" s="202" t="s">
        <v>553</v>
      </c>
      <c r="G404" s="199"/>
      <c r="H404" s="201" t="s">
        <v>19</v>
      </c>
      <c r="I404" s="203"/>
      <c r="J404" s="199"/>
      <c r="K404" s="199"/>
      <c r="L404" s="204"/>
      <c r="M404" s="205"/>
      <c r="N404" s="206"/>
      <c r="O404" s="206"/>
      <c r="P404" s="206"/>
      <c r="Q404" s="206"/>
      <c r="R404" s="206"/>
      <c r="S404" s="206"/>
      <c r="T404" s="207"/>
      <c r="AT404" s="208" t="s">
        <v>154</v>
      </c>
      <c r="AU404" s="208" t="s">
        <v>78</v>
      </c>
      <c r="AV404" s="13" t="s">
        <v>74</v>
      </c>
      <c r="AW404" s="13" t="s">
        <v>31</v>
      </c>
      <c r="AX404" s="13" t="s">
        <v>69</v>
      </c>
      <c r="AY404" s="208" t="s">
        <v>144</v>
      </c>
    </row>
    <row r="405" spans="1:65" s="14" customFormat="1" ht="10.199999999999999">
      <c r="B405" s="209"/>
      <c r="C405" s="210"/>
      <c r="D405" s="200" t="s">
        <v>154</v>
      </c>
      <c r="E405" s="211" t="s">
        <v>19</v>
      </c>
      <c r="F405" s="212" t="s">
        <v>554</v>
      </c>
      <c r="G405" s="210"/>
      <c r="H405" s="213">
        <v>0.13200000000000001</v>
      </c>
      <c r="I405" s="214"/>
      <c r="J405" s="210"/>
      <c r="K405" s="210"/>
      <c r="L405" s="215"/>
      <c r="M405" s="216"/>
      <c r="N405" s="217"/>
      <c r="O405" s="217"/>
      <c r="P405" s="217"/>
      <c r="Q405" s="217"/>
      <c r="R405" s="217"/>
      <c r="S405" s="217"/>
      <c r="T405" s="218"/>
      <c r="AT405" s="219" t="s">
        <v>154</v>
      </c>
      <c r="AU405" s="219" t="s">
        <v>78</v>
      </c>
      <c r="AV405" s="14" t="s">
        <v>78</v>
      </c>
      <c r="AW405" s="14" t="s">
        <v>31</v>
      </c>
      <c r="AX405" s="14" t="s">
        <v>69</v>
      </c>
      <c r="AY405" s="219" t="s">
        <v>144</v>
      </c>
    </row>
    <row r="406" spans="1:65" s="13" customFormat="1" ht="10.199999999999999">
      <c r="B406" s="198"/>
      <c r="C406" s="199"/>
      <c r="D406" s="200" t="s">
        <v>154</v>
      </c>
      <c r="E406" s="201" t="s">
        <v>19</v>
      </c>
      <c r="F406" s="202" t="s">
        <v>555</v>
      </c>
      <c r="G406" s="199"/>
      <c r="H406" s="201" t="s">
        <v>19</v>
      </c>
      <c r="I406" s="203"/>
      <c r="J406" s="199"/>
      <c r="K406" s="199"/>
      <c r="L406" s="204"/>
      <c r="M406" s="205"/>
      <c r="N406" s="206"/>
      <c r="O406" s="206"/>
      <c r="P406" s="206"/>
      <c r="Q406" s="206"/>
      <c r="R406" s="206"/>
      <c r="S406" s="206"/>
      <c r="T406" s="207"/>
      <c r="AT406" s="208" t="s">
        <v>154</v>
      </c>
      <c r="AU406" s="208" t="s">
        <v>78</v>
      </c>
      <c r="AV406" s="13" t="s">
        <v>74</v>
      </c>
      <c r="AW406" s="13" t="s">
        <v>31</v>
      </c>
      <c r="AX406" s="13" t="s">
        <v>69</v>
      </c>
      <c r="AY406" s="208" t="s">
        <v>144</v>
      </c>
    </row>
    <row r="407" spans="1:65" s="14" customFormat="1" ht="10.199999999999999">
      <c r="B407" s="209"/>
      <c r="C407" s="210"/>
      <c r="D407" s="200" t="s">
        <v>154</v>
      </c>
      <c r="E407" s="211" t="s">
        <v>19</v>
      </c>
      <c r="F407" s="212" t="s">
        <v>556</v>
      </c>
      <c r="G407" s="210"/>
      <c r="H407" s="213">
        <v>1.4999999999999999E-2</v>
      </c>
      <c r="I407" s="214"/>
      <c r="J407" s="210"/>
      <c r="K407" s="210"/>
      <c r="L407" s="215"/>
      <c r="M407" s="216"/>
      <c r="N407" s="217"/>
      <c r="O407" s="217"/>
      <c r="P407" s="217"/>
      <c r="Q407" s="217"/>
      <c r="R407" s="217"/>
      <c r="S407" s="217"/>
      <c r="T407" s="218"/>
      <c r="AT407" s="219" t="s">
        <v>154</v>
      </c>
      <c r="AU407" s="219" t="s">
        <v>78</v>
      </c>
      <c r="AV407" s="14" t="s">
        <v>78</v>
      </c>
      <c r="AW407" s="14" t="s">
        <v>31</v>
      </c>
      <c r="AX407" s="14" t="s">
        <v>69</v>
      </c>
      <c r="AY407" s="219" t="s">
        <v>144</v>
      </c>
    </row>
    <row r="408" spans="1:65" s="15" customFormat="1" ht="10.199999999999999">
      <c r="B408" s="220"/>
      <c r="C408" s="221"/>
      <c r="D408" s="200" t="s">
        <v>154</v>
      </c>
      <c r="E408" s="222" t="s">
        <v>19</v>
      </c>
      <c r="F408" s="223" t="s">
        <v>158</v>
      </c>
      <c r="G408" s="221"/>
      <c r="H408" s="224">
        <v>1.155</v>
      </c>
      <c r="I408" s="225"/>
      <c r="J408" s="221"/>
      <c r="K408" s="221"/>
      <c r="L408" s="226"/>
      <c r="M408" s="227"/>
      <c r="N408" s="228"/>
      <c r="O408" s="228"/>
      <c r="P408" s="228"/>
      <c r="Q408" s="228"/>
      <c r="R408" s="228"/>
      <c r="S408" s="228"/>
      <c r="T408" s="229"/>
      <c r="AT408" s="230" t="s">
        <v>154</v>
      </c>
      <c r="AU408" s="230" t="s">
        <v>78</v>
      </c>
      <c r="AV408" s="15" t="s">
        <v>106</v>
      </c>
      <c r="AW408" s="15" t="s">
        <v>31</v>
      </c>
      <c r="AX408" s="15" t="s">
        <v>74</v>
      </c>
      <c r="AY408" s="230" t="s">
        <v>144</v>
      </c>
    </row>
    <row r="409" spans="1:65" s="12" customFormat="1" ht="22.8" customHeight="1">
      <c r="B409" s="164"/>
      <c r="C409" s="165"/>
      <c r="D409" s="166" t="s">
        <v>68</v>
      </c>
      <c r="E409" s="178" t="s">
        <v>103</v>
      </c>
      <c r="F409" s="178" t="s">
        <v>557</v>
      </c>
      <c r="G409" s="165"/>
      <c r="H409" s="165"/>
      <c r="I409" s="168"/>
      <c r="J409" s="179">
        <f>BK409</f>
        <v>0</v>
      </c>
      <c r="K409" s="165"/>
      <c r="L409" s="170"/>
      <c r="M409" s="171"/>
      <c r="N409" s="172"/>
      <c r="O409" s="172"/>
      <c r="P409" s="173">
        <f>SUM(P410:P720)</f>
        <v>0</v>
      </c>
      <c r="Q409" s="172"/>
      <c r="R409" s="173">
        <f>SUM(R410:R720)</f>
        <v>108.17576479</v>
      </c>
      <c r="S409" s="172"/>
      <c r="T409" s="174">
        <f>SUM(T410:T720)</f>
        <v>0</v>
      </c>
      <c r="AR409" s="175" t="s">
        <v>74</v>
      </c>
      <c r="AT409" s="176" t="s">
        <v>68</v>
      </c>
      <c r="AU409" s="176" t="s">
        <v>74</v>
      </c>
      <c r="AY409" s="175" t="s">
        <v>144</v>
      </c>
      <c r="BK409" s="177">
        <f>SUM(BK410:BK720)</f>
        <v>0</v>
      </c>
    </row>
    <row r="410" spans="1:65" s="2" customFormat="1" ht="24.15" customHeight="1">
      <c r="A410" s="36"/>
      <c r="B410" s="37"/>
      <c r="C410" s="180" t="s">
        <v>558</v>
      </c>
      <c r="D410" s="180" t="s">
        <v>146</v>
      </c>
      <c r="E410" s="181" t="s">
        <v>559</v>
      </c>
      <c r="F410" s="182" t="s">
        <v>560</v>
      </c>
      <c r="G410" s="183" t="s">
        <v>232</v>
      </c>
      <c r="H410" s="184">
        <v>68.855000000000004</v>
      </c>
      <c r="I410" s="185"/>
      <c r="J410" s="186">
        <f>ROUND(I410*H410,2)</f>
        <v>0</v>
      </c>
      <c r="K410" s="182" t="s">
        <v>150</v>
      </c>
      <c r="L410" s="41"/>
      <c r="M410" s="187" t="s">
        <v>19</v>
      </c>
      <c r="N410" s="188" t="s">
        <v>40</v>
      </c>
      <c r="O410" s="66"/>
      <c r="P410" s="189">
        <f>O410*H410</f>
        <v>0</v>
      </c>
      <c r="Q410" s="189">
        <v>0.14854000000000001</v>
      </c>
      <c r="R410" s="189">
        <f>Q410*H410</f>
        <v>10.227721700000002</v>
      </c>
      <c r="S410" s="189">
        <v>0</v>
      </c>
      <c r="T410" s="190">
        <f>S410*H410</f>
        <v>0</v>
      </c>
      <c r="U410" s="36"/>
      <c r="V410" s="36"/>
      <c r="W410" s="36"/>
      <c r="X410" s="36"/>
      <c r="Y410" s="36"/>
      <c r="Z410" s="36"/>
      <c r="AA410" s="36"/>
      <c r="AB410" s="36"/>
      <c r="AC410" s="36"/>
      <c r="AD410" s="36"/>
      <c r="AE410" s="36"/>
      <c r="AR410" s="191" t="s">
        <v>106</v>
      </c>
      <c r="AT410" s="191" t="s">
        <v>146</v>
      </c>
      <c r="AU410" s="191" t="s">
        <v>78</v>
      </c>
      <c r="AY410" s="19" t="s">
        <v>144</v>
      </c>
      <c r="BE410" s="192">
        <f>IF(N410="základní",J410,0)</f>
        <v>0</v>
      </c>
      <c r="BF410" s="192">
        <f>IF(N410="snížená",J410,0)</f>
        <v>0</v>
      </c>
      <c r="BG410" s="192">
        <f>IF(N410="zákl. přenesená",J410,0)</f>
        <v>0</v>
      </c>
      <c r="BH410" s="192">
        <f>IF(N410="sníž. přenesená",J410,0)</f>
        <v>0</v>
      </c>
      <c r="BI410" s="192">
        <f>IF(N410="nulová",J410,0)</f>
        <v>0</v>
      </c>
      <c r="BJ410" s="19" t="s">
        <v>74</v>
      </c>
      <c r="BK410" s="192">
        <f>ROUND(I410*H410,2)</f>
        <v>0</v>
      </c>
      <c r="BL410" s="19" t="s">
        <v>106</v>
      </c>
      <c r="BM410" s="191" t="s">
        <v>561</v>
      </c>
    </row>
    <row r="411" spans="1:65" s="2" customFormat="1" ht="10.199999999999999">
      <c r="A411" s="36"/>
      <c r="B411" s="37"/>
      <c r="C411" s="38"/>
      <c r="D411" s="193" t="s">
        <v>152</v>
      </c>
      <c r="E411" s="38"/>
      <c r="F411" s="194" t="s">
        <v>562</v>
      </c>
      <c r="G411" s="38"/>
      <c r="H411" s="38"/>
      <c r="I411" s="195"/>
      <c r="J411" s="38"/>
      <c r="K411" s="38"/>
      <c r="L411" s="41"/>
      <c r="M411" s="196"/>
      <c r="N411" s="197"/>
      <c r="O411" s="66"/>
      <c r="P411" s="66"/>
      <c r="Q411" s="66"/>
      <c r="R411" s="66"/>
      <c r="S411" s="66"/>
      <c r="T411" s="67"/>
      <c r="U411" s="36"/>
      <c r="V411" s="36"/>
      <c r="W411" s="36"/>
      <c r="X411" s="36"/>
      <c r="Y411" s="36"/>
      <c r="Z411" s="36"/>
      <c r="AA411" s="36"/>
      <c r="AB411" s="36"/>
      <c r="AC411" s="36"/>
      <c r="AD411" s="36"/>
      <c r="AE411" s="36"/>
      <c r="AT411" s="19" t="s">
        <v>152</v>
      </c>
      <c r="AU411" s="19" t="s">
        <v>78</v>
      </c>
    </row>
    <row r="412" spans="1:65" s="13" customFormat="1" ht="10.199999999999999">
      <c r="B412" s="198"/>
      <c r="C412" s="199"/>
      <c r="D412" s="200" t="s">
        <v>154</v>
      </c>
      <c r="E412" s="201" t="s">
        <v>19</v>
      </c>
      <c r="F412" s="202" t="s">
        <v>563</v>
      </c>
      <c r="G412" s="199"/>
      <c r="H412" s="201" t="s">
        <v>19</v>
      </c>
      <c r="I412" s="203"/>
      <c r="J412" s="199"/>
      <c r="K412" s="199"/>
      <c r="L412" s="204"/>
      <c r="M412" s="205"/>
      <c r="N412" s="206"/>
      <c r="O412" s="206"/>
      <c r="P412" s="206"/>
      <c r="Q412" s="206"/>
      <c r="R412" s="206"/>
      <c r="S412" s="206"/>
      <c r="T412" s="207"/>
      <c r="AT412" s="208" t="s">
        <v>154</v>
      </c>
      <c r="AU412" s="208" t="s">
        <v>78</v>
      </c>
      <c r="AV412" s="13" t="s">
        <v>74</v>
      </c>
      <c r="AW412" s="13" t="s">
        <v>31</v>
      </c>
      <c r="AX412" s="13" t="s">
        <v>69</v>
      </c>
      <c r="AY412" s="208" t="s">
        <v>144</v>
      </c>
    </row>
    <row r="413" spans="1:65" s="13" customFormat="1" ht="10.199999999999999">
      <c r="B413" s="198"/>
      <c r="C413" s="199"/>
      <c r="D413" s="200" t="s">
        <v>154</v>
      </c>
      <c r="E413" s="201" t="s">
        <v>19</v>
      </c>
      <c r="F413" s="202" t="s">
        <v>564</v>
      </c>
      <c r="G413" s="199"/>
      <c r="H413" s="201" t="s">
        <v>19</v>
      </c>
      <c r="I413" s="203"/>
      <c r="J413" s="199"/>
      <c r="K413" s="199"/>
      <c r="L413" s="204"/>
      <c r="M413" s="205"/>
      <c r="N413" s="206"/>
      <c r="O413" s="206"/>
      <c r="P413" s="206"/>
      <c r="Q413" s="206"/>
      <c r="R413" s="206"/>
      <c r="S413" s="206"/>
      <c r="T413" s="207"/>
      <c r="AT413" s="208" t="s">
        <v>154</v>
      </c>
      <c r="AU413" s="208" t="s">
        <v>78</v>
      </c>
      <c r="AV413" s="13" t="s">
        <v>74</v>
      </c>
      <c r="AW413" s="13" t="s">
        <v>31</v>
      </c>
      <c r="AX413" s="13" t="s">
        <v>69</v>
      </c>
      <c r="AY413" s="208" t="s">
        <v>144</v>
      </c>
    </row>
    <row r="414" spans="1:65" s="14" customFormat="1" ht="10.199999999999999">
      <c r="B414" s="209"/>
      <c r="C414" s="210"/>
      <c r="D414" s="200" t="s">
        <v>154</v>
      </c>
      <c r="E414" s="211" t="s">
        <v>19</v>
      </c>
      <c r="F414" s="212" t="s">
        <v>565</v>
      </c>
      <c r="G414" s="210"/>
      <c r="H414" s="213">
        <v>36.779000000000003</v>
      </c>
      <c r="I414" s="214"/>
      <c r="J414" s="210"/>
      <c r="K414" s="210"/>
      <c r="L414" s="215"/>
      <c r="M414" s="216"/>
      <c r="N414" s="217"/>
      <c r="O414" s="217"/>
      <c r="P414" s="217"/>
      <c r="Q414" s="217"/>
      <c r="R414" s="217"/>
      <c r="S414" s="217"/>
      <c r="T414" s="218"/>
      <c r="AT414" s="219" t="s">
        <v>154</v>
      </c>
      <c r="AU414" s="219" t="s">
        <v>78</v>
      </c>
      <c r="AV414" s="14" t="s">
        <v>78</v>
      </c>
      <c r="AW414" s="14" t="s">
        <v>31</v>
      </c>
      <c r="AX414" s="14" t="s">
        <v>69</v>
      </c>
      <c r="AY414" s="219" t="s">
        <v>144</v>
      </c>
    </row>
    <row r="415" spans="1:65" s="13" customFormat="1" ht="10.199999999999999">
      <c r="B415" s="198"/>
      <c r="C415" s="199"/>
      <c r="D415" s="200" t="s">
        <v>154</v>
      </c>
      <c r="E415" s="201" t="s">
        <v>19</v>
      </c>
      <c r="F415" s="202" t="s">
        <v>566</v>
      </c>
      <c r="G415" s="199"/>
      <c r="H415" s="201" t="s">
        <v>19</v>
      </c>
      <c r="I415" s="203"/>
      <c r="J415" s="199"/>
      <c r="K415" s="199"/>
      <c r="L415" s="204"/>
      <c r="M415" s="205"/>
      <c r="N415" s="206"/>
      <c r="O415" s="206"/>
      <c r="P415" s="206"/>
      <c r="Q415" s="206"/>
      <c r="R415" s="206"/>
      <c r="S415" s="206"/>
      <c r="T415" s="207"/>
      <c r="AT415" s="208" t="s">
        <v>154</v>
      </c>
      <c r="AU415" s="208" t="s">
        <v>78</v>
      </c>
      <c r="AV415" s="13" t="s">
        <v>74</v>
      </c>
      <c r="AW415" s="13" t="s">
        <v>31</v>
      </c>
      <c r="AX415" s="13" t="s">
        <v>69</v>
      </c>
      <c r="AY415" s="208" t="s">
        <v>144</v>
      </c>
    </row>
    <row r="416" spans="1:65" s="14" customFormat="1" ht="10.199999999999999">
      <c r="B416" s="209"/>
      <c r="C416" s="210"/>
      <c r="D416" s="200" t="s">
        <v>154</v>
      </c>
      <c r="E416" s="211" t="s">
        <v>19</v>
      </c>
      <c r="F416" s="212" t="s">
        <v>567</v>
      </c>
      <c r="G416" s="210"/>
      <c r="H416" s="213">
        <v>-1.68</v>
      </c>
      <c r="I416" s="214"/>
      <c r="J416" s="210"/>
      <c r="K416" s="210"/>
      <c r="L416" s="215"/>
      <c r="M416" s="216"/>
      <c r="N416" s="217"/>
      <c r="O416" s="217"/>
      <c r="P416" s="217"/>
      <c r="Q416" s="217"/>
      <c r="R416" s="217"/>
      <c r="S416" s="217"/>
      <c r="T416" s="218"/>
      <c r="AT416" s="219" t="s">
        <v>154</v>
      </c>
      <c r="AU416" s="219" t="s">
        <v>78</v>
      </c>
      <c r="AV416" s="14" t="s">
        <v>78</v>
      </c>
      <c r="AW416" s="14" t="s">
        <v>31</v>
      </c>
      <c r="AX416" s="14" t="s">
        <v>69</v>
      </c>
      <c r="AY416" s="219" t="s">
        <v>144</v>
      </c>
    </row>
    <row r="417" spans="1:65" s="13" customFormat="1" ht="10.199999999999999">
      <c r="B417" s="198"/>
      <c r="C417" s="199"/>
      <c r="D417" s="200" t="s">
        <v>154</v>
      </c>
      <c r="E417" s="201" t="s">
        <v>19</v>
      </c>
      <c r="F417" s="202" t="s">
        <v>568</v>
      </c>
      <c r="G417" s="199"/>
      <c r="H417" s="201" t="s">
        <v>19</v>
      </c>
      <c r="I417" s="203"/>
      <c r="J417" s="199"/>
      <c r="K417" s="199"/>
      <c r="L417" s="204"/>
      <c r="M417" s="205"/>
      <c r="N417" s="206"/>
      <c r="O417" s="206"/>
      <c r="P417" s="206"/>
      <c r="Q417" s="206"/>
      <c r="R417" s="206"/>
      <c r="S417" s="206"/>
      <c r="T417" s="207"/>
      <c r="AT417" s="208" t="s">
        <v>154</v>
      </c>
      <c r="AU417" s="208" t="s">
        <v>78</v>
      </c>
      <c r="AV417" s="13" t="s">
        <v>74</v>
      </c>
      <c r="AW417" s="13" t="s">
        <v>31</v>
      </c>
      <c r="AX417" s="13" t="s">
        <v>69</v>
      </c>
      <c r="AY417" s="208" t="s">
        <v>144</v>
      </c>
    </row>
    <row r="418" spans="1:65" s="14" customFormat="1" ht="10.199999999999999">
      <c r="B418" s="209"/>
      <c r="C418" s="210"/>
      <c r="D418" s="200" t="s">
        <v>154</v>
      </c>
      <c r="E418" s="211" t="s">
        <v>19</v>
      </c>
      <c r="F418" s="212" t="s">
        <v>569</v>
      </c>
      <c r="G418" s="210"/>
      <c r="H418" s="213">
        <v>16.972000000000001</v>
      </c>
      <c r="I418" s="214"/>
      <c r="J418" s="210"/>
      <c r="K418" s="210"/>
      <c r="L418" s="215"/>
      <c r="M418" s="216"/>
      <c r="N418" s="217"/>
      <c r="O418" s="217"/>
      <c r="P418" s="217"/>
      <c r="Q418" s="217"/>
      <c r="R418" s="217"/>
      <c r="S418" s="217"/>
      <c r="T418" s="218"/>
      <c r="AT418" s="219" t="s">
        <v>154</v>
      </c>
      <c r="AU418" s="219" t="s">
        <v>78</v>
      </c>
      <c r="AV418" s="14" t="s">
        <v>78</v>
      </c>
      <c r="AW418" s="14" t="s">
        <v>31</v>
      </c>
      <c r="AX418" s="14" t="s">
        <v>69</v>
      </c>
      <c r="AY418" s="219" t="s">
        <v>144</v>
      </c>
    </row>
    <row r="419" spans="1:65" s="13" customFormat="1" ht="10.199999999999999">
      <c r="B419" s="198"/>
      <c r="C419" s="199"/>
      <c r="D419" s="200" t="s">
        <v>154</v>
      </c>
      <c r="E419" s="201" t="s">
        <v>19</v>
      </c>
      <c r="F419" s="202" t="s">
        <v>570</v>
      </c>
      <c r="G419" s="199"/>
      <c r="H419" s="201" t="s">
        <v>19</v>
      </c>
      <c r="I419" s="203"/>
      <c r="J419" s="199"/>
      <c r="K419" s="199"/>
      <c r="L419" s="204"/>
      <c r="M419" s="205"/>
      <c r="N419" s="206"/>
      <c r="O419" s="206"/>
      <c r="P419" s="206"/>
      <c r="Q419" s="206"/>
      <c r="R419" s="206"/>
      <c r="S419" s="206"/>
      <c r="T419" s="207"/>
      <c r="AT419" s="208" t="s">
        <v>154</v>
      </c>
      <c r="AU419" s="208" t="s">
        <v>78</v>
      </c>
      <c r="AV419" s="13" t="s">
        <v>74</v>
      </c>
      <c r="AW419" s="13" t="s">
        <v>31</v>
      </c>
      <c r="AX419" s="13" t="s">
        <v>69</v>
      </c>
      <c r="AY419" s="208" t="s">
        <v>144</v>
      </c>
    </row>
    <row r="420" spans="1:65" s="14" customFormat="1" ht="10.199999999999999">
      <c r="B420" s="209"/>
      <c r="C420" s="210"/>
      <c r="D420" s="200" t="s">
        <v>154</v>
      </c>
      <c r="E420" s="211" t="s">
        <v>19</v>
      </c>
      <c r="F420" s="212" t="s">
        <v>571</v>
      </c>
      <c r="G420" s="210"/>
      <c r="H420" s="213">
        <v>21.584</v>
      </c>
      <c r="I420" s="214"/>
      <c r="J420" s="210"/>
      <c r="K420" s="210"/>
      <c r="L420" s="215"/>
      <c r="M420" s="216"/>
      <c r="N420" s="217"/>
      <c r="O420" s="217"/>
      <c r="P420" s="217"/>
      <c r="Q420" s="217"/>
      <c r="R420" s="217"/>
      <c r="S420" s="217"/>
      <c r="T420" s="218"/>
      <c r="AT420" s="219" t="s">
        <v>154</v>
      </c>
      <c r="AU420" s="219" t="s">
        <v>78</v>
      </c>
      <c r="AV420" s="14" t="s">
        <v>78</v>
      </c>
      <c r="AW420" s="14" t="s">
        <v>31</v>
      </c>
      <c r="AX420" s="14" t="s">
        <v>69</v>
      </c>
      <c r="AY420" s="219" t="s">
        <v>144</v>
      </c>
    </row>
    <row r="421" spans="1:65" s="13" customFormat="1" ht="10.199999999999999">
      <c r="B421" s="198"/>
      <c r="C421" s="199"/>
      <c r="D421" s="200" t="s">
        <v>154</v>
      </c>
      <c r="E421" s="201" t="s">
        <v>19</v>
      </c>
      <c r="F421" s="202" t="s">
        <v>566</v>
      </c>
      <c r="G421" s="199"/>
      <c r="H421" s="201" t="s">
        <v>19</v>
      </c>
      <c r="I421" s="203"/>
      <c r="J421" s="199"/>
      <c r="K421" s="199"/>
      <c r="L421" s="204"/>
      <c r="M421" s="205"/>
      <c r="N421" s="206"/>
      <c r="O421" s="206"/>
      <c r="P421" s="206"/>
      <c r="Q421" s="206"/>
      <c r="R421" s="206"/>
      <c r="S421" s="206"/>
      <c r="T421" s="207"/>
      <c r="AT421" s="208" t="s">
        <v>154</v>
      </c>
      <c r="AU421" s="208" t="s">
        <v>78</v>
      </c>
      <c r="AV421" s="13" t="s">
        <v>74</v>
      </c>
      <c r="AW421" s="13" t="s">
        <v>31</v>
      </c>
      <c r="AX421" s="13" t="s">
        <v>69</v>
      </c>
      <c r="AY421" s="208" t="s">
        <v>144</v>
      </c>
    </row>
    <row r="422" spans="1:65" s="14" customFormat="1" ht="10.199999999999999">
      <c r="B422" s="209"/>
      <c r="C422" s="210"/>
      <c r="D422" s="200" t="s">
        <v>154</v>
      </c>
      <c r="E422" s="211" t="s">
        <v>19</v>
      </c>
      <c r="F422" s="212" t="s">
        <v>572</v>
      </c>
      <c r="G422" s="210"/>
      <c r="H422" s="213">
        <v>-4.8</v>
      </c>
      <c r="I422" s="214"/>
      <c r="J422" s="210"/>
      <c r="K422" s="210"/>
      <c r="L422" s="215"/>
      <c r="M422" s="216"/>
      <c r="N422" s="217"/>
      <c r="O422" s="217"/>
      <c r="P422" s="217"/>
      <c r="Q422" s="217"/>
      <c r="R422" s="217"/>
      <c r="S422" s="217"/>
      <c r="T422" s="218"/>
      <c r="AT422" s="219" t="s">
        <v>154</v>
      </c>
      <c r="AU422" s="219" t="s">
        <v>78</v>
      </c>
      <c r="AV422" s="14" t="s">
        <v>78</v>
      </c>
      <c r="AW422" s="14" t="s">
        <v>31</v>
      </c>
      <c r="AX422" s="14" t="s">
        <v>69</v>
      </c>
      <c r="AY422" s="219" t="s">
        <v>144</v>
      </c>
    </row>
    <row r="423" spans="1:65" s="15" customFormat="1" ht="10.199999999999999">
      <c r="B423" s="220"/>
      <c r="C423" s="221"/>
      <c r="D423" s="200" t="s">
        <v>154</v>
      </c>
      <c r="E423" s="222" t="s">
        <v>19</v>
      </c>
      <c r="F423" s="223" t="s">
        <v>158</v>
      </c>
      <c r="G423" s="221"/>
      <c r="H423" s="224">
        <v>68.855000000000004</v>
      </c>
      <c r="I423" s="225"/>
      <c r="J423" s="221"/>
      <c r="K423" s="221"/>
      <c r="L423" s="226"/>
      <c r="M423" s="227"/>
      <c r="N423" s="228"/>
      <c r="O423" s="228"/>
      <c r="P423" s="228"/>
      <c r="Q423" s="228"/>
      <c r="R423" s="228"/>
      <c r="S423" s="228"/>
      <c r="T423" s="229"/>
      <c r="AT423" s="230" t="s">
        <v>154</v>
      </c>
      <c r="AU423" s="230" t="s">
        <v>78</v>
      </c>
      <c r="AV423" s="15" t="s">
        <v>106</v>
      </c>
      <c r="AW423" s="15" t="s">
        <v>31</v>
      </c>
      <c r="AX423" s="15" t="s">
        <v>74</v>
      </c>
      <c r="AY423" s="230" t="s">
        <v>144</v>
      </c>
    </row>
    <row r="424" spans="1:65" s="2" customFormat="1" ht="24.15" customHeight="1">
      <c r="A424" s="36"/>
      <c r="B424" s="37"/>
      <c r="C424" s="180" t="s">
        <v>573</v>
      </c>
      <c r="D424" s="180" t="s">
        <v>146</v>
      </c>
      <c r="E424" s="181" t="s">
        <v>574</v>
      </c>
      <c r="F424" s="182" t="s">
        <v>575</v>
      </c>
      <c r="G424" s="183" t="s">
        <v>232</v>
      </c>
      <c r="H424" s="184">
        <v>48.712000000000003</v>
      </c>
      <c r="I424" s="185"/>
      <c r="J424" s="186">
        <f>ROUND(I424*H424,2)</f>
        <v>0</v>
      </c>
      <c r="K424" s="182" t="s">
        <v>150</v>
      </c>
      <c r="L424" s="41"/>
      <c r="M424" s="187" t="s">
        <v>19</v>
      </c>
      <c r="N424" s="188" t="s">
        <v>40</v>
      </c>
      <c r="O424" s="66"/>
      <c r="P424" s="189">
        <f>O424*H424</f>
        <v>0</v>
      </c>
      <c r="Q424" s="189">
        <v>0.17663999999999999</v>
      </c>
      <c r="R424" s="189">
        <f>Q424*H424</f>
        <v>8.6044876800000001</v>
      </c>
      <c r="S424" s="189">
        <v>0</v>
      </c>
      <c r="T424" s="190">
        <f>S424*H424</f>
        <v>0</v>
      </c>
      <c r="U424" s="36"/>
      <c r="V424" s="36"/>
      <c r="W424" s="36"/>
      <c r="X424" s="36"/>
      <c r="Y424" s="36"/>
      <c r="Z424" s="36"/>
      <c r="AA424" s="36"/>
      <c r="AB424" s="36"/>
      <c r="AC424" s="36"/>
      <c r="AD424" s="36"/>
      <c r="AE424" s="36"/>
      <c r="AR424" s="191" t="s">
        <v>106</v>
      </c>
      <c r="AT424" s="191" t="s">
        <v>146</v>
      </c>
      <c r="AU424" s="191" t="s">
        <v>78</v>
      </c>
      <c r="AY424" s="19" t="s">
        <v>144</v>
      </c>
      <c r="BE424" s="192">
        <f>IF(N424="základní",J424,0)</f>
        <v>0</v>
      </c>
      <c r="BF424" s="192">
        <f>IF(N424="snížená",J424,0)</f>
        <v>0</v>
      </c>
      <c r="BG424" s="192">
        <f>IF(N424="zákl. přenesená",J424,0)</f>
        <v>0</v>
      </c>
      <c r="BH424" s="192">
        <f>IF(N424="sníž. přenesená",J424,0)</f>
        <v>0</v>
      </c>
      <c r="BI424" s="192">
        <f>IF(N424="nulová",J424,0)</f>
        <v>0</v>
      </c>
      <c r="BJ424" s="19" t="s">
        <v>74</v>
      </c>
      <c r="BK424" s="192">
        <f>ROUND(I424*H424,2)</f>
        <v>0</v>
      </c>
      <c r="BL424" s="19" t="s">
        <v>106</v>
      </c>
      <c r="BM424" s="191" t="s">
        <v>576</v>
      </c>
    </row>
    <row r="425" spans="1:65" s="2" customFormat="1" ht="10.199999999999999">
      <c r="A425" s="36"/>
      <c r="B425" s="37"/>
      <c r="C425" s="38"/>
      <c r="D425" s="193" t="s">
        <v>152</v>
      </c>
      <c r="E425" s="38"/>
      <c r="F425" s="194" t="s">
        <v>577</v>
      </c>
      <c r="G425" s="38"/>
      <c r="H425" s="38"/>
      <c r="I425" s="195"/>
      <c r="J425" s="38"/>
      <c r="K425" s="38"/>
      <c r="L425" s="41"/>
      <c r="M425" s="196"/>
      <c r="N425" s="197"/>
      <c r="O425" s="66"/>
      <c r="P425" s="66"/>
      <c r="Q425" s="66"/>
      <c r="R425" s="66"/>
      <c r="S425" s="66"/>
      <c r="T425" s="67"/>
      <c r="U425" s="36"/>
      <c r="V425" s="36"/>
      <c r="W425" s="36"/>
      <c r="X425" s="36"/>
      <c r="Y425" s="36"/>
      <c r="Z425" s="36"/>
      <c r="AA425" s="36"/>
      <c r="AB425" s="36"/>
      <c r="AC425" s="36"/>
      <c r="AD425" s="36"/>
      <c r="AE425" s="36"/>
      <c r="AT425" s="19" t="s">
        <v>152</v>
      </c>
      <c r="AU425" s="19" t="s">
        <v>78</v>
      </c>
    </row>
    <row r="426" spans="1:65" s="13" customFormat="1" ht="10.199999999999999">
      <c r="B426" s="198"/>
      <c r="C426" s="199"/>
      <c r="D426" s="200" t="s">
        <v>154</v>
      </c>
      <c r="E426" s="201" t="s">
        <v>19</v>
      </c>
      <c r="F426" s="202" t="s">
        <v>578</v>
      </c>
      <c r="G426" s="199"/>
      <c r="H426" s="201" t="s">
        <v>19</v>
      </c>
      <c r="I426" s="203"/>
      <c r="J426" s="199"/>
      <c r="K426" s="199"/>
      <c r="L426" s="204"/>
      <c r="M426" s="205"/>
      <c r="N426" s="206"/>
      <c r="O426" s="206"/>
      <c r="P426" s="206"/>
      <c r="Q426" s="206"/>
      <c r="R426" s="206"/>
      <c r="S426" s="206"/>
      <c r="T426" s="207"/>
      <c r="AT426" s="208" t="s">
        <v>154</v>
      </c>
      <c r="AU426" s="208" t="s">
        <v>78</v>
      </c>
      <c r="AV426" s="13" t="s">
        <v>74</v>
      </c>
      <c r="AW426" s="13" t="s">
        <v>31</v>
      </c>
      <c r="AX426" s="13" t="s">
        <v>69</v>
      </c>
      <c r="AY426" s="208" t="s">
        <v>144</v>
      </c>
    </row>
    <row r="427" spans="1:65" s="14" customFormat="1" ht="10.199999999999999">
      <c r="B427" s="209"/>
      <c r="C427" s="210"/>
      <c r="D427" s="200" t="s">
        <v>154</v>
      </c>
      <c r="E427" s="211" t="s">
        <v>19</v>
      </c>
      <c r="F427" s="212" t="s">
        <v>579</v>
      </c>
      <c r="G427" s="210"/>
      <c r="H427" s="213">
        <v>45.067999999999998</v>
      </c>
      <c r="I427" s="214"/>
      <c r="J427" s="210"/>
      <c r="K427" s="210"/>
      <c r="L427" s="215"/>
      <c r="M427" s="216"/>
      <c r="N427" s="217"/>
      <c r="O427" s="217"/>
      <c r="P427" s="217"/>
      <c r="Q427" s="217"/>
      <c r="R427" s="217"/>
      <c r="S427" s="217"/>
      <c r="T427" s="218"/>
      <c r="AT427" s="219" t="s">
        <v>154</v>
      </c>
      <c r="AU427" s="219" t="s">
        <v>78</v>
      </c>
      <c r="AV427" s="14" t="s">
        <v>78</v>
      </c>
      <c r="AW427" s="14" t="s">
        <v>31</v>
      </c>
      <c r="AX427" s="14" t="s">
        <v>69</v>
      </c>
      <c r="AY427" s="219" t="s">
        <v>144</v>
      </c>
    </row>
    <row r="428" spans="1:65" s="14" customFormat="1" ht="10.199999999999999">
      <c r="B428" s="209"/>
      <c r="C428" s="210"/>
      <c r="D428" s="200" t="s">
        <v>154</v>
      </c>
      <c r="E428" s="211" t="s">
        <v>19</v>
      </c>
      <c r="F428" s="212" t="s">
        <v>580</v>
      </c>
      <c r="G428" s="210"/>
      <c r="H428" s="213">
        <v>3.6440000000000001</v>
      </c>
      <c r="I428" s="214"/>
      <c r="J428" s="210"/>
      <c r="K428" s="210"/>
      <c r="L428" s="215"/>
      <c r="M428" s="216"/>
      <c r="N428" s="217"/>
      <c r="O428" s="217"/>
      <c r="P428" s="217"/>
      <c r="Q428" s="217"/>
      <c r="R428" s="217"/>
      <c r="S428" s="217"/>
      <c r="T428" s="218"/>
      <c r="AT428" s="219" t="s">
        <v>154</v>
      </c>
      <c r="AU428" s="219" t="s">
        <v>78</v>
      </c>
      <c r="AV428" s="14" t="s">
        <v>78</v>
      </c>
      <c r="AW428" s="14" t="s">
        <v>31</v>
      </c>
      <c r="AX428" s="14" t="s">
        <v>69</v>
      </c>
      <c r="AY428" s="219" t="s">
        <v>144</v>
      </c>
    </row>
    <row r="429" spans="1:65" s="15" customFormat="1" ht="10.199999999999999">
      <c r="B429" s="220"/>
      <c r="C429" s="221"/>
      <c r="D429" s="200" t="s">
        <v>154</v>
      </c>
      <c r="E429" s="222" t="s">
        <v>19</v>
      </c>
      <c r="F429" s="223" t="s">
        <v>158</v>
      </c>
      <c r="G429" s="221"/>
      <c r="H429" s="224">
        <v>48.711999999999996</v>
      </c>
      <c r="I429" s="225"/>
      <c r="J429" s="221"/>
      <c r="K429" s="221"/>
      <c r="L429" s="226"/>
      <c r="M429" s="227"/>
      <c r="N429" s="228"/>
      <c r="O429" s="228"/>
      <c r="P429" s="228"/>
      <c r="Q429" s="228"/>
      <c r="R429" s="228"/>
      <c r="S429" s="228"/>
      <c r="T429" s="229"/>
      <c r="AT429" s="230" t="s">
        <v>154</v>
      </c>
      <c r="AU429" s="230" t="s">
        <v>78</v>
      </c>
      <c r="AV429" s="15" t="s">
        <v>106</v>
      </c>
      <c r="AW429" s="15" t="s">
        <v>31</v>
      </c>
      <c r="AX429" s="15" t="s">
        <v>74</v>
      </c>
      <c r="AY429" s="230" t="s">
        <v>144</v>
      </c>
    </row>
    <row r="430" spans="1:65" s="2" customFormat="1" ht="24.15" customHeight="1">
      <c r="A430" s="36"/>
      <c r="B430" s="37"/>
      <c r="C430" s="180" t="s">
        <v>581</v>
      </c>
      <c r="D430" s="180" t="s">
        <v>146</v>
      </c>
      <c r="E430" s="181" t="s">
        <v>582</v>
      </c>
      <c r="F430" s="182" t="s">
        <v>583</v>
      </c>
      <c r="G430" s="183" t="s">
        <v>232</v>
      </c>
      <c r="H430" s="184">
        <v>146.136</v>
      </c>
      <c r="I430" s="185"/>
      <c r="J430" s="186">
        <f>ROUND(I430*H430,2)</f>
        <v>0</v>
      </c>
      <c r="K430" s="182" t="s">
        <v>150</v>
      </c>
      <c r="L430" s="41"/>
      <c r="M430" s="187" t="s">
        <v>19</v>
      </c>
      <c r="N430" s="188" t="s">
        <v>40</v>
      </c>
      <c r="O430" s="66"/>
      <c r="P430" s="189">
        <f>O430*H430</f>
        <v>0</v>
      </c>
      <c r="Q430" s="189">
        <v>0.17230999999999999</v>
      </c>
      <c r="R430" s="189">
        <f>Q430*H430</f>
        <v>25.180694159999998</v>
      </c>
      <c r="S430" s="189">
        <v>0</v>
      </c>
      <c r="T430" s="190">
        <f>S430*H430</f>
        <v>0</v>
      </c>
      <c r="U430" s="36"/>
      <c r="V430" s="36"/>
      <c r="W430" s="36"/>
      <c r="X430" s="36"/>
      <c r="Y430" s="36"/>
      <c r="Z430" s="36"/>
      <c r="AA430" s="36"/>
      <c r="AB430" s="36"/>
      <c r="AC430" s="36"/>
      <c r="AD430" s="36"/>
      <c r="AE430" s="36"/>
      <c r="AR430" s="191" t="s">
        <v>106</v>
      </c>
      <c r="AT430" s="191" t="s">
        <v>146</v>
      </c>
      <c r="AU430" s="191" t="s">
        <v>78</v>
      </c>
      <c r="AY430" s="19" t="s">
        <v>144</v>
      </c>
      <c r="BE430" s="192">
        <f>IF(N430="základní",J430,0)</f>
        <v>0</v>
      </c>
      <c r="BF430" s="192">
        <f>IF(N430="snížená",J430,0)</f>
        <v>0</v>
      </c>
      <c r="BG430" s="192">
        <f>IF(N430="zákl. přenesená",J430,0)</f>
        <v>0</v>
      </c>
      <c r="BH430" s="192">
        <f>IF(N430="sníž. přenesená",J430,0)</f>
        <v>0</v>
      </c>
      <c r="BI430" s="192">
        <f>IF(N430="nulová",J430,0)</f>
        <v>0</v>
      </c>
      <c r="BJ430" s="19" t="s">
        <v>74</v>
      </c>
      <c r="BK430" s="192">
        <f>ROUND(I430*H430,2)</f>
        <v>0</v>
      </c>
      <c r="BL430" s="19" t="s">
        <v>106</v>
      </c>
      <c r="BM430" s="191" t="s">
        <v>584</v>
      </c>
    </row>
    <row r="431" spans="1:65" s="2" customFormat="1" ht="10.199999999999999">
      <c r="A431" s="36"/>
      <c r="B431" s="37"/>
      <c r="C431" s="38"/>
      <c r="D431" s="193" t="s">
        <v>152</v>
      </c>
      <c r="E431" s="38"/>
      <c r="F431" s="194" t="s">
        <v>585</v>
      </c>
      <c r="G431" s="38"/>
      <c r="H431" s="38"/>
      <c r="I431" s="195"/>
      <c r="J431" s="38"/>
      <c r="K431" s="38"/>
      <c r="L431" s="41"/>
      <c r="M431" s="196"/>
      <c r="N431" s="197"/>
      <c r="O431" s="66"/>
      <c r="P431" s="66"/>
      <c r="Q431" s="66"/>
      <c r="R431" s="66"/>
      <c r="S431" s="66"/>
      <c r="T431" s="67"/>
      <c r="U431" s="36"/>
      <c r="V431" s="36"/>
      <c r="W431" s="36"/>
      <c r="X431" s="36"/>
      <c r="Y431" s="36"/>
      <c r="Z431" s="36"/>
      <c r="AA431" s="36"/>
      <c r="AB431" s="36"/>
      <c r="AC431" s="36"/>
      <c r="AD431" s="36"/>
      <c r="AE431" s="36"/>
      <c r="AT431" s="19" t="s">
        <v>152</v>
      </c>
      <c r="AU431" s="19" t="s">
        <v>78</v>
      </c>
    </row>
    <row r="432" spans="1:65" s="13" customFormat="1" ht="10.199999999999999">
      <c r="B432" s="198"/>
      <c r="C432" s="199"/>
      <c r="D432" s="200" t="s">
        <v>154</v>
      </c>
      <c r="E432" s="201" t="s">
        <v>19</v>
      </c>
      <c r="F432" s="202" t="s">
        <v>586</v>
      </c>
      <c r="G432" s="199"/>
      <c r="H432" s="201" t="s">
        <v>19</v>
      </c>
      <c r="I432" s="203"/>
      <c r="J432" s="199"/>
      <c r="K432" s="199"/>
      <c r="L432" s="204"/>
      <c r="M432" s="205"/>
      <c r="N432" s="206"/>
      <c r="O432" s="206"/>
      <c r="P432" s="206"/>
      <c r="Q432" s="206"/>
      <c r="R432" s="206"/>
      <c r="S432" s="206"/>
      <c r="T432" s="207"/>
      <c r="AT432" s="208" t="s">
        <v>154</v>
      </c>
      <c r="AU432" s="208" t="s">
        <v>78</v>
      </c>
      <c r="AV432" s="13" t="s">
        <v>74</v>
      </c>
      <c r="AW432" s="13" t="s">
        <v>31</v>
      </c>
      <c r="AX432" s="13" t="s">
        <v>69</v>
      </c>
      <c r="AY432" s="208" t="s">
        <v>144</v>
      </c>
    </row>
    <row r="433" spans="1:65" s="14" customFormat="1" ht="10.199999999999999">
      <c r="B433" s="209"/>
      <c r="C433" s="210"/>
      <c r="D433" s="200" t="s">
        <v>154</v>
      </c>
      <c r="E433" s="211" t="s">
        <v>19</v>
      </c>
      <c r="F433" s="212" t="s">
        <v>587</v>
      </c>
      <c r="G433" s="210"/>
      <c r="H433" s="213">
        <v>202.57</v>
      </c>
      <c r="I433" s="214"/>
      <c r="J433" s="210"/>
      <c r="K433" s="210"/>
      <c r="L433" s="215"/>
      <c r="M433" s="216"/>
      <c r="N433" s="217"/>
      <c r="O433" s="217"/>
      <c r="P433" s="217"/>
      <c r="Q433" s="217"/>
      <c r="R433" s="217"/>
      <c r="S433" s="217"/>
      <c r="T433" s="218"/>
      <c r="AT433" s="219" t="s">
        <v>154</v>
      </c>
      <c r="AU433" s="219" t="s">
        <v>78</v>
      </c>
      <c r="AV433" s="14" t="s">
        <v>78</v>
      </c>
      <c r="AW433" s="14" t="s">
        <v>31</v>
      </c>
      <c r="AX433" s="14" t="s">
        <v>69</v>
      </c>
      <c r="AY433" s="219" t="s">
        <v>144</v>
      </c>
    </row>
    <row r="434" spans="1:65" s="13" customFormat="1" ht="10.199999999999999">
      <c r="B434" s="198"/>
      <c r="C434" s="199"/>
      <c r="D434" s="200" t="s">
        <v>154</v>
      </c>
      <c r="E434" s="201" t="s">
        <v>19</v>
      </c>
      <c r="F434" s="202" t="s">
        <v>566</v>
      </c>
      <c r="G434" s="199"/>
      <c r="H434" s="201" t="s">
        <v>19</v>
      </c>
      <c r="I434" s="203"/>
      <c r="J434" s="199"/>
      <c r="K434" s="199"/>
      <c r="L434" s="204"/>
      <c r="M434" s="205"/>
      <c r="N434" s="206"/>
      <c r="O434" s="206"/>
      <c r="P434" s="206"/>
      <c r="Q434" s="206"/>
      <c r="R434" s="206"/>
      <c r="S434" s="206"/>
      <c r="T434" s="207"/>
      <c r="AT434" s="208" t="s">
        <v>154</v>
      </c>
      <c r="AU434" s="208" t="s">
        <v>78</v>
      </c>
      <c r="AV434" s="13" t="s">
        <v>74</v>
      </c>
      <c r="AW434" s="13" t="s">
        <v>31</v>
      </c>
      <c r="AX434" s="13" t="s">
        <v>69</v>
      </c>
      <c r="AY434" s="208" t="s">
        <v>144</v>
      </c>
    </row>
    <row r="435" spans="1:65" s="14" customFormat="1" ht="10.199999999999999">
      <c r="B435" s="209"/>
      <c r="C435" s="210"/>
      <c r="D435" s="200" t="s">
        <v>154</v>
      </c>
      <c r="E435" s="211" t="s">
        <v>19</v>
      </c>
      <c r="F435" s="212" t="s">
        <v>588</v>
      </c>
      <c r="G435" s="210"/>
      <c r="H435" s="213">
        <v>-3.52</v>
      </c>
      <c r="I435" s="214"/>
      <c r="J435" s="210"/>
      <c r="K435" s="210"/>
      <c r="L435" s="215"/>
      <c r="M435" s="216"/>
      <c r="N435" s="217"/>
      <c r="O435" s="217"/>
      <c r="P435" s="217"/>
      <c r="Q435" s="217"/>
      <c r="R435" s="217"/>
      <c r="S435" s="217"/>
      <c r="T435" s="218"/>
      <c r="AT435" s="219" t="s">
        <v>154</v>
      </c>
      <c r="AU435" s="219" t="s">
        <v>78</v>
      </c>
      <c r="AV435" s="14" t="s">
        <v>78</v>
      </c>
      <c r="AW435" s="14" t="s">
        <v>31</v>
      </c>
      <c r="AX435" s="14" t="s">
        <v>69</v>
      </c>
      <c r="AY435" s="219" t="s">
        <v>144</v>
      </c>
    </row>
    <row r="436" spans="1:65" s="14" customFormat="1" ht="10.199999999999999">
      <c r="B436" s="209"/>
      <c r="C436" s="210"/>
      <c r="D436" s="200" t="s">
        <v>154</v>
      </c>
      <c r="E436" s="211" t="s">
        <v>19</v>
      </c>
      <c r="F436" s="212" t="s">
        <v>589</v>
      </c>
      <c r="G436" s="210"/>
      <c r="H436" s="213">
        <v>-15.07</v>
      </c>
      <c r="I436" s="214"/>
      <c r="J436" s="210"/>
      <c r="K436" s="210"/>
      <c r="L436" s="215"/>
      <c r="M436" s="216"/>
      <c r="N436" s="217"/>
      <c r="O436" s="217"/>
      <c r="P436" s="217"/>
      <c r="Q436" s="217"/>
      <c r="R436" s="217"/>
      <c r="S436" s="217"/>
      <c r="T436" s="218"/>
      <c r="AT436" s="219" t="s">
        <v>154</v>
      </c>
      <c r="AU436" s="219" t="s">
        <v>78</v>
      </c>
      <c r="AV436" s="14" t="s">
        <v>78</v>
      </c>
      <c r="AW436" s="14" t="s">
        <v>31</v>
      </c>
      <c r="AX436" s="14" t="s">
        <v>69</v>
      </c>
      <c r="AY436" s="219" t="s">
        <v>144</v>
      </c>
    </row>
    <row r="437" spans="1:65" s="14" customFormat="1" ht="10.199999999999999">
      <c r="B437" s="209"/>
      <c r="C437" s="210"/>
      <c r="D437" s="200" t="s">
        <v>154</v>
      </c>
      <c r="E437" s="211" t="s">
        <v>19</v>
      </c>
      <c r="F437" s="212" t="s">
        <v>590</v>
      </c>
      <c r="G437" s="210"/>
      <c r="H437" s="213">
        <v>-23.643999999999998</v>
      </c>
      <c r="I437" s="214"/>
      <c r="J437" s="210"/>
      <c r="K437" s="210"/>
      <c r="L437" s="215"/>
      <c r="M437" s="216"/>
      <c r="N437" s="217"/>
      <c r="O437" s="217"/>
      <c r="P437" s="217"/>
      <c r="Q437" s="217"/>
      <c r="R437" s="217"/>
      <c r="S437" s="217"/>
      <c r="T437" s="218"/>
      <c r="AT437" s="219" t="s">
        <v>154</v>
      </c>
      <c r="AU437" s="219" t="s">
        <v>78</v>
      </c>
      <c r="AV437" s="14" t="s">
        <v>78</v>
      </c>
      <c r="AW437" s="14" t="s">
        <v>31</v>
      </c>
      <c r="AX437" s="14" t="s">
        <v>69</v>
      </c>
      <c r="AY437" s="219" t="s">
        <v>144</v>
      </c>
    </row>
    <row r="438" spans="1:65" s="14" customFormat="1" ht="10.199999999999999">
      <c r="B438" s="209"/>
      <c r="C438" s="210"/>
      <c r="D438" s="200" t="s">
        <v>154</v>
      </c>
      <c r="E438" s="211" t="s">
        <v>19</v>
      </c>
      <c r="F438" s="212" t="s">
        <v>591</v>
      </c>
      <c r="G438" s="210"/>
      <c r="H438" s="213">
        <v>-4.08</v>
      </c>
      <c r="I438" s="214"/>
      <c r="J438" s="210"/>
      <c r="K438" s="210"/>
      <c r="L438" s="215"/>
      <c r="M438" s="216"/>
      <c r="N438" s="217"/>
      <c r="O438" s="217"/>
      <c r="P438" s="217"/>
      <c r="Q438" s="217"/>
      <c r="R438" s="217"/>
      <c r="S438" s="217"/>
      <c r="T438" s="218"/>
      <c r="AT438" s="219" t="s">
        <v>154</v>
      </c>
      <c r="AU438" s="219" t="s">
        <v>78</v>
      </c>
      <c r="AV438" s="14" t="s">
        <v>78</v>
      </c>
      <c r="AW438" s="14" t="s">
        <v>31</v>
      </c>
      <c r="AX438" s="14" t="s">
        <v>69</v>
      </c>
      <c r="AY438" s="219" t="s">
        <v>144</v>
      </c>
    </row>
    <row r="439" spans="1:65" s="14" customFormat="1" ht="10.199999999999999">
      <c r="B439" s="209"/>
      <c r="C439" s="210"/>
      <c r="D439" s="200" t="s">
        <v>154</v>
      </c>
      <c r="E439" s="211" t="s">
        <v>19</v>
      </c>
      <c r="F439" s="212" t="s">
        <v>592</v>
      </c>
      <c r="G439" s="210"/>
      <c r="H439" s="213">
        <v>-10.119999999999999</v>
      </c>
      <c r="I439" s="214"/>
      <c r="J439" s="210"/>
      <c r="K439" s="210"/>
      <c r="L439" s="215"/>
      <c r="M439" s="216"/>
      <c r="N439" s="217"/>
      <c r="O439" s="217"/>
      <c r="P439" s="217"/>
      <c r="Q439" s="217"/>
      <c r="R439" s="217"/>
      <c r="S439" s="217"/>
      <c r="T439" s="218"/>
      <c r="AT439" s="219" t="s">
        <v>154</v>
      </c>
      <c r="AU439" s="219" t="s">
        <v>78</v>
      </c>
      <c r="AV439" s="14" t="s">
        <v>78</v>
      </c>
      <c r="AW439" s="14" t="s">
        <v>31</v>
      </c>
      <c r="AX439" s="14" t="s">
        <v>69</v>
      </c>
      <c r="AY439" s="219" t="s">
        <v>144</v>
      </c>
    </row>
    <row r="440" spans="1:65" s="15" customFormat="1" ht="10.199999999999999">
      <c r="B440" s="220"/>
      <c r="C440" s="221"/>
      <c r="D440" s="200" t="s">
        <v>154</v>
      </c>
      <c r="E440" s="222" t="s">
        <v>19</v>
      </c>
      <c r="F440" s="223" t="s">
        <v>158</v>
      </c>
      <c r="G440" s="221"/>
      <c r="H440" s="224">
        <v>146.13599999999997</v>
      </c>
      <c r="I440" s="225"/>
      <c r="J440" s="221"/>
      <c r="K440" s="221"/>
      <c r="L440" s="226"/>
      <c r="M440" s="227"/>
      <c r="N440" s="228"/>
      <c r="O440" s="228"/>
      <c r="P440" s="228"/>
      <c r="Q440" s="228"/>
      <c r="R440" s="228"/>
      <c r="S440" s="228"/>
      <c r="T440" s="229"/>
      <c r="AT440" s="230" t="s">
        <v>154</v>
      </c>
      <c r="AU440" s="230" t="s">
        <v>78</v>
      </c>
      <c r="AV440" s="15" t="s">
        <v>106</v>
      </c>
      <c r="AW440" s="15" t="s">
        <v>31</v>
      </c>
      <c r="AX440" s="15" t="s">
        <v>74</v>
      </c>
      <c r="AY440" s="230" t="s">
        <v>144</v>
      </c>
    </row>
    <row r="441" spans="1:65" s="2" customFormat="1" ht="33" customHeight="1">
      <c r="A441" s="36"/>
      <c r="B441" s="37"/>
      <c r="C441" s="180" t="s">
        <v>593</v>
      </c>
      <c r="D441" s="180" t="s">
        <v>146</v>
      </c>
      <c r="E441" s="181" t="s">
        <v>594</v>
      </c>
      <c r="F441" s="182" t="s">
        <v>595</v>
      </c>
      <c r="G441" s="183" t="s">
        <v>232</v>
      </c>
      <c r="H441" s="184">
        <v>3.907</v>
      </c>
      <c r="I441" s="185"/>
      <c r="J441" s="186">
        <f>ROUND(I441*H441,2)</f>
        <v>0</v>
      </c>
      <c r="K441" s="182" t="s">
        <v>150</v>
      </c>
      <c r="L441" s="41"/>
      <c r="M441" s="187" t="s">
        <v>19</v>
      </c>
      <c r="N441" s="188" t="s">
        <v>40</v>
      </c>
      <c r="O441" s="66"/>
      <c r="P441" s="189">
        <f>O441*H441</f>
        <v>0</v>
      </c>
      <c r="Q441" s="189">
        <v>0.15423000000000001</v>
      </c>
      <c r="R441" s="189">
        <f>Q441*H441</f>
        <v>0.60257661000000007</v>
      </c>
      <c r="S441" s="189">
        <v>0</v>
      </c>
      <c r="T441" s="190">
        <f>S441*H441</f>
        <v>0</v>
      </c>
      <c r="U441" s="36"/>
      <c r="V441" s="36"/>
      <c r="W441" s="36"/>
      <c r="X441" s="36"/>
      <c r="Y441" s="36"/>
      <c r="Z441" s="36"/>
      <c r="AA441" s="36"/>
      <c r="AB441" s="36"/>
      <c r="AC441" s="36"/>
      <c r="AD441" s="36"/>
      <c r="AE441" s="36"/>
      <c r="AR441" s="191" t="s">
        <v>106</v>
      </c>
      <c r="AT441" s="191" t="s">
        <v>146</v>
      </c>
      <c r="AU441" s="191" t="s">
        <v>78</v>
      </c>
      <c r="AY441" s="19" t="s">
        <v>144</v>
      </c>
      <c r="BE441" s="192">
        <f>IF(N441="základní",J441,0)</f>
        <v>0</v>
      </c>
      <c r="BF441" s="192">
        <f>IF(N441="snížená",J441,0)</f>
        <v>0</v>
      </c>
      <c r="BG441" s="192">
        <f>IF(N441="zákl. přenesená",J441,0)</f>
        <v>0</v>
      </c>
      <c r="BH441" s="192">
        <f>IF(N441="sníž. přenesená",J441,0)</f>
        <v>0</v>
      </c>
      <c r="BI441" s="192">
        <f>IF(N441="nulová",J441,0)</f>
        <v>0</v>
      </c>
      <c r="BJ441" s="19" t="s">
        <v>74</v>
      </c>
      <c r="BK441" s="192">
        <f>ROUND(I441*H441,2)</f>
        <v>0</v>
      </c>
      <c r="BL441" s="19" t="s">
        <v>106</v>
      </c>
      <c r="BM441" s="191" t="s">
        <v>596</v>
      </c>
    </row>
    <row r="442" spans="1:65" s="2" customFormat="1" ht="10.199999999999999">
      <c r="A442" s="36"/>
      <c r="B442" s="37"/>
      <c r="C442" s="38"/>
      <c r="D442" s="193" t="s">
        <v>152</v>
      </c>
      <c r="E442" s="38"/>
      <c r="F442" s="194" t="s">
        <v>597</v>
      </c>
      <c r="G442" s="38"/>
      <c r="H442" s="38"/>
      <c r="I442" s="195"/>
      <c r="J442" s="38"/>
      <c r="K442" s="38"/>
      <c r="L442" s="41"/>
      <c r="M442" s="196"/>
      <c r="N442" s="197"/>
      <c r="O442" s="66"/>
      <c r="P442" s="66"/>
      <c r="Q442" s="66"/>
      <c r="R442" s="66"/>
      <c r="S442" s="66"/>
      <c r="T442" s="67"/>
      <c r="U442" s="36"/>
      <c r="V442" s="36"/>
      <c r="W442" s="36"/>
      <c r="X442" s="36"/>
      <c r="Y442" s="36"/>
      <c r="Z442" s="36"/>
      <c r="AA442" s="36"/>
      <c r="AB442" s="36"/>
      <c r="AC442" s="36"/>
      <c r="AD442" s="36"/>
      <c r="AE442" s="36"/>
      <c r="AT442" s="19" t="s">
        <v>152</v>
      </c>
      <c r="AU442" s="19" t="s">
        <v>78</v>
      </c>
    </row>
    <row r="443" spans="1:65" s="13" customFormat="1" ht="10.199999999999999">
      <c r="B443" s="198"/>
      <c r="C443" s="199"/>
      <c r="D443" s="200" t="s">
        <v>154</v>
      </c>
      <c r="E443" s="201" t="s">
        <v>19</v>
      </c>
      <c r="F443" s="202" t="s">
        <v>598</v>
      </c>
      <c r="G443" s="199"/>
      <c r="H443" s="201" t="s">
        <v>19</v>
      </c>
      <c r="I443" s="203"/>
      <c r="J443" s="199"/>
      <c r="K443" s="199"/>
      <c r="L443" s="204"/>
      <c r="M443" s="205"/>
      <c r="N443" s="206"/>
      <c r="O443" s="206"/>
      <c r="P443" s="206"/>
      <c r="Q443" s="206"/>
      <c r="R443" s="206"/>
      <c r="S443" s="206"/>
      <c r="T443" s="207"/>
      <c r="AT443" s="208" t="s">
        <v>154</v>
      </c>
      <c r="AU443" s="208" t="s">
        <v>78</v>
      </c>
      <c r="AV443" s="13" t="s">
        <v>74</v>
      </c>
      <c r="AW443" s="13" t="s">
        <v>31</v>
      </c>
      <c r="AX443" s="13" t="s">
        <v>69</v>
      </c>
      <c r="AY443" s="208" t="s">
        <v>144</v>
      </c>
    </row>
    <row r="444" spans="1:65" s="14" customFormat="1" ht="10.199999999999999">
      <c r="B444" s="209"/>
      <c r="C444" s="210"/>
      <c r="D444" s="200" t="s">
        <v>154</v>
      </c>
      <c r="E444" s="211" t="s">
        <v>19</v>
      </c>
      <c r="F444" s="212" t="s">
        <v>599</v>
      </c>
      <c r="G444" s="210"/>
      <c r="H444" s="213">
        <v>4.9649999999999999</v>
      </c>
      <c r="I444" s="214"/>
      <c r="J444" s="210"/>
      <c r="K444" s="210"/>
      <c r="L444" s="215"/>
      <c r="M444" s="216"/>
      <c r="N444" s="217"/>
      <c r="O444" s="217"/>
      <c r="P444" s="217"/>
      <c r="Q444" s="217"/>
      <c r="R444" s="217"/>
      <c r="S444" s="217"/>
      <c r="T444" s="218"/>
      <c r="AT444" s="219" t="s">
        <v>154</v>
      </c>
      <c r="AU444" s="219" t="s">
        <v>78</v>
      </c>
      <c r="AV444" s="14" t="s">
        <v>78</v>
      </c>
      <c r="AW444" s="14" t="s">
        <v>31</v>
      </c>
      <c r="AX444" s="14" t="s">
        <v>69</v>
      </c>
      <c r="AY444" s="219" t="s">
        <v>144</v>
      </c>
    </row>
    <row r="445" spans="1:65" s="13" customFormat="1" ht="10.199999999999999">
      <c r="B445" s="198"/>
      <c r="C445" s="199"/>
      <c r="D445" s="200" t="s">
        <v>154</v>
      </c>
      <c r="E445" s="201" t="s">
        <v>19</v>
      </c>
      <c r="F445" s="202" t="s">
        <v>566</v>
      </c>
      <c r="G445" s="199"/>
      <c r="H445" s="201" t="s">
        <v>19</v>
      </c>
      <c r="I445" s="203"/>
      <c r="J445" s="199"/>
      <c r="K445" s="199"/>
      <c r="L445" s="204"/>
      <c r="M445" s="205"/>
      <c r="N445" s="206"/>
      <c r="O445" s="206"/>
      <c r="P445" s="206"/>
      <c r="Q445" s="206"/>
      <c r="R445" s="206"/>
      <c r="S445" s="206"/>
      <c r="T445" s="207"/>
      <c r="AT445" s="208" t="s">
        <v>154</v>
      </c>
      <c r="AU445" s="208" t="s">
        <v>78</v>
      </c>
      <c r="AV445" s="13" t="s">
        <v>74</v>
      </c>
      <c r="AW445" s="13" t="s">
        <v>31</v>
      </c>
      <c r="AX445" s="13" t="s">
        <v>69</v>
      </c>
      <c r="AY445" s="208" t="s">
        <v>144</v>
      </c>
    </row>
    <row r="446" spans="1:65" s="14" customFormat="1" ht="10.199999999999999">
      <c r="B446" s="209"/>
      <c r="C446" s="210"/>
      <c r="D446" s="200" t="s">
        <v>154</v>
      </c>
      <c r="E446" s="211" t="s">
        <v>19</v>
      </c>
      <c r="F446" s="212" t="s">
        <v>600</v>
      </c>
      <c r="G446" s="210"/>
      <c r="H446" s="213">
        <v>-1.0580000000000001</v>
      </c>
      <c r="I446" s="214"/>
      <c r="J446" s="210"/>
      <c r="K446" s="210"/>
      <c r="L446" s="215"/>
      <c r="M446" s="216"/>
      <c r="N446" s="217"/>
      <c r="O446" s="217"/>
      <c r="P446" s="217"/>
      <c r="Q446" s="217"/>
      <c r="R446" s="217"/>
      <c r="S446" s="217"/>
      <c r="T446" s="218"/>
      <c r="AT446" s="219" t="s">
        <v>154</v>
      </c>
      <c r="AU446" s="219" t="s">
        <v>78</v>
      </c>
      <c r="AV446" s="14" t="s">
        <v>78</v>
      </c>
      <c r="AW446" s="14" t="s">
        <v>31</v>
      </c>
      <c r="AX446" s="14" t="s">
        <v>69</v>
      </c>
      <c r="AY446" s="219" t="s">
        <v>144</v>
      </c>
    </row>
    <row r="447" spans="1:65" s="15" customFormat="1" ht="10.199999999999999">
      <c r="B447" s="220"/>
      <c r="C447" s="221"/>
      <c r="D447" s="200" t="s">
        <v>154</v>
      </c>
      <c r="E447" s="222" t="s">
        <v>19</v>
      </c>
      <c r="F447" s="223" t="s">
        <v>158</v>
      </c>
      <c r="G447" s="221"/>
      <c r="H447" s="224">
        <v>3.907</v>
      </c>
      <c r="I447" s="225"/>
      <c r="J447" s="221"/>
      <c r="K447" s="221"/>
      <c r="L447" s="226"/>
      <c r="M447" s="227"/>
      <c r="N447" s="228"/>
      <c r="O447" s="228"/>
      <c r="P447" s="228"/>
      <c r="Q447" s="228"/>
      <c r="R447" s="228"/>
      <c r="S447" s="228"/>
      <c r="T447" s="229"/>
      <c r="AT447" s="230" t="s">
        <v>154</v>
      </c>
      <c r="AU447" s="230" t="s">
        <v>78</v>
      </c>
      <c r="AV447" s="15" t="s">
        <v>106</v>
      </c>
      <c r="AW447" s="15" t="s">
        <v>31</v>
      </c>
      <c r="AX447" s="15" t="s">
        <v>74</v>
      </c>
      <c r="AY447" s="230" t="s">
        <v>144</v>
      </c>
    </row>
    <row r="448" spans="1:65" s="2" customFormat="1" ht="33" customHeight="1">
      <c r="A448" s="36"/>
      <c r="B448" s="37"/>
      <c r="C448" s="180" t="s">
        <v>7</v>
      </c>
      <c r="D448" s="180" t="s">
        <v>146</v>
      </c>
      <c r="E448" s="181" t="s">
        <v>601</v>
      </c>
      <c r="F448" s="182" t="s">
        <v>602</v>
      </c>
      <c r="G448" s="183" t="s">
        <v>232</v>
      </c>
      <c r="H448" s="184">
        <v>25.622</v>
      </c>
      <c r="I448" s="185"/>
      <c r="J448" s="186">
        <f>ROUND(I448*H448,2)</f>
        <v>0</v>
      </c>
      <c r="K448" s="182" t="s">
        <v>150</v>
      </c>
      <c r="L448" s="41"/>
      <c r="M448" s="187" t="s">
        <v>19</v>
      </c>
      <c r="N448" s="188" t="s">
        <v>40</v>
      </c>
      <c r="O448" s="66"/>
      <c r="P448" s="189">
        <f>O448*H448</f>
        <v>0</v>
      </c>
      <c r="Q448" s="189">
        <v>0.24478</v>
      </c>
      <c r="R448" s="189">
        <f>Q448*H448</f>
        <v>6.2717531600000003</v>
      </c>
      <c r="S448" s="189">
        <v>0</v>
      </c>
      <c r="T448" s="190">
        <f>S448*H448</f>
        <v>0</v>
      </c>
      <c r="U448" s="36"/>
      <c r="V448" s="36"/>
      <c r="W448" s="36"/>
      <c r="X448" s="36"/>
      <c r="Y448" s="36"/>
      <c r="Z448" s="36"/>
      <c r="AA448" s="36"/>
      <c r="AB448" s="36"/>
      <c r="AC448" s="36"/>
      <c r="AD448" s="36"/>
      <c r="AE448" s="36"/>
      <c r="AR448" s="191" t="s">
        <v>106</v>
      </c>
      <c r="AT448" s="191" t="s">
        <v>146</v>
      </c>
      <c r="AU448" s="191" t="s">
        <v>78</v>
      </c>
      <c r="AY448" s="19" t="s">
        <v>144</v>
      </c>
      <c r="BE448" s="192">
        <f>IF(N448="základní",J448,0)</f>
        <v>0</v>
      </c>
      <c r="BF448" s="192">
        <f>IF(N448="snížená",J448,0)</f>
        <v>0</v>
      </c>
      <c r="BG448" s="192">
        <f>IF(N448="zákl. přenesená",J448,0)</f>
        <v>0</v>
      </c>
      <c r="BH448" s="192">
        <f>IF(N448="sníž. přenesená",J448,0)</f>
        <v>0</v>
      </c>
      <c r="BI448" s="192">
        <f>IF(N448="nulová",J448,0)</f>
        <v>0</v>
      </c>
      <c r="BJ448" s="19" t="s">
        <v>74</v>
      </c>
      <c r="BK448" s="192">
        <f>ROUND(I448*H448,2)</f>
        <v>0</v>
      </c>
      <c r="BL448" s="19" t="s">
        <v>106</v>
      </c>
      <c r="BM448" s="191" t="s">
        <v>603</v>
      </c>
    </row>
    <row r="449" spans="1:65" s="2" customFormat="1" ht="10.199999999999999">
      <c r="A449" s="36"/>
      <c r="B449" s="37"/>
      <c r="C449" s="38"/>
      <c r="D449" s="193" t="s">
        <v>152</v>
      </c>
      <c r="E449" s="38"/>
      <c r="F449" s="194" t="s">
        <v>604</v>
      </c>
      <c r="G449" s="38"/>
      <c r="H449" s="38"/>
      <c r="I449" s="195"/>
      <c r="J449" s="38"/>
      <c r="K449" s="38"/>
      <c r="L449" s="41"/>
      <c r="M449" s="196"/>
      <c r="N449" s="197"/>
      <c r="O449" s="66"/>
      <c r="P449" s="66"/>
      <c r="Q449" s="66"/>
      <c r="R449" s="66"/>
      <c r="S449" s="66"/>
      <c r="T449" s="67"/>
      <c r="U449" s="36"/>
      <c r="V449" s="36"/>
      <c r="W449" s="36"/>
      <c r="X449" s="36"/>
      <c r="Y449" s="36"/>
      <c r="Z449" s="36"/>
      <c r="AA449" s="36"/>
      <c r="AB449" s="36"/>
      <c r="AC449" s="36"/>
      <c r="AD449" s="36"/>
      <c r="AE449" s="36"/>
      <c r="AT449" s="19" t="s">
        <v>152</v>
      </c>
      <c r="AU449" s="19" t="s">
        <v>78</v>
      </c>
    </row>
    <row r="450" spans="1:65" s="13" customFormat="1" ht="10.199999999999999">
      <c r="B450" s="198"/>
      <c r="C450" s="199"/>
      <c r="D450" s="200" t="s">
        <v>154</v>
      </c>
      <c r="E450" s="201" t="s">
        <v>19</v>
      </c>
      <c r="F450" s="202" t="s">
        <v>605</v>
      </c>
      <c r="G450" s="199"/>
      <c r="H450" s="201" t="s">
        <v>19</v>
      </c>
      <c r="I450" s="203"/>
      <c r="J450" s="199"/>
      <c r="K450" s="199"/>
      <c r="L450" s="204"/>
      <c r="M450" s="205"/>
      <c r="N450" s="206"/>
      <c r="O450" s="206"/>
      <c r="P450" s="206"/>
      <c r="Q450" s="206"/>
      <c r="R450" s="206"/>
      <c r="S450" s="206"/>
      <c r="T450" s="207"/>
      <c r="AT450" s="208" t="s">
        <v>154</v>
      </c>
      <c r="AU450" s="208" t="s">
        <v>78</v>
      </c>
      <c r="AV450" s="13" t="s">
        <v>74</v>
      </c>
      <c r="AW450" s="13" t="s">
        <v>31</v>
      </c>
      <c r="AX450" s="13" t="s">
        <v>69</v>
      </c>
      <c r="AY450" s="208" t="s">
        <v>144</v>
      </c>
    </row>
    <row r="451" spans="1:65" s="14" customFormat="1" ht="10.199999999999999">
      <c r="B451" s="209"/>
      <c r="C451" s="210"/>
      <c r="D451" s="200" t="s">
        <v>154</v>
      </c>
      <c r="E451" s="211" t="s">
        <v>19</v>
      </c>
      <c r="F451" s="212" t="s">
        <v>606</v>
      </c>
      <c r="G451" s="210"/>
      <c r="H451" s="213">
        <v>15.557</v>
      </c>
      <c r="I451" s="214"/>
      <c r="J451" s="210"/>
      <c r="K451" s="210"/>
      <c r="L451" s="215"/>
      <c r="M451" s="216"/>
      <c r="N451" s="217"/>
      <c r="O451" s="217"/>
      <c r="P451" s="217"/>
      <c r="Q451" s="217"/>
      <c r="R451" s="217"/>
      <c r="S451" s="217"/>
      <c r="T451" s="218"/>
      <c r="AT451" s="219" t="s">
        <v>154</v>
      </c>
      <c r="AU451" s="219" t="s">
        <v>78</v>
      </c>
      <c r="AV451" s="14" t="s">
        <v>78</v>
      </c>
      <c r="AW451" s="14" t="s">
        <v>31</v>
      </c>
      <c r="AX451" s="14" t="s">
        <v>69</v>
      </c>
      <c r="AY451" s="219" t="s">
        <v>144</v>
      </c>
    </row>
    <row r="452" spans="1:65" s="14" customFormat="1" ht="10.199999999999999">
      <c r="B452" s="209"/>
      <c r="C452" s="210"/>
      <c r="D452" s="200" t="s">
        <v>154</v>
      </c>
      <c r="E452" s="211" t="s">
        <v>19</v>
      </c>
      <c r="F452" s="212" t="s">
        <v>607</v>
      </c>
      <c r="G452" s="210"/>
      <c r="H452" s="213">
        <v>16.492000000000001</v>
      </c>
      <c r="I452" s="214"/>
      <c r="J452" s="210"/>
      <c r="K452" s="210"/>
      <c r="L452" s="215"/>
      <c r="M452" s="216"/>
      <c r="N452" s="217"/>
      <c r="O452" s="217"/>
      <c r="P452" s="217"/>
      <c r="Q452" s="217"/>
      <c r="R452" s="217"/>
      <c r="S452" s="217"/>
      <c r="T452" s="218"/>
      <c r="AT452" s="219" t="s">
        <v>154</v>
      </c>
      <c r="AU452" s="219" t="s">
        <v>78</v>
      </c>
      <c r="AV452" s="14" t="s">
        <v>78</v>
      </c>
      <c r="AW452" s="14" t="s">
        <v>31</v>
      </c>
      <c r="AX452" s="14" t="s">
        <v>69</v>
      </c>
      <c r="AY452" s="219" t="s">
        <v>144</v>
      </c>
    </row>
    <row r="453" spans="1:65" s="13" customFormat="1" ht="10.199999999999999">
      <c r="B453" s="198"/>
      <c r="C453" s="199"/>
      <c r="D453" s="200" t="s">
        <v>154</v>
      </c>
      <c r="E453" s="201" t="s">
        <v>19</v>
      </c>
      <c r="F453" s="202" t="s">
        <v>566</v>
      </c>
      <c r="G453" s="199"/>
      <c r="H453" s="201" t="s">
        <v>19</v>
      </c>
      <c r="I453" s="203"/>
      <c r="J453" s="199"/>
      <c r="K453" s="199"/>
      <c r="L453" s="204"/>
      <c r="M453" s="205"/>
      <c r="N453" s="206"/>
      <c r="O453" s="206"/>
      <c r="P453" s="206"/>
      <c r="Q453" s="206"/>
      <c r="R453" s="206"/>
      <c r="S453" s="206"/>
      <c r="T453" s="207"/>
      <c r="AT453" s="208" t="s">
        <v>154</v>
      </c>
      <c r="AU453" s="208" t="s">
        <v>78</v>
      </c>
      <c r="AV453" s="13" t="s">
        <v>74</v>
      </c>
      <c r="AW453" s="13" t="s">
        <v>31</v>
      </c>
      <c r="AX453" s="13" t="s">
        <v>69</v>
      </c>
      <c r="AY453" s="208" t="s">
        <v>144</v>
      </c>
    </row>
    <row r="454" spans="1:65" s="14" customFormat="1" ht="10.199999999999999">
      <c r="B454" s="209"/>
      <c r="C454" s="210"/>
      <c r="D454" s="200" t="s">
        <v>154</v>
      </c>
      <c r="E454" s="211" t="s">
        <v>19</v>
      </c>
      <c r="F454" s="212" t="s">
        <v>608</v>
      </c>
      <c r="G454" s="210"/>
      <c r="H454" s="213">
        <v>-2.2280000000000002</v>
      </c>
      <c r="I454" s="214"/>
      <c r="J454" s="210"/>
      <c r="K454" s="210"/>
      <c r="L454" s="215"/>
      <c r="M454" s="216"/>
      <c r="N454" s="217"/>
      <c r="O454" s="217"/>
      <c r="P454" s="217"/>
      <c r="Q454" s="217"/>
      <c r="R454" s="217"/>
      <c r="S454" s="217"/>
      <c r="T454" s="218"/>
      <c r="AT454" s="219" t="s">
        <v>154</v>
      </c>
      <c r="AU454" s="219" t="s">
        <v>78</v>
      </c>
      <c r="AV454" s="14" t="s">
        <v>78</v>
      </c>
      <c r="AW454" s="14" t="s">
        <v>31</v>
      </c>
      <c r="AX454" s="14" t="s">
        <v>69</v>
      </c>
      <c r="AY454" s="219" t="s">
        <v>144</v>
      </c>
    </row>
    <row r="455" spans="1:65" s="14" customFormat="1" ht="10.199999999999999">
      <c r="B455" s="209"/>
      <c r="C455" s="210"/>
      <c r="D455" s="200" t="s">
        <v>154</v>
      </c>
      <c r="E455" s="211" t="s">
        <v>19</v>
      </c>
      <c r="F455" s="212" t="s">
        <v>609</v>
      </c>
      <c r="G455" s="210"/>
      <c r="H455" s="213">
        <v>-2.9830000000000001</v>
      </c>
      <c r="I455" s="214"/>
      <c r="J455" s="210"/>
      <c r="K455" s="210"/>
      <c r="L455" s="215"/>
      <c r="M455" s="216"/>
      <c r="N455" s="217"/>
      <c r="O455" s="217"/>
      <c r="P455" s="217"/>
      <c r="Q455" s="217"/>
      <c r="R455" s="217"/>
      <c r="S455" s="217"/>
      <c r="T455" s="218"/>
      <c r="AT455" s="219" t="s">
        <v>154</v>
      </c>
      <c r="AU455" s="219" t="s">
        <v>78</v>
      </c>
      <c r="AV455" s="14" t="s">
        <v>78</v>
      </c>
      <c r="AW455" s="14" t="s">
        <v>31</v>
      </c>
      <c r="AX455" s="14" t="s">
        <v>69</v>
      </c>
      <c r="AY455" s="219" t="s">
        <v>144</v>
      </c>
    </row>
    <row r="456" spans="1:65" s="14" customFormat="1" ht="10.199999999999999">
      <c r="B456" s="209"/>
      <c r="C456" s="210"/>
      <c r="D456" s="200" t="s">
        <v>154</v>
      </c>
      <c r="E456" s="211" t="s">
        <v>19</v>
      </c>
      <c r="F456" s="212" t="s">
        <v>610</v>
      </c>
      <c r="G456" s="210"/>
      <c r="H456" s="213">
        <v>-3.3410000000000002</v>
      </c>
      <c r="I456" s="214"/>
      <c r="J456" s="210"/>
      <c r="K456" s="210"/>
      <c r="L456" s="215"/>
      <c r="M456" s="216"/>
      <c r="N456" s="217"/>
      <c r="O456" s="217"/>
      <c r="P456" s="217"/>
      <c r="Q456" s="217"/>
      <c r="R456" s="217"/>
      <c r="S456" s="217"/>
      <c r="T456" s="218"/>
      <c r="AT456" s="219" t="s">
        <v>154</v>
      </c>
      <c r="AU456" s="219" t="s">
        <v>78</v>
      </c>
      <c r="AV456" s="14" t="s">
        <v>78</v>
      </c>
      <c r="AW456" s="14" t="s">
        <v>31</v>
      </c>
      <c r="AX456" s="14" t="s">
        <v>69</v>
      </c>
      <c r="AY456" s="219" t="s">
        <v>144</v>
      </c>
    </row>
    <row r="457" spans="1:65" s="13" customFormat="1" ht="10.199999999999999">
      <c r="B457" s="198"/>
      <c r="C457" s="199"/>
      <c r="D457" s="200" t="s">
        <v>154</v>
      </c>
      <c r="E457" s="201" t="s">
        <v>19</v>
      </c>
      <c r="F457" s="202" t="s">
        <v>611</v>
      </c>
      <c r="G457" s="199"/>
      <c r="H457" s="201" t="s">
        <v>19</v>
      </c>
      <c r="I457" s="203"/>
      <c r="J457" s="199"/>
      <c r="K457" s="199"/>
      <c r="L457" s="204"/>
      <c r="M457" s="205"/>
      <c r="N457" s="206"/>
      <c r="O457" s="206"/>
      <c r="P457" s="206"/>
      <c r="Q457" s="206"/>
      <c r="R457" s="206"/>
      <c r="S457" s="206"/>
      <c r="T457" s="207"/>
      <c r="AT457" s="208" t="s">
        <v>154</v>
      </c>
      <c r="AU457" s="208" t="s">
        <v>78</v>
      </c>
      <c r="AV457" s="13" t="s">
        <v>74</v>
      </c>
      <c r="AW457" s="13" t="s">
        <v>31</v>
      </c>
      <c r="AX457" s="13" t="s">
        <v>69</v>
      </c>
      <c r="AY457" s="208" t="s">
        <v>144</v>
      </c>
    </row>
    <row r="458" spans="1:65" s="14" customFormat="1" ht="10.199999999999999">
      <c r="B458" s="209"/>
      <c r="C458" s="210"/>
      <c r="D458" s="200" t="s">
        <v>154</v>
      </c>
      <c r="E458" s="211" t="s">
        <v>19</v>
      </c>
      <c r="F458" s="212" t="s">
        <v>612</v>
      </c>
      <c r="G458" s="210"/>
      <c r="H458" s="213">
        <v>2.125</v>
      </c>
      <c r="I458" s="214"/>
      <c r="J458" s="210"/>
      <c r="K458" s="210"/>
      <c r="L458" s="215"/>
      <c r="M458" s="216"/>
      <c r="N458" s="217"/>
      <c r="O458" s="217"/>
      <c r="P458" s="217"/>
      <c r="Q458" s="217"/>
      <c r="R458" s="217"/>
      <c r="S458" s="217"/>
      <c r="T458" s="218"/>
      <c r="AT458" s="219" t="s">
        <v>154</v>
      </c>
      <c r="AU458" s="219" t="s">
        <v>78</v>
      </c>
      <c r="AV458" s="14" t="s">
        <v>78</v>
      </c>
      <c r="AW458" s="14" t="s">
        <v>31</v>
      </c>
      <c r="AX458" s="14" t="s">
        <v>69</v>
      </c>
      <c r="AY458" s="219" t="s">
        <v>144</v>
      </c>
    </row>
    <row r="459" spans="1:65" s="15" customFormat="1" ht="10.199999999999999">
      <c r="B459" s="220"/>
      <c r="C459" s="221"/>
      <c r="D459" s="200" t="s">
        <v>154</v>
      </c>
      <c r="E459" s="222" t="s">
        <v>19</v>
      </c>
      <c r="F459" s="223" t="s">
        <v>158</v>
      </c>
      <c r="G459" s="221"/>
      <c r="H459" s="224">
        <v>25.621999999999996</v>
      </c>
      <c r="I459" s="225"/>
      <c r="J459" s="221"/>
      <c r="K459" s="221"/>
      <c r="L459" s="226"/>
      <c r="M459" s="227"/>
      <c r="N459" s="228"/>
      <c r="O459" s="228"/>
      <c r="P459" s="228"/>
      <c r="Q459" s="228"/>
      <c r="R459" s="228"/>
      <c r="S459" s="228"/>
      <c r="T459" s="229"/>
      <c r="AT459" s="230" t="s">
        <v>154</v>
      </c>
      <c r="AU459" s="230" t="s">
        <v>78</v>
      </c>
      <c r="AV459" s="15" t="s">
        <v>106</v>
      </c>
      <c r="AW459" s="15" t="s">
        <v>31</v>
      </c>
      <c r="AX459" s="15" t="s">
        <v>74</v>
      </c>
      <c r="AY459" s="230" t="s">
        <v>144</v>
      </c>
    </row>
    <row r="460" spans="1:65" s="2" customFormat="1" ht="21.75" customHeight="1">
      <c r="A460" s="36"/>
      <c r="B460" s="37"/>
      <c r="C460" s="180" t="s">
        <v>613</v>
      </c>
      <c r="D460" s="180" t="s">
        <v>146</v>
      </c>
      <c r="E460" s="181" t="s">
        <v>614</v>
      </c>
      <c r="F460" s="182" t="s">
        <v>615</v>
      </c>
      <c r="G460" s="183" t="s">
        <v>149</v>
      </c>
      <c r="H460" s="184">
        <v>8.8670000000000009</v>
      </c>
      <c r="I460" s="185"/>
      <c r="J460" s="186">
        <f>ROUND(I460*H460,2)</f>
        <v>0</v>
      </c>
      <c r="K460" s="182" t="s">
        <v>150</v>
      </c>
      <c r="L460" s="41"/>
      <c r="M460" s="187" t="s">
        <v>19</v>
      </c>
      <c r="N460" s="188" t="s">
        <v>40</v>
      </c>
      <c r="O460" s="66"/>
      <c r="P460" s="189">
        <f>O460*H460</f>
        <v>0</v>
      </c>
      <c r="Q460" s="189">
        <v>2.45329</v>
      </c>
      <c r="R460" s="189">
        <f>Q460*H460</f>
        <v>21.753322430000001</v>
      </c>
      <c r="S460" s="189">
        <v>0</v>
      </c>
      <c r="T460" s="190">
        <f>S460*H460</f>
        <v>0</v>
      </c>
      <c r="U460" s="36"/>
      <c r="V460" s="36"/>
      <c r="W460" s="36"/>
      <c r="X460" s="36"/>
      <c r="Y460" s="36"/>
      <c r="Z460" s="36"/>
      <c r="AA460" s="36"/>
      <c r="AB460" s="36"/>
      <c r="AC460" s="36"/>
      <c r="AD460" s="36"/>
      <c r="AE460" s="36"/>
      <c r="AR460" s="191" t="s">
        <v>106</v>
      </c>
      <c r="AT460" s="191" t="s">
        <v>146</v>
      </c>
      <c r="AU460" s="191" t="s">
        <v>78</v>
      </c>
      <c r="AY460" s="19" t="s">
        <v>144</v>
      </c>
      <c r="BE460" s="192">
        <f>IF(N460="základní",J460,0)</f>
        <v>0</v>
      </c>
      <c r="BF460" s="192">
        <f>IF(N460="snížená",J460,0)</f>
        <v>0</v>
      </c>
      <c r="BG460" s="192">
        <f>IF(N460="zákl. přenesená",J460,0)</f>
        <v>0</v>
      </c>
      <c r="BH460" s="192">
        <f>IF(N460="sníž. přenesená",J460,0)</f>
        <v>0</v>
      </c>
      <c r="BI460" s="192">
        <f>IF(N460="nulová",J460,0)</f>
        <v>0</v>
      </c>
      <c r="BJ460" s="19" t="s">
        <v>74</v>
      </c>
      <c r="BK460" s="192">
        <f>ROUND(I460*H460,2)</f>
        <v>0</v>
      </c>
      <c r="BL460" s="19" t="s">
        <v>106</v>
      </c>
      <c r="BM460" s="191" t="s">
        <v>616</v>
      </c>
    </row>
    <row r="461" spans="1:65" s="2" customFormat="1" ht="10.199999999999999">
      <c r="A461" s="36"/>
      <c r="B461" s="37"/>
      <c r="C461" s="38"/>
      <c r="D461" s="193" t="s">
        <v>152</v>
      </c>
      <c r="E461" s="38"/>
      <c r="F461" s="194" t="s">
        <v>617</v>
      </c>
      <c r="G461" s="38"/>
      <c r="H461" s="38"/>
      <c r="I461" s="195"/>
      <c r="J461" s="38"/>
      <c r="K461" s="38"/>
      <c r="L461" s="41"/>
      <c r="M461" s="196"/>
      <c r="N461" s="197"/>
      <c r="O461" s="66"/>
      <c r="P461" s="66"/>
      <c r="Q461" s="66"/>
      <c r="R461" s="66"/>
      <c r="S461" s="66"/>
      <c r="T461" s="67"/>
      <c r="U461" s="36"/>
      <c r="V461" s="36"/>
      <c r="W461" s="36"/>
      <c r="X461" s="36"/>
      <c r="Y461" s="36"/>
      <c r="Z461" s="36"/>
      <c r="AA461" s="36"/>
      <c r="AB461" s="36"/>
      <c r="AC461" s="36"/>
      <c r="AD461" s="36"/>
      <c r="AE461" s="36"/>
      <c r="AT461" s="19" t="s">
        <v>152</v>
      </c>
      <c r="AU461" s="19" t="s">
        <v>78</v>
      </c>
    </row>
    <row r="462" spans="1:65" s="13" customFormat="1" ht="10.199999999999999">
      <c r="B462" s="198"/>
      <c r="C462" s="199"/>
      <c r="D462" s="200" t="s">
        <v>154</v>
      </c>
      <c r="E462" s="201" t="s">
        <v>19</v>
      </c>
      <c r="F462" s="202" t="s">
        <v>618</v>
      </c>
      <c r="G462" s="199"/>
      <c r="H462" s="201" t="s">
        <v>19</v>
      </c>
      <c r="I462" s="203"/>
      <c r="J462" s="199"/>
      <c r="K462" s="199"/>
      <c r="L462" s="204"/>
      <c r="M462" s="205"/>
      <c r="N462" s="206"/>
      <c r="O462" s="206"/>
      <c r="P462" s="206"/>
      <c r="Q462" s="206"/>
      <c r="R462" s="206"/>
      <c r="S462" s="206"/>
      <c r="T462" s="207"/>
      <c r="AT462" s="208" t="s">
        <v>154</v>
      </c>
      <c r="AU462" s="208" t="s">
        <v>78</v>
      </c>
      <c r="AV462" s="13" t="s">
        <v>74</v>
      </c>
      <c r="AW462" s="13" t="s">
        <v>31</v>
      </c>
      <c r="AX462" s="13" t="s">
        <v>69</v>
      </c>
      <c r="AY462" s="208" t="s">
        <v>144</v>
      </c>
    </row>
    <row r="463" spans="1:65" s="13" customFormat="1" ht="10.199999999999999">
      <c r="B463" s="198"/>
      <c r="C463" s="199"/>
      <c r="D463" s="200" t="s">
        <v>154</v>
      </c>
      <c r="E463" s="201" t="s">
        <v>19</v>
      </c>
      <c r="F463" s="202" t="s">
        <v>619</v>
      </c>
      <c r="G463" s="199"/>
      <c r="H463" s="201" t="s">
        <v>19</v>
      </c>
      <c r="I463" s="203"/>
      <c r="J463" s="199"/>
      <c r="K463" s="199"/>
      <c r="L463" s="204"/>
      <c r="M463" s="205"/>
      <c r="N463" s="206"/>
      <c r="O463" s="206"/>
      <c r="P463" s="206"/>
      <c r="Q463" s="206"/>
      <c r="R463" s="206"/>
      <c r="S463" s="206"/>
      <c r="T463" s="207"/>
      <c r="AT463" s="208" t="s">
        <v>154</v>
      </c>
      <c r="AU463" s="208" t="s">
        <v>78</v>
      </c>
      <c r="AV463" s="13" t="s">
        <v>74</v>
      </c>
      <c r="AW463" s="13" t="s">
        <v>31</v>
      </c>
      <c r="AX463" s="13" t="s">
        <v>69</v>
      </c>
      <c r="AY463" s="208" t="s">
        <v>144</v>
      </c>
    </row>
    <row r="464" spans="1:65" s="14" customFormat="1" ht="10.199999999999999">
      <c r="B464" s="209"/>
      <c r="C464" s="210"/>
      <c r="D464" s="200" t="s">
        <v>154</v>
      </c>
      <c r="E464" s="211" t="s">
        <v>19</v>
      </c>
      <c r="F464" s="212" t="s">
        <v>620</v>
      </c>
      <c r="G464" s="210"/>
      <c r="H464" s="213">
        <v>6.891</v>
      </c>
      <c r="I464" s="214"/>
      <c r="J464" s="210"/>
      <c r="K464" s="210"/>
      <c r="L464" s="215"/>
      <c r="M464" s="216"/>
      <c r="N464" s="217"/>
      <c r="O464" s="217"/>
      <c r="P464" s="217"/>
      <c r="Q464" s="217"/>
      <c r="R464" s="217"/>
      <c r="S464" s="217"/>
      <c r="T464" s="218"/>
      <c r="AT464" s="219" t="s">
        <v>154</v>
      </c>
      <c r="AU464" s="219" t="s">
        <v>78</v>
      </c>
      <c r="AV464" s="14" t="s">
        <v>78</v>
      </c>
      <c r="AW464" s="14" t="s">
        <v>31</v>
      </c>
      <c r="AX464" s="14" t="s">
        <v>69</v>
      </c>
      <c r="AY464" s="219" t="s">
        <v>144</v>
      </c>
    </row>
    <row r="465" spans="1:65" s="13" customFormat="1" ht="10.199999999999999">
      <c r="B465" s="198"/>
      <c r="C465" s="199"/>
      <c r="D465" s="200" t="s">
        <v>154</v>
      </c>
      <c r="E465" s="201" t="s">
        <v>19</v>
      </c>
      <c r="F465" s="202" t="s">
        <v>566</v>
      </c>
      <c r="G465" s="199"/>
      <c r="H465" s="201" t="s">
        <v>19</v>
      </c>
      <c r="I465" s="203"/>
      <c r="J465" s="199"/>
      <c r="K465" s="199"/>
      <c r="L465" s="204"/>
      <c r="M465" s="205"/>
      <c r="N465" s="206"/>
      <c r="O465" s="206"/>
      <c r="P465" s="206"/>
      <c r="Q465" s="206"/>
      <c r="R465" s="206"/>
      <c r="S465" s="206"/>
      <c r="T465" s="207"/>
      <c r="AT465" s="208" t="s">
        <v>154</v>
      </c>
      <c r="AU465" s="208" t="s">
        <v>78</v>
      </c>
      <c r="AV465" s="13" t="s">
        <v>74</v>
      </c>
      <c r="AW465" s="13" t="s">
        <v>31</v>
      </c>
      <c r="AX465" s="13" t="s">
        <v>69</v>
      </c>
      <c r="AY465" s="208" t="s">
        <v>144</v>
      </c>
    </row>
    <row r="466" spans="1:65" s="14" customFormat="1" ht="10.199999999999999">
      <c r="B466" s="209"/>
      <c r="C466" s="210"/>
      <c r="D466" s="200" t="s">
        <v>154</v>
      </c>
      <c r="E466" s="211" t="s">
        <v>19</v>
      </c>
      <c r="F466" s="212" t="s">
        <v>621</v>
      </c>
      <c r="G466" s="210"/>
      <c r="H466" s="213">
        <v>-0.77400000000000002</v>
      </c>
      <c r="I466" s="214"/>
      <c r="J466" s="210"/>
      <c r="K466" s="210"/>
      <c r="L466" s="215"/>
      <c r="M466" s="216"/>
      <c r="N466" s="217"/>
      <c r="O466" s="217"/>
      <c r="P466" s="217"/>
      <c r="Q466" s="217"/>
      <c r="R466" s="217"/>
      <c r="S466" s="217"/>
      <c r="T466" s="218"/>
      <c r="AT466" s="219" t="s">
        <v>154</v>
      </c>
      <c r="AU466" s="219" t="s">
        <v>78</v>
      </c>
      <c r="AV466" s="14" t="s">
        <v>78</v>
      </c>
      <c r="AW466" s="14" t="s">
        <v>31</v>
      </c>
      <c r="AX466" s="14" t="s">
        <v>69</v>
      </c>
      <c r="AY466" s="219" t="s">
        <v>144</v>
      </c>
    </row>
    <row r="467" spans="1:65" s="13" customFormat="1" ht="10.199999999999999">
      <c r="B467" s="198"/>
      <c r="C467" s="199"/>
      <c r="D467" s="200" t="s">
        <v>154</v>
      </c>
      <c r="E467" s="201" t="s">
        <v>19</v>
      </c>
      <c r="F467" s="202" t="s">
        <v>622</v>
      </c>
      <c r="G467" s="199"/>
      <c r="H467" s="201" t="s">
        <v>19</v>
      </c>
      <c r="I467" s="203"/>
      <c r="J467" s="199"/>
      <c r="K467" s="199"/>
      <c r="L467" s="204"/>
      <c r="M467" s="205"/>
      <c r="N467" s="206"/>
      <c r="O467" s="206"/>
      <c r="P467" s="206"/>
      <c r="Q467" s="206"/>
      <c r="R467" s="206"/>
      <c r="S467" s="206"/>
      <c r="T467" s="207"/>
      <c r="AT467" s="208" t="s">
        <v>154</v>
      </c>
      <c r="AU467" s="208" t="s">
        <v>78</v>
      </c>
      <c r="AV467" s="13" t="s">
        <v>74</v>
      </c>
      <c r="AW467" s="13" t="s">
        <v>31</v>
      </c>
      <c r="AX467" s="13" t="s">
        <v>69</v>
      </c>
      <c r="AY467" s="208" t="s">
        <v>144</v>
      </c>
    </row>
    <row r="468" spans="1:65" s="14" customFormat="1" ht="10.199999999999999">
      <c r="B468" s="209"/>
      <c r="C468" s="210"/>
      <c r="D468" s="200" t="s">
        <v>154</v>
      </c>
      <c r="E468" s="211" t="s">
        <v>19</v>
      </c>
      <c r="F468" s="212" t="s">
        <v>623</v>
      </c>
      <c r="G468" s="210"/>
      <c r="H468" s="213">
        <v>3.137</v>
      </c>
      <c r="I468" s="214"/>
      <c r="J468" s="210"/>
      <c r="K468" s="210"/>
      <c r="L468" s="215"/>
      <c r="M468" s="216"/>
      <c r="N468" s="217"/>
      <c r="O468" s="217"/>
      <c r="P468" s="217"/>
      <c r="Q468" s="217"/>
      <c r="R468" s="217"/>
      <c r="S468" s="217"/>
      <c r="T468" s="218"/>
      <c r="AT468" s="219" t="s">
        <v>154</v>
      </c>
      <c r="AU468" s="219" t="s">
        <v>78</v>
      </c>
      <c r="AV468" s="14" t="s">
        <v>78</v>
      </c>
      <c r="AW468" s="14" t="s">
        <v>31</v>
      </c>
      <c r="AX468" s="14" t="s">
        <v>69</v>
      </c>
      <c r="AY468" s="219" t="s">
        <v>144</v>
      </c>
    </row>
    <row r="469" spans="1:65" s="13" customFormat="1" ht="10.199999999999999">
      <c r="B469" s="198"/>
      <c r="C469" s="199"/>
      <c r="D469" s="200" t="s">
        <v>154</v>
      </c>
      <c r="E469" s="201" t="s">
        <v>19</v>
      </c>
      <c r="F469" s="202" t="s">
        <v>566</v>
      </c>
      <c r="G469" s="199"/>
      <c r="H469" s="201" t="s">
        <v>19</v>
      </c>
      <c r="I469" s="203"/>
      <c r="J469" s="199"/>
      <c r="K469" s="199"/>
      <c r="L469" s="204"/>
      <c r="M469" s="205"/>
      <c r="N469" s="206"/>
      <c r="O469" s="206"/>
      <c r="P469" s="206"/>
      <c r="Q469" s="206"/>
      <c r="R469" s="206"/>
      <c r="S469" s="206"/>
      <c r="T469" s="207"/>
      <c r="AT469" s="208" t="s">
        <v>154</v>
      </c>
      <c r="AU469" s="208" t="s">
        <v>78</v>
      </c>
      <c r="AV469" s="13" t="s">
        <v>74</v>
      </c>
      <c r="AW469" s="13" t="s">
        <v>31</v>
      </c>
      <c r="AX469" s="13" t="s">
        <v>69</v>
      </c>
      <c r="AY469" s="208" t="s">
        <v>144</v>
      </c>
    </row>
    <row r="470" spans="1:65" s="14" customFormat="1" ht="10.199999999999999">
      <c r="B470" s="209"/>
      <c r="C470" s="210"/>
      <c r="D470" s="200" t="s">
        <v>154</v>
      </c>
      <c r="E470" s="211" t="s">
        <v>19</v>
      </c>
      <c r="F470" s="212" t="s">
        <v>624</v>
      </c>
      <c r="G470" s="210"/>
      <c r="H470" s="213">
        <v>-0.38700000000000001</v>
      </c>
      <c r="I470" s="214"/>
      <c r="J470" s="210"/>
      <c r="K470" s="210"/>
      <c r="L470" s="215"/>
      <c r="M470" s="216"/>
      <c r="N470" s="217"/>
      <c r="O470" s="217"/>
      <c r="P470" s="217"/>
      <c r="Q470" s="217"/>
      <c r="R470" s="217"/>
      <c r="S470" s="217"/>
      <c r="T470" s="218"/>
      <c r="AT470" s="219" t="s">
        <v>154</v>
      </c>
      <c r="AU470" s="219" t="s">
        <v>78</v>
      </c>
      <c r="AV470" s="14" t="s">
        <v>78</v>
      </c>
      <c r="AW470" s="14" t="s">
        <v>31</v>
      </c>
      <c r="AX470" s="14" t="s">
        <v>69</v>
      </c>
      <c r="AY470" s="219" t="s">
        <v>144</v>
      </c>
    </row>
    <row r="471" spans="1:65" s="15" customFormat="1" ht="10.199999999999999">
      <c r="B471" s="220"/>
      <c r="C471" s="221"/>
      <c r="D471" s="200" t="s">
        <v>154</v>
      </c>
      <c r="E471" s="222" t="s">
        <v>19</v>
      </c>
      <c r="F471" s="223" t="s">
        <v>158</v>
      </c>
      <c r="G471" s="221"/>
      <c r="H471" s="224">
        <v>8.8669999999999991</v>
      </c>
      <c r="I471" s="225"/>
      <c r="J471" s="221"/>
      <c r="K471" s="221"/>
      <c r="L471" s="226"/>
      <c r="M471" s="227"/>
      <c r="N471" s="228"/>
      <c r="O471" s="228"/>
      <c r="P471" s="228"/>
      <c r="Q471" s="228"/>
      <c r="R471" s="228"/>
      <c r="S471" s="228"/>
      <c r="T471" s="229"/>
      <c r="AT471" s="230" t="s">
        <v>154</v>
      </c>
      <c r="AU471" s="230" t="s">
        <v>78</v>
      </c>
      <c r="AV471" s="15" t="s">
        <v>106</v>
      </c>
      <c r="AW471" s="15" t="s">
        <v>31</v>
      </c>
      <c r="AX471" s="15" t="s">
        <v>74</v>
      </c>
      <c r="AY471" s="230" t="s">
        <v>144</v>
      </c>
    </row>
    <row r="472" spans="1:65" s="2" customFormat="1" ht="16.5" customHeight="1">
      <c r="A472" s="36"/>
      <c r="B472" s="37"/>
      <c r="C472" s="180" t="s">
        <v>625</v>
      </c>
      <c r="D472" s="180" t="s">
        <v>146</v>
      </c>
      <c r="E472" s="181" t="s">
        <v>626</v>
      </c>
      <c r="F472" s="182" t="s">
        <v>627</v>
      </c>
      <c r="G472" s="183" t="s">
        <v>232</v>
      </c>
      <c r="H472" s="184">
        <v>90.947000000000003</v>
      </c>
      <c r="I472" s="185"/>
      <c r="J472" s="186">
        <f>ROUND(I472*H472,2)</f>
        <v>0</v>
      </c>
      <c r="K472" s="182" t="s">
        <v>150</v>
      </c>
      <c r="L472" s="41"/>
      <c r="M472" s="187" t="s">
        <v>19</v>
      </c>
      <c r="N472" s="188" t="s">
        <v>40</v>
      </c>
      <c r="O472" s="66"/>
      <c r="P472" s="189">
        <f>O472*H472</f>
        <v>0</v>
      </c>
      <c r="Q472" s="189">
        <v>2.7499999999999998E-3</v>
      </c>
      <c r="R472" s="189">
        <f>Q472*H472</f>
        <v>0.25010424999999997</v>
      </c>
      <c r="S472" s="189">
        <v>0</v>
      </c>
      <c r="T472" s="190">
        <f>S472*H472</f>
        <v>0</v>
      </c>
      <c r="U472" s="36"/>
      <c r="V472" s="36"/>
      <c r="W472" s="36"/>
      <c r="X472" s="36"/>
      <c r="Y472" s="36"/>
      <c r="Z472" s="36"/>
      <c r="AA472" s="36"/>
      <c r="AB472" s="36"/>
      <c r="AC472" s="36"/>
      <c r="AD472" s="36"/>
      <c r="AE472" s="36"/>
      <c r="AR472" s="191" t="s">
        <v>106</v>
      </c>
      <c r="AT472" s="191" t="s">
        <v>146</v>
      </c>
      <c r="AU472" s="191" t="s">
        <v>78</v>
      </c>
      <c r="AY472" s="19" t="s">
        <v>144</v>
      </c>
      <c r="BE472" s="192">
        <f>IF(N472="základní",J472,0)</f>
        <v>0</v>
      </c>
      <c r="BF472" s="192">
        <f>IF(N472="snížená",J472,0)</f>
        <v>0</v>
      </c>
      <c r="BG472" s="192">
        <f>IF(N472="zákl. přenesená",J472,0)</f>
        <v>0</v>
      </c>
      <c r="BH472" s="192">
        <f>IF(N472="sníž. přenesená",J472,0)</f>
        <v>0</v>
      </c>
      <c r="BI472" s="192">
        <f>IF(N472="nulová",J472,0)</f>
        <v>0</v>
      </c>
      <c r="BJ472" s="19" t="s">
        <v>74</v>
      </c>
      <c r="BK472" s="192">
        <f>ROUND(I472*H472,2)</f>
        <v>0</v>
      </c>
      <c r="BL472" s="19" t="s">
        <v>106</v>
      </c>
      <c r="BM472" s="191" t="s">
        <v>628</v>
      </c>
    </row>
    <row r="473" spans="1:65" s="2" customFormat="1" ht="10.199999999999999">
      <c r="A473" s="36"/>
      <c r="B473" s="37"/>
      <c r="C473" s="38"/>
      <c r="D473" s="193" t="s">
        <v>152</v>
      </c>
      <c r="E473" s="38"/>
      <c r="F473" s="194" t="s">
        <v>629</v>
      </c>
      <c r="G473" s="38"/>
      <c r="H473" s="38"/>
      <c r="I473" s="195"/>
      <c r="J473" s="38"/>
      <c r="K473" s="38"/>
      <c r="L473" s="41"/>
      <c r="M473" s="196"/>
      <c r="N473" s="197"/>
      <c r="O473" s="66"/>
      <c r="P473" s="66"/>
      <c r="Q473" s="66"/>
      <c r="R473" s="66"/>
      <c r="S473" s="66"/>
      <c r="T473" s="67"/>
      <c r="U473" s="36"/>
      <c r="V473" s="36"/>
      <c r="W473" s="36"/>
      <c r="X473" s="36"/>
      <c r="Y473" s="36"/>
      <c r="Z473" s="36"/>
      <c r="AA473" s="36"/>
      <c r="AB473" s="36"/>
      <c r="AC473" s="36"/>
      <c r="AD473" s="36"/>
      <c r="AE473" s="36"/>
      <c r="AT473" s="19" t="s">
        <v>152</v>
      </c>
      <c r="AU473" s="19" t="s">
        <v>78</v>
      </c>
    </row>
    <row r="474" spans="1:65" s="13" customFormat="1" ht="10.199999999999999">
      <c r="B474" s="198"/>
      <c r="C474" s="199"/>
      <c r="D474" s="200" t="s">
        <v>154</v>
      </c>
      <c r="E474" s="201" t="s">
        <v>19</v>
      </c>
      <c r="F474" s="202" t="s">
        <v>618</v>
      </c>
      <c r="G474" s="199"/>
      <c r="H474" s="201" t="s">
        <v>19</v>
      </c>
      <c r="I474" s="203"/>
      <c r="J474" s="199"/>
      <c r="K474" s="199"/>
      <c r="L474" s="204"/>
      <c r="M474" s="205"/>
      <c r="N474" s="206"/>
      <c r="O474" s="206"/>
      <c r="P474" s="206"/>
      <c r="Q474" s="206"/>
      <c r="R474" s="206"/>
      <c r="S474" s="206"/>
      <c r="T474" s="207"/>
      <c r="AT474" s="208" t="s">
        <v>154</v>
      </c>
      <c r="AU474" s="208" t="s">
        <v>78</v>
      </c>
      <c r="AV474" s="13" t="s">
        <v>74</v>
      </c>
      <c r="AW474" s="13" t="s">
        <v>31</v>
      </c>
      <c r="AX474" s="13" t="s">
        <v>69</v>
      </c>
      <c r="AY474" s="208" t="s">
        <v>144</v>
      </c>
    </row>
    <row r="475" spans="1:65" s="13" customFormat="1" ht="10.199999999999999">
      <c r="B475" s="198"/>
      <c r="C475" s="199"/>
      <c r="D475" s="200" t="s">
        <v>154</v>
      </c>
      <c r="E475" s="201" t="s">
        <v>19</v>
      </c>
      <c r="F475" s="202" t="s">
        <v>619</v>
      </c>
      <c r="G475" s="199"/>
      <c r="H475" s="201" t="s">
        <v>19</v>
      </c>
      <c r="I475" s="203"/>
      <c r="J475" s="199"/>
      <c r="K475" s="199"/>
      <c r="L475" s="204"/>
      <c r="M475" s="205"/>
      <c r="N475" s="206"/>
      <c r="O475" s="206"/>
      <c r="P475" s="206"/>
      <c r="Q475" s="206"/>
      <c r="R475" s="206"/>
      <c r="S475" s="206"/>
      <c r="T475" s="207"/>
      <c r="AT475" s="208" t="s">
        <v>154</v>
      </c>
      <c r="AU475" s="208" t="s">
        <v>78</v>
      </c>
      <c r="AV475" s="13" t="s">
        <v>74</v>
      </c>
      <c r="AW475" s="13" t="s">
        <v>31</v>
      </c>
      <c r="AX475" s="13" t="s">
        <v>69</v>
      </c>
      <c r="AY475" s="208" t="s">
        <v>144</v>
      </c>
    </row>
    <row r="476" spans="1:65" s="14" customFormat="1" ht="10.199999999999999">
      <c r="B476" s="209"/>
      <c r="C476" s="210"/>
      <c r="D476" s="200" t="s">
        <v>154</v>
      </c>
      <c r="E476" s="211" t="s">
        <v>19</v>
      </c>
      <c r="F476" s="212" t="s">
        <v>630</v>
      </c>
      <c r="G476" s="210"/>
      <c r="H476" s="213">
        <v>68.909000000000006</v>
      </c>
      <c r="I476" s="214"/>
      <c r="J476" s="210"/>
      <c r="K476" s="210"/>
      <c r="L476" s="215"/>
      <c r="M476" s="216"/>
      <c r="N476" s="217"/>
      <c r="O476" s="217"/>
      <c r="P476" s="217"/>
      <c r="Q476" s="217"/>
      <c r="R476" s="217"/>
      <c r="S476" s="217"/>
      <c r="T476" s="218"/>
      <c r="AT476" s="219" t="s">
        <v>154</v>
      </c>
      <c r="AU476" s="219" t="s">
        <v>78</v>
      </c>
      <c r="AV476" s="14" t="s">
        <v>78</v>
      </c>
      <c r="AW476" s="14" t="s">
        <v>31</v>
      </c>
      <c r="AX476" s="14" t="s">
        <v>69</v>
      </c>
      <c r="AY476" s="219" t="s">
        <v>144</v>
      </c>
    </row>
    <row r="477" spans="1:65" s="14" customFormat="1" ht="10.199999999999999">
      <c r="B477" s="209"/>
      <c r="C477" s="210"/>
      <c r="D477" s="200" t="s">
        <v>154</v>
      </c>
      <c r="E477" s="211" t="s">
        <v>19</v>
      </c>
      <c r="F477" s="212" t="s">
        <v>631</v>
      </c>
      <c r="G477" s="210"/>
      <c r="H477" s="213">
        <v>2.08</v>
      </c>
      <c r="I477" s="214"/>
      <c r="J477" s="210"/>
      <c r="K477" s="210"/>
      <c r="L477" s="215"/>
      <c r="M477" s="216"/>
      <c r="N477" s="217"/>
      <c r="O477" s="217"/>
      <c r="P477" s="217"/>
      <c r="Q477" s="217"/>
      <c r="R477" s="217"/>
      <c r="S477" s="217"/>
      <c r="T477" s="218"/>
      <c r="AT477" s="219" t="s">
        <v>154</v>
      </c>
      <c r="AU477" s="219" t="s">
        <v>78</v>
      </c>
      <c r="AV477" s="14" t="s">
        <v>78</v>
      </c>
      <c r="AW477" s="14" t="s">
        <v>31</v>
      </c>
      <c r="AX477" s="14" t="s">
        <v>69</v>
      </c>
      <c r="AY477" s="219" t="s">
        <v>144</v>
      </c>
    </row>
    <row r="478" spans="1:65" s="14" customFormat="1" ht="10.199999999999999">
      <c r="B478" s="209"/>
      <c r="C478" s="210"/>
      <c r="D478" s="200" t="s">
        <v>154</v>
      </c>
      <c r="E478" s="211" t="s">
        <v>19</v>
      </c>
      <c r="F478" s="212" t="s">
        <v>632</v>
      </c>
      <c r="G478" s="210"/>
      <c r="H478" s="213">
        <v>1.512</v>
      </c>
      <c r="I478" s="214"/>
      <c r="J478" s="210"/>
      <c r="K478" s="210"/>
      <c r="L478" s="215"/>
      <c r="M478" s="216"/>
      <c r="N478" s="217"/>
      <c r="O478" s="217"/>
      <c r="P478" s="217"/>
      <c r="Q478" s="217"/>
      <c r="R478" s="217"/>
      <c r="S478" s="217"/>
      <c r="T478" s="218"/>
      <c r="AT478" s="219" t="s">
        <v>154</v>
      </c>
      <c r="AU478" s="219" t="s">
        <v>78</v>
      </c>
      <c r="AV478" s="14" t="s">
        <v>78</v>
      </c>
      <c r="AW478" s="14" t="s">
        <v>31</v>
      </c>
      <c r="AX478" s="14" t="s">
        <v>69</v>
      </c>
      <c r="AY478" s="219" t="s">
        <v>144</v>
      </c>
    </row>
    <row r="479" spans="1:65" s="13" customFormat="1" ht="10.199999999999999">
      <c r="B479" s="198"/>
      <c r="C479" s="199"/>
      <c r="D479" s="200" t="s">
        <v>154</v>
      </c>
      <c r="E479" s="201" t="s">
        <v>19</v>
      </c>
      <c r="F479" s="202" t="s">
        <v>566</v>
      </c>
      <c r="G479" s="199"/>
      <c r="H479" s="201" t="s">
        <v>19</v>
      </c>
      <c r="I479" s="203"/>
      <c r="J479" s="199"/>
      <c r="K479" s="199"/>
      <c r="L479" s="204"/>
      <c r="M479" s="205"/>
      <c r="N479" s="206"/>
      <c r="O479" s="206"/>
      <c r="P479" s="206"/>
      <c r="Q479" s="206"/>
      <c r="R479" s="206"/>
      <c r="S479" s="206"/>
      <c r="T479" s="207"/>
      <c r="AT479" s="208" t="s">
        <v>154</v>
      </c>
      <c r="AU479" s="208" t="s">
        <v>78</v>
      </c>
      <c r="AV479" s="13" t="s">
        <v>74</v>
      </c>
      <c r="AW479" s="13" t="s">
        <v>31</v>
      </c>
      <c r="AX479" s="13" t="s">
        <v>69</v>
      </c>
      <c r="AY479" s="208" t="s">
        <v>144</v>
      </c>
    </row>
    <row r="480" spans="1:65" s="14" customFormat="1" ht="10.199999999999999">
      <c r="B480" s="209"/>
      <c r="C480" s="210"/>
      <c r="D480" s="200" t="s">
        <v>154</v>
      </c>
      <c r="E480" s="211" t="s">
        <v>19</v>
      </c>
      <c r="F480" s="212" t="s">
        <v>633</v>
      </c>
      <c r="G480" s="210"/>
      <c r="H480" s="213">
        <v>-7.74</v>
      </c>
      <c r="I480" s="214"/>
      <c r="J480" s="210"/>
      <c r="K480" s="210"/>
      <c r="L480" s="215"/>
      <c r="M480" s="216"/>
      <c r="N480" s="217"/>
      <c r="O480" s="217"/>
      <c r="P480" s="217"/>
      <c r="Q480" s="217"/>
      <c r="R480" s="217"/>
      <c r="S480" s="217"/>
      <c r="T480" s="218"/>
      <c r="AT480" s="219" t="s">
        <v>154</v>
      </c>
      <c r="AU480" s="219" t="s">
        <v>78</v>
      </c>
      <c r="AV480" s="14" t="s">
        <v>78</v>
      </c>
      <c r="AW480" s="14" t="s">
        <v>31</v>
      </c>
      <c r="AX480" s="14" t="s">
        <v>69</v>
      </c>
      <c r="AY480" s="219" t="s">
        <v>144</v>
      </c>
    </row>
    <row r="481" spans="1:65" s="13" customFormat="1" ht="10.199999999999999">
      <c r="B481" s="198"/>
      <c r="C481" s="199"/>
      <c r="D481" s="200" t="s">
        <v>154</v>
      </c>
      <c r="E481" s="201" t="s">
        <v>19</v>
      </c>
      <c r="F481" s="202" t="s">
        <v>622</v>
      </c>
      <c r="G481" s="199"/>
      <c r="H481" s="201" t="s">
        <v>19</v>
      </c>
      <c r="I481" s="203"/>
      <c r="J481" s="199"/>
      <c r="K481" s="199"/>
      <c r="L481" s="204"/>
      <c r="M481" s="205"/>
      <c r="N481" s="206"/>
      <c r="O481" s="206"/>
      <c r="P481" s="206"/>
      <c r="Q481" s="206"/>
      <c r="R481" s="206"/>
      <c r="S481" s="206"/>
      <c r="T481" s="207"/>
      <c r="AT481" s="208" t="s">
        <v>154</v>
      </c>
      <c r="AU481" s="208" t="s">
        <v>78</v>
      </c>
      <c r="AV481" s="13" t="s">
        <v>74</v>
      </c>
      <c r="AW481" s="13" t="s">
        <v>31</v>
      </c>
      <c r="AX481" s="13" t="s">
        <v>69</v>
      </c>
      <c r="AY481" s="208" t="s">
        <v>144</v>
      </c>
    </row>
    <row r="482" spans="1:65" s="14" customFormat="1" ht="10.199999999999999">
      <c r="B482" s="209"/>
      <c r="C482" s="210"/>
      <c r="D482" s="200" t="s">
        <v>154</v>
      </c>
      <c r="E482" s="211" t="s">
        <v>19</v>
      </c>
      <c r="F482" s="212" t="s">
        <v>634</v>
      </c>
      <c r="G482" s="210"/>
      <c r="H482" s="213">
        <v>31.373999999999999</v>
      </c>
      <c r="I482" s="214"/>
      <c r="J482" s="210"/>
      <c r="K482" s="210"/>
      <c r="L482" s="215"/>
      <c r="M482" s="216"/>
      <c r="N482" s="217"/>
      <c r="O482" s="217"/>
      <c r="P482" s="217"/>
      <c r="Q482" s="217"/>
      <c r="R482" s="217"/>
      <c r="S482" s="217"/>
      <c r="T482" s="218"/>
      <c r="AT482" s="219" t="s">
        <v>154</v>
      </c>
      <c r="AU482" s="219" t="s">
        <v>78</v>
      </c>
      <c r="AV482" s="14" t="s">
        <v>78</v>
      </c>
      <c r="AW482" s="14" t="s">
        <v>31</v>
      </c>
      <c r="AX482" s="14" t="s">
        <v>69</v>
      </c>
      <c r="AY482" s="219" t="s">
        <v>144</v>
      </c>
    </row>
    <row r="483" spans="1:65" s="14" customFormat="1" ht="10.199999999999999">
      <c r="B483" s="209"/>
      <c r="C483" s="210"/>
      <c r="D483" s="200" t="s">
        <v>154</v>
      </c>
      <c r="E483" s="211" t="s">
        <v>19</v>
      </c>
      <c r="F483" s="212" t="s">
        <v>635</v>
      </c>
      <c r="G483" s="210"/>
      <c r="H483" s="213">
        <v>1.04</v>
      </c>
      <c r="I483" s="214"/>
      <c r="J483" s="210"/>
      <c r="K483" s="210"/>
      <c r="L483" s="215"/>
      <c r="M483" s="216"/>
      <c r="N483" s="217"/>
      <c r="O483" s="217"/>
      <c r="P483" s="217"/>
      <c r="Q483" s="217"/>
      <c r="R483" s="217"/>
      <c r="S483" s="217"/>
      <c r="T483" s="218"/>
      <c r="AT483" s="219" t="s">
        <v>154</v>
      </c>
      <c r="AU483" s="219" t="s">
        <v>78</v>
      </c>
      <c r="AV483" s="14" t="s">
        <v>78</v>
      </c>
      <c r="AW483" s="14" t="s">
        <v>31</v>
      </c>
      <c r="AX483" s="14" t="s">
        <v>69</v>
      </c>
      <c r="AY483" s="219" t="s">
        <v>144</v>
      </c>
    </row>
    <row r="484" spans="1:65" s="14" customFormat="1" ht="10.199999999999999">
      <c r="B484" s="209"/>
      <c r="C484" s="210"/>
      <c r="D484" s="200" t="s">
        <v>154</v>
      </c>
      <c r="E484" s="211" t="s">
        <v>19</v>
      </c>
      <c r="F484" s="212" t="s">
        <v>632</v>
      </c>
      <c r="G484" s="210"/>
      <c r="H484" s="213">
        <v>1.512</v>
      </c>
      <c r="I484" s="214"/>
      <c r="J484" s="210"/>
      <c r="K484" s="210"/>
      <c r="L484" s="215"/>
      <c r="M484" s="216"/>
      <c r="N484" s="217"/>
      <c r="O484" s="217"/>
      <c r="P484" s="217"/>
      <c r="Q484" s="217"/>
      <c r="R484" s="217"/>
      <c r="S484" s="217"/>
      <c r="T484" s="218"/>
      <c r="AT484" s="219" t="s">
        <v>154</v>
      </c>
      <c r="AU484" s="219" t="s">
        <v>78</v>
      </c>
      <c r="AV484" s="14" t="s">
        <v>78</v>
      </c>
      <c r="AW484" s="14" t="s">
        <v>31</v>
      </c>
      <c r="AX484" s="14" t="s">
        <v>69</v>
      </c>
      <c r="AY484" s="219" t="s">
        <v>144</v>
      </c>
    </row>
    <row r="485" spans="1:65" s="13" customFormat="1" ht="10.199999999999999">
      <c r="B485" s="198"/>
      <c r="C485" s="199"/>
      <c r="D485" s="200" t="s">
        <v>154</v>
      </c>
      <c r="E485" s="201" t="s">
        <v>19</v>
      </c>
      <c r="F485" s="202" t="s">
        <v>566</v>
      </c>
      <c r="G485" s="199"/>
      <c r="H485" s="201" t="s">
        <v>19</v>
      </c>
      <c r="I485" s="203"/>
      <c r="J485" s="199"/>
      <c r="K485" s="199"/>
      <c r="L485" s="204"/>
      <c r="M485" s="205"/>
      <c r="N485" s="206"/>
      <c r="O485" s="206"/>
      <c r="P485" s="206"/>
      <c r="Q485" s="206"/>
      <c r="R485" s="206"/>
      <c r="S485" s="206"/>
      <c r="T485" s="207"/>
      <c r="AT485" s="208" t="s">
        <v>154</v>
      </c>
      <c r="AU485" s="208" t="s">
        <v>78</v>
      </c>
      <c r="AV485" s="13" t="s">
        <v>74</v>
      </c>
      <c r="AW485" s="13" t="s">
        <v>31</v>
      </c>
      <c r="AX485" s="13" t="s">
        <v>69</v>
      </c>
      <c r="AY485" s="208" t="s">
        <v>144</v>
      </c>
    </row>
    <row r="486" spans="1:65" s="14" customFormat="1" ht="10.199999999999999">
      <c r="B486" s="209"/>
      <c r="C486" s="210"/>
      <c r="D486" s="200" t="s">
        <v>154</v>
      </c>
      <c r="E486" s="211" t="s">
        <v>19</v>
      </c>
      <c r="F486" s="212" t="s">
        <v>633</v>
      </c>
      <c r="G486" s="210"/>
      <c r="H486" s="213">
        <v>-7.74</v>
      </c>
      <c r="I486" s="214"/>
      <c r="J486" s="210"/>
      <c r="K486" s="210"/>
      <c r="L486" s="215"/>
      <c r="M486" s="216"/>
      <c r="N486" s="217"/>
      <c r="O486" s="217"/>
      <c r="P486" s="217"/>
      <c r="Q486" s="217"/>
      <c r="R486" s="217"/>
      <c r="S486" s="217"/>
      <c r="T486" s="218"/>
      <c r="AT486" s="219" t="s">
        <v>154</v>
      </c>
      <c r="AU486" s="219" t="s">
        <v>78</v>
      </c>
      <c r="AV486" s="14" t="s">
        <v>78</v>
      </c>
      <c r="AW486" s="14" t="s">
        <v>31</v>
      </c>
      <c r="AX486" s="14" t="s">
        <v>69</v>
      </c>
      <c r="AY486" s="219" t="s">
        <v>144</v>
      </c>
    </row>
    <row r="487" spans="1:65" s="15" customFormat="1" ht="10.199999999999999">
      <c r="B487" s="220"/>
      <c r="C487" s="221"/>
      <c r="D487" s="200" t="s">
        <v>154</v>
      </c>
      <c r="E487" s="222" t="s">
        <v>19</v>
      </c>
      <c r="F487" s="223" t="s">
        <v>158</v>
      </c>
      <c r="G487" s="221"/>
      <c r="H487" s="224">
        <v>90.947000000000017</v>
      </c>
      <c r="I487" s="225"/>
      <c r="J487" s="221"/>
      <c r="K487" s="221"/>
      <c r="L487" s="226"/>
      <c r="M487" s="227"/>
      <c r="N487" s="228"/>
      <c r="O487" s="228"/>
      <c r="P487" s="228"/>
      <c r="Q487" s="228"/>
      <c r="R487" s="228"/>
      <c r="S487" s="228"/>
      <c r="T487" s="229"/>
      <c r="AT487" s="230" t="s">
        <v>154</v>
      </c>
      <c r="AU487" s="230" t="s">
        <v>78</v>
      </c>
      <c r="AV487" s="15" t="s">
        <v>106</v>
      </c>
      <c r="AW487" s="15" t="s">
        <v>31</v>
      </c>
      <c r="AX487" s="15" t="s">
        <v>74</v>
      </c>
      <c r="AY487" s="230" t="s">
        <v>144</v>
      </c>
    </row>
    <row r="488" spans="1:65" s="2" customFormat="1" ht="16.5" customHeight="1">
      <c r="A488" s="36"/>
      <c r="B488" s="37"/>
      <c r="C488" s="180" t="s">
        <v>636</v>
      </c>
      <c r="D488" s="180" t="s">
        <v>146</v>
      </c>
      <c r="E488" s="181" t="s">
        <v>637</v>
      </c>
      <c r="F488" s="182" t="s">
        <v>638</v>
      </c>
      <c r="G488" s="183" t="s">
        <v>232</v>
      </c>
      <c r="H488" s="184">
        <v>90.947000000000003</v>
      </c>
      <c r="I488" s="185"/>
      <c r="J488" s="186">
        <f>ROUND(I488*H488,2)</f>
        <v>0</v>
      </c>
      <c r="K488" s="182" t="s">
        <v>150</v>
      </c>
      <c r="L488" s="41"/>
      <c r="M488" s="187" t="s">
        <v>19</v>
      </c>
      <c r="N488" s="188" t="s">
        <v>40</v>
      </c>
      <c r="O488" s="66"/>
      <c r="P488" s="189">
        <f>O488*H488</f>
        <v>0</v>
      </c>
      <c r="Q488" s="189">
        <v>0</v>
      </c>
      <c r="R488" s="189">
        <f>Q488*H488</f>
        <v>0</v>
      </c>
      <c r="S488" s="189">
        <v>0</v>
      </c>
      <c r="T488" s="190">
        <f>S488*H488</f>
        <v>0</v>
      </c>
      <c r="U488" s="36"/>
      <c r="V488" s="36"/>
      <c r="W488" s="36"/>
      <c r="X488" s="36"/>
      <c r="Y488" s="36"/>
      <c r="Z488" s="36"/>
      <c r="AA488" s="36"/>
      <c r="AB488" s="36"/>
      <c r="AC488" s="36"/>
      <c r="AD488" s="36"/>
      <c r="AE488" s="36"/>
      <c r="AR488" s="191" t="s">
        <v>106</v>
      </c>
      <c r="AT488" s="191" t="s">
        <v>146</v>
      </c>
      <c r="AU488" s="191" t="s">
        <v>78</v>
      </c>
      <c r="AY488" s="19" t="s">
        <v>144</v>
      </c>
      <c r="BE488" s="192">
        <f>IF(N488="základní",J488,0)</f>
        <v>0</v>
      </c>
      <c r="BF488" s="192">
        <f>IF(N488="snížená",J488,0)</f>
        <v>0</v>
      </c>
      <c r="BG488" s="192">
        <f>IF(N488="zákl. přenesená",J488,0)</f>
        <v>0</v>
      </c>
      <c r="BH488" s="192">
        <f>IF(N488="sníž. přenesená",J488,0)</f>
        <v>0</v>
      </c>
      <c r="BI488" s="192">
        <f>IF(N488="nulová",J488,0)</f>
        <v>0</v>
      </c>
      <c r="BJ488" s="19" t="s">
        <v>74</v>
      </c>
      <c r="BK488" s="192">
        <f>ROUND(I488*H488,2)</f>
        <v>0</v>
      </c>
      <c r="BL488" s="19" t="s">
        <v>106</v>
      </c>
      <c r="BM488" s="191" t="s">
        <v>639</v>
      </c>
    </row>
    <row r="489" spans="1:65" s="2" customFormat="1" ht="10.199999999999999">
      <c r="A489" s="36"/>
      <c r="B489" s="37"/>
      <c r="C489" s="38"/>
      <c r="D489" s="193" t="s">
        <v>152</v>
      </c>
      <c r="E489" s="38"/>
      <c r="F489" s="194" t="s">
        <v>640</v>
      </c>
      <c r="G489" s="38"/>
      <c r="H489" s="38"/>
      <c r="I489" s="195"/>
      <c r="J489" s="38"/>
      <c r="K489" s="38"/>
      <c r="L489" s="41"/>
      <c r="M489" s="196"/>
      <c r="N489" s="197"/>
      <c r="O489" s="66"/>
      <c r="P489" s="66"/>
      <c r="Q489" s="66"/>
      <c r="R489" s="66"/>
      <c r="S489" s="66"/>
      <c r="T489" s="67"/>
      <c r="U489" s="36"/>
      <c r="V489" s="36"/>
      <c r="W489" s="36"/>
      <c r="X489" s="36"/>
      <c r="Y489" s="36"/>
      <c r="Z489" s="36"/>
      <c r="AA489" s="36"/>
      <c r="AB489" s="36"/>
      <c r="AC489" s="36"/>
      <c r="AD489" s="36"/>
      <c r="AE489" s="36"/>
      <c r="AT489" s="19" t="s">
        <v>152</v>
      </c>
      <c r="AU489" s="19" t="s">
        <v>78</v>
      </c>
    </row>
    <row r="490" spans="1:65" s="13" customFormat="1" ht="10.199999999999999">
      <c r="B490" s="198"/>
      <c r="C490" s="199"/>
      <c r="D490" s="200" t="s">
        <v>154</v>
      </c>
      <c r="E490" s="201" t="s">
        <v>19</v>
      </c>
      <c r="F490" s="202" t="s">
        <v>470</v>
      </c>
      <c r="G490" s="199"/>
      <c r="H490" s="201" t="s">
        <v>19</v>
      </c>
      <c r="I490" s="203"/>
      <c r="J490" s="199"/>
      <c r="K490" s="199"/>
      <c r="L490" s="204"/>
      <c r="M490" s="205"/>
      <c r="N490" s="206"/>
      <c r="O490" s="206"/>
      <c r="P490" s="206"/>
      <c r="Q490" s="206"/>
      <c r="R490" s="206"/>
      <c r="S490" s="206"/>
      <c r="T490" s="207"/>
      <c r="AT490" s="208" t="s">
        <v>154</v>
      </c>
      <c r="AU490" s="208" t="s">
        <v>78</v>
      </c>
      <c r="AV490" s="13" t="s">
        <v>74</v>
      </c>
      <c r="AW490" s="13" t="s">
        <v>31</v>
      </c>
      <c r="AX490" s="13" t="s">
        <v>69</v>
      </c>
      <c r="AY490" s="208" t="s">
        <v>144</v>
      </c>
    </row>
    <row r="491" spans="1:65" s="14" customFormat="1" ht="10.199999999999999">
      <c r="B491" s="209"/>
      <c r="C491" s="210"/>
      <c r="D491" s="200" t="s">
        <v>154</v>
      </c>
      <c r="E491" s="211" t="s">
        <v>19</v>
      </c>
      <c r="F491" s="212" t="s">
        <v>641</v>
      </c>
      <c r="G491" s="210"/>
      <c r="H491" s="213">
        <v>90.947000000000003</v>
      </c>
      <c r="I491" s="214"/>
      <c r="J491" s="210"/>
      <c r="K491" s="210"/>
      <c r="L491" s="215"/>
      <c r="M491" s="216"/>
      <c r="N491" s="217"/>
      <c r="O491" s="217"/>
      <c r="P491" s="217"/>
      <c r="Q491" s="217"/>
      <c r="R491" s="217"/>
      <c r="S491" s="217"/>
      <c r="T491" s="218"/>
      <c r="AT491" s="219" t="s">
        <v>154</v>
      </c>
      <c r="AU491" s="219" t="s">
        <v>78</v>
      </c>
      <c r="AV491" s="14" t="s">
        <v>78</v>
      </c>
      <c r="AW491" s="14" t="s">
        <v>31</v>
      </c>
      <c r="AX491" s="14" t="s">
        <v>69</v>
      </c>
      <c r="AY491" s="219" t="s">
        <v>144</v>
      </c>
    </row>
    <row r="492" spans="1:65" s="15" customFormat="1" ht="10.199999999999999">
      <c r="B492" s="220"/>
      <c r="C492" s="221"/>
      <c r="D492" s="200" t="s">
        <v>154</v>
      </c>
      <c r="E492" s="222" t="s">
        <v>19</v>
      </c>
      <c r="F492" s="223" t="s">
        <v>158</v>
      </c>
      <c r="G492" s="221"/>
      <c r="H492" s="224">
        <v>90.947000000000003</v>
      </c>
      <c r="I492" s="225"/>
      <c r="J492" s="221"/>
      <c r="K492" s="221"/>
      <c r="L492" s="226"/>
      <c r="M492" s="227"/>
      <c r="N492" s="228"/>
      <c r="O492" s="228"/>
      <c r="P492" s="228"/>
      <c r="Q492" s="228"/>
      <c r="R492" s="228"/>
      <c r="S492" s="228"/>
      <c r="T492" s="229"/>
      <c r="AT492" s="230" t="s">
        <v>154</v>
      </c>
      <c r="AU492" s="230" t="s">
        <v>78</v>
      </c>
      <c r="AV492" s="15" t="s">
        <v>106</v>
      </c>
      <c r="AW492" s="15" t="s">
        <v>31</v>
      </c>
      <c r="AX492" s="15" t="s">
        <v>74</v>
      </c>
      <c r="AY492" s="230" t="s">
        <v>144</v>
      </c>
    </row>
    <row r="493" spans="1:65" s="2" customFormat="1" ht="24.15" customHeight="1">
      <c r="A493" s="36"/>
      <c r="B493" s="37"/>
      <c r="C493" s="180" t="s">
        <v>642</v>
      </c>
      <c r="D493" s="180" t="s">
        <v>146</v>
      </c>
      <c r="E493" s="181" t="s">
        <v>643</v>
      </c>
      <c r="F493" s="182" t="s">
        <v>644</v>
      </c>
      <c r="G493" s="183" t="s">
        <v>184</v>
      </c>
      <c r="H493" s="184">
        <v>1.056</v>
      </c>
      <c r="I493" s="185"/>
      <c r="J493" s="186">
        <f>ROUND(I493*H493,2)</f>
        <v>0</v>
      </c>
      <c r="K493" s="182" t="s">
        <v>150</v>
      </c>
      <c r="L493" s="41"/>
      <c r="M493" s="187" t="s">
        <v>19</v>
      </c>
      <c r="N493" s="188" t="s">
        <v>40</v>
      </c>
      <c r="O493" s="66"/>
      <c r="P493" s="189">
        <f>O493*H493</f>
        <v>0</v>
      </c>
      <c r="Q493" s="189">
        <v>1.04922</v>
      </c>
      <c r="R493" s="189">
        <f>Q493*H493</f>
        <v>1.1079763200000001</v>
      </c>
      <c r="S493" s="189">
        <v>0</v>
      </c>
      <c r="T493" s="190">
        <f>S493*H493</f>
        <v>0</v>
      </c>
      <c r="U493" s="36"/>
      <c r="V493" s="36"/>
      <c r="W493" s="36"/>
      <c r="X493" s="36"/>
      <c r="Y493" s="36"/>
      <c r="Z493" s="36"/>
      <c r="AA493" s="36"/>
      <c r="AB493" s="36"/>
      <c r="AC493" s="36"/>
      <c r="AD493" s="36"/>
      <c r="AE493" s="36"/>
      <c r="AR493" s="191" t="s">
        <v>106</v>
      </c>
      <c r="AT493" s="191" t="s">
        <v>146</v>
      </c>
      <c r="AU493" s="191" t="s">
        <v>78</v>
      </c>
      <c r="AY493" s="19" t="s">
        <v>144</v>
      </c>
      <c r="BE493" s="192">
        <f>IF(N493="základní",J493,0)</f>
        <v>0</v>
      </c>
      <c r="BF493" s="192">
        <f>IF(N493="snížená",J493,0)</f>
        <v>0</v>
      </c>
      <c r="BG493" s="192">
        <f>IF(N493="zákl. přenesená",J493,0)</f>
        <v>0</v>
      </c>
      <c r="BH493" s="192">
        <f>IF(N493="sníž. přenesená",J493,0)</f>
        <v>0</v>
      </c>
      <c r="BI493" s="192">
        <f>IF(N493="nulová",J493,0)</f>
        <v>0</v>
      </c>
      <c r="BJ493" s="19" t="s">
        <v>74</v>
      </c>
      <c r="BK493" s="192">
        <f>ROUND(I493*H493,2)</f>
        <v>0</v>
      </c>
      <c r="BL493" s="19" t="s">
        <v>106</v>
      </c>
      <c r="BM493" s="191" t="s">
        <v>645</v>
      </c>
    </row>
    <row r="494" spans="1:65" s="2" customFormat="1" ht="10.199999999999999">
      <c r="A494" s="36"/>
      <c r="B494" s="37"/>
      <c r="C494" s="38"/>
      <c r="D494" s="193" t="s">
        <v>152</v>
      </c>
      <c r="E494" s="38"/>
      <c r="F494" s="194" t="s">
        <v>646</v>
      </c>
      <c r="G494" s="38"/>
      <c r="H494" s="38"/>
      <c r="I494" s="195"/>
      <c r="J494" s="38"/>
      <c r="K494" s="38"/>
      <c r="L494" s="41"/>
      <c r="M494" s="196"/>
      <c r="N494" s="197"/>
      <c r="O494" s="66"/>
      <c r="P494" s="66"/>
      <c r="Q494" s="66"/>
      <c r="R494" s="66"/>
      <c r="S494" s="66"/>
      <c r="T494" s="67"/>
      <c r="U494" s="36"/>
      <c r="V494" s="36"/>
      <c r="W494" s="36"/>
      <c r="X494" s="36"/>
      <c r="Y494" s="36"/>
      <c r="Z494" s="36"/>
      <c r="AA494" s="36"/>
      <c r="AB494" s="36"/>
      <c r="AC494" s="36"/>
      <c r="AD494" s="36"/>
      <c r="AE494" s="36"/>
      <c r="AT494" s="19" t="s">
        <v>152</v>
      </c>
      <c r="AU494" s="19" t="s">
        <v>78</v>
      </c>
    </row>
    <row r="495" spans="1:65" s="13" customFormat="1" ht="10.199999999999999">
      <c r="B495" s="198"/>
      <c r="C495" s="199"/>
      <c r="D495" s="200" t="s">
        <v>154</v>
      </c>
      <c r="E495" s="201" t="s">
        <v>19</v>
      </c>
      <c r="F495" s="202" t="s">
        <v>647</v>
      </c>
      <c r="G495" s="199"/>
      <c r="H495" s="201" t="s">
        <v>19</v>
      </c>
      <c r="I495" s="203"/>
      <c r="J495" s="199"/>
      <c r="K495" s="199"/>
      <c r="L495" s="204"/>
      <c r="M495" s="205"/>
      <c r="N495" s="206"/>
      <c r="O495" s="206"/>
      <c r="P495" s="206"/>
      <c r="Q495" s="206"/>
      <c r="R495" s="206"/>
      <c r="S495" s="206"/>
      <c r="T495" s="207"/>
      <c r="AT495" s="208" t="s">
        <v>154</v>
      </c>
      <c r="AU495" s="208" t="s">
        <v>78</v>
      </c>
      <c r="AV495" s="13" t="s">
        <v>74</v>
      </c>
      <c r="AW495" s="13" t="s">
        <v>31</v>
      </c>
      <c r="AX495" s="13" t="s">
        <v>69</v>
      </c>
      <c r="AY495" s="208" t="s">
        <v>144</v>
      </c>
    </row>
    <row r="496" spans="1:65" s="14" customFormat="1" ht="10.199999999999999">
      <c r="B496" s="209"/>
      <c r="C496" s="210"/>
      <c r="D496" s="200" t="s">
        <v>154</v>
      </c>
      <c r="E496" s="211" t="s">
        <v>19</v>
      </c>
      <c r="F496" s="212" t="s">
        <v>648</v>
      </c>
      <c r="G496" s="210"/>
      <c r="H496" s="213">
        <v>0.67300000000000004</v>
      </c>
      <c r="I496" s="214"/>
      <c r="J496" s="210"/>
      <c r="K496" s="210"/>
      <c r="L496" s="215"/>
      <c r="M496" s="216"/>
      <c r="N496" s="217"/>
      <c r="O496" s="217"/>
      <c r="P496" s="217"/>
      <c r="Q496" s="217"/>
      <c r="R496" s="217"/>
      <c r="S496" s="217"/>
      <c r="T496" s="218"/>
      <c r="AT496" s="219" t="s">
        <v>154</v>
      </c>
      <c r="AU496" s="219" t="s">
        <v>78</v>
      </c>
      <c r="AV496" s="14" t="s">
        <v>78</v>
      </c>
      <c r="AW496" s="14" t="s">
        <v>31</v>
      </c>
      <c r="AX496" s="14" t="s">
        <v>69</v>
      </c>
      <c r="AY496" s="219" t="s">
        <v>144</v>
      </c>
    </row>
    <row r="497" spans="1:65" s="13" customFormat="1" ht="10.199999999999999">
      <c r="B497" s="198"/>
      <c r="C497" s="199"/>
      <c r="D497" s="200" t="s">
        <v>154</v>
      </c>
      <c r="E497" s="201" t="s">
        <v>19</v>
      </c>
      <c r="F497" s="202" t="s">
        <v>622</v>
      </c>
      <c r="G497" s="199"/>
      <c r="H497" s="201" t="s">
        <v>19</v>
      </c>
      <c r="I497" s="203"/>
      <c r="J497" s="199"/>
      <c r="K497" s="199"/>
      <c r="L497" s="204"/>
      <c r="M497" s="205"/>
      <c r="N497" s="206"/>
      <c r="O497" s="206"/>
      <c r="P497" s="206"/>
      <c r="Q497" s="206"/>
      <c r="R497" s="206"/>
      <c r="S497" s="206"/>
      <c r="T497" s="207"/>
      <c r="AT497" s="208" t="s">
        <v>154</v>
      </c>
      <c r="AU497" s="208" t="s">
        <v>78</v>
      </c>
      <c r="AV497" s="13" t="s">
        <v>74</v>
      </c>
      <c r="AW497" s="13" t="s">
        <v>31</v>
      </c>
      <c r="AX497" s="13" t="s">
        <v>69</v>
      </c>
      <c r="AY497" s="208" t="s">
        <v>144</v>
      </c>
    </row>
    <row r="498" spans="1:65" s="14" customFormat="1" ht="10.199999999999999">
      <c r="B498" s="209"/>
      <c r="C498" s="210"/>
      <c r="D498" s="200" t="s">
        <v>154</v>
      </c>
      <c r="E498" s="211" t="s">
        <v>19</v>
      </c>
      <c r="F498" s="212" t="s">
        <v>649</v>
      </c>
      <c r="G498" s="210"/>
      <c r="H498" s="213">
        <v>0.38300000000000001</v>
      </c>
      <c r="I498" s="214"/>
      <c r="J498" s="210"/>
      <c r="K498" s="210"/>
      <c r="L498" s="215"/>
      <c r="M498" s="216"/>
      <c r="N498" s="217"/>
      <c r="O498" s="217"/>
      <c r="P498" s="217"/>
      <c r="Q498" s="217"/>
      <c r="R498" s="217"/>
      <c r="S498" s="217"/>
      <c r="T498" s="218"/>
      <c r="AT498" s="219" t="s">
        <v>154</v>
      </c>
      <c r="AU498" s="219" t="s">
        <v>78</v>
      </c>
      <c r="AV498" s="14" t="s">
        <v>78</v>
      </c>
      <c r="AW498" s="14" t="s">
        <v>31</v>
      </c>
      <c r="AX498" s="14" t="s">
        <v>69</v>
      </c>
      <c r="AY498" s="219" t="s">
        <v>144</v>
      </c>
    </row>
    <row r="499" spans="1:65" s="15" customFormat="1" ht="10.199999999999999">
      <c r="B499" s="220"/>
      <c r="C499" s="221"/>
      <c r="D499" s="200" t="s">
        <v>154</v>
      </c>
      <c r="E499" s="222" t="s">
        <v>19</v>
      </c>
      <c r="F499" s="223" t="s">
        <v>158</v>
      </c>
      <c r="G499" s="221"/>
      <c r="H499" s="224">
        <v>1.056</v>
      </c>
      <c r="I499" s="225"/>
      <c r="J499" s="221"/>
      <c r="K499" s="221"/>
      <c r="L499" s="226"/>
      <c r="M499" s="227"/>
      <c r="N499" s="228"/>
      <c r="O499" s="228"/>
      <c r="P499" s="228"/>
      <c r="Q499" s="228"/>
      <c r="R499" s="228"/>
      <c r="S499" s="228"/>
      <c r="T499" s="229"/>
      <c r="AT499" s="230" t="s">
        <v>154</v>
      </c>
      <c r="AU499" s="230" t="s">
        <v>78</v>
      </c>
      <c r="AV499" s="15" t="s">
        <v>106</v>
      </c>
      <c r="AW499" s="15" t="s">
        <v>31</v>
      </c>
      <c r="AX499" s="15" t="s">
        <v>74</v>
      </c>
      <c r="AY499" s="230" t="s">
        <v>144</v>
      </c>
    </row>
    <row r="500" spans="1:65" s="2" customFormat="1" ht="24.15" customHeight="1">
      <c r="A500" s="36"/>
      <c r="B500" s="37"/>
      <c r="C500" s="180" t="s">
        <v>650</v>
      </c>
      <c r="D500" s="180" t="s">
        <v>146</v>
      </c>
      <c r="E500" s="181" t="s">
        <v>651</v>
      </c>
      <c r="F500" s="182" t="s">
        <v>652</v>
      </c>
      <c r="G500" s="183" t="s">
        <v>653</v>
      </c>
      <c r="H500" s="184">
        <v>3</v>
      </c>
      <c r="I500" s="185"/>
      <c r="J500" s="186">
        <f>ROUND(I500*H500,2)</f>
        <v>0</v>
      </c>
      <c r="K500" s="182" t="s">
        <v>150</v>
      </c>
      <c r="L500" s="41"/>
      <c r="M500" s="187" t="s">
        <v>19</v>
      </c>
      <c r="N500" s="188" t="s">
        <v>40</v>
      </c>
      <c r="O500" s="66"/>
      <c r="P500" s="189">
        <f>O500*H500</f>
        <v>0</v>
      </c>
      <c r="Q500" s="189">
        <v>2.6280000000000001E-2</v>
      </c>
      <c r="R500" s="189">
        <f>Q500*H500</f>
        <v>7.8840000000000007E-2</v>
      </c>
      <c r="S500" s="189">
        <v>0</v>
      </c>
      <c r="T500" s="190">
        <f>S500*H500</f>
        <v>0</v>
      </c>
      <c r="U500" s="36"/>
      <c r="V500" s="36"/>
      <c r="W500" s="36"/>
      <c r="X500" s="36"/>
      <c r="Y500" s="36"/>
      <c r="Z500" s="36"/>
      <c r="AA500" s="36"/>
      <c r="AB500" s="36"/>
      <c r="AC500" s="36"/>
      <c r="AD500" s="36"/>
      <c r="AE500" s="36"/>
      <c r="AR500" s="191" t="s">
        <v>106</v>
      </c>
      <c r="AT500" s="191" t="s">
        <v>146</v>
      </c>
      <c r="AU500" s="191" t="s">
        <v>78</v>
      </c>
      <c r="AY500" s="19" t="s">
        <v>144</v>
      </c>
      <c r="BE500" s="192">
        <f>IF(N500="základní",J500,0)</f>
        <v>0</v>
      </c>
      <c r="BF500" s="192">
        <f>IF(N500="snížená",J500,0)</f>
        <v>0</v>
      </c>
      <c r="BG500" s="192">
        <f>IF(N500="zákl. přenesená",J500,0)</f>
        <v>0</v>
      </c>
      <c r="BH500" s="192">
        <f>IF(N500="sníž. přenesená",J500,0)</f>
        <v>0</v>
      </c>
      <c r="BI500" s="192">
        <f>IF(N500="nulová",J500,0)</f>
        <v>0</v>
      </c>
      <c r="BJ500" s="19" t="s">
        <v>74</v>
      </c>
      <c r="BK500" s="192">
        <f>ROUND(I500*H500,2)</f>
        <v>0</v>
      </c>
      <c r="BL500" s="19" t="s">
        <v>106</v>
      </c>
      <c r="BM500" s="191" t="s">
        <v>654</v>
      </c>
    </row>
    <row r="501" spans="1:65" s="2" customFormat="1" ht="10.199999999999999">
      <c r="A501" s="36"/>
      <c r="B501" s="37"/>
      <c r="C501" s="38"/>
      <c r="D501" s="193" t="s">
        <v>152</v>
      </c>
      <c r="E501" s="38"/>
      <c r="F501" s="194" t="s">
        <v>655</v>
      </c>
      <c r="G501" s="38"/>
      <c r="H501" s="38"/>
      <c r="I501" s="195"/>
      <c r="J501" s="38"/>
      <c r="K501" s="38"/>
      <c r="L501" s="41"/>
      <c r="M501" s="196"/>
      <c r="N501" s="197"/>
      <c r="O501" s="66"/>
      <c r="P501" s="66"/>
      <c r="Q501" s="66"/>
      <c r="R501" s="66"/>
      <c r="S501" s="66"/>
      <c r="T501" s="67"/>
      <c r="U501" s="36"/>
      <c r="V501" s="36"/>
      <c r="W501" s="36"/>
      <c r="X501" s="36"/>
      <c r="Y501" s="36"/>
      <c r="Z501" s="36"/>
      <c r="AA501" s="36"/>
      <c r="AB501" s="36"/>
      <c r="AC501" s="36"/>
      <c r="AD501" s="36"/>
      <c r="AE501" s="36"/>
      <c r="AT501" s="19" t="s">
        <v>152</v>
      </c>
      <c r="AU501" s="19" t="s">
        <v>78</v>
      </c>
    </row>
    <row r="502" spans="1:65" s="13" customFormat="1" ht="10.199999999999999">
      <c r="B502" s="198"/>
      <c r="C502" s="199"/>
      <c r="D502" s="200" t="s">
        <v>154</v>
      </c>
      <c r="E502" s="201" t="s">
        <v>19</v>
      </c>
      <c r="F502" s="202" t="s">
        <v>656</v>
      </c>
      <c r="G502" s="199"/>
      <c r="H502" s="201" t="s">
        <v>19</v>
      </c>
      <c r="I502" s="203"/>
      <c r="J502" s="199"/>
      <c r="K502" s="199"/>
      <c r="L502" s="204"/>
      <c r="M502" s="205"/>
      <c r="N502" s="206"/>
      <c r="O502" s="206"/>
      <c r="P502" s="206"/>
      <c r="Q502" s="206"/>
      <c r="R502" s="206"/>
      <c r="S502" s="206"/>
      <c r="T502" s="207"/>
      <c r="AT502" s="208" t="s">
        <v>154</v>
      </c>
      <c r="AU502" s="208" t="s">
        <v>78</v>
      </c>
      <c r="AV502" s="13" t="s">
        <v>74</v>
      </c>
      <c r="AW502" s="13" t="s">
        <v>31</v>
      </c>
      <c r="AX502" s="13" t="s">
        <v>69</v>
      </c>
      <c r="AY502" s="208" t="s">
        <v>144</v>
      </c>
    </row>
    <row r="503" spans="1:65" s="14" customFormat="1" ht="10.199999999999999">
      <c r="B503" s="209"/>
      <c r="C503" s="210"/>
      <c r="D503" s="200" t="s">
        <v>154</v>
      </c>
      <c r="E503" s="211" t="s">
        <v>19</v>
      </c>
      <c r="F503" s="212" t="s">
        <v>657</v>
      </c>
      <c r="G503" s="210"/>
      <c r="H503" s="213">
        <v>3</v>
      </c>
      <c r="I503" s="214"/>
      <c r="J503" s="210"/>
      <c r="K503" s="210"/>
      <c r="L503" s="215"/>
      <c r="M503" s="216"/>
      <c r="N503" s="217"/>
      <c r="O503" s="217"/>
      <c r="P503" s="217"/>
      <c r="Q503" s="217"/>
      <c r="R503" s="217"/>
      <c r="S503" s="217"/>
      <c r="T503" s="218"/>
      <c r="AT503" s="219" t="s">
        <v>154</v>
      </c>
      <c r="AU503" s="219" t="s">
        <v>78</v>
      </c>
      <c r="AV503" s="14" t="s">
        <v>78</v>
      </c>
      <c r="AW503" s="14" t="s">
        <v>31</v>
      </c>
      <c r="AX503" s="14" t="s">
        <v>69</v>
      </c>
      <c r="AY503" s="219" t="s">
        <v>144</v>
      </c>
    </row>
    <row r="504" spans="1:65" s="15" customFormat="1" ht="10.199999999999999">
      <c r="B504" s="220"/>
      <c r="C504" s="221"/>
      <c r="D504" s="200" t="s">
        <v>154</v>
      </c>
      <c r="E504" s="222" t="s">
        <v>19</v>
      </c>
      <c r="F504" s="223" t="s">
        <v>158</v>
      </c>
      <c r="G504" s="221"/>
      <c r="H504" s="224">
        <v>3</v>
      </c>
      <c r="I504" s="225"/>
      <c r="J504" s="221"/>
      <c r="K504" s="221"/>
      <c r="L504" s="226"/>
      <c r="M504" s="227"/>
      <c r="N504" s="228"/>
      <c r="O504" s="228"/>
      <c r="P504" s="228"/>
      <c r="Q504" s="228"/>
      <c r="R504" s="228"/>
      <c r="S504" s="228"/>
      <c r="T504" s="229"/>
      <c r="AT504" s="230" t="s">
        <v>154</v>
      </c>
      <c r="AU504" s="230" t="s">
        <v>78</v>
      </c>
      <c r="AV504" s="15" t="s">
        <v>106</v>
      </c>
      <c r="AW504" s="15" t="s">
        <v>31</v>
      </c>
      <c r="AX504" s="15" t="s">
        <v>74</v>
      </c>
      <c r="AY504" s="230" t="s">
        <v>144</v>
      </c>
    </row>
    <row r="505" spans="1:65" s="2" customFormat="1" ht="24.15" customHeight="1">
      <c r="A505" s="36"/>
      <c r="B505" s="37"/>
      <c r="C505" s="180" t="s">
        <v>658</v>
      </c>
      <c r="D505" s="180" t="s">
        <v>146</v>
      </c>
      <c r="E505" s="181" t="s">
        <v>659</v>
      </c>
      <c r="F505" s="182" t="s">
        <v>660</v>
      </c>
      <c r="G505" s="183" t="s">
        <v>653</v>
      </c>
      <c r="H505" s="184">
        <v>4</v>
      </c>
      <c r="I505" s="185"/>
      <c r="J505" s="186">
        <f>ROUND(I505*H505,2)</f>
        <v>0</v>
      </c>
      <c r="K505" s="182" t="s">
        <v>150</v>
      </c>
      <c r="L505" s="41"/>
      <c r="M505" s="187" t="s">
        <v>19</v>
      </c>
      <c r="N505" s="188" t="s">
        <v>40</v>
      </c>
      <c r="O505" s="66"/>
      <c r="P505" s="189">
        <f>O505*H505</f>
        <v>0</v>
      </c>
      <c r="Q505" s="189">
        <v>3.9629999999999999E-2</v>
      </c>
      <c r="R505" s="189">
        <f>Q505*H505</f>
        <v>0.15851999999999999</v>
      </c>
      <c r="S505" s="189">
        <v>0</v>
      </c>
      <c r="T505" s="190">
        <f>S505*H505</f>
        <v>0</v>
      </c>
      <c r="U505" s="36"/>
      <c r="V505" s="36"/>
      <c r="W505" s="36"/>
      <c r="X505" s="36"/>
      <c r="Y505" s="36"/>
      <c r="Z505" s="36"/>
      <c r="AA505" s="36"/>
      <c r="AB505" s="36"/>
      <c r="AC505" s="36"/>
      <c r="AD505" s="36"/>
      <c r="AE505" s="36"/>
      <c r="AR505" s="191" t="s">
        <v>106</v>
      </c>
      <c r="AT505" s="191" t="s">
        <v>146</v>
      </c>
      <c r="AU505" s="191" t="s">
        <v>78</v>
      </c>
      <c r="AY505" s="19" t="s">
        <v>144</v>
      </c>
      <c r="BE505" s="192">
        <f>IF(N505="základní",J505,0)</f>
        <v>0</v>
      </c>
      <c r="BF505" s="192">
        <f>IF(N505="snížená",J505,0)</f>
        <v>0</v>
      </c>
      <c r="BG505" s="192">
        <f>IF(N505="zákl. přenesená",J505,0)</f>
        <v>0</v>
      </c>
      <c r="BH505" s="192">
        <f>IF(N505="sníž. přenesená",J505,0)</f>
        <v>0</v>
      </c>
      <c r="BI505" s="192">
        <f>IF(N505="nulová",J505,0)</f>
        <v>0</v>
      </c>
      <c r="BJ505" s="19" t="s">
        <v>74</v>
      </c>
      <c r="BK505" s="192">
        <f>ROUND(I505*H505,2)</f>
        <v>0</v>
      </c>
      <c r="BL505" s="19" t="s">
        <v>106</v>
      </c>
      <c r="BM505" s="191" t="s">
        <v>661</v>
      </c>
    </row>
    <row r="506" spans="1:65" s="2" customFormat="1" ht="10.199999999999999">
      <c r="A506" s="36"/>
      <c r="B506" s="37"/>
      <c r="C506" s="38"/>
      <c r="D506" s="193" t="s">
        <v>152</v>
      </c>
      <c r="E506" s="38"/>
      <c r="F506" s="194" t="s">
        <v>662</v>
      </c>
      <c r="G506" s="38"/>
      <c r="H506" s="38"/>
      <c r="I506" s="195"/>
      <c r="J506" s="38"/>
      <c r="K506" s="38"/>
      <c r="L506" s="41"/>
      <c r="M506" s="196"/>
      <c r="N506" s="197"/>
      <c r="O506" s="66"/>
      <c r="P506" s="66"/>
      <c r="Q506" s="66"/>
      <c r="R506" s="66"/>
      <c r="S506" s="66"/>
      <c r="T506" s="67"/>
      <c r="U506" s="36"/>
      <c r="V506" s="36"/>
      <c r="W506" s="36"/>
      <c r="X506" s="36"/>
      <c r="Y506" s="36"/>
      <c r="Z506" s="36"/>
      <c r="AA506" s="36"/>
      <c r="AB506" s="36"/>
      <c r="AC506" s="36"/>
      <c r="AD506" s="36"/>
      <c r="AE506" s="36"/>
      <c r="AT506" s="19" t="s">
        <v>152</v>
      </c>
      <c r="AU506" s="19" t="s">
        <v>78</v>
      </c>
    </row>
    <row r="507" spans="1:65" s="13" customFormat="1" ht="10.199999999999999">
      <c r="B507" s="198"/>
      <c r="C507" s="199"/>
      <c r="D507" s="200" t="s">
        <v>154</v>
      </c>
      <c r="E507" s="201" t="s">
        <v>19</v>
      </c>
      <c r="F507" s="202" t="s">
        <v>663</v>
      </c>
      <c r="G507" s="199"/>
      <c r="H507" s="201" t="s">
        <v>19</v>
      </c>
      <c r="I507" s="203"/>
      <c r="J507" s="199"/>
      <c r="K507" s="199"/>
      <c r="L507" s="204"/>
      <c r="M507" s="205"/>
      <c r="N507" s="206"/>
      <c r="O507" s="206"/>
      <c r="P507" s="206"/>
      <c r="Q507" s="206"/>
      <c r="R507" s="206"/>
      <c r="S507" s="206"/>
      <c r="T507" s="207"/>
      <c r="AT507" s="208" t="s">
        <v>154</v>
      </c>
      <c r="AU507" s="208" t="s">
        <v>78</v>
      </c>
      <c r="AV507" s="13" t="s">
        <v>74</v>
      </c>
      <c r="AW507" s="13" t="s">
        <v>31</v>
      </c>
      <c r="AX507" s="13" t="s">
        <v>69</v>
      </c>
      <c r="AY507" s="208" t="s">
        <v>144</v>
      </c>
    </row>
    <row r="508" spans="1:65" s="14" customFormat="1" ht="10.199999999999999">
      <c r="B508" s="209"/>
      <c r="C508" s="210"/>
      <c r="D508" s="200" t="s">
        <v>154</v>
      </c>
      <c r="E508" s="211" t="s">
        <v>19</v>
      </c>
      <c r="F508" s="212" t="s">
        <v>106</v>
      </c>
      <c r="G508" s="210"/>
      <c r="H508" s="213">
        <v>4</v>
      </c>
      <c r="I508" s="214"/>
      <c r="J508" s="210"/>
      <c r="K508" s="210"/>
      <c r="L508" s="215"/>
      <c r="M508" s="216"/>
      <c r="N508" s="217"/>
      <c r="O508" s="217"/>
      <c r="P508" s="217"/>
      <c r="Q508" s="217"/>
      <c r="R508" s="217"/>
      <c r="S508" s="217"/>
      <c r="T508" s="218"/>
      <c r="AT508" s="219" t="s">
        <v>154</v>
      </c>
      <c r="AU508" s="219" t="s">
        <v>78</v>
      </c>
      <c r="AV508" s="14" t="s">
        <v>78</v>
      </c>
      <c r="AW508" s="14" t="s">
        <v>31</v>
      </c>
      <c r="AX508" s="14" t="s">
        <v>69</v>
      </c>
      <c r="AY508" s="219" t="s">
        <v>144</v>
      </c>
    </row>
    <row r="509" spans="1:65" s="15" customFormat="1" ht="10.199999999999999">
      <c r="B509" s="220"/>
      <c r="C509" s="221"/>
      <c r="D509" s="200" t="s">
        <v>154</v>
      </c>
      <c r="E509" s="222" t="s">
        <v>19</v>
      </c>
      <c r="F509" s="223" t="s">
        <v>158</v>
      </c>
      <c r="G509" s="221"/>
      <c r="H509" s="224">
        <v>4</v>
      </c>
      <c r="I509" s="225"/>
      <c r="J509" s="221"/>
      <c r="K509" s="221"/>
      <c r="L509" s="226"/>
      <c r="M509" s="227"/>
      <c r="N509" s="228"/>
      <c r="O509" s="228"/>
      <c r="P509" s="228"/>
      <c r="Q509" s="228"/>
      <c r="R509" s="228"/>
      <c r="S509" s="228"/>
      <c r="T509" s="229"/>
      <c r="AT509" s="230" t="s">
        <v>154</v>
      </c>
      <c r="AU509" s="230" t="s">
        <v>78</v>
      </c>
      <c r="AV509" s="15" t="s">
        <v>106</v>
      </c>
      <c r="AW509" s="15" t="s">
        <v>31</v>
      </c>
      <c r="AX509" s="15" t="s">
        <v>74</v>
      </c>
      <c r="AY509" s="230" t="s">
        <v>144</v>
      </c>
    </row>
    <row r="510" spans="1:65" s="2" customFormat="1" ht="24.15" customHeight="1">
      <c r="A510" s="36"/>
      <c r="B510" s="37"/>
      <c r="C510" s="180" t="s">
        <v>664</v>
      </c>
      <c r="D510" s="180" t="s">
        <v>146</v>
      </c>
      <c r="E510" s="181" t="s">
        <v>665</v>
      </c>
      <c r="F510" s="182" t="s">
        <v>666</v>
      </c>
      <c r="G510" s="183" t="s">
        <v>653</v>
      </c>
      <c r="H510" s="184">
        <v>5</v>
      </c>
      <c r="I510" s="185"/>
      <c r="J510" s="186">
        <f>ROUND(I510*H510,2)</f>
        <v>0</v>
      </c>
      <c r="K510" s="182" t="s">
        <v>150</v>
      </c>
      <c r="L510" s="41"/>
      <c r="M510" s="187" t="s">
        <v>19</v>
      </c>
      <c r="N510" s="188" t="s">
        <v>40</v>
      </c>
      <c r="O510" s="66"/>
      <c r="P510" s="189">
        <f>O510*H510</f>
        <v>0</v>
      </c>
      <c r="Q510" s="189">
        <v>5.4210000000000001E-2</v>
      </c>
      <c r="R510" s="189">
        <f>Q510*H510</f>
        <v>0.27105000000000001</v>
      </c>
      <c r="S510" s="189">
        <v>0</v>
      </c>
      <c r="T510" s="190">
        <f>S510*H510</f>
        <v>0</v>
      </c>
      <c r="U510" s="36"/>
      <c r="V510" s="36"/>
      <c r="W510" s="36"/>
      <c r="X510" s="36"/>
      <c r="Y510" s="36"/>
      <c r="Z510" s="36"/>
      <c r="AA510" s="36"/>
      <c r="AB510" s="36"/>
      <c r="AC510" s="36"/>
      <c r="AD510" s="36"/>
      <c r="AE510" s="36"/>
      <c r="AR510" s="191" t="s">
        <v>106</v>
      </c>
      <c r="AT510" s="191" t="s">
        <v>146</v>
      </c>
      <c r="AU510" s="191" t="s">
        <v>78</v>
      </c>
      <c r="AY510" s="19" t="s">
        <v>144</v>
      </c>
      <c r="BE510" s="192">
        <f>IF(N510="základní",J510,0)</f>
        <v>0</v>
      </c>
      <c r="BF510" s="192">
        <f>IF(N510="snížená",J510,0)</f>
        <v>0</v>
      </c>
      <c r="BG510" s="192">
        <f>IF(N510="zákl. přenesená",J510,0)</f>
        <v>0</v>
      </c>
      <c r="BH510" s="192">
        <f>IF(N510="sníž. přenesená",J510,0)</f>
        <v>0</v>
      </c>
      <c r="BI510" s="192">
        <f>IF(N510="nulová",J510,0)</f>
        <v>0</v>
      </c>
      <c r="BJ510" s="19" t="s">
        <v>74</v>
      </c>
      <c r="BK510" s="192">
        <f>ROUND(I510*H510,2)</f>
        <v>0</v>
      </c>
      <c r="BL510" s="19" t="s">
        <v>106</v>
      </c>
      <c r="BM510" s="191" t="s">
        <v>667</v>
      </c>
    </row>
    <row r="511" spans="1:65" s="2" customFormat="1" ht="10.199999999999999">
      <c r="A511" s="36"/>
      <c r="B511" s="37"/>
      <c r="C511" s="38"/>
      <c r="D511" s="193" t="s">
        <v>152</v>
      </c>
      <c r="E511" s="38"/>
      <c r="F511" s="194" t="s">
        <v>668</v>
      </c>
      <c r="G511" s="38"/>
      <c r="H511" s="38"/>
      <c r="I511" s="195"/>
      <c r="J511" s="38"/>
      <c r="K511" s="38"/>
      <c r="L511" s="41"/>
      <c r="M511" s="196"/>
      <c r="N511" s="197"/>
      <c r="O511" s="66"/>
      <c r="P511" s="66"/>
      <c r="Q511" s="66"/>
      <c r="R511" s="66"/>
      <c r="S511" s="66"/>
      <c r="T511" s="67"/>
      <c r="U511" s="36"/>
      <c r="V511" s="36"/>
      <c r="W511" s="36"/>
      <c r="X511" s="36"/>
      <c r="Y511" s="36"/>
      <c r="Z511" s="36"/>
      <c r="AA511" s="36"/>
      <c r="AB511" s="36"/>
      <c r="AC511" s="36"/>
      <c r="AD511" s="36"/>
      <c r="AE511" s="36"/>
      <c r="AT511" s="19" t="s">
        <v>152</v>
      </c>
      <c r="AU511" s="19" t="s">
        <v>78</v>
      </c>
    </row>
    <row r="512" spans="1:65" s="13" customFormat="1" ht="10.199999999999999">
      <c r="B512" s="198"/>
      <c r="C512" s="199"/>
      <c r="D512" s="200" t="s">
        <v>154</v>
      </c>
      <c r="E512" s="201" t="s">
        <v>19</v>
      </c>
      <c r="F512" s="202" t="s">
        <v>663</v>
      </c>
      <c r="G512" s="199"/>
      <c r="H512" s="201" t="s">
        <v>19</v>
      </c>
      <c r="I512" s="203"/>
      <c r="J512" s="199"/>
      <c r="K512" s="199"/>
      <c r="L512" s="204"/>
      <c r="M512" s="205"/>
      <c r="N512" s="206"/>
      <c r="O512" s="206"/>
      <c r="P512" s="206"/>
      <c r="Q512" s="206"/>
      <c r="R512" s="206"/>
      <c r="S512" s="206"/>
      <c r="T512" s="207"/>
      <c r="AT512" s="208" t="s">
        <v>154</v>
      </c>
      <c r="AU512" s="208" t="s">
        <v>78</v>
      </c>
      <c r="AV512" s="13" t="s">
        <v>74</v>
      </c>
      <c r="AW512" s="13" t="s">
        <v>31</v>
      </c>
      <c r="AX512" s="13" t="s">
        <v>69</v>
      </c>
      <c r="AY512" s="208" t="s">
        <v>144</v>
      </c>
    </row>
    <row r="513" spans="1:65" s="14" customFormat="1" ht="10.199999999999999">
      <c r="B513" s="209"/>
      <c r="C513" s="210"/>
      <c r="D513" s="200" t="s">
        <v>154</v>
      </c>
      <c r="E513" s="211" t="s">
        <v>19</v>
      </c>
      <c r="F513" s="212" t="s">
        <v>181</v>
      </c>
      <c r="G513" s="210"/>
      <c r="H513" s="213">
        <v>5</v>
      </c>
      <c r="I513" s="214"/>
      <c r="J513" s="210"/>
      <c r="K513" s="210"/>
      <c r="L513" s="215"/>
      <c r="M513" s="216"/>
      <c r="N513" s="217"/>
      <c r="O513" s="217"/>
      <c r="P513" s="217"/>
      <c r="Q513" s="217"/>
      <c r="R513" s="217"/>
      <c r="S513" s="217"/>
      <c r="T513" s="218"/>
      <c r="AT513" s="219" t="s">
        <v>154</v>
      </c>
      <c r="AU513" s="219" t="s">
        <v>78</v>
      </c>
      <c r="AV513" s="14" t="s">
        <v>78</v>
      </c>
      <c r="AW513" s="14" t="s">
        <v>31</v>
      </c>
      <c r="AX513" s="14" t="s">
        <v>69</v>
      </c>
      <c r="AY513" s="219" t="s">
        <v>144</v>
      </c>
    </row>
    <row r="514" spans="1:65" s="15" customFormat="1" ht="10.199999999999999">
      <c r="B514" s="220"/>
      <c r="C514" s="221"/>
      <c r="D514" s="200" t="s">
        <v>154</v>
      </c>
      <c r="E514" s="222" t="s">
        <v>19</v>
      </c>
      <c r="F514" s="223" t="s">
        <v>158</v>
      </c>
      <c r="G514" s="221"/>
      <c r="H514" s="224">
        <v>5</v>
      </c>
      <c r="I514" s="225"/>
      <c r="J514" s="221"/>
      <c r="K514" s="221"/>
      <c r="L514" s="226"/>
      <c r="M514" s="227"/>
      <c r="N514" s="228"/>
      <c r="O514" s="228"/>
      <c r="P514" s="228"/>
      <c r="Q514" s="228"/>
      <c r="R514" s="228"/>
      <c r="S514" s="228"/>
      <c r="T514" s="229"/>
      <c r="AT514" s="230" t="s">
        <v>154</v>
      </c>
      <c r="AU514" s="230" t="s">
        <v>78</v>
      </c>
      <c r="AV514" s="15" t="s">
        <v>106</v>
      </c>
      <c r="AW514" s="15" t="s">
        <v>31</v>
      </c>
      <c r="AX514" s="15" t="s">
        <v>74</v>
      </c>
      <c r="AY514" s="230" t="s">
        <v>144</v>
      </c>
    </row>
    <row r="515" spans="1:65" s="2" customFormat="1" ht="24.15" customHeight="1">
      <c r="A515" s="36"/>
      <c r="B515" s="37"/>
      <c r="C515" s="180" t="s">
        <v>669</v>
      </c>
      <c r="D515" s="180" t="s">
        <v>146</v>
      </c>
      <c r="E515" s="181" t="s">
        <v>670</v>
      </c>
      <c r="F515" s="182" t="s">
        <v>671</v>
      </c>
      <c r="G515" s="183" t="s">
        <v>653</v>
      </c>
      <c r="H515" s="184">
        <v>1</v>
      </c>
      <c r="I515" s="185"/>
      <c r="J515" s="186">
        <f>ROUND(I515*H515,2)</f>
        <v>0</v>
      </c>
      <c r="K515" s="182" t="s">
        <v>150</v>
      </c>
      <c r="L515" s="41"/>
      <c r="M515" s="187" t="s">
        <v>19</v>
      </c>
      <c r="N515" s="188" t="s">
        <v>40</v>
      </c>
      <c r="O515" s="66"/>
      <c r="P515" s="189">
        <f>O515*H515</f>
        <v>0</v>
      </c>
      <c r="Q515" s="189">
        <v>6.2210000000000001E-2</v>
      </c>
      <c r="R515" s="189">
        <f>Q515*H515</f>
        <v>6.2210000000000001E-2</v>
      </c>
      <c r="S515" s="189">
        <v>0</v>
      </c>
      <c r="T515" s="190">
        <f>S515*H515</f>
        <v>0</v>
      </c>
      <c r="U515" s="36"/>
      <c r="V515" s="36"/>
      <c r="W515" s="36"/>
      <c r="X515" s="36"/>
      <c r="Y515" s="36"/>
      <c r="Z515" s="36"/>
      <c r="AA515" s="36"/>
      <c r="AB515" s="36"/>
      <c r="AC515" s="36"/>
      <c r="AD515" s="36"/>
      <c r="AE515" s="36"/>
      <c r="AR515" s="191" t="s">
        <v>106</v>
      </c>
      <c r="AT515" s="191" t="s">
        <v>146</v>
      </c>
      <c r="AU515" s="191" t="s">
        <v>78</v>
      </c>
      <c r="AY515" s="19" t="s">
        <v>144</v>
      </c>
      <c r="BE515" s="192">
        <f>IF(N515="základní",J515,0)</f>
        <v>0</v>
      </c>
      <c r="BF515" s="192">
        <f>IF(N515="snížená",J515,0)</f>
        <v>0</v>
      </c>
      <c r="BG515" s="192">
        <f>IF(N515="zákl. přenesená",J515,0)</f>
        <v>0</v>
      </c>
      <c r="BH515" s="192">
        <f>IF(N515="sníž. přenesená",J515,0)</f>
        <v>0</v>
      </c>
      <c r="BI515" s="192">
        <f>IF(N515="nulová",J515,0)</f>
        <v>0</v>
      </c>
      <c r="BJ515" s="19" t="s">
        <v>74</v>
      </c>
      <c r="BK515" s="192">
        <f>ROUND(I515*H515,2)</f>
        <v>0</v>
      </c>
      <c r="BL515" s="19" t="s">
        <v>106</v>
      </c>
      <c r="BM515" s="191" t="s">
        <v>672</v>
      </c>
    </row>
    <row r="516" spans="1:65" s="2" customFormat="1" ht="10.199999999999999">
      <c r="A516" s="36"/>
      <c r="B516" s="37"/>
      <c r="C516" s="38"/>
      <c r="D516" s="193" t="s">
        <v>152</v>
      </c>
      <c r="E516" s="38"/>
      <c r="F516" s="194" t="s">
        <v>673</v>
      </c>
      <c r="G516" s="38"/>
      <c r="H516" s="38"/>
      <c r="I516" s="195"/>
      <c r="J516" s="38"/>
      <c r="K516" s="38"/>
      <c r="L516" s="41"/>
      <c r="M516" s="196"/>
      <c r="N516" s="197"/>
      <c r="O516" s="66"/>
      <c r="P516" s="66"/>
      <c r="Q516" s="66"/>
      <c r="R516" s="66"/>
      <c r="S516" s="66"/>
      <c r="T516" s="67"/>
      <c r="U516" s="36"/>
      <c r="V516" s="36"/>
      <c r="W516" s="36"/>
      <c r="X516" s="36"/>
      <c r="Y516" s="36"/>
      <c r="Z516" s="36"/>
      <c r="AA516" s="36"/>
      <c r="AB516" s="36"/>
      <c r="AC516" s="36"/>
      <c r="AD516" s="36"/>
      <c r="AE516" s="36"/>
      <c r="AT516" s="19" t="s">
        <v>152</v>
      </c>
      <c r="AU516" s="19" t="s">
        <v>78</v>
      </c>
    </row>
    <row r="517" spans="1:65" s="13" customFormat="1" ht="10.199999999999999">
      <c r="B517" s="198"/>
      <c r="C517" s="199"/>
      <c r="D517" s="200" t="s">
        <v>154</v>
      </c>
      <c r="E517" s="201" t="s">
        <v>19</v>
      </c>
      <c r="F517" s="202" t="s">
        <v>663</v>
      </c>
      <c r="G517" s="199"/>
      <c r="H517" s="201" t="s">
        <v>19</v>
      </c>
      <c r="I517" s="203"/>
      <c r="J517" s="199"/>
      <c r="K517" s="199"/>
      <c r="L517" s="204"/>
      <c r="M517" s="205"/>
      <c r="N517" s="206"/>
      <c r="O517" s="206"/>
      <c r="P517" s="206"/>
      <c r="Q517" s="206"/>
      <c r="R517" s="206"/>
      <c r="S517" s="206"/>
      <c r="T517" s="207"/>
      <c r="AT517" s="208" t="s">
        <v>154</v>
      </c>
      <c r="AU517" s="208" t="s">
        <v>78</v>
      </c>
      <c r="AV517" s="13" t="s">
        <v>74</v>
      </c>
      <c r="AW517" s="13" t="s">
        <v>31</v>
      </c>
      <c r="AX517" s="13" t="s">
        <v>69</v>
      </c>
      <c r="AY517" s="208" t="s">
        <v>144</v>
      </c>
    </row>
    <row r="518" spans="1:65" s="14" customFormat="1" ht="10.199999999999999">
      <c r="B518" s="209"/>
      <c r="C518" s="210"/>
      <c r="D518" s="200" t="s">
        <v>154</v>
      </c>
      <c r="E518" s="211" t="s">
        <v>19</v>
      </c>
      <c r="F518" s="212" t="s">
        <v>74</v>
      </c>
      <c r="G518" s="210"/>
      <c r="H518" s="213">
        <v>1</v>
      </c>
      <c r="I518" s="214"/>
      <c r="J518" s="210"/>
      <c r="K518" s="210"/>
      <c r="L518" s="215"/>
      <c r="M518" s="216"/>
      <c r="N518" s="217"/>
      <c r="O518" s="217"/>
      <c r="P518" s="217"/>
      <c r="Q518" s="217"/>
      <c r="R518" s="217"/>
      <c r="S518" s="217"/>
      <c r="T518" s="218"/>
      <c r="AT518" s="219" t="s">
        <v>154</v>
      </c>
      <c r="AU518" s="219" t="s">
        <v>78</v>
      </c>
      <c r="AV518" s="14" t="s">
        <v>78</v>
      </c>
      <c r="AW518" s="14" t="s">
        <v>31</v>
      </c>
      <c r="AX518" s="14" t="s">
        <v>69</v>
      </c>
      <c r="AY518" s="219" t="s">
        <v>144</v>
      </c>
    </row>
    <row r="519" spans="1:65" s="15" customFormat="1" ht="10.199999999999999">
      <c r="B519" s="220"/>
      <c r="C519" s="221"/>
      <c r="D519" s="200" t="s">
        <v>154</v>
      </c>
      <c r="E519" s="222" t="s">
        <v>19</v>
      </c>
      <c r="F519" s="223" t="s">
        <v>158</v>
      </c>
      <c r="G519" s="221"/>
      <c r="H519" s="224">
        <v>1</v>
      </c>
      <c r="I519" s="225"/>
      <c r="J519" s="221"/>
      <c r="K519" s="221"/>
      <c r="L519" s="226"/>
      <c r="M519" s="227"/>
      <c r="N519" s="228"/>
      <c r="O519" s="228"/>
      <c r="P519" s="228"/>
      <c r="Q519" s="228"/>
      <c r="R519" s="228"/>
      <c r="S519" s="228"/>
      <c r="T519" s="229"/>
      <c r="AT519" s="230" t="s">
        <v>154</v>
      </c>
      <c r="AU519" s="230" t="s">
        <v>78</v>
      </c>
      <c r="AV519" s="15" t="s">
        <v>106</v>
      </c>
      <c r="AW519" s="15" t="s">
        <v>31</v>
      </c>
      <c r="AX519" s="15" t="s">
        <v>74</v>
      </c>
      <c r="AY519" s="230" t="s">
        <v>144</v>
      </c>
    </row>
    <row r="520" spans="1:65" s="2" customFormat="1" ht="24.15" customHeight="1">
      <c r="A520" s="36"/>
      <c r="B520" s="37"/>
      <c r="C520" s="180" t="s">
        <v>674</v>
      </c>
      <c r="D520" s="180" t="s">
        <v>146</v>
      </c>
      <c r="E520" s="181" t="s">
        <v>675</v>
      </c>
      <c r="F520" s="182" t="s">
        <v>676</v>
      </c>
      <c r="G520" s="183" t="s">
        <v>653</v>
      </c>
      <c r="H520" s="184">
        <v>2</v>
      </c>
      <c r="I520" s="185"/>
      <c r="J520" s="186">
        <f>ROUND(I520*H520,2)</f>
        <v>0</v>
      </c>
      <c r="K520" s="182" t="s">
        <v>150</v>
      </c>
      <c r="L520" s="41"/>
      <c r="M520" s="187" t="s">
        <v>19</v>
      </c>
      <c r="N520" s="188" t="s">
        <v>40</v>
      </c>
      <c r="O520" s="66"/>
      <c r="P520" s="189">
        <f>O520*H520</f>
        <v>0</v>
      </c>
      <c r="Q520" s="189">
        <v>6.8260000000000001E-2</v>
      </c>
      <c r="R520" s="189">
        <f>Q520*H520</f>
        <v>0.13652</v>
      </c>
      <c r="S520" s="189">
        <v>0</v>
      </c>
      <c r="T520" s="190">
        <f>S520*H520</f>
        <v>0</v>
      </c>
      <c r="U520" s="36"/>
      <c r="V520" s="36"/>
      <c r="W520" s="36"/>
      <c r="X520" s="36"/>
      <c r="Y520" s="36"/>
      <c r="Z520" s="36"/>
      <c r="AA520" s="36"/>
      <c r="AB520" s="36"/>
      <c r="AC520" s="36"/>
      <c r="AD520" s="36"/>
      <c r="AE520" s="36"/>
      <c r="AR520" s="191" t="s">
        <v>106</v>
      </c>
      <c r="AT520" s="191" t="s">
        <v>146</v>
      </c>
      <c r="AU520" s="191" t="s">
        <v>78</v>
      </c>
      <c r="AY520" s="19" t="s">
        <v>144</v>
      </c>
      <c r="BE520" s="192">
        <f>IF(N520="základní",J520,0)</f>
        <v>0</v>
      </c>
      <c r="BF520" s="192">
        <f>IF(N520="snížená",J520,0)</f>
        <v>0</v>
      </c>
      <c r="BG520" s="192">
        <f>IF(N520="zákl. přenesená",J520,0)</f>
        <v>0</v>
      </c>
      <c r="BH520" s="192">
        <f>IF(N520="sníž. přenesená",J520,0)</f>
        <v>0</v>
      </c>
      <c r="BI520" s="192">
        <f>IF(N520="nulová",J520,0)</f>
        <v>0</v>
      </c>
      <c r="BJ520" s="19" t="s">
        <v>74</v>
      </c>
      <c r="BK520" s="192">
        <f>ROUND(I520*H520,2)</f>
        <v>0</v>
      </c>
      <c r="BL520" s="19" t="s">
        <v>106</v>
      </c>
      <c r="BM520" s="191" t="s">
        <v>677</v>
      </c>
    </row>
    <row r="521" spans="1:65" s="2" customFormat="1" ht="10.199999999999999">
      <c r="A521" s="36"/>
      <c r="B521" s="37"/>
      <c r="C521" s="38"/>
      <c r="D521" s="193" t="s">
        <v>152</v>
      </c>
      <c r="E521" s="38"/>
      <c r="F521" s="194" t="s">
        <v>678</v>
      </c>
      <c r="G521" s="38"/>
      <c r="H521" s="38"/>
      <c r="I521" s="195"/>
      <c r="J521" s="38"/>
      <c r="K521" s="38"/>
      <c r="L521" s="41"/>
      <c r="M521" s="196"/>
      <c r="N521" s="197"/>
      <c r="O521" s="66"/>
      <c r="P521" s="66"/>
      <c r="Q521" s="66"/>
      <c r="R521" s="66"/>
      <c r="S521" s="66"/>
      <c r="T521" s="67"/>
      <c r="U521" s="36"/>
      <c r="V521" s="36"/>
      <c r="W521" s="36"/>
      <c r="X521" s="36"/>
      <c r="Y521" s="36"/>
      <c r="Z521" s="36"/>
      <c r="AA521" s="36"/>
      <c r="AB521" s="36"/>
      <c r="AC521" s="36"/>
      <c r="AD521" s="36"/>
      <c r="AE521" s="36"/>
      <c r="AT521" s="19" t="s">
        <v>152</v>
      </c>
      <c r="AU521" s="19" t="s">
        <v>78</v>
      </c>
    </row>
    <row r="522" spans="1:65" s="13" customFormat="1" ht="10.199999999999999">
      <c r="B522" s="198"/>
      <c r="C522" s="199"/>
      <c r="D522" s="200" t="s">
        <v>154</v>
      </c>
      <c r="E522" s="201" t="s">
        <v>19</v>
      </c>
      <c r="F522" s="202" t="s">
        <v>663</v>
      </c>
      <c r="G522" s="199"/>
      <c r="H522" s="201" t="s">
        <v>19</v>
      </c>
      <c r="I522" s="203"/>
      <c r="J522" s="199"/>
      <c r="K522" s="199"/>
      <c r="L522" s="204"/>
      <c r="M522" s="205"/>
      <c r="N522" s="206"/>
      <c r="O522" s="206"/>
      <c r="P522" s="206"/>
      <c r="Q522" s="206"/>
      <c r="R522" s="206"/>
      <c r="S522" s="206"/>
      <c r="T522" s="207"/>
      <c r="AT522" s="208" t="s">
        <v>154</v>
      </c>
      <c r="AU522" s="208" t="s">
        <v>78</v>
      </c>
      <c r="AV522" s="13" t="s">
        <v>74</v>
      </c>
      <c r="AW522" s="13" t="s">
        <v>31</v>
      </c>
      <c r="AX522" s="13" t="s">
        <v>69</v>
      </c>
      <c r="AY522" s="208" t="s">
        <v>144</v>
      </c>
    </row>
    <row r="523" spans="1:65" s="14" customFormat="1" ht="10.199999999999999">
      <c r="B523" s="209"/>
      <c r="C523" s="210"/>
      <c r="D523" s="200" t="s">
        <v>154</v>
      </c>
      <c r="E523" s="211" t="s">
        <v>19</v>
      </c>
      <c r="F523" s="212" t="s">
        <v>78</v>
      </c>
      <c r="G523" s="210"/>
      <c r="H523" s="213">
        <v>2</v>
      </c>
      <c r="I523" s="214"/>
      <c r="J523" s="210"/>
      <c r="K523" s="210"/>
      <c r="L523" s="215"/>
      <c r="M523" s="216"/>
      <c r="N523" s="217"/>
      <c r="O523" s="217"/>
      <c r="P523" s="217"/>
      <c r="Q523" s="217"/>
      <c r="R523" s="217"/>
      <c r="S523" s="217"/>
      <c r="T523" s="218"/>
      <c r="AT523" s="219" t="s">
        <v>154</v>
      </c>
      <c r="AU523" s="219" t="s">
        <v>78</v>
      </c>
      <c r="AV523" s="14" t="s">
        <v>78</v>
      </c>
      <c r="AW523" s="14" t="s">
        <v>31</v>
      </c>
      <c r="AX523" s="14" t="s">
        <v>69</v>
      </c>
      <c r="AY523" s="219" t="s">
        <v>144</v>
      </c>
    </row>
    <row r="524" spans="1:65" s="15" customFormat="1" ht="10.199999999999999">
      <c r="B524" s="220"/>
      <c r="C524" s="221"/>
      <c r="D524" s="200" t="s">
        <v>154</v>
      </c>
      <c r="E524" s="222" t="s">
        <v>19</v>
      </c>
      <c r="F524" s="223" t="s">
        <v>158</v>
      </c>
      <c r="G524" s="221"/>
      <c r="H524" s="224">
        <v>2</v>
      </c>
      <c r="I524" s="225"/>
      <c r="J524" s="221"/>
      <c r="K524" s="221"/>
      <c r="L524" s="226"/>
      <c r="M524" s="227"/>
      <c r="N524" s="228"/>
      <c r="O524" s="228"/>
      <c r="P524" s="228"/>
      <c r="Q524" s="228"/>
      <c r="R524" s="228"/>
      <c r="S524" s="228"/>
      <c r="T524" s="229"/>
      <c r="AT524" s="230" t="s">
        <v>154</v>
      </c>
      <c r="AU524" s="230" t="s">
        <v>78</v>
      </c>
      <c r="AV524" s="15" t="s">
        <v>106</v>
      </c>
      <c r="AW524" s="15" t="s">
        <v>31</v>
      </c>
      <c r="AX524" s="15" t="s">
        <v>74</v>
      </c>
      <c r="AY524" s="230" t="s">
        <v>144</v>
      </c>
    </row>
    <row r="525" spans="1:65" s="2" customFormat="1" ht="24.15" customHeight="1">
      <c r="A525" s="36"/>
      <c r="B525" s="37"/>
      <c r="C525" s="180" t="s">
        <v>679</v>
      </c>
      <c r="D525" s="180" t="s">
        <v>146</v>
      </c>
      <c r="E525" s="181" t="s">
        <v>680</v>
      </c>
      <c r="F525" s="182" t="s">
        <v>681</v>
      </c>
      <c r="G525" s="183" t="s">
        <v>653</v>
      </c>
      <c r="H525" s="184">
        <v>2</v>
      </c>
      <c r="I525" s="185"/>
      <c r="J525" s="186">
        <f>ROUND(I525*H525,2)</f>
        <v>0</v>
      </c>
      <c r="K525" s="182" t="s">
        <v>150</v>
      </c>
      <c r="L525" s="41"/>
      <c r="M525" s="187" t="s">
        <v>19</v>
      </c>
      <c r="N525" s="188" t="s">
        <v>40</v>
      </c>
      <c r="O525" s="66"/>
      <c r="P525" s="189">
        <f>O525*H525</f>
        <v>0</v>
      </c>
      <c r="Q525" s="189">
        <v>0.10433000000000001</v>
      </c>
      <c r="R525" s="189">
        <f>Q525*H525</f>
        <v>0.20866000000000001</v>
      </c>
      <c r="S525" s="189">
        <v>0</v>
      </c>
      <c r="T525" s="190">
        <f>S525*H525</f>
        <v>0</v>
      </c>
      <c r="U525" s="36"/>
      <c r="V525" s="36"/>
      <c r="W525" s="36"/>
      <c r="X525" s="36"/>
      <c r="Y525" s="36"/>
      <c r="Z525" s="36"/>
      <c r="AA525" s="36"/>
      <c r="AB525" s="36"/>
      <c r="AC525" s="36"/>
      <c r="AD525" s="36"/>
      <c r="AE525" s="36"/>
      <c r="AR525" s="191" t="s">
        <v>106</v>
      </c>
      <c r="AT525" s="191" t="s">
        <v>146</v>
      </c>
      <c r="AU525" s="191" t="s">
        <v>78</v>
      </c>
      <c r="AY525" s="19" t="s">
        <v>144</v>
      </c>
      <c r="BE525" s="192">
        <f>IF(N525="základní",J525,0)</f>
        <v>0</v>
      </c>
      <c r="BF525" s="192">
        <f>IF(N525="snížená",J525,0)</f>
        <v>0</v>
      </c>
      <c r="BG525" s="192">
        <f>IF(N525="zákl. přenesená",J525,0)</f>
        <v>0</v>
      </c>
      <c r="BH525" s="192">
        <f>IF(N525="sníž. přenesená",J525,0)</f>
        <v>0</v>
      </c>
      <c r="BI525" s="192">
        <f>IF(N525="nulová",J525,0)</f>
        <v>0</v>
      </c>
      <c r="BJ525" s="19" t="s">
        <v>74</v>
      </c>
      <c r="BK525" s="192">
        <f>ROUND(I525*H525,2)</f>
        <v>0</v>
      </c>
      <c r="BL525" s="19" t="s">
        <v>106</v>
      </c>
      <c r="BM525" s="191" t="s">
        <v>682</v>
      </c>
    </row>
    <row r="526" spans="1:65" s="2" customFormat="1" ht="10.199999999999999">
      <c r="A526" s="36"/>
      <c r="B526" s="37"/>
      <c r="C526" s="38"/>
      <c r="D526" s="193" t="s">
        <v>152</v>
      </c>
      <c r="E526" s="38"/>
      <c r="F526" s="194" t="s">
        <v>683</v>
      </c>
      <c r="G526" s="38"/>
      <c r="H526" s="38"/>
      <c r="I526" s="195"/>
      <c r="J526" s="38"/>
      <c r="K526" s="38"/>
      <c r="L526" s="41"/>
      <c r="M526" s="196"/>
      <c r="N526" s="197"/>
      <c r="O526" s="66"/>
      <c r="P526" s="66"/>
      <c r="Q526" s="66"/>
      <c r="R526" s="66"/>
      <c r="S526" s="66"/>
      <c r="T526" s="67"/>
      <c r="U526" s="36"/>
      <c r="V526" s="36"/>
      <c r="W526" s="36"/>
      <c r="X526" s="36"/>
      <c r="Y526" s="36"/>
      <c r="Z526" s="36"/>
      <c r="AA526" s="36"/>
      <c r="AB526" s="36"/>
      <c r="AC526" s="36"/>
      <c r="AD526" s="36"/>
      <c r="AE526" s="36"/>
      <c r="AT526" s="19" t="s">
        <v>152</v>
      </c>
      <c r="AU526" s="19" t="s">
        <v>78</v>
      </c>
    </row>
    <row r="527" spans="1:65" s="13" customFormat="1" ht="10.199999999999999">
      <c r="B527" s="198"/>
      <c r="C527" s="199"/>
      <c r="D527" s="200" t="s">
        <v>154</v>
      </c>
      <c r="E527" s="201" t="s">
        <v>19</v>
      </c>
      <c r="F527" s="202" t="s">
        <v>663</v>
      </c>
      <c r="G527" s="199"/>
      <c r="H527" s="201" t="s">
        <v>19</v>
      </c>
      <c r="I527" s="203"/>
      <c r="J527" s="199"/>
      <c r="K527" s="199"/>
      <c r="L527" s="204"/>
      <c r="M527" s="205"/>
      <c r="N527" s="206"/>
      <c r="O527" s="206"/>
      <c r="P527" s="206"/>
      <c r="Q527" s="206"/>
      <c r="R527" s="206"/>
      <c r="S527" s="206"/>
      <c r="T527" s="207"/>
      <c r="AT527" s="208" t="s">
        <v>154</v>
      </c>
      <c r="AU527" s="208" t="s">
        <v>78</v>
      </c>
      <c r="AV527" s="13" t="s">
        <v>74</v>
      </c>
      <c r="AW527" s="13" t="s">
        <v>31</v>
      </c>
      <c r="AX527" s="13" t="s">
        <v>69</v>
      </c>
      <c r="AY527" s="208" t="s">
        <v>144</v>
      </c>
    </row>
    <row r="528" spans="1:65" s="14" customFormat="1" ht="10.199999999999999">
      <c r="B528" s="209"/>
      <c r="C528" s="210"/>
      <c r="D528" s="200" t="s">
        <v>154</v>
      </c>
      <c r="E528" s="211" t="s">
        <v>19</v>
      </c>
      <c r="F528" s="212" t="s">
        <v>78</v>
      </c>
      <c r="G528" s="210"/>
      <c r="H528" s="213">
        <v>2</v>
      </c>
      <c r="I528" s="214"/>
      <c r="J528" s="210"/>
      <c r="K528" s="210"/>
      <c r="L528" s="215"/>
      <c r="M528" s="216"/>
      <c r="N528" s="217"/>
      <c r="O528" s="217"/>
      <c r="P528" s="217"/>
      <c r="Q528" s="217"/>
      <c r="R528" s="217"/>
      <c r="S528" s="217"/>
      <c r="T528" s="218"/>
      <c r="AT528" s="219" t="s">
        <v>154</v>
      </c>
      <c r="AU528" s="219" t="s">
        <v>78</v>
      </c>
      <c r="AV528" s="14" t="s">
        <v>78</v>
      </c>
      <c r="AW528" s="14" t="s">
        <v>31</v>
      </c>
      <c r="AX528" s="14" t="s">
        <v>69</v>
      </c>
      <c r="AY528" s="219" t="s">
        <v>144</v>
      </c>
    </row>
    <row r="529" spans="1:65" s="15" customFormat="1" ht="10.199999999999999">
      <c r="B529" s="220"/>
      <c r="C529" s="221"/>
      <c r="D529" s="200" t="s">
        <v>154</v>
      </c>
      <c r="E529" s="222" t="s">
        <v>19</v>
      </c>
      <c r="F529" s="223" t="s">
        <v>158</v>
      </c>
      <c r="G529" s="221"/>
      <c r="H529" s="224">
        <v>2</v>
      </c>
      <c r="I529" s="225"/>
      <c r="J529" s="221"/>
      <c r="K529" s="221"/>
      <c r="L529" s="226"/>
      <c r="M529" s="227"/>
      <c r="N529" s="228"/>
      <c r="O529" s="228"/>
      <c r="P529" s="228"/>
      <c r="Q529" s="228"/>
      <c r="R529" s="228"/>
      <c r="S529" s="228"/>
      <c r="T529" s="229"/>
      <c r="AT529" s="230" t="s">
        <v>154</v>
      </c>
      <c r="AU529" s="230" t="s">
        <v>78</v>
      </c>
      <c r="AV529" s="15" t="s">
        <v>106</v>
      </c>
      <c r="AW529" s="15" t="s">
        <v>31</v>
      </c>
      <c r="AX529" s="15" t="s">
        <v>74</v>
      </c>
      <c r="AY529" s="230" t="s">
        <v>144</v>
      </c>
    </row>
    <row r="530" spans="1:65" s="2" customFormat="1" ht="24.15" customHeight="1">
      <c r="A530" s="36"/>
      <c r="B530" s="37"/>
      <c r="C530" s="180" t="s">
        <v>684</v>
      </c>
      <c r="D530" s="180" t="s">
        <v>146</v>
      </c>
      <c r="E530" s="181" t="s">
        <v>685</v>
      </c>
      <c r="F530" s="182" t="s">
        <v>686</v>
      </c>
      <c r="G530" s="183" t="s">
        <v>653</v>
      </c>
      <c r="H530" s="184">
        <v>4</v>
      </c>
      <c r="I530" s="185"/>
      <c r="J530" s="186">
        <f>ROUND(I530*H530,2)</f>
        <v>0</v>
      </c>
      <c r="K530" s="182" t="s">
        <v>150</v>
      </c>
      <c r="L530" s="41"/>
      <c r="M530" s="187" t="s">
        <v>19</v>
      </c>
      <c r="N530" s="188" t="s">
        <v>40</v>
      </c>
      <c r="O530" s="66"/>
      <c r="P530" s="189">
        <f>O530*H530</f>
        <v>0</v>
      </c>
      <c r="Q530" s="189">
        <v>8.1309999999999993E-2</v>
      </c>
      <c r="R530" s="189">
        <f>Q530*H530</f>
        <v>0.32523999999999997</v>
      </c>
      <c r="S530" s="189">
        <v>0</v>
      </c>
      <c r="T530" s="190">
        <f>S530*H530</f>
        <v>0</v>
      </c>
      <c r="U530" s="36"/>
      <c r="V530" s="36"/>
      <c r="W530" s="36"/>
      <c r="X530" s="36"/>
      <c r="Y530" s="36"/>
      <c r="Z530" s="36"/>
      <c r="AA530" s="36"/>
      <c r="AB530" s="36"/>
      <c r="AC530" s="36"/>
      <c r="AD530" s="36"/>
      <c r="AE530" s="36"/>
      <c r="AR530" s="191" t="s">
        <v>106</v>
      </c>
      <c r="AT530" s="191" t="s">
        <v>146</v>
      </c>
      <c r="AU530" s="191" t="s">
        <v>78</v>
      </c>
      <c r="AY530" s="19" t="s">
        <v>144</v>
      </c>
      <c r="BE530" s="192">
        <f>IF(N530="základní",J530,0)</f>
        <v>0</v>
      </c>
      <c r="BF530" s="192">
        <f>IF(N530="snížená",J530,0)</f>
        <v>0</v>
      </c>
      <c r="BG530" s="192">
        <f>IF(N530="zákl. přenesená",J530,0)</f>
        <v>0</v>
      </c>
      <c r="BH530" s="192">
        <f>IF(N530="sníž. přenesená",J530,0)</f>
        <v>0</v>
      </c>
      <c r="BI530" s="192">
        <f>IF(N530="nulová",J530,0)</f>
        <v>0</v>
      </c>
      <c r="BJ530" s="19" t="s">
        <v>74</v>
      </c>
      <c r="BK530" s="192">
        <f>ROUND(I530*H530,2)</f>
        <v>0</v>
      </c>
      <c r="BL530" s="19" t="s">
        <v>106</v>
      </c>
      <c r="BM530" s="191" t="s">
        <v>687</v>
      </c>
    </row>
    <row r="531" spans="1:65" s="2" customFormat="1" ht="10.199999999999999">
      <c r="A531" s="36"/>
      <c r="B531" s="37"/>
      <c r="C531" s="38"/>
      <c r="D531" s="193" t="s">
        <v>152</v>
      </c>
      <c r="E531" s="38"/>
      <c r="F531" s="194" t="s">
        <v>688</v>
      </c>
      <c r="G531" s="38"/>
      <c r="H531" s="38"/>
      <c r="I531" s="195"/>
      <c r="J531" s="38"/>
      <c r="K531" s="38"/>
      <c r="L531" s="41"/>
      <c r="M531" s="196"/>
      <c r="N531" s="197"/>
      <c r="O531" s="66"/>
      <c r="P531" s="66"/>
      <c r="Q531" s="66"/>
      <c r="R531" s="66"/>
      <c r="S531" s="66"/>
      <c r="T531" s="67"/>
      <c r="U531" s="36"/>
      <c r="V531" s="36"/>
      <c r="W531" s="36"/>
      <c r="X531" s="36"/>
      <c r="Y531" s="36"/>
      <c r="Z531" s="36"/>
      <c r="AA531" s="36"/>
      <c r="AB531" s="36"/>
      <c r="AC531" s="36"/>
      <c r="AD531" s="36"/>
      <c r="AE531" s="36"/>
      <c r="AT531" s="19" t="s">
        <v>152</v>
      </c>
      <c r="AU531" s="19" t="s">
        <v>78</v>
      </c>
    </row>
    <row r="532" spans="1:65" s="13" customFormat="1" ht="10.199999999999999">
      <c r="B532" s="198"/>
      <c r="C532" s="199"/>
      <c r="D532" s="200" t="s">
        <v>154</v>
      </c>
      <c r="E532" s="201" t="s">
        <v>19</v>
      </c>
      <c r="F532" s="202" t="s">
        <v>663</v>
      </c>
      <c r="G532" s="199"/>
      <c r="H532" s="201" t="s">
        <v>19</v>
      </c>
      <c r="I532" s="203"/>
      <c r="J532" s="199"/>
      <c r="K532" s="199"/>
      <c r="L532" s="204"/>
      <c r="M532" s="205"/>
      <c r="N532" s="206"/>
      <c r="O532" s="206"/>
      <c r="P532" s="206"/>
      <c r="Q532" s="206"/>
      <c r="R532" s="206"/>
      <c r="S532" s="206"/>
      <c r="T532" s="207"/>
      <c r="AT532" s="208" t="s">
        <v>154</v>
      </c>
      <c r="AU532" s="208" t="s">
        <v>78</v>
      </c>
      <c r="AV532" s="13" t="s">
        <v>74</v>
      </c>
      <c r="AW532" s="13" t="s">
        <v>31</v>
      </c>
      <c r="AX532" s="13" t="s">
        <v>69</v>
      </c>
      <c r="AY532" s="208" t="s">
        <v>144</v>
      </c>
    </row>
    <row r="533" spans="1:65" s="14" customFormat="1" ht="10.199999999999999">
      <c r="B533" s="209"/>
      <c r="C533" s="210"/>
      <c r="D533" s="200" t="s">
        <v>154</v>
      </c>
      <c r="E533" s="211" t="s">
        <v>19</v>
      </c>
      <c r="F533" s="212" t="s">
        <v>106</v>
      </c>
      <c r="G533" s="210"/>
      <c r="H533" s="213">
        <v>4</v>
      </c>
      <c r="I533" s="214"/>
      <c r="J533" s="210"/>
      <c r="K533" s="210"/>
      <c r="L533" s="215"/>
      <c r="M533" s="216"/>
      <c r="N533" s="217"/>
      <c r="O533" s="217"/>
      <c r="P533" s="217"/>
      <c r="Q533" s="217"/>
      <c r="R533" s="217"/>
      <c r="S533" s="217"/>
      <c r="T533" s="218"/>
      <c r="AT533" s="219" t="s">
        <v>154</v>
      </c>
      <c r="AU533" s="219" t="s">
        <v>78</v>
      </c>
      <c r="AV533" s="14" t="s">
        <v>78</v>
      </c>
      <c r="AW533" s="14" t="s">
        <v>31</v>
      </c>
      <c r="AX533" s="14" t="s">
        <v>69</v>
      </c>
      <c r="AY533" s="219" t="s">
        <v>144</v>
      </c>
    </row>
    <row r="534" spans="1:65" s="15" customFormat="1" ht="10.199999999999999">
      <c r="B534" s="220"/>
      <c r="C534" s="221"/>
      <c r="D534" s="200" t="s">
        <v>154</v>
      </c>
      <c r="E534" s="222" t="s">
        <v>19</v>
      </c>
      <c r="F534" s="223" t="s">
        <v>158</v>
      </c>
      <c r="G534" s="221"/>
      <c r="H534" s="224">
        <v>4</v>
      </c>
      <c r="I534" s="225"/>
      <c r="J534" s="221"/>
      <c r="K534" s="221"/>
      <c r="L534" s="226"/>
      <c r="M534" s="227"/>
      <c r="N534" s="228"/>
      <c r="O534" s="228"/>
      <c r="P534" s="228"/>
      <c r="Q534" s="228"/>
      <c r="R534" s="228"/>
      <c r="S534" s="228"/>
      <c r="T534" s="229"/>
      <c r="AT534" s="230" t="s">
        <v>154</v>
      </c>
      <c r="AU534" s="230" t="s">
        <v>78</v>
      </c>
      <c r="AV534" s="15" t="s">
        <v>106</v>
      </c>
      <c r="AW534" s="15" t="s">
        <v>31</v>
      </c>
      <c r="AX534" s="15" t="s">
        <v>74</v>
      </c>
      <c r="AY534" s="230" t="s">
        <v>144</v>
      </c>
    </row>
    <row r="535" spans="1:65" s="2" customFormat="1" ht="24.15" customHeight="1">
      <c r="A535" s="36"/>
      <c r="B535" s="37"/>
      <c r="C535" s="180" t="s">
        <v>689</v>
      </c>
      <c r="D535" s="180" t="s">
        <v>146</v>
      </c>
      <c r="E535" s="181" t="s">
        <v>690</v>
      </c>
      <c r="F535" s="182" t="s">
        <v>691</v>
      </c>
      <c r="G535" s="183" t="s">
        <v>653</v>
      </c>
      <c r="H535" s="184">
        <v>1</v>
      </c>
      <c r="I535" s="185"/>
      <c r="J535" s="186">
        <f>ROUND(I535*H535,2)</f>
        <v>0</v>
      </c>
      <c r="K535" s="182" t="s">
        <v>150</v>
      </c>
      <c r="L535" s="41"/>
      <c r="M535" s="187" t="s">
        <v>19</v>
      </c>
      <c r="N535" s="188" t="s">
        <v>40</v>
      </c>
      <c r="O535" s="66"/>
      <c r="P535" s="189">
        <f>O535*H535</f>
        <v>0</v>
      </c>
      <c r="Q535" s="189">
        <v>9.4310000000000005E-2</v>
      </c>
      <c r="R535" s="189">
        <f>Q535*H535</f>
        <v>9.4310000000000005E-2</v>
      </c>
      <c r="S535" s="189">
        <v>0</v>
      </c>
      <c r="T535" s="190">
        <f>S535*H535</f>
        <v>0</v>
      </c>
      <c r="U535" s="36"/>
      <c r="V535" s="36"/>
      <c r="W535" s="36"/>
      <c r="X535" s="36"/>
      <c r="Y535" s="36"/>
      <c r="Z535" s="36"/>
      <c r="AA535" s="36"/>
      <c r="AB535" s="36"/>
      <c r="AC535" s="36"/>
      <c r="AD535" s="36"/>
      <c r="AE535" s="36"/>
      <c r="AR535" s="191" t="s">
        <v>106</v>
      </c>
      <c r="AT535" s="191" t="s">
        <v>146</v>
      </c>
      <c r="AU535" s="191" t="s">
        <v>78</v>
      </c>
      <c r="AY535" s="19" t="s">
        <v>144</v>
      </c>
      <c r="BE535" s="192">
        <f>IF(N535="základní",J535,0)</f>
        <v>0</v>
      </c>
      <c r="BF535" s="192">
        <f>IF(N535="snížená",J535,0)</f>
        <v>0</v>
      </c>
      <c r="BG535" s="192">
        <f>IF(N535="zákl. přenesená",J535,0)</f>
        <v>0</v>
      </c>
      <c r="BH535" s="192">
        <f>IF(N535="sníž. přenesená",J535,0)</f>
        <v>0</v>
      </c>
      <c r="BI535" s="192">
        <f>IF(N535="nulová",J535,0)</f>
        <v>0</v>
      </c>
      <c r="BJ535" s="19" t="s">
        <v>74</v>
      </c>
      <c r="BK535" s="192">
        <f>ROUND(I535*H535,2)</f>
        <v>0</v>
      </c>
      <c r="BL535" s="19" t="s">
        <v>106</v>
      </c>
      <c r="BM535" s="191" t="s">
        <v>692</v>
      </c>
    </row>
    <row r="536" spans="1:65" s="2" customFormat="1" ht="10.199999999999999">
      <c r="A536" s="36"/>
      <c r="B536" s="37"/>
      <c r="C536" s="38"/>
      <c r="D536" s="193" t="s">
        <v>152</v>
      </c>
      <c r="E536" s="38"/>
      <c r="F536" s="194" t="s">
        <v>693</v>
      </c>
      <c r="G536" s="38"/>
      <c r="H536" s="38"/>
      <c r="I536" s="195"/>
      <c r="J536" s="38"/>
      <c r="K536" s="38"/>
      <c r="L536" s="41"/>
      <c r="M536" s="196"/>
      <c r="N536" s="197"/>
      <c r="O536" s="66"/>
      <c r="P536" s="66"/>
      <c r="Q536" s="66"/>
      <c r="R536" s="66"/>
      <c r="S536" s="66"/>
      <c r="T536" s="67"/>
      <c r="U536" s="36"/>
      <c r="V536" s="36"/>
      <c r="W536" s="36"/>
      <c r="X536" s="36"/>
      <c r="Y536" s="36"/>
      <c r="Z536" s="36"/>
      <c r="AA536" s="36"/>
      <c r="AB536" s="36"/>
      <c r="AC536" s="36"/>
      <c r="AD536" s="36"/>
      <c r="AE536" s="36"/>
      <c r="AT536" s="19" t="s">
        <v>152</v>
      </c>
      <c r="AU536" s="19" t="s">
        <v>78</v>
      </c>
    </row>
    <row r="537" spans="1:65" s="13" customFormat="1" ht="10.199999999999999">
      <c r="B537" s="198"/>
      <c r="C537" s="199"/>
      <c r="D537" s="200" t="s">
        <v>154</v>
      </c>
      <c r="E537" s="201" t="s">
        <v>19</v>
      </c>
      <c r="F537" s="202" t="s">
        <v>663</v>
      </c>
      <c r="G537" s="199"/>
      <c r="H537" s="201" t="s">
        <v>19</v>
      </c>
      <c r="I537" s="203"/>
      <c r="J537" s="199"/>
      <c r="K537" s="199"/>
      <c r="L537" s="204"/>
      <c r="M537" s="205"/>
      <c r="N537" s="206"/>
      <c r="O537" s="206"/>
      <c r="P537" s="206"/>
      <c r="Q537" s="206"/>
      <c r="R537" s="206"/>
      <c r="S537" s="206"/>
      <c r="T537" s="207"/>
      <c r="AT537" s="208" t="s">
        <v>154</v>
      </c>
      <c r="AU537" s="208" t="s">
        <v>78</v>
      </c>
      <c r="AV537" s="13" t="s">
        <v>74</v>
      </c>
      <c r="AW537" s="13" t="s">
        <v>31</v>
      </c>
      <c r="AX537" s="13" t="s">
        <v>69</v>
      </c>
      <c r="AY537" s="208" t="s">
        <v>144</v>
      </c>
    </row>
    <row r="538" spans="1:65" s="14" customFormat="1" ht="10.199999999999999">
      <c r="B538" s="209"/>
      <c r="C538" s="210"/>
      <c r="D538" s="200" t="s">
        <v>154</v>
      </c>
      <c r="E538" s="211" t="s">
        <v>19</v>
      </c>
      <c r="F538" s="212" t="s">
        <v>74</v>
      </c>
      <c r="G538" s="210"/>
      <c r="H538" s="213">
        <v>1</v>
      </c>
      <c r="I538" s="214"/>
      <c r="J538" s="210"/>
      <c r="K538" s="210"/>
      <c r="L538" s="215"/>
      <c r="M538" s="216"/>
      <c r="N538" s="217"/>
      <c r="O538" s="217"/>
      <c r="P538" s="217"/>
      <c r="Q538" s="217"/>
      <c r="R538" s="217"/>
      <c r="S538" s="217"/>
      <c r="T538" s="218"/>
      <c r="AT538" s="219" t="s">
        <v>154</v>
      </c>
      <c r="AU538" s="219" t="s">
        <v>78</v>
      </c>
      <c r="AV538" s="14" t="s">
        <v>78</v>
      </c>
      <c r="AW538" s="14" t="s">
        <v>31</v>
      </c>
      <c r="AX538" s="14" t="s">
        <v>69</v>
      </c>
      <c r="AY538" s="219" t="s">
        <v>144</v>
      </c>
    </row>
    <row r="539" spans="1:65" s="15" customFormat="1" ht="10.199999999999999">
      <c r="B539" s="220"/>
      <c r="C539" s="221"/>
      <c r="D539" s="200" t="s">
        <v>154</v>
      </c>
      <c r="E539" s="222" t="s">
        <v>19</v>
      </c>
      <c r="F539" s="223" t="s">
        <v>158</v>
      </c>
      <c r="G539" s="221"/>
      <c r="H539" s="224">
        <v>1</v>
      </c>
      <c r="I539" s="225"/>
      <c r="J539" s="221"/>
      <c r="K539" s="221"/>
      <c r="L539" s="226"/>
      <c r="M539" s="227"/>
      <c r="N539" s="228"/>
      <c r="O539" s="228"/>
      <c r="P539" s="228"/>
      <c r="Q539" s="228"/>
      <c r="R539" s="228"/>
      <c r="S539" s="228"/>
      <c r="T539" s="229"/>
      <c r="AT539" s="230" t="s">
        <v>154</v>
      </c>
      <c r="AU539" s="230" t="s">
        <v>78</v>
      </c>
      <c r="AV539" s="15" t="s">
        <v>106</v>
      </c>
      <c r="AW539" s="15" t="s">
        <v>31</v>
      </c>
      <c r="AX539" s="15" t="s">
        <v>74</v>
      </c>
      <c r="AY539" s="230" t="s">
        <v>144</v>
      </c>
    </row>
    <row r="540" spans="1:65" s="2" customFormat="1" ht="24.15" customHeight="1">
      <c r="A540" s="36"/>
      <c r="B540" s="37"/>
      <c r="C540" s="180" t="s">
        <v>694</v>
      </c>
      <c r="D540" s="180" t="s">
        <v>146</v>
      </c>
      <c r="E540" s="181" t="s">
        <v>695</v>
      </c>
      <c r="F540" s="182" t="s">
        <v>696</v>
      </c>
      <c r="G540" s="183" t="s">
        <v>653</v>
      </c>
      <c r="H540" s="184">
        <v>2</v>
      </c>
      <c r="I540" s="185"/>
      <c r="J540" s="186">
        <f>ROUND(I540*H540,2)</f>
        <v>0</v>
      </c>
      <c r="K540" s="182" t="s">
        <v>150</v>
      </c>
      <c r="L540" s="41"/>
      <c r="M540" s="187" t="s">
        <v>19</v>
      </c>
      <c r="N540" s="188" t="s">
        <v>40</v>
      </c>
      <c r="O540" s="66"/>
      <c r="P540" s="189">
        <f>O540*H540</f>
        <v>0</v>
      </c>
      <c r="Q540" s="189">
        <v>0.10931</v>
      </c>
      <c r="R540" s="189">
        <f>Q540*H540</f>
        <v>0.21862000000000001</v>
      </c>
      <c r="S540" s="189">
        <v>0</v>
      </c>
      <c r="T540" s="190">
        <f>S540*H540</f>
        <v>0</v>
      </c>
      <c r="U540" s="36"/>
      <c r="V540" s="36"/>
      <c r="W540" s="36"/>
      <c r="X540" s="36"/>
      <c r="Y540" s="36"/>
      <c r="Z540" s="36"/>
      <c r="AA540" s="36"/>
      <c r="AB540" s="36"/>
      <c r="AC540" s="36"/>
      <c r="AD540" s="36"/>
      <c r="AE540" s="36"/>
      <c r="AR540" s="191" t="s">
        <v>106</v>
      </c>
      <c r="AT540" s="191" t="s">
        <v>146</v>
      </c>
      <c r="AU540" s="191" t="s">
        <v>78</v>
      </c>
      <c r="AY540" s="19" t="s">
        <v>144</v>
      </c>
      <c r="BE540" s="192">
        <f>IF(N540="základní",J540,0)</f>
        <v>0</v>
      </c>
      <c r="BF540" s="192">
        <f>IF(N540="snížená",J540,0)</f>
        <v>0</v>
      </c>
      <c r="BG540" s="192">
        <f>IF(N540="zákl. přenesená",J540,0)</f>
        <v>0</v>
      </c>
      <c r="BH540" s="192">
        <f>IF(N540="sníž. přenesená",J540,0)</f>
        <v>0</v>
      </c>
      <c r="BI540" s="192">
        <f>IF(N540="nulová",J540,0)</f>
        <v>0</v>
      </c>
      <c r="BJ540" s="19" t="s">
        <v>74</v>
      </c>
      <c r="BK540" s="192">
        <f>ROUND(I540*H540,2)</f>
        <v>0</v>
      </c>
      <c r="BL540" s="19" t="s">
        <v>106</v>
      </c>
      <c r="BM540" s="191" t="s">
        <v>697</v>
      </c>
    </row>
    <row r="541" spans="1:65" s="2" customFormat="1" ht="10.199999999999999">
      <c r="A541" s="36"/>
      <c r="B541" s="37"/>
      <c r="C541" s="38"/>
      <c r="D541" s="193" t="s">
        <v>152</v>
      </c>
      <c r="E541" s="38"/>
      <c r="F541" s="194" t="s">
        <v>698</v>
      </c>
      <c r="G541" s="38"/>
      <c r="H541" s="38"/>
      <c r="I541" s="195"/>
      <c r="J541" s="38"/>
      <c r="K541" s="38"/>
      <c r="L541" s="41"/>
      <c r="M541" s="196"/>
      <c r="N541" s="197"/>
      <c r="O541" s="66"/>
      <c r="P541" s="66"/>
      <c r="Q541" s="66"/>
      <c r="R541" s="66"/>
      <c r="S541" s="66"/>
      <c r="T541" s="67"/>
      <c r="U541" s="36"/>
      <c r="V541" s="36"/>
      <c r="W541" s="36"/>
      <c r="X541" s="36"/>
      <c r="Y541" s="36"/>
      <c r="Z541" s="36"/>
      <c r="AA541" s="36"/>
      <c r="AB541" s="36"/>
      <c r="AC541" s="36"/>
      <c r="AD541" s="36"/>
      <c r="AE541" s="36"/>
      <c r="AT541" s="19" t="s">
        <v>152</v>
      </c>
      <c r="AU541" s="19" t="s">
        <v>78</v>
      </c>
    </row>
    <row r="542" spans="1:65" s="13" customFormat="1" ht="10.199999999999999">
      <c r="B542" s="198"/>
      <c r="C542" s="199"/>
      <c r="D542" s="200" t="s">
        <v>154</v>
      </c>
      <c r="E542" s="201" t="s">
        <v>19</v>
      </c>
      <c r="F542" s="202" t="s">
        <v>663</v>
      </c>
      <c r="G542" s="199"/>
      <c r="H542" s="201" t="s">
        <v>19</v>
      </c>
      <c r="I542" s="203"/>
      <c r="J542" s="199"/>
      <c r="K542" s="199"/>
      <c r="L542" s="204"/>
      <c r="M542" s="205"/>
      <c r="N542" s="206"/>
      <c r="O542" s="206"/>
      <c r="P542" s="206"/>
      <c r="Q542" s="206"/>
      <c r="R542" s="206"/>
      <c r="S542" s="206"/>
      <c r="T542" s="207"/>
      <c r="AT542" s="208" t="s">
        <v>154</v>
      </c>
      <c r="AU542" s="208" t="s">
        <v>78</v>
      </c>
      <c r="AV542" s="13" t="s">
        <v>74</v>
      </c>
      <c r="AW542" s="13" t="s">
        <v>31</v>
      </c>
      <c r="AX542" s="13" t="s">
        <v>69</v>
      </c>
      <c r="AY542" s="208" t="s">
        <v>144</v>
      </c>
    </row>
    <row r="543" spans="1:65" s="14" customFormat="1" ht="10.199999999999999">
      <c r="B543" s="209"/>
      <c r="C543" s="210"/>
      <c r="D543" s="200" t="s">
        <v>154</v>
      </c>
      <c r="E543" s="211" t="s">
        <v>19</v>
      </c>
      <c r="F543" s="212" t="s">
        <v>78</v>
      </c>
      <c r="G543" s="210"/>
      <c r="H543" s="213">
        <v>2</v>
      </c>
      <c r="I543" s="214"/>
      <c r="J543" s="210"/>
      <c r="K543" s="210"/>
      <c r="L543" s="215"/>
      <c r="M543" s="216"/>
      <c r="N543" s="217"/>
      <c r="O543" s="217"/>
      <c r="P543" s="217"/>
      <c r="Q543" s="217"/>
      <c r="R543" s="217"/>
      <c r="S543" s="217"/>
      <c r="T543" s="218"/>
      <c r="AT543" s="219" t="s">
        <v>154</v>
      </c>
      <c r="AU543" s="219" t="s">
        <v>78</v>
      </c>
      <c r="AV543" s="14" t="s">
        <v>78</v>
      </c>
      <c r="AW543" s="14" t="s">
        <v>31</v>
      </c>
      <c r="AX543" s="14" t="s">
        <v>69</v>
      </c>
      <c r="AY543" s="219" t="s">
        <v>144</v>
      </c>
    </row>
    <row r="544" spans="1:65" s="15" customFormat="1" ht="10.199999999999999">
      <c r="B544" s="220"/>
      <c r="C544" s="221"/>
      <c r="D544" s="200" t="s">
        <v>154</v>
      </c>
      <c r="E544" s="222" t="s">
        <v>19</v>
      </c>
      <c r="F544" s="223" t="s">
        <v>158</v>
      </c>
      <c r="G544" s="221"/>
      <c r="H544" s="224">
        <v>2</v>
      </c>
      <c r="I544" s="225"/>
      <c r="J544" s="221"/>
      <c r="K544" s="221"/>
      <c r="L544" s="226"/>
      <c r="M544" s="227"/>
      <c r="N544" s="228"/>
      <c r="O544" s="228"/>
      <c r="P544" s="228"/>
      <c r="Q544" s="228"/>
      <c r="R544" s="228"/>
      <c r="S544" s="228"/>
      <c r="T544" s="229"/>
      <c r="AT544" s="230" t="s">
        <v>154</v>
      </c>
      <c r="AU544" s="230" t="s">
        <v>78</v>
      </c>
      <c r="AV544" s="15" t="s">
        <v>106</v>
      </c>
      <c r="AW544" s="15" t="s">
        <v>31</v>
      </c>
      <c r="AX544" s="15" t="s">
        <v>74</v>
      </c>
      <c r="AY544" s="230" t="s">
        <v>144</v>
      </c>
    </row>
    <row r="545" spans="1:65" s="2" customFormat="1" ht="16.5" customHeight="1">
      <c r="A545" s="36"/>
      <c r="B545" s="37"/>
      <c r="C545" s="180" t="s">
        <v>699</v>
      </c>
      <c r="D545" s="180" t="s">
        <v>146</v>
      </c>
      <c r="E545" s="181" t="s">
        <v>700</v>
      </c>
      <c r="F545" s="182" t="s">
        <v>701</v>
      </c>
      <c r="G545" s="183" t="s">
        <v>149</v>
      </c>
      <c r="H545" s="184">
        <v>0.16600000000000001</v>
      </c>
      <c r="I545" s="185"/>
      <c r="J545" s="186">
        <f>ROUND(I545*H545,2)</f>
        <v>0</v>
      </c>
      <c r="K545" s="182" t="s">
        <v>150</v>
      </c>
      <c r="L545" s="41"/>
      <c r="M545" s="187" t="s">
        <v>19</v>
      </c>
      <c r="N545" s="188" t="s">
        <v>40</v>
      </c>
      <c r="O545" s="66"/>
      <c r="P545" s="189">
        <f>O545*H545</f>
        <v>0</v>
      </c>
      <c r="Q545" s="189">
        <v>1.94302</v>
      </c>
      <c r="R545" s="189">
        <f>Q545*H545</f>
        <v>0.32254132000000002</v>
      </c>
      <c r="S545" s="189">
        <v>0</v>
      </c>
      <c r="T545" s="190">
        <f>S545*H545</f>
        <v>0</v>
      </c>
      <c r="U545" s="36"/>
      <c r="V545" s="36"/>
      <c r="W545" s="36"/>
      <c r="X545" s="36"/>
      <c r="Y545" s="36"/>
      <c r="Z545" s="36"/>
      <c r="AA545" s="36"/>
      <c r="AB545" s="36"/>
      <c r="AC545" s="36"/>
      <c r="AD545" s="36"/>
      <c r="AE545" s="36"/>
      <c r="AR545" s="191" t="s">
        <v>106</v>
      </c>
      <c r="AT545" s="191" t="s">
        <v>146</v>
      </c>
      <c r="AU545" s="191" t="s">
        <v>78</v>
      </c>
      <c r="AY545" s="19" t="s">
        <v>144</v>
      </c>
      <c r="BE545" s="192">
        <f>IF(N545="základní",J545,0)</f>
        <v>0</v>
      </c>
      <c r="BF545" s="192">
        <f>IF(N545="snížená",J545,0)</f>
        <v>0</v>
      </c>
      <c r="BG545" s="192">
        <f>IF(N545="zákl. přenesená",J545,0)</f>
        <v>0</v>
      </c>
      <c r="BH545" s="192">
        <f>IF(N545="sníž. přenesená",J545,0)</f>
        <v>0</v>
      </c>
      <c r="BI545" s="192">
        <f>IF(N545="nulová",J545,0)</f>
        <v>0</v>
      </c>
      <c r="BJ545" s="19" t="s">
        <v>74</v>
      </c>
      <c r="BK545" s="192">
        <f>ROUND(I545*H545,2)</f>
        <v>0</v>
      </c>
      <c r="BL545" s="19" t="s">
        <v>106</v>
      </c>
      <c r="BM545" s="191" t="s">
        <v>702</v>
      </c>
    </row>
    <row r="546" spans="1:65" s="2" customFormat="1" ht="10.199999999999999">
      <c r="A546" s="36"/>
      <c r="B546" s="37"/>
      <c r="C546" s="38"/>
      <c r="D546" s="193" t="s">
        <v>152</v>
      </c>
      <c r="E546" s="38"/>
      <c r="F546" s="194" t="s">
        <v>703</v>
      </c>
      <c r="G546" s="38"/>
      <c r="H546" s="38"/>
      <c r="I546" s="195"/>
      <c r="J546" s="38"/>
      <c r="K546" s="38"/>
      <c r="L546" s="41"/>
      <c r="M546" s="196"/>
      <c r="N546" s="197"/>
      <c r="O546" s="66"/>
      <c r="P546" s="66"/>
      <c r="Q546" s="66"/>
      <c r="R546" s="66"/>
      <c r="S546" s="66"/>
      <c r="T546" s="67"/>
      <c r="U546" s="36"/>
      <c r="V546" s="36"/>
      <c r="W546" s="36"/>
      <c r="X546" s="36"/>
      <c r="Y546" s="36"/>
      <c r="Z546" s="36"/>
      <c r="AA546" s="36"/>
      <c r="AB546" s="36"/>
      <c r="AC546" s="36"/>
      <c r="AD546" s="36"/>
      <c r="AE546" s="36"/>
      <c r="AT546" s="19" t="s">
        <v>152</v>
      </c>
      <c r="AU546" s="19" t="s">
        <v>78</v>
      </c>
    </row>
    <row r="547" spans="1:65" s="13" customFormat="1" ht="10.199999999999999">
      <c r="B547" s="198"/>
      <c r="C547" s="199"/>
      <c r="D547" s="200" t="s">
        <v>154</v>
      </c>
      <c r="E547" s="201" t="s">
        <v>19</v>
      </c>
      <c r="F547" s="202" t="s">
        <v>704</v>
      </c>
      <c r="G547" s="199"/>
      <c r="H547" s="201" t="s">
        <v>19</v>
      </c>
      <c r="I547" s="203"/>
      <c r="J547" s="199"/>
      <c r="K547" s="199"/>
      <c r="L547" s="204"/>
      <c r="M547" s="205"/>
      <c r="N547" s="206"/>
      <c r="O547" s="206"/>
      <c r="P547" s="206"/>
      <c r="Q547" s="206"/>
      <c r="R547" s="206"/>
      <c r="S547" s="206"/>
      <c r="T547" s="207"/>
      <c r="AT547" s="208" t="s">
        <v>154</v>
      </c>
      <c r="AU547" s="208" t="s">
        <v>78</v>
      </c>
      <c r="AV547" s="13" t="s">
        <v>74</v>
      </c>
      <c r="AW547" s="13" t="s">
        <v>31</v>
      </c>
      <c r="AX547" s="13" t="s">
        <v>69</v>
      </c>
      <c r="AY547" s="208" t="s">
        <v>144</v>
      </c>
    </row>
    <row r="548" spans="1:65" s="13" customFormat="1" ht="10.199999999999999">
      <c r="B548" s="198"/>
      <c r="C548" s="199"/>
      <c r="D548" s="200" t="s">
        <v>154</v>
      </c>
      <c r="E548" s="201" t="s">
        <v>19</v>
      </c>
      <c r="F548" s="202" t="s">
        <v>705</v>
      </c>
      <c r="G548" s="199"/>
      <c r="H548" s="201" t="s">
        <v>19</v>
      </c>
      <c r="I548" s="203"/>
      <c r="J548" s="199"/>
      <c r="K548" s="199"/>
      <c r="L548" s="204"/>
      <c r="M548" s="205"/>
      <c r="N548" s="206"/>
      <c r="O548" s="206"/>
      <c r="P548" s="206"/>
      <c r="Q548" s="206"/>
      <c r="R548" s="206"/>
      <c r="S548" s="206"/>
      <c r="T548" s="207"/>
      <c r="AT548" s="208" t="s">
        <v>154</v>
      </c>
      <c r="AU548" s="208" t="s">
        <v>78</v>
      </c>
      <c r="AV548" s="13" t="s">
        <v>74</v>
      </c>
      <c r="AW548" s="13" t="s">
        <v>31</v>
      </c>
      <c r="AX548" s="13" t="s">
        <v>69</v>
      </c>
      <c r="AY548" s="208" t="s">
        <v>144</v>
      </c>
    </row>
    <row r="549" spans="1:65" s="14" customFormat="1" ht="10.199999999999999">
      <c r="B549" s="209"/>
      <c r="C549" s="210"/>
      <c r="D549" s="200" t="s">
        <v>154</v>
      </c>
      <c r="E549" s="211" t="s">
        <v>19</v>
      </c>
      <c r="F549" s="212" t="s">
        <v>706</v>
      </c>
      <c r="G549" s="210"/>
      <c r="H549" s="213">
        <v>3.4000000000000002E-2</v>
      </c>
      <c r="I549" s="214"/>
      <c r="J549" s="210"/>
      <c r="K549" s="210"/>
      <c r="L549" s="215"/>
      <c r="M549" s="216"/>
      <c r="N549" s="217"/>
      <c r="O549" s="217"/>
      <c r="P549" s="217"/>
      <c r="Q549" s="217"/>
      <c r="R549" s="217"/>
      <c r="S549" s="217"/>
      <c r="T549" s="218"/>
      <c r="AT549" s="219" t="s">
        <v>154</v>
      </c>
      <c r="AU549" s="219" t="s">
        <v>78</v>
      </c>
      <c r="AV549" s="14" t="s">
        <v>78</v>
      </c>
      <c r="AW549" s="14" t="s">
        <v>31</v>
      </c>
      <c r="AX549" s="14" t="s">
        <v>69</v>
      </c>
      <c r="AY549" s="219" t="s">
        <v>144</v>
      </c>
    </row>
    <row r="550" spans="1:65" s="13" customFormat="1" ht="10.199999999999999">
      <c r="B550" s="198"/>
      <c r="C550" s="199"/>
      <c r="D550" s="200" t="s">
        <v>154</v>
      </c>
      <c r="E550" s="201" t="s">
        <v>19</v>
      </c>
      <c r="F550" s="202" t="s">
        <v>707</v>
      </c>
      <c r="G550" s="199"/>
      <c r="H550" s="201" t="s">
        <v>19</v>
      </c>
      <c r="I550" s="203"/>
      <c r="J550" s="199"/>
      <c r="K550" s="199"/>
      <c r="L550" s="204"/>
      <c r="M550" s="205"/>
      <c r="N550" s="206"/>
      <c r="O550" s="206"/>
      <c r="P550" s="206"/>
      <c r="Q550" s="206"/>
      <c r="R550" s="206"/>
      <c r="S550" s="206"/>
      <c r="T550" s="207"/>
      <c r="AT550" s="208" t="s">
        <v>154</v>
      </c>
      <c r="AU550" s="208" t="s">
        <v>78</v>
      </c>
      <c r="AV550" s="13" t="s">
        <v>74</v>
      </c>
      <c r="AW550" s="13" t="s">
        <v>31</v>
      </c>
      <c r="AX550" s="13" t="s">
        <v>69</v>
      </c>
      <c r="AY550" s="208" t="s">
        <v>144</v>
      </c>
    </row>
    <row r="551" spans="1:65" s="14" customFormat="1" ht="10.199999999999999">
      <c r="B551" s="209"/>
      <c r="C551" s="210"/>
      <c r="D551" s="200" t="s">
        <v>154</v>
      </c>
      <c r="E551" s="211" t="s">
        <v>19</v>
      </c>
      <c r="F551" s="212" t="s">
        <v>708</v>
      </c>
      <c r="G551" s="210"/>
      <c r="H551" s="213">
        <v>0.13200000000000001</v>
      </c>
      <c r="I551" s="214"/>
      <c r="J551" s="210"/>
      <c r="K551" s="210"/>
      <c r="L551" s="215"/>
      <c r="M551" s="216"/>
      <c r="N551" s="217"/>
      <c r="O551" s="217"/>
      <c r="P551" s="217"/>
      <c r="Q551" s="217"/>
      <c r="R551" s="217"/>
      <c r="S551" s="217"/>
      <c r="T551" s="218"/>
      <c r="AT551" s="219" t="s">
        <v>154</v>
      </c>
      <c r="AU551" s="219" t="s">
        <v>78</v>
      </c>
      <c r="AV551" s="14" t="s">
        <v>78</v>
      </c>
      <c r="AW551" s="14" t="s">
        <v>31</v>
      </c>
      <c r="AX551" s="14" t="s">
        <v>69</v>
      </c>
      <c r="AY551" s="219" t="s">
        <v>144</v>
      </c>
    </row>
    <row r="552" spans="1:65" s="15" customFormat="1" ht="10.199999999999999">
      <c r="B552" s="220"/>
      <c r="C552" s="221"/>
      <c r="D552" s="200" t="s">
        <v>154</v>
      </c>
      <c r="E552" s="222" t="s">
        <v>19</v>
      </c>
      <c r="F552" s="223" t="s">
        <v>158</v>
      </c>
      <c r="G552" s="221"/>
      <c r="H552" s="224">
        <v>0.16600000000000001</v>
      </c>
      <c r="I552" s="225"/>
      <c r="J552" s="221"/>
      <c r="K552" s="221"/>
      <c r="L552" s="226"/>
      <c r="M552" s="227"/>
      <c r="N552" s="228"/>
      <c r="O552" s="228"/>
      <c r="P552" s="228"/>
      <c r="Q552" s="228"/>
      <c r="R552" s="228"/>
      <c r="S552" s="228"/>
      <c r="T552" s="229"/>
      <c r="AT552" s="230" t="s">
        <v>154</v>
      </c>
      <c r="AU552" s="230" t="s">
        <v>78</v>
      </c>
      <c r="AV552" s="15" t="s">
        <v>106</v>
      </c>
      <c r="AW552" s="15" t="s">
        <v>31</v>
      </c>
      <c r="AX552" s="15" t="s">
        <v>74</v>
      </c>
      <c r="AY552" s="230" t="s">
        <v>144</v>
      </c>
    </row>
    <row r="553" spans="1:65" s="2" customFormat="1" ht="24.15" customHeight="1">
      <c r="A553" s="36"/>
      <c r="B553" s="37"/>
      <c r="C553" s="180" t="s">
        <v>709</v>
      </c>
      <c r="D553" s="180" t="s">
        <v>146</v>
      </c>
      <c r="E553" s="181" t="s">
        <v>710</v>
      </c>
      <c r="F553" s="182" t="s">
        <v>711</v>
      </c>
      <c r="G553" s="183" t="s">
        <v>184</v>
      </c>
      <c r="H553" s="184">
        <v>1.4E-2</v>
      </c>
      <c r="I553" s="185"/>
      <c r="J553" s="186">
        <f>ROUND(I553*H553,2)</f>
        <v>0</v>
      </c>
      <c r="K553" s="182" t="s">
        <v>150</v>
      </c>
      <c r="L553" s="41"/>
      <c r="M553" s="187" t="s">
        <v>19</v>
      </c>
      <c r="N553" s="188" t="s">
        <v>40</v>
      </c>
      <c r="O553" s="66"/>
      <c r="P553" s="189">
        <f>O553*H553</f>
        <v>0</v>
      </c>
      <c r="Q553" s="189">
        <v>1.9539999999999998E-2</v>
      </c>
      <c r="R553" s="189">
        <f>Q553*H553</f>
        <v>2.7356E-4</v>
      </c>
      <c r="S553" s="189">
        <v>0</v>
      </c>
      <c r="T553" s="190">
        <f>S553*H553</f>
        <v>0</v>
      </c>
      <c r="U553" s="36"/>
      <c r="V553" s="36"/>
      <c r="W553" s="36"/>
      <c r="X553" s="36"/>
      <c r="Y553" s="36"/>
      <c r="Z553" s="36"/>
      <c r="AA553" s="36"/>
      <c r="AB553" s="36"/>
      <c r="AC553" s="36"/>
      <c r="AD553" s="36"/>
      <c r="AE553" s="36"/>
      <c r="AR553" s="191" t="s">
        <v>106</v>
      </c>
      <c r="AT553" s="191" t="s">
        <v>146</v>
      </c>
      <c r="AU553" s="191" t="s">
        <v>78</v>
      </c>
      <c r="AY553" s="19" t="s">
        <v>144</v>
      </c>
      <c r="BE553" s="192">
        <f>IF(N553="základní",J553,0)</f>
        <v>0</v>
      </c>
      <c r="BF553" s="192">
        <f>IF(N553="snížená",J553,0)</f>
        <v>0</v>
      </c>
      <c r="BG553" s="192">
        <f>IF(N553="zákl. přenesená",J553,0)</f>
        <v>0</v>
      </c>
      <c r="BH553" s="192">
        <f>IF(N553="sníž. přenesená",J553,0)</f>
        <v>0</v>
      </c>
      <c r="BI553" s="192">
        <f>IF(N553="nulová",J553,0)</f>
        <v>0</v>
      </c>
      <c r="BJ553" s="19" t="s">
        <v>74</v>
      </c>
      <c r="BK553" s="192">
        <f>ROUND(I553*H553,2)</f>
        <v>0</v>
      </c>
      <c r="BL553" s="19" t="s">
        <v>106</v>
      </c>
      <c r="BM553" s="191" t="s">
        <v>712</v>
      </c>
    </row>
    <row r="554" spans="1:65" s="2" customFormat="1" ht="10.199999999999999">
      <c r="A554" s="36"/>
      <c r="B554" s="37"/>
      <c r="C554" s="38"/>
      <c r="D554" s="193" t="s">
        <v>152</v>
      </c>
      <c r="E554" s="38"/>
      <c r="F554" s="194" t="s">
        <v>713</v>
      </c>
      <c r="G554" s="38"/>
      <c r="H554" s="38"/>
      <c r="I554" s="195"/>
      <c r="J554" s="38"/>
      <c r="K554" s="38"/>
      <c r="L554" s="41"/>
      <c r="M554" s="196"/>
      <c r="N554" s="197"/>
      <c r="O554" s="66"/>
      <c r="P554" s="66"/>
      <c r="Q554" s="66"/>
      <c r="R554" s="66"/>
      <c r="S554" s="66"/>
      <c r="T554" s="67"/>
      <c r="U554" s="36"/>
      <c r="V554" s="36"/>
      <c r="W554" s="36"/>
      <c r="X554" s="36"/>
      <c r="Y554" s="36"/>
      <c r="Z554" s="36"/>
      <c r="AA554" s="36"/>
      <c r="AB554" s="36"/>
      <c r="AC554" s="36"/>
      <c r="AD554" s="36"/>
      <c r="AE554" s="36"/>
      <c r="AT554" s="19" t="s">
        <v>152</v>
      </c>
      <c r="AU554" s="19" t="s">
        <v>78</v>
      </c>
    </row>
    <row r="555" spans="1:65" s="13" customFormat="1" ht="10.199999999999999">
      <c r="B555" s="198"/>
      <c r="C555" s="199"/>
      <c r="D555" s="200" t="s">
        <v>154</v>
      </c>
      <c r="E555" s="201" t="s">
        <v>19</v>
      </c>
      <c r="F555" s="202" t="s">
        <v>714</v>
      </c>
      <c r="G555" s="199"/>
      <c r="H555" s="201" t="s">
        <v>19</v>
      </c>
      <c r="I555" s="203"/>
      <c r="J555" s="199"/>
      <c r="K555" s="199"/>
      <c r="L555" s="204"/>
      <c r="M555" s="205"/>
      <c r="N555" s="206"/>
      <c r="O555" s="206"/>
      <c r="P555" s="206"/>
      <c r="Q555" s="206"/>
      <c r="R555" s="206"/>
      <c r="S555" s="206"/>
      <c r="T555" s="207"/>
      <c r="AT555" s="208" t="s">
        <v>154</v>
      </c>
      <c r="AU555" s="208" t="s">
        <v>78</v>
      </c>
      <c r="AV555" s="13" t="s">
        <v>74</v>
      </c>
      <c r="AW555" s="13" t="s">
        <v>31</v>
      </c>
      <c r="AX555" s="13" t="s">
        <v>69</v>
      </c>
      <c r="AY555" s="208" t="s">
        <v>144</v>
      </c>
    </row>
    <row r="556" spans="1:65" s="14" customFormat="1" ht="10.199999999999999">
      <c r="B556" s="209"/>
      <c r="C556" s="210"/>
      <c r="D556" s="200" t="s">
        <v>154</v>
      </c>
      <c r="E556" s="211" t="s">
        <v>19</v>
      </c>
      <c r="F556" s="212" t="s">
        <v>715</v>
      </c>
      <c r="G556" s="210"/>
      <c r="H556" s="213">
        <v>1.4E-2</v>
      </c>
      <c r="I556" s="214"/>
      <c r="J556" s="210"/>
      <c r="K556" s="210"/>
      <c r="L556" s="215"/>
      <c r="M556" s="216"/>
      <c r="N556" s="217"/>
      <c r="O556" s="217"/>
      <c r="P556" s="217"/>
      <c r="Q556" s="217"/>
      <c r="R556" s="217"/>
      <c r="S556" s="217"/>
      <c r="T556" s="218"/>
      <c r="AT556" s="219" t="s">
        <v>154</v>
      </c>
      <c r="AU556" s="219" t="s">
        <v>78</v>
      </c>
      <c r="AV556" s="14" t="s">
        <v>78</v>
      </c>
      <c r="AW556" s="14" t="s">
        <v>31</v>
      </c>
      <c r="AX556" s="14" t="s">
        <v>69</v>
      </c>
      <c r="AY556" s="219" t="s">
        <v>144</v>
      </c>
    </row>
    <row r="557" spans="1:65" s="15" customFormat="1" ht="10.199999999999999">
      <c r="B557" s="220"/>
      <c r="C557" s="221"/>
      <c r="D557" s="200" t="s">
        <v>154</v>
      </c>
      <c r="E557" s="222" t="s">
        <v>19</v>
      </c>
      <c r="F557" s="223" t="s">
        <v>158</v>
      </c>
      <c r="G557" s="221"/>
      <c r="H557" s="224">
        <v>1.4E-2</v>
      </c>
      <c r="I557" s="225"/>
      <c r="J557" s="221"/>
      <c r="K557" s="221"/>
      <c r="L557" s="226"/>
      <c r="M557" s="227"/>
      <c r="N557" s="228"/>
      <c r="O557" s="228"/>
      <c r="P557" s="228"/>
      <c r="Q557" s="228"/>
      <c r="R557" s="228"/>
      <c r="S557" s="228"/>
      <c r="T557" s="229"/>
      <c r="AT557" s="230" t="s">
        <v>154</v>
      </c>
      <c r="AU557" s="230" t="s">
        <v>78</v>
      </c>
      <c r="AV557" s="15" t="s">
        <v>106</v>
      </c>
      <c r="AW557" s="15" t="s">
        <v>31</v>
      </c>
      <c r="AX557" s="15" t="s">
        <v>74</v>
      </c>
      <c r="AY557" s="230" t="s">
        <v>144</v>
      </c>
    </row>
    <row r="558" spans="1:65" s="2" customFormat="1" ht="16.5" customHeight="1">
      <c r="A558" s="36"/>
      <c r="B558" s="37"/>
      <c r="C558" s="231" t="s">
        <v>716</v>
      </c>
      <c r="D558" s="231" t="s">
        <v>195</v>
      </c>
      <c r="E558" s="232" t="s">
        <v>717</v>
      </c>
      <c r="F558" s="233" t="s">
        <v>718</v>
      </c>
      <c r="G558" s="234" t="s">
        <v>184</v>
      </c>
      <c r="H558" s="235">
        <v>1.4999999999999999E-2</v>
      </c>
      <c r="I558" s="236"/>
      <c r="J558" s="237">
        <f>ROUND(I558*H558,2)</f>
        <v>0</v>
      </c>
      <c r="K558" s="233" t="s">
        <v>150</v>
      </c>
      <c r="L558" s="238"/>
      <c r="M558" s="239" t="s">
        <v>19</v>
      </c>
      <c r="N558" s="240" t="s">
        <v>40</v>
      </c>
      <c r="O558" s="66"/>
      <c r="P558" s="189">
        <f>O558*H558</f>
        <v>0</v>
      </c>
      <c r="Q558" s="189">
        <v>1</v>
      </c>
      <c r="R558" s="189">
        <f>Q558*H558</f>
        <v>1.4999999999999999E-2</v>
      </c>
      <c r="S558" s="189">
        <v>0</v>
      </c>
      <c r="T558" s="190">
        <f>S558*H558</f>
        <v>0</v>
      </c>
      <c r="U558" s="36"/>
      <c r="V558" s="36"/>
      <c r="W558" s="36"/>
      <c r="X558" s="36"/>
      <c r="Y558" s="36"/>
      <c r="Z558" s="36"/>
      <c r="AA558" s="36"/>
      <c r="AB558" s="36"/>
      <c r="AC558" s="36"/>
      <c r="AD558" s="36"/>
      <c r="AE558" s="36"/>
      <c r="AR558" s="191" t="s">
        <v>198</v>
      </c>
      <c r="AT558" s="191" t="s">
        <v>195</v>
      </c>
      <c r="AU558" s="191" t="s">
        <v>78</v>
      </c>
      <c r="AY558" s="19" t="s">
        <v>144</v>
      </c>
      <c r="BE558" s="192">
        <f>IF(N558="základní",J558,0)</f>
        <v>0</v>
      </c>
      <c r="BF558" s="192">
        <f>IF(N558="snížená",J558,0)</f>
        <v>0</v>
      </c>
      <c r="BG558" s="192">
        <f>IF(N558="zákl. přenesená",J558,0)</f>
        <v>0</v>
      </c>
      <c r="BH558" s="192">
        <f>IF(N558="sníž. přenesená",J558,0)</f>
        <v>0</v>
      </c>
      <c r="BI558" s="192">
        <f>IF(N558="nulová",J558,0)</f>
        <v>0</v>
      </c>
      <c r="BJ558" s="19" t="s">
        <v>74</v>
      </c>
      <c r="BK558" s="192">
        <f>ROUND(I558*H558,2)</f>
        <v>0</v>
      </c>
      <c r="BL558" s="19" t="s">
        <v>106</v>
      </c>
      <c r="BM558" s="191" t="s">
        <v>719</v>
      </c>
    </row>
    <row r="559" spans="1:65" s="2" customFormat="1" ht="10.199999999999999">
      <c r="A559" s="36"/>
      <c r="B559" s="37"/>
      <c r="C559" s="38"/>
      <c r="D559" s="193" t="s">
        <v>152</v>
      </c>
      <c r="E559" s="38"/>
      <c r="F559" s="194" t="s">
        <v>720</v>
      </c>
      <c r="G559" s="38"/>
      <c r="H559" s="38"/>
      <c r="I559" s="195"/>
      <c r="J559" s="38"/>
      <c r="K559" s="38"/>
      <c r="L559" s="41"/>
      <c r="M559" s="196"/>
      <c r="N559" s="197"/>
      <c r="O559" s="66"/>
      <c r="P559" s="66"/>
      <c r="Q559" s="66"/>
      <c r="R559" s="66"/>
      <c r="S559" s="66"/>
      <c r="T559" s="67"/>
      <c r="U559" s="36"/>
      <c r="V559" s="36"/>
      <c r="W559" s="36"/>
      <c r="X559" s="36"/>
      <c r="Y559" s="36"/>
      <c r="Z559" s="36"/>
      <c r="AA559" s="36"/>
      <c r="AB559" s="36"/>
      <c r="AC559" s="36"/>
      <c r="AD559" s="36"/>
      <c r="AE559" s="36"/>
      <c r="AT559" s="19" t="s">
        <v>152</v>
      </c>
      <c r="AU559" s="19" t="s">
        <v>78</v>
      </c>
    </row>
    <row r="560" spans="1:65" s="13" customFormat="1" ht="10.199999999999999">
      <c r="B560" s="198"/>
      <c r="C560" s="199"/>
      <c r="D560" s="200" t="s">
        <v>154</v>
      </c>
      <c r="E560" s="201" t="s">
        <v>19</v>
      </c>
      <c r="F560" s="202" t="s">
        <v>721</v>
      </c>
      <c r="G560" s="199"/>
      <c r="H560" s="201" t="s">
        <v>19</v>
      </c>
      <c r="I560" s="203"/>
      <c r="J560" s="199"/>
      <c r="K560" s="199"/>
      <c r="L560" s="204"/>
      <c r="M560" s="205"/>
      <c r="N560" s="206"/>
      <c r="O560" s="206"/>
      <c r="P560" s="206"/>
      <c r="Q560" s="206"/>
      <c r="R560" s="206"/>
      <c r="S560" s="206"/>
      <c r="T560" s="207"/>
      <c r="AT560" s="208" t="s">
        <v>154</v>
      </c>
      <c r="AU560" s="208" t="s">
        <v>78</v>
      </c>
      <c r="AV560" s="13" t="s">
        <v>74</v>
      </c>
      <c r="AW560" s="13" t="s">
        <v>31</v>
      </c>
      <c r="AX560" s="13" t="s">
        <v>69</v>
      </c>
      <c r="AY560" s="208" t="s">
        <v>144</v>
      </c>
    </row>
    <row r="561" spans="1:65" s="13" customFormat="1" ht="10.199999999999999">
      <c r="B561" s="198"/>
      <c r="C561" s="199"/>
      <c r="D561" s="200" t="s">
        <v>154</v>
      </c>
      <c r="E561" s="201" t="s">
        <v>19</v>
      </c>
      <c r="F561" s="202" t="s">
        <v>714</v>
      </c>
      <c r="G561" s="199"/>
      <c r="H561" s="201" t="s">
        <v>19</v>
      </c>
      <c r="I561" s="203"/>
      <c r="J561" s="199"/>
      <c r="K561" s="199"/>
      <c r="L561" s="204"/>
      <c r="M561" s="205"/>
      <c r="N561" s="206"/>
      <c r="O561" s="206"/>
      <c r="P561" s="206"/>
      <c r="Q561" s="206"/>
      <c r="R561" s="206"/>
      <c r="S561" s="206"/>
      <c r="T561" s="207"/>
      <c r="AT561" s="208" t="s">
        <v>154</v>
      </c>
      <c r="AU561" s="208" t="s">
        <v>78</v>
      </c>
      <c r="AV561" s="13" t="s">
        <v>74</v>
      </c>
      <c r="AW561" s="13" t="s">
        <v>31</v>
      </c>
      <c r="AX561" s="13" t="s">
        <v>69</v>
      </c>
      <c r="AY561" s="208" t="s">
        <v>144</v>
      </c>
    </row>
    <row r="562" spans="1:65" s="14" customFormat="1" ht="10.199999999999999">
      <c r="B562" s="209"/>
      <c r="C562" s="210"/>
      <c r="D562" s="200" t="s">
        <v>154</v>
      </c>
      <c r="E562" s="211" t="s">
        <v>19</v>
      </c>
      <c r="F562" s="212" t="s">
        <v>722</v>
      </c>
      <c r="G562" s="210"/>
      <c r="H562" s="213">
        <v>1.4999999999999999E-2</v>
      </c>
      <c r="I562" s="214"/>
      <c r="J562" s="210"/>
      <c r="K562" s="210"/>
      <c r="L562" s="215"/>
      <c r="M562" s="216"/>
      <c r="N562" s="217"/>
      <c r="O562" s="217"/>
      <c r="P562" s="217"/>
      <c r="Q562" s="217"/>
      <c r="R562" s="217"/>
      <c r="S562" s="217"/>
      <c r="T562" s="218"/>
      <c r="AT562" s="219" t="s">
        <v>154</v>
      </c>
      <c r="AU562" s="219" t="s">
        <v>78</v>
      </c>
      <c r="AV562" s="14" t="s">
        <v>78</v>
      </c>
      <c r="AW562" s="14" t="s">
        <v>31</v>
      </c>
      <c r="AX562" s="14" t="s">
        <v>69</v>
      </c>
      <c r="AY562" s="219" t="s">
        <v>144</v>
      </c>
    </row>
    <row r="563" spans="1:65" s="15" customFormat="1" ht="10.199999999999999">
      <c r="B563" s="220"/>
      <c r="C563" s="221"/>
      <c r="D563" s="200" t="s">
        <v>154</v>
      </c>
      <c r="E563" s="222" t="s">
        <v>19</v>
      </c>
      <c r="F563" s="223" t="s">
        <v>158</v>
      </c>
      <c r="G563" s="221"/>
      <c r="H563" s="224">
        <v>1.4999999999999999E-2</v>
      </c>
      <c r="I563" s="225"/>
      <c r="J563" s="221"/>
      <c r="K563" s="221"/>
      <c r="L563" s="226"/>
      <c r="M563" s="227"/>
      <c r="N563" s="228"/>
      <c r="O563" s="228"/>
      <c r="P563" s="228"/>
      <c r="Q563" s="228"/>
      <c r="R563" s="228"/>
      <c r="S563" s="228"/>
      <c r="T563" s="229"/>
      <c r="AT563" s="230" t="s">
        <v>154</v>
      </c>
      <c r="AU563" s="230" t="s">
        <v>78</v>
      </c>
      <c r="AV563" s="15" t="s">
        <v>106</v>
      </c>
      <c r="AW563" s="15" t="s">
        <v>31</v>
      </c>
      <c r="AX563" s="15" t="s">
        <v>74</v>
      </c>
      <c r="AY563" s="230" t="s">
        <v>144</v>
      </c>
    </row>
    <row r="564" spans="1:65" s="2" customFormat="1" ht="16.5" customHeight="1">
      <c r="A564" s="36"/>
      <c r="B564" s="37"/>
      <c r="C564" s="180" t="s">
        <v>723</v>
      </c>
      <c r="D564" s="180" t="s">
        <v>146</v>
      </c>
      <c r="E564" s="181" t="s">
        <v>724</v>
      </c>
      <c r="F564" s="182" t="s">
        <v>725</v>
      </c>
      <c r="G564" s="183" t="s">
        <v>184</v>
      </c>
      <c r="H564" s="184">
        <v>2.9000000000000001E-2</v>
      </c>
      <c r="I564" s="185"/>
      <c r="J564" s="186">
        <f>ROUND(I564*H564,2)</f>
        <v>0</v>
      </c>
      <c r="K564" s="182" t="s">
        <v>150</v>
      </c>
      <c r="L564" s="41"/>
      <c r="M564" s="187" t="s">
        <v>19</v>
      </c>
      <c r="N564" s="188" t="s">
        <v>40</v>
      </c>
      <c r="O564" s="66"/>
      <c r="P564" s="189">
        <f>O564*H564</f>
        <v>0</v>
      </c>
      <c r="Q564" s="189">
        <v>1.0900000000000001</v>
      </c>
      <c r="R564" s="189">
        <f>Q564*H564</f>
        <v>3.1610000000000006E-2</v>
      </c>
      <c r="S564" s="189">
        <v>0</v>
      </c>
      <c r="T564" s="190">
        <f>S564*H564</f>
        <v>0</v>
      </c>
      <c r="U564" s="36"/>
      <c r="V564" s="36"/>
      <c r="W564" s="36"/>
      <c r="X564" s="36"/>
      <c r="Y564" s="36"/>
      <c r="Z564" s="36"/>
      <c r="AA564" s="36"/>
      <c r="AB564" s="36"/>
      <c r="AC564" s="36"/>
      <c r="AD564" s="36"/>
      <c r="AE564" s="36"/>
      <c r="AR564" s="191" t="s">
        <v>106</v>
      </c>
      <c r="AT564" s="191" t="s">
        <v>146</v>
      </c>
      <c r="AU564" s="191" t="s">
        <v>78</v>
      </c>
      <c r="AY564" s="19" t="s">
        <v>144</v>
      </c>
      <c r="BE564" s="192">
        <f>IF(N564="základní",J564,0)</f>
        <v>0</v>
      </c>
      <c r="BF564" s="192">
        <f>IF(N564="snížená",J564,0)</f>
        <v>0</v>
      </c>
      <c r="BG564" s="192">
        <f>IF(N564="zákl. přenesená",J564,0)</f>
        <v>0</v>
      </c>
      <c r="BH564" s="192">
        <f>IF(N564="sníž. přenesená",J564,0)</f>
        <v>0</v>
      </c>
      <c r="BI564" s="192">
        <f>IF(N564="nulová",J564,0)</f>
        <v>0</v>
      </c>
      <c r="BJ564" s="19" t="s">
        <v>74</v>
      </c>
      <c r="BK564" s="192">
        <f>ROUND(I564*H564,2)</f>
        <v>0</v>
      </c>
      <c r="BL564" s="19" t="s">
        <v>106</v>
      </c>
      <c r="BM564" s="191" t="s">
        <v>726</v>
      </c>
    </row>
    <row r="565" spans="1:65" s="2" customFormat="1" ht="10.199999999999999">
      <c r="A565" s="36"/>
      <c r="B565" s="37"/>
      <c r="C565" s="38"/>
      <c r="D565" s="193" t="s">
        <v>152</v>
      </c>
      <c r="E565" s="38"/>
      <c r="F565" s="194" t="s">
        <v>727</v>
      </c>
      <c r="G565" s="38"/>
      <c r="H565" s="38"/>
      <c r="I565" s="195"/>
      <c r="J565" s="38"/>
      <c r="K565" s="38"/>
      <c r="L565" s="41"/>
      <c r="M565" s="196"/>
      <c r="N565" s="197"/>
      <c r="O565" s="66"/>
      <c r="P565" s="66"/>
      <c r="Q565" s="66"/>
      <c r="R565" s="66"/>
      <c r="S565" s="66"/>
      <c r="T565" s="67"/>
      <c r="U565" s="36"/>
      <c r="V565" s="36"/>
      <c r="W565" s="36"/>
      <c r="X565" s="36"/>
      <c r="Y565" s="36"/>
      <c r="Z565" s="36"/>
      <c r="AA565" s="36"/>
      <c r="AB565" s="36"/>
      <c r="AC565" s="36"/>
      <c r="AD565" s="36"/>
      <c r="AE565" s="36"/>
      <c r="AT565" s="19" t="s">
        <v>152</v>
      </c>
      <c r="AU565" s="19" t="s">
        <v>78</v>
      </c>
    </row>
    <row r="566" spans="1:65" s="13" customFormat="1" ht="10.199999999999999">
      <c r="B566" s="198"/>
      <c r="C566" s="199"/>
      <c r="D566" s="200" t="s">
        <v>154</v>
      </c>
      <c r="E566" s="201" t="s">
        <v>19</v>
      </c>
      <c r="F566" s="202" t="s">
        <v>728</v>
      </c>
      <c r="G566" s="199"/>
      <c r="H566" s="201" t="s">
        <v>19</v>
      </c>
      <c r="I566" s="203"/>
      <c r="J566" s="199"/>
      <c r="K566" s="199"/>
      <c r="L566" s="204"/>
      <c r="M566" s="205"/>
      <c r="N566" s="206"/>
      <c r="O566" s="206"/>
      <c r="P566" s="206"/>
      <c r="Q566" s="206"/>
      <c r="R566" s="206"/>
      <c r="S566" s="206"/>
      <c r="T566" s="207"/>
      <c r="AT566" s="208" t="s">
        <v>154</v>
      </c>
      <c r="AU566" s="208" t="s">
        <v>78</v>
      </c>
      <c r="AV566" s="13" t="s">
        <v>74</v>
      </c>
      <c r="AW566" s="13" t="s">
        <v>31</v>
      </c>
      <c r="AX566" s="13" t="s">
        <v>69</v>
      </c>
      <c r="AY566" s="208" t="s">
        <v>144</v>
      </c>
    </row>
    <row r="567" spans="1:65" s="13" customFormat="1" ht="10.199999999999999">
      <c r="B567" s="198"/>
      <c r="C567" s="199"/>
      <c r="D567" s="200" t="s">
        <v>154</v>
      </c>
      <c r="E567" s="201" t="s">
        <v>19</v>
      </c>
      <c r="F567" s="202" t="s">
        <v>705</v>
      </c>
      <c r="G567" s="199"/>
      <c r="H567" s="201" t="s">
        <v>19</v>
      </c>
      <c r="I567" s="203"/>
      <c r="J567" s="199"/>
      <c r="K567" s="199"/>
      <c r="L567" s="204"/>
      <c r="M567" s="205"/>
      <c r="N567" s="206"/>
      <c r="O567" s="206"/>
      <c r="P567" s="206"/>
      <c r="Q567" s="206"/>
      <c r="R567" s="206"/>
      <c r="S567" s="206"/>
      <c r="T567" s="207"/>
      <c r="AT567" s="208" t="s">
        <v>154</v>
      </c>
      <c r="AU567" s="208" t="s">
        <v>78</v>
      </c>
      <c r="AV567" s="13" t="s">
        <v>74</v>
      </c>
      <c r="AW567" s="13" t="s">
        <v>31</v>
      </c>
      <c r="AX567" s="13" t="s">
        <v>69</v>
      </c>
      <c r="AY567" s="208" t="s">
        <v>144</v>
      </c>
    </row>
    <row r="568" spans="1:65" s="14" customFormat="1" ht="10.199999999999999">
      <c r="B568" s="209"/>
      <c r="C568" s="210"/>
      <c r="D568" s="200" t="s">
        <v>154</v>
      </c>
      <c r="E568" s="211" t="s">
        <v>19</v>
      </c>
      <c r="F568" s="212" t="s">
        <v>729</v>
      </c>
      <c r="G568" s="210"/>
      <c r="H568" s="213">
        <v>2.9000000000000001E-2</v>
      </c>
      <c r="I568" s="214"/>
      <c r="J568" s="210"/>
      <c r="K568" s="210"/>
      <c r="L568" s="215"/>
      <c r="M568" s="216"/>
      <c r="N568" s="217"/>
      <c r="O568" s="217"/>
      <c r="P568" s="217"/>
      <c r="Q568" s="217"/>
      <c r="R568" s="217"/>
      <c r="S568" s="217"/>
      <c r="T568" s="218"/>
      <c r="AT568" s="219" t="s">
        <v>154</v>
      </c>
      <c r="AU568" s="219" t="s">
        <v>78</v>
      </c>
      <c r="AV568" s="14" t="s">
        <v>78</v>
      </c>
      <c r="AW568" s="14" t="s">
        <v>31</v>
      </c>
      <c r="AX568" s="14" t="s">
        <v>69</v>
      </c>
      <c r="AY568" s="219" t="s">
        <v>144</v>
      </c>
    </row>
    <row r="569" spans="1:65" s="15" customFormat="1" ht="10.199999999999999">
      <c r="B569" s="220"/>
      <c r="C569" s="221"/>
      <c r="D569" s="200" t="s">
        <v>154</v>
      </c>
      <c r="E569" s="222" t="s">
        <v>19</v>
      </c>
      <c r="F569" s="223" t="s">
        <v>158</v>
      </c>
      <c r="G569" s="221"/>
      <c r="H569" s="224">
        <v>2.9000000000000001E-2</v>
      </c>
      <c r="I569" s="225"/>
      <c r="J569" s="221"/>
      <c r="K569" s="221"/>
      <c r="L569" s="226"/>
      <c r="M569" s="227"/>
      <c r="N569" s="228"/>
      <c r="O569" s="228"/>
      <c r="P569" s="228"/>
      <c r="Q569" s="228"/>
      <c r="R569" s="228"/>
      <c r="S569" s="228"/>
      <c r="T569" s="229"/>
      <c r="AT569" s="230" t="s">
        <v>154</v>
      </c>
      <c r="AU569" s="230" t="s">
        <v>78</v>
      </c>
      <c r="AV569" s="15" t="s">
        <v>106</v>
      </c>
      <c r="AW569" s="15" t="s">
        <v>31</v>
      </c>
      <c r="AX569" s="15" t="s">
        <v>74</v>
      </c>
      <c r="AY569" s="230" t="s">
        <v>144</v>
      </c>
    </row>
    <row r="570" spans="1:65" s="2" customFormat="1" ht="16.5" customHeight="1">
      <c r="A570" s="36"/>
      <c r="B570" s="37"/>
      <c r="C570" s="180" t="s">
        <v>730</v>
      </c>
      <c r="D570" s="180" t="s">
        <v>146</v>
      </c>
      <c r="E570" s="181" t="s">
        <v>731</v>
      </c>
      <c r="F570" s="182" t="s">
        <v>732</v>
      </c>
      <c r="G570" s="183" t="s">
        <v>184</v>
      </c>
      <c r="H570" s="184">
        <v>9.8000000000000004E-2</v>
      </c>
      <c r="I570" s="185"/>
      <c r="J570" s="186">
        <f>ROUND(I570*H570,2)</f>
        <v>0</v>
      </c>
      <c r="K570" s="182" t="s">
        <v>150</v>
      </c>
      <c r="L570" s="41"/>
      <c r="M570" s="187" t="s">
        <v>19</v>
      </c>
      <c r="N570" s="188" t="s">
        <v>40</v>
      </c>
      <c r="O570" s="66"/>
      <c r="P570" s="189">
        <f>O570*H570</f>
        <v>0</v>
      </c>
      <c r="Q570" s="189">
        <v>1.0900000000000001</v>
      </c>
      <c r="R570" s="189">
        <f>Q570*H570</f>
        <v>0.10682000000000001</v>
      </c>
      <c r="S570" s="189">
        <v>0</v>
      </c>
      <c r="T570" s="190">
        <f>S570*H570</f>
        <v>0</v>
      </c>
      <c r="U570" s="36"/>
      <c r="V570" s="36"/>
      <c r="W570" s="36"/>
      <c r="X570" s="36"/>
      <c r="Y570" s="36"/>
      <c r="Z570" s="36"/>
      <c r="AA570" s="36"/>
      <c r="AB570" s="36"/>
      <c r="AC570" s="36"/>
      <c r="AD570" s="36"/>
      <c r="AE570" s="36"/>
      <c r="AR570" s="191" t="s">
        <v>106</v>
      </c>
      <c r="AT570" s="191" t="s">
        <v>146</v>
      </c>
      <c r="AU570" s="191" t="s">
        <v>78</v>
      </c>
      <c r="AY570" s="19" t="s">
        <v>144</v>
      </c>
      <c r="BE570" s="192">
        <f>IF(N570="základní",J570,0)</f>
        <v>0</v>
      </c>
      <c r="BF570" s="192">
        <f>IF(N570="snížená",J570,0)</f>
        <v>0</v>
      </c>
      <c r="BG570" s="192">
        <f>IF(N570="zákl. přenesená",J570,0)</f>
        <v>0</v>
      </c>
      <c r="BH570" s="192">
        <f>IF(N570="sníž. přenesená",J570,0)</f>
        <v>0</v>
      </c>
      <c r="BI570" s="192">
        <f>IF(N570="nulová",J570,0)</f>
        <v>0</v>
      </c>
      <c r="BJ570" s="19" t="s">
        <v>74</v>
      </c>
      <c r="BK570" s="192">
        <f>ROUND(I570*H570,2)</f>
        <v>0</v>
      </c>
      <c r="BL570" s="19" t="s">
        <v>106</v>
      </c>
      <c r="BM570" s="191" t="s">
        <v>733</v>
      </c>
    </row>
    <row r="571" spans="1:65" s="2" customFormat="1" ht="10.199999999999999">
      <c r="A571" s="36"/>
      <c r="B571" s="37"/>
      <c r="C571" s="38"/>
      <c r="D571" s="193" t="s">
        <v>152</v>
      </c>
      <c r="E571" s="38"/>
      <c r="F571" s="194" t="s">
        <v>734</v>
      </c>
      <c r="G571" s="38"/>
      <c r="H571" s="38"/>
      <c r="I571" s="195"/>
      <c r="J571" s="38"/>
      <c r="K571" s="38"/>
      <c r="L571" s="41"/>
      <c r="M571" s="196"/>
      <c r="N571" s="197"/>
      <c r="O571" s="66"/>
      <c r="P571" s="66"/>
      <c r="Q571" s="66"/>
      <c r="R571" s="66"/>
      <c r="S571" s="66"/>
      <c r="T571" s="67"/>
      <c r="U571" s="36"/>
      <c r="V571" s="36"/>
      <c r="W571" s="36"/>
      <c r="X571" s="36"/>
      <c r="Y571" s="36"/>
      <c r="Z571" s="36"/>
      <c r="AA571" s="36"/>
      <c r="AB571" s="36"/>
      <c r="AC571" s="36"/>
      <c r="AD571" s="36"/>
      <c r="AE571" s="36"/>
      <c r="AT571" s="19" t="s">
        <v>152</v>
      </c>
      <c r="AU571" s="19" t="s">
        <v>78</v>
      </c>
    </row>
    <row r="572" spans="1:65" s="13" customFormat="1" ht="10.199999999999999">
      <c r="B572" s="198"/>
      <c r="C572" s="199"/>
      <c r="D572" s="200" t="s">
        <v>154</v>
      </c>
      <c r="E572" s="201" t="s">
        <v>19</v>
      </c>
      <c r="F572" s="202" t="s">
        <v>728</v>
      </c>
      <c r="G572" s="199"/>
      <c r="H572" s="201" t="s">
        <v>19</v>
      </c>
      <c r="I572" s="203"/>
      <c r="J572" s="199"/>
      <c r="K572" s="199"/>
      <c r="L572" s="204"/>
      <c r="M572" s="205"/>
      <c r="N572" s="206"/>
      <c r="O572" s="206"/>
      <c r="P572" s="206"/>
      <c r="Q572" s="206"/>
      <c r="R572" s="206"/>
      <c r="S572" s="206"/>
      <c r="T572" s="207"/>
      <c r="AT572" s="208" t="s">
        <v>154</v>
      </c>
      <c r="AU572" s="208" t="s">
        <v>78</v>
      </c>
      <c r="AV572" s="13" t="s">
        <v>74</v>
      </c>
      <c r="AW572" s="13" t="s">
        <v>31</v>
      </c>
      <c r="AX572" s="13" t="s">
        <v>69</v>
      </c>
      <c r="AY572" s="208" t="s">
        <v>144</v>
      </c>
    </row>
    <row r="573" spans="1:65" s="13" customFormat="1" ht="10.199999999999999">
      <c r="B573" s="198"/>
      <c r="C573" s="199"/>
      <c r="D573" s="200" t="s">
        <v>154</v>
      </c>
      <c r="E573" s="201" t="s">
        <v>19</v>
      </c>
      <c r="F573" s="202" t="s">
        <v>707</v>
      </c>
      <c r="G573" s="199"/>
      <c r="H573" s="201" t="s">
        <v>19</v>
      </c>
      <c r="I573" s="203"/>
      <c r="J573" s="199"/>
      <c r="K573" s="199"/>
      <c r="L573" s="204"/>
      <c r="M573" s="205"/>
      <c r="N573" s="206"/>
      <c r="O573" s="206"/>
      <c r="P573" s="206"/>
      <c r="Q573" s="206"/>
      <c r="R573" s="206"/>
      <c r="S573" s="206"/>
      <c r="T573" s="207"/>
      <c r="AT573" s="208" t="s">
        <v>154</v>
      </c>
      <c r="AU573" s="208" t="s">
        <v>78</v>
      </c>
      <c r="AV573" s="13" t="s">
        <v>74</v>
      </c>
      <c r="AW573" s="13" t="s">
        <v>31</v>
      </c>
      <c r="AX573" s="13" t="s">
        <v>69</v>
      </c>
      <c r="AY573" s="208" t="s">
        <v>144</v>
      </c>
    </row>
    <row r="574" spans="1:65" s="14" customFormat="1" ht="10.199999999999999">
      <c r="B574" s="209"/>
      <c r="C574" s="210"/>
      <c r="D574" s="200" t="s">
        <v>154</v>
      </c>
      <c r="E574" s="211" t="s">
        <v>19</v>
      </c>
      <c r="F574" s="212" t="s">
        <v>735</v>
      </c>
      <c r="G574" s="210"/>
      <c r="H574" s="213">
        <v>9.8000000000000004E-2</v>
      </c>
      <c r="I574" s="214"/>
      <c r="J574" s="210"/>
      <c r="K574" s="210"/>
      <c r="L574" s="215"/>
      <c r="M574" s="216"/>
      <c r="N574" s="217"/>
      <c r="O574" s="217"/>
      <c r="P574" s="217"/>
      <c r="Q574" s="217"/>
      <c r="R574" s="217"/>
      <c r="S574" s="217"/>
      <c r="T574" s="218"/>
      <c r="AT574" s="219" t="s">
        <v>154</v>
      </c>
      <c r="AU574" s="219" t="s">
        <v>78</v>
      </c>
      <c r="AV574" s="14" t="s">
        <v>78</v>
      </c>
      <c r="AW574" s="14" t="s">
        <v>31</v>
      </c>
      <c r="AX574" s="14" t="s">
        <v>69</v>
      </c>
      <c r="AY574" s="219" t="s">
        <v>144</v>
      </c>
    </row>
    <row r="575" spans="1:65" s="15" customFormat="1" ht="10.199999999999999">
      <c r="B575" s="220"/>
      <c r="C575" s="221"/>
      <c r="D575" s="200" t="s">
        <v>154</v>
      </c>
      <c r="E575" s="222" t="s">
        <v>19</v>
      </c>
      <c r="F575" s="223" t="s">
        <v>158</v>
      </c>
      <c r="G575" s="221"/>
      <c r="H575" s="224">
        <v>9.8000000000000004E-2</v>
      </c>
      <c r="I575" s="225"/>
      <c r="J575" s="221"/>
      <c r="K575" s="221"/>
      <c r="L575" s="226"/>
      <c r="M575" s="227"/>
      <c r="N575" s="228"/>
      <c r="O575" s="228"/>
      <c r="P575" s="228"/>
      <c r="Q575" s="228"/>
      <c r="R575" s="228"/>
      <c r="S575" s="228"/>
      <c r="T575" s="229"/>
      <c r="AT575" s="230" t="s">
        <v>154</v>
      </c>
      <c r="AU575" s="230" t="s">
        <v>78</v>
      </c>
      <c r="AV575" s="15" t="s">
        <v>106</v>
      </c>
      <c r="AW575" s="15" t="s">
        <v>31</v>
      </c>
      <c r="AX575" s="15" t="s">
        <v>74</v>
      </c>
      <c r="AY575" s="230" t="s">
        <v>144</v>
      </c>
    </row>
    <row r="576" spans="1:65" s="2" customFormat="1" ht="24.15" customHeight="1">
      <c r="A576" s="36"/>
      <c r="B576" s="37"/>
      <c r="C576" s="180" t="s">
        <v>736</v>
      </c>
      <c r="D576" s="180" t="s">
        <v>146</v>
      </c>
      <c r="E576" s="181" t="s">
        <v>737</v>
      </c>
      <c r="F576" s="182" t="s">
        <v>738</v>
      </c>
      <c r="G576" s="183" t="s">
        <v>232</v>
      </c>
      <c r="H576" s="184">
        <v>44.478000000000002</v>
      </c>
      <c r="I576" s="185"/>
      <c r="J576" s="186">
        <f>ROUND(I576*H576,2)</f>
        <v>0</v>
      </c>
      <c r="K576" s="182" t="s">
        <v>150</v>
      </c>
      <c r="L576" s="41"/>
      <c r="M576" s="187" t="s">
        <v>19</v>
      </c>
      <c r="N576" s="188" t="s">
        <v>40</v>
      </c>
      <c r="O576" s="66"/>
      <c r="P576" s="189">
        <f>O576*H576</f>
        <v>0</v>
      </c>
      <c r="Q576" s="189">
        <v>4.2340000000000003E-2</v>
      </c>
      <c r="R576" s="189">
        <f>Q576*H576</f>
        <v>1.8831985200000001</v>
      </c>
      <c r="S576" s="189">
        <v>0</v>
      </c>
      <c r="T576" s="190">
        <f>S576*H576</f>
        <v>0</v>
      </c>
      <c r="U576" s="36"/>
      <c r="V576" s="36"/>
      <c r="W576" s="36"/>
      <c r="X576" s="36"/>
      <c r="Y576" s="36"/>
      <c r="Z576" s="36"/>
      <c r="AA576" s="36"/>
      <c r="AB576" s="36"/>
      <c r="AC576" s="36"/>
      <c r="AD576" s="36"/>
      <c r="AE576" s="36"/>
      <c r="AR576" s="191" t="s">
        <v>106</v>
      </c>
      <c r="AT576" s="191" t="s">
        <v>146</v>
      </c>
      <c r="AU576" s="191" t="s">
        <v>78</v>
      </c>
      <c r="AY576" s="19" t="s">
        <v>144</v>
      </c>
      <c r="BE576" s="192">
        <f>IF(N576="základní",J576,0)</f>
        <v>0</v>
      </c>
      <c r="BF576" s="192">
        <f>IF(N576="snížená",J576,0)</f>
        <v>0</v>
      </c>
      <c r="BG576" s="192">
        <f>IF(N576="zákl. přenesená",J576,0)</f>
        <v>0</v>
      </c>
      <c r="BH576" s="192">
        <f>IF(N576="sníž. přenesená",J576,0)</f>
        <v>0</v>
      </c>
      <c r="BI576" s="192">
        <f>IF(N576="nulová",J576,0)</f>
        <v>0</v>
      </c>
      <c r="BJ576" s="19" t="s">
        <v>74</v>
      </c>
      <c r="BK576" s="192">
        <f>ROUND(I576*H576,2)</f>
        <v>0</v>
      </c>
      <c r="BL576" s="19" t="s">
        <v>106</v>
      </c>
      <c r="BM576" s="191" t="s">
        <v>739</v>
      </c>
    </row>
    <row r="577" spans="1:65" s="2" customFormat="1" ht="10.199999999999999">
      <c r="A577" s="36"/>
      <c r="B577" s="37"/>
      <c r="C577" s="38"/>
      <c r="D577" s="193" t="s">
        <v>152</v>
      </c>
      <c r="E577" s="38"/>
      <c r="F577" s="194" t="s">
        <v>740</v>
      </c>
      <c r="G577" s="38"/>
      <c r="H577" s="38"/>
      <c r="I577" s="195"/>
      <c r="J577" s="38"/>
      <c r="K577" s="38"/>
      <c r="L577" s="41"/>
      <c r="M577" s="196"/>
      <c r="N577" s="197"/>
      <c r="O577" s="66"/>
      <c r="P577" s="66"/>
      <c r="Q577" s="66"/>
      <c r="R577" s="66"/>
      <c r="S577" s="66"/>
      <c r="T577" s="67"/>
      <c r="U577" s="36"/>
      <c r="V577" s="36"/>
      <c r="W577" s="36"/>
      <c r="X577" s="36"/>
      <c r="Y577" s="36"/>
      <c r="Z577" s="36"/>
      <c r="AA577" s="36"/>
      <c r="AB577" s="36"/>
      <c r="AC577" s="36"/>
      <c r="AD577" s="36"/>
      <c r="AE577" s="36"/>
      <c r="AT577" s="19" t="s">
        <v>152</v>
      </c>
      <c r="AU577" s="19" t="s">
        <v>78</v>
      </c>
    </row>
    <row r="578" spans="1:65" s="13" customFormat="1" ht="10.199999999999999">
      <c r="B578" s="198"/>
      <c r="C578" s="199"/>
      <c r="D578" s="200" t="s">
        <v>154</v>
      </c>
      <c r="E578" s="201" t="s">
        <v>19</v>
      </c>
      <c r="F578" s="202" t="s">
        <v>741</v>
      </c>
      <c r="G578" s="199"/>
      <c r="H578" s="201" t="s">
        <v>19</v>
      </c>
      <c r="I578" s="203"/>
      <c r="J578" s="199"/>
      <c r="K578" s="199"/>
      <c r="L578" s="204"/>
      <c r="M578" s="205"/>
      <c r="N578" s="206"/>
      <c r="O578" s="206"/>
      <c r="P578" s="206"/>
      <c r="Q578" s="206"/>
      <c r="R578" s="206"/>
      <c r="S578" s="206"/>
      <c r="T578" s="207"/>
      <c r="AT578" s="208" t="s">
        <v>154</v>
      </c>
      <c r="AU578" s="208" t="s">
        <v>78</v>
      </c>
      <c r="AV578" s="13" t="s">
        <v>74</v>
      </c>
      <c r="AW578" s="13" t="s">
        <v>31</v>
      </c>
      <c r="AX578" s="13" t="s">
        <v>69</v>
      </c>
      <c r="AY578" s="208" t="s">
        <v>144</v>
      </c>
    </row>
    <row r="579" spans="1:65" s="14" customFormat="1" ht="10.199999999999999">
      <c r="B579" s="209"/>
      <c r="C579" s="210"/>
      <c r="D579" s="200" t="s">
        <v>154</v>
      </c>
      <c r="E579" s="211" t="s">
        <v>19</v>
      </c>
      <c r="F579" s="212" t="s">
        <v>742</v>
      </c>
      <c r="G579" s="210"/>
      <c r="H579" s="213">
        <v>49.518000000000001</v>
      </c>
      <c r="I579" s="214"/>
      <c r="J579" s="210"/>
      <c r="K579" s="210"/>
      <c r="L579" s="215"/>
      <c r="M579" s="216"/>
      <c r="N579" s="217"/>
      <c r="O579" s="217"/>
      <c r="P579" s="217"/>
      <c r="Q579" s="217"/>
      <c r="R579" s="217"/>
      <c r="S579" s="217"/>
      <c r="T579" s="218"/>
      <c r="AT579" s="219" t="s">
        <v>154</v>
      </c>
      <c r="AU579" s="219" t="s">
        <v>78</v>
      </c>
      <c r="AV579" s="14" t="s">
        <v>78</v>
      </c>
      <c r="AW579" s="14" t="s">
        <v>31</v>
      </c>
      <c r="AX579" s="14" t="s">
        <v>69</v>
      </c>
      <c r="AY579" s="219" t="s">
        <v>144</v>
      </c>
    </row>
    <row r="580" spans="1:65" s="13" customFormat="1" ht="10.199999999999999">
      <c r="B580" s="198"/>
      <c r="C580" s="199"/>
      <c r="D580" s="200" t="s">
        <v>154</v>
      </c>
      <c r="E580" s="201" t="s">
        <v>19</v>
      </c>
      <c r="F580" s="202" t="s">
        <v>566</v>
      </c>
      <c r="G580" s="199"/>
      <c r="H580" s="201" t="s">
        <v>19</v>
      </c>
      <c r="I580" s="203"/>
      <c r="J580" s="199"/>
      <c r="K580" s="199"/>
      <c r="L580" s="204"/>
      <c r="M580" s="205"/>
      <c r="N580" s="206"/>
      <c r="O580" s="206"/>
      <c r="P580" s="206"/>
      <c r="Q580" s="206"/>
      <c r="R580" s="206"/>
      <c r="S580" s="206"/>
      <c r="T580" s="207"/>
      <c r="AT580" s="208" t="s">
        <v>154</v>
      </c>
      <c r="AU580" s="208" t="s">
        <v>78</v>
      </c>
      <c r="AV580" s="13" t="s">
        <v>74</v>
      </c>
      <c r="AW580" s="13" t="s">
        <v>31</v>
      </c>
      <c r="AX580" s="13" t="s">
        <v>69</v>
      </c>
      <c r="AY580" s="208" t="s">
        <v>144</v>
      </c>
    </row>
    <row r="581" spans="1:65" s="14" customFormat="1" ht="10.199999999999999">
      <c r="B581" s="209"/>
      <c r="C581" s="210"/>
      <c r="D581" s="200" t="s">
        <v>154</v>
      </c>
      <c r="E581" s="211" t="s">
        <v>19</v>
      </c>
      <c r="F581" s="212" t="s">
        <v>743</v>
      </c>
      <c r="G581" s="210"/>
      <c r="H581" s="213">
        <v>-5.04</v>
      </c>
      <c r="I581" s="214"/>
      <c r="J581" s="210"/>
      <c r="K581" s="210"/>
      <c r="L581" s="215"/>
      <c r="M581" s="216"/>
      <c r="N581" s="217"/>
      <c r="O581" s="217"/>
      <c r="P581" s="217"/>
      <c r="Q581" s="217"/>
      <c r="R581" s="217"/>
      <c r="S581" s="217"/>
      <c r="T581" s="218"/>
      <c r="AT581" s="219" t="s">
        <v>154</v>
      </c>
      <c r="AU581" s="219" t="s">
        <v>78</v>
      </c>
      <c r="AV581" s="14" t="s">
        <v>78</v>
      </c>
      <c r="AW581" s="14" t="s">
        <v>31</v>
      </c>
      <c r="AX581" s="14" t="s">
        <v>69</v>
      </c>
      <c r="AY581" s="219" t="s">
        <v>144</v>
      </c>
    </row>
    <row r="582" spans="1:65" s="15" customFormat="1" ht="10.199999999999999">
      <c r="B582" s="220"/>
      <c r="C582" s="221"/>
      <c r="D582" s="200" t="s">
        <v>154</v>
      </c>
      <c r="E582" s="222" t="s">
        <v>19</v>
      </c>
      <c r="F582" s="223" t="s">
        <v>158</v>
      </c>
      <c r="G582" s="221"/>
      <c r="H582" s="224">
        <v>44.478000000000002</v>
      </c>
      <c r="I582" s="225"/>
      <c r="J582" s="221"/>
      <c r="K582" s="221"/>
      <c r="L582" s="226"/>
      <c r="M582" s="227"/>
      <c r="N582" s="228"/>
      <c r="O582" s="228"/>
      <c r="P582" s="228"/>
      <c r="Q582" s="228"/>
      <c r="R582" s="228"/>
      <c r="S582" s="228"/>
      <c r="T582" s="229"/>
      <c r="AT582" s="230" t="s">
        <v>154</v>
      </c>
      <c r="AU582" s="230" t="s">
        <v>78</v>
      </c>
      <c r="AV582" s="15" t="s">
        <v>106</v>
      </c>
      <c r="AW582" s="15" t="s">
        <v>31</v>
      </c>
      <c r="AX582" s="15" t="s">
        <v>74</v>
      </c>
      <c r="AY582" s="230" t="s">
        <v>144</v>
      </c>
    </row>
    <row r="583" spans="1:65" s="2" customFormat="1" ht="24.15" customHeight="1">
      <c r="A583" s="36"/>
      <c r="B583" s="37"/>
      <c r="C583" s="180" t="s">
        <v>744</v>
      </c>
      <c r="D583" s="180" t="s">
        <v>146</v>
      </c>
      <c r="E583" s="181" t="s">
        <v>745</v>
      </c>
      <c r="F583" s="182" t="s">
        <v>746</v>
      </c>
      <c r="G583" s="183" t="s">
        <v>232</v>
      </c>
      <c r="H583" s="184">
        <v>25.853000000000002</v>
      </c>
      <c r="I583" s="185"/>
      <c r="J583" s="186">
        <f>ROUND(I583*H583,2)</f>
        <v>0</v>
      </c>
      <c r="K583" s="182" t="s">
        <v>150</v>
      </c>
      <c r="L583" s="41"/>
      <c r="M583" s="187" t="s">
        <v>19</v>
      </c>
      <c r="N583" s="188" t="s">
        <v>40</v>
      </c>
      <c r="O583" s="66"/>
      <c r="P583" s="189">
        <f>O583*H583</f>
        <v>0</v>
      </c>
      <c r="Q583" s="189">
        <v>5.8970000000000002E-2</v>
      </c>
      <c r="R583" s="189">
        <f>Q583*H583</f>
        <v>1.5245514100000002</v>
      </c>
      <c r="S583" s="189">
        <v>0</v>
      </c>
      <c r="T583" s="190">
        <f>S583*H583</f>
        <v>0</v>
      </c>
      <c r="U583" s="36"/>
      <c r="V583" s="36"/>
      <c r="W583" s="36"/>
      <c r="X583" s="36"/>
      <c r="Y583" s="36"/>
      <c r="Z583" s="36"/>
      <c r="AA583" s="36"/>
      <c r="AB583" s="36"/>
      <c r="AC583" s="36"/>
      <c r="AD583" s="36"/>
      <c r="AE583" s="36"/>
      <c r="AR583" s="191" t="s">
        <v>106</v>
      </c>
      <c r="AT583" s="191" t="s">
        <v>146</v>
      </c>
      <c r="AU583" s="191" t="s">
        <v>78</v>
      </c>
      <c r="AY583" s="19" t="s">
        <v>144</v>
      </c>
      <c r="BE583" s="192">
        <f>IF(N583="základní",J583,0)</f>
        <v>0</v>
      </c>
      <c r="BF583" s="192">
        <f>IF(N583="snížená",J583,0)</f>
        <v>0</v>
      </c>
      <c r="BG583" s="192">
        <f>IF(N583="zákl. přenesená",J583,0)</f>
        <v>0</v>
      </c>
      <c r="BH583" s="192">
        <f>IF(N583="sníž. přenesená",J583,0)</f>
        <v>0</v>
      </c>
      <c r="BI583" s="192">
        <f>IF(N583="nulová",J583,0)</f>
        <v>0</v>
      </c>
      <c r="BJ583" s="19" t="s">
        <v>74</v>
      </c>
      <c r="BK583" s="192">
        <f>ROUND(I583*H583,2)</f>
        <v>0</v>
      </c>
      <c r="BL583" s="19" t="s">
        <v>106</v>
      </c>
      <c r="BM583" s="191" t="s">
        <v>747</v>
      </c>
    </row>
    <row r="584" spans="1:65" s="2" customFormat="1" ht="10.199999999999999">
      <c r="A584" s="36"/>
      <c r="B584" s="37"/>
      <c r="C584" s="38"/>
      <c r="D584" s="193" t="s">
        <v>152</v>
      </c>
      <c r="E584" s="38"/>
      <c r="F584" s="194" t="s">
        <v>748</v>
      </c>
      <c r="G584" s="38"/>
      <c r="H584" s="38"/>
      <c r="I584" s="195"/>
      <c r="J584" s="38"/>
      <c r="K584" s="38"/>
      <c r="L584" s="41"/>
      <c r="M584" s="196"/>
      <c r="N584" s="197"/>
      <c r="O584" s="66"/>
      <c r="P584" s="66"/>
      <c r="Q584" s="66"/>
      <c r="R584" s="66"/>
      <c r="S584" s="66"/>
      <c r="T584" s="67"/>
      <c r="U584" s="36"/>
      <c r="V584" s="36"/>
      <c r="W584" s="36"/>
      <c r="X584" s="36"/>
      <c r="Y584" s="36"/>
      <c r="Z584" s="36"/>
      <c r="AA584" s="36"/>
      <c r="AB584" s="36"/>
      <c r="AC584" s="36"/>
      <c r="AD584" s="36"/>
      <c r="AE584" s="36"/>
      <c r="AT584" s="19" t="s">
        <v>152</v>
      </c>
      <c r="AU584" s="19" t="s">
        <v>78</v>
      </c>
    </row>
    <row r="585" spans="1:65" s="13" customFormat="1" ht="10.199999999999999">
      <c r="B585" s="198"/>
      <c r="C585" s="199"/>
      <c r="D585" s="200" t="s">
        <v>154</v>
      </c>
      <c r="E585" s="201" t="s">
        <v>19</v>
      </c>
      <c r="F585" s="202" t="s">
        <v>749</v>
      </c>
      <c r="G585" s="199"/>
      <c r="H585" s="201" t="s">
        <v>19</v>
      </c>
      <c r="I585" s="203"/>
      <c r="J585" s="199"/>
      <c r="K585" s="199"/>
      <c r="L585" s="204"/>
      <c r="M585" s="205"/>
      <c r="N585" s="206"/>
      <c r="O585" s="206"/>
      <c r="P585" s="206"/>
      <c r="Q585" s="206"/>
      <c r="R585" s="206"/>
      <c r="S585" s="206"/>
      <c r="T585" s="207"/>
      <c r="AT585" s="208" t="s">
        <v>154</v>
      </c>
      <c r="AU585" s="208" t="s">
        <v>78</v>
      </c>
      <c r="AV585" s="13" t="s">
        <v>74</v>
      </c>
      <c r="AW585" s="13" t="s">
        <v>31</v>
      </c>
      <c r="AX585" s="13" t="s">
        <v>69</v>
      </c>
      <c r="AY585" s="208" t="s">
        <v>144</v>
      </c>
    </row>
    <row r="586" spans="1:65" s="14" customFormat="1" ht="10.199999999999999">
      <c r="B586" s="209"/>
      <c r="C586" s="210"/>
      <c r="D586" s="200" t="s">
        <v>154</v>
      </c>
      <c r="E586" s="211" t="s">
        <v>19</v>
      </c>
      <c r="F586" s="212" t="s">
        <v>750</v>
      </c>
      <c r="G586" s="210"/>
      <c r="H586" s="213">
        <v>3.4020000000000001</v>
      </c>
      <c r="I586" s="214"/>
      <c r="J586" s="210"/>
      <c r="K586" s="210"/>
      <c r="L586" s="215"/>
      <c r="M586" s="216"/>
      <c r="N586" s="217"/>
      <c r="O586" s="217"/>
      <c r="P586" s="217"/>
      <c r="Q586" s="217"/>
      <c r="R586" s="217"/>
      <c r="S586" s="217"/>
      <c r="T586" s="218"/>
      <c r="AT586" s="219" t="s">
        <v>154</v>
      </c>
      <c r="AU586" s="219" t="s">
        <v>78</v>
      </c>
      <c r="AV586" s="14" t="s">
        <v>78</v>
      </c>
      <c r="AW586" s="14" t="s">
        <v>31</v>
      </c>
      <c r="AX586" s="14" t="s">
        <v>69</v>
      </c>
      <c r="AY586" s="219" t="s">
        <v>144</v>
      </c>
    </row>
    <row r="587" spans="1:65" s="13" customFormat="1" ht="10.199999999999999">
      <c r="B587" s="198"/>
      <c r="C587" s="199"/>
      <c r="D587" s="200" t="s">
        <v>154</v>
      </c>
      <c r="E587" s="201" t="s">
        <v>19</v>
      </c>
      <c r="F587" s="202" t="s">
        <v>751</v>
      </c>
      <c r="G587" s="199"/>
      <c r="H587" s="201" t="s">
        <v>19</v>
      </c>
      <c r="I587" s="203"/>
      <c r="J587" s="199"/>
      <c r="K587" s="199"/>
      <c r="L587" s="204"/>
      <c r="M587" s="205"/>
      <c r="N587" s="206"/>
      <c r="O587" s="206"/>
      <c r="P587" s="206"/>
      <c r="Q587" s="206"/>
      <c r="R587" s="206"/>
      <c r="S587" s="206"/>
      <c r="T587" s="207"/>
      <c r="AT587" s="208" t="s">
        <v>154</v>
      </c>
      <c r="AU587" s="208" t="s">
        <v>78</v>
      </c>
      <c r="AV587" s="13" t="s">
        <v>74</v>
      </c>
      <c r="AW587" s="13" t="s">
        <v>31</v>
      </c>
      <c r="AX587" s="13" t="s">
        <v>69</v>
      </c>
      <c r="AY587" s="208" t="s">
        <v>144</v>
      </c>
    </row>
    <row r="588" spans="1:65" s="14" customFormat="1" ht="10.199999999999999">
      <c r="B588" s="209"/>
      <c r="C588" s="210"/>
      <c r="D588" s="200" t="s">
        <v>154</v>
      </c>
      <c r="E588" s="211" t="s">
        <v>19</v>
      </c>
      <c r="F588" s="212" t="s">
        <v>752</v>
      </c>
      <c r="G588" s="210"/>
      <c r="H588" s="213">
        <v>4.5359999999999996</v>
      </c>
      <c r="I588" s="214"/>
      <c r="J588" s="210"/>
      <c r="K588" s="210"/>
      <c r="L588" s="215"/>
      <c r="M588" s="216"/>
      <c r="N588" s="217"/>
      <c r="O588" s="217"/>
      <c r="P588" s="217"/>
      <c r="Q588" s="217"/>
      <c r="R588" s="217"/>
      <c r="S588" s="217"/>
      <c r="T588" s="218"/>
      <c r="AT588" s="219" t="s">
        <v>154</v>
      </c>
      <c r="AU588" s="219" t="s">
        <v>78</v>
      </c>
      <c r="AV588" s="14" t="s">
        <v>78</v>
      </c>
      <c r="AW588" s="14" t="s">
        <v>31</v>
      </c>
      <c r="AX588" s="14" t="s">
        <v>69</v>
      </c>
      <c r="AY588" s="219" t="s">
        <v>144</v>
      </c>
    </row>
    <row r="589" spans="1:65" s="13" customFormat="1" ht="10.199999999999999">
      <c r="B589" s="198"/>
      <c r="C589" s="199"/>
      <c r="D589" s="200" t="s">
        <v>154</v>
      </c>
      <c r="E589" s="201" t="s">
        <v>19</v>
      </c>
      <c r="F589" s="202" t="s">
        <v>753</v>
      </c>
      <c r="G589" s="199"/>
      <c r="H589" s="201" t="s">
        <v>19</v>
      </c>
      <c r="I589" s="203"/>
      <c r="J589" s="199"/>
      <c r="K589" s="199"/>
      <c r="L589" s="204"/>
      <c r="M589" s="205"/>
      <c r="N589" s="206"/>
      <c r="O589" s="206"/>
      <c r="P589" s="206"/>
      <c r="Q589" s="206"/>
      <c r="R589" s="206"/>
      <c r="S589" s="206"/>
      <c r="T589" s="207"/>
      <c r="AT589" s="208" t="s">
        <v>154</v>
      </c>
      <c r="AU589" s="208" t="s">
        <v>78</v>
      </c>
      <c r="AV589" s="13" t="s">
        <v>74</v>
      </c>
      <c r="AW589" s="13" t="s">
        <v>31</v>
      </c>
      <c r="AX589" s="13" t="s">
        <v>69</v>
      </c>
      <c r="AY589" s="208" t="s">
        <v>144</v>
      </c>
    </row>
    <row r="590" spans="1:65" s="14" customFormat="1" ht="10.199999999999999">
      <c r="B590" s="209"/>
      <c r="C590" s="210"/>
      <c r="D590" s="200" t="s">
        <v>154</v>
      </c>
      <c r="E590" s="211" t="s">
        <v>19</v>
      </c>
      <c r="F590" s="212" t="s">
        <v>754</v>
      </c>
      <c r="G590" s="210"/>
      <c r="H590" s="213">
        <v>2.2679999999999998</v>
      </c>
      <c r="I590" s="214"/>
      <c r="J590" s="210"/>
      <c r="K590" s="210"/>
      <c r="L590" s="215"/>
      <c r="M590" s="216"/>
      <c r="N590" s="217"/>
      <c r="O590" s="217"/>
      <c r="P590" s="217"/>
      <c r="Q590" s="217"/>
      <c r="R590" s="217"/>
      <c r="S590" s="217"/>
      <c r="T590" s="218"/>
      <c r="AT590" s="219" t="s">
        <v>154</v>
      </c>
      <c r="AU590" s="219" t="s">
        <v>78</v>
      </c>
      <c r="AV590" s="14" t="s">
        <v>78</v>
      </c>
      <c r="AW590" s="14" t="s">
        <v>31</v>
      </c>
      <c r="AX590" s="14" t="s">
        <v>69</v>
      </c>
      <c r="AY590" s="219" t="s">
        <v>144</v>
      </c>
    </row>
    <row r="591" spans="1:65" s="13" customFormat="1" ht="10.199999999999999">
      <c r="B591" s="198"/>
      <c r="C591" s="199"/>
      <c r="D591" s="200" t="s">
        <v>154</v>
      </c>
      <c r="E591" s="201" t="s">
        <v>19</v>
      </c>
      <c r="F591" s="202" t="s">
        <v>755</v>
      </c>
      <c r="G591" s="199"/>
      <c r="H591" s="201" t="s">
        <v>19</v>
      </c>
      <c r="I591" s="203"/>
      <c r="J591" s="199"/>
      <c r="K591" s="199"/>
      <c r="L591" s="204"/>
      <c r="M591" s="205"/>
      <c r="N591" s="206"/>
      <c r="O591" s="206"/>
      <c r="P591" s="206"/>
      <c r="Q591" s="206"/>
      <c r="R591" s="206"/>
      <c r="S591" s="206"/>
      <c r="T591" s="207"/>
      <c r="AT591" s="208" t="s">
        <v>154</v>
      </c>
      <c r="AU591" s="208" t="s">
        <v>78</v>
      </c>
      <c r="AV591" s="13" t="s">
        <v>74</v>
      </c>
      <c r="AW591" s="13" t="s">
        <v>31</v>
      </c>
      <c r="AX591" s="13" t="s">
        <v>69</v>
      </c>
      <c r="AY591" s="208" t="s">
        <v>144</v>
      </c>
    </row>
    <row r="592" spans="1:65" s="14" customFormat="1" ht="10.199999999999999">
      <c r="B592" s="209"/>
      <c r="C592" s="210"/>
      <c r="D592" s="200" t="s">
        <v>154</v>
      </c>
      <c r="E592" s="211" t="s">
        <v>19</v>
      </c>
      <c r="F592" s="212" t="s">
        <v>750</v>
      </c>
      <c r="G592" s="210"/>
      <c r="H592" s="213">
        <v>3.4020000000000001</v>
      </c>
      <c r="I592" s="214"/>
      <c r="J592" s="210"/>
      <c r="K592" s="210"/>
      <c r="L592" s="215"/>
      <c r="M592" s="216"/>
      <c r="N592" s="217"/>
      <c r="O592" s="217"/>
      <c r="P592" s="217"/>
      <c r="Q592" s="217"/>
      <c r="R592" s="217"/>
      <c r="S592" s="217"/>
      <c r="T592" s="218"/>
      <c r="AT592" s="219" t="s">
        <v>154</v>
      </c>
      <c r="AU592" s="219" t="s">
        <v>78</v>
      </c>
      <c r="AV592" s="14" t="s">
        <v>78</v>
      </c>
      <c r="AW592" s="14" t="s">
        <v>31</v>
      </c>
      <c r="AX592" s="14" t="s">
        <v>69</v>
      </c>
      <c r="AY592" s="219" t="s">
        <v>144</v>
      </c>
    </row>
    <row r="593" spans="1:65" s="13" customFormat="1" ht="10.199999999999999">
      <c r="B593" s="198"/>
      <c r="C593" s="199"/>
      <c r="D593" s="200" t="s">
        <v>154</v>
      </c>
      <c r="E593" s="201" t="s">
        <v>19</v>
      </c>
      <c r="F593" s="202" t="s">
        <v>566</v>
      </c>
      <c r="G593" s="199"/>
      <c r="H593" s="201" t="s">
        <v>19</v>
      </c>
      <c r="I593" s="203"/>
      <c r="J593" s="199"/>
      <c r="K593" s="199"/>
      <c r="L593" s="204"/>
      <c r="M593" s="205"/>
      <c r="N593" s="206"/>
      <c r="O593" s="206"/>
      <c r="P593" s="206"/>
      <c r="Q593" s="206"/>
      <c r="R593" s="206"/>
      <c r="S593" s="206"/>
      <c r="T593" s="207"/>
      <c r="AT593" s="208" t="s">
        <v>154</v>
      </c>
      <c r="AU593" s="208" t="s">
        <v>78</v>
      </c>
      <c r="AV593" s="13" t="s">
        <v>74</v>
      </c>
      <c r="AW593" s="13" t="s">
        <v>31</v>
      </c>
      <c r="AX593" s="13" t="s">
        <v>69</v>
      </c>
      <c r="AY593" s="208" t="s">
        <v>144</v>
      </c>
    </row>
    <row r="594" spans="1:65" s="14" customFormat="1" ht="10.199999999999999">
      <c r="B594" s="209"/>
      <c r="C594" s="210"/>
      <c r="D594" s="200" t="s">
        <v>154</v>
      </c>
      <c r="E594" s="211" t="s">
        <v>19</v>
      </c>
      <c r="F594" s="212" t="s">
        <v>756</v>
      </c>
      <c r="G594" s="210"/>
      <c r="H594" s="213">
        <v>-1.47</v>
      </c>
      <c r="I594" s="214"/>
      <c r="J594" s="210"/>
      <c r="K594" s="210"/>
      <c r="L594" s="215"/>
      <c r="M594" s="216"/>
      <c r="N594" s="217"/>
      <c r="O594" s="217"/>
      <c r="P594" s="217"/>
      <c r="Q594" s="217"/>
      <c r="R594" s="217"/>
      <c r="S594" s="217"/>
      <c r="T594" s="218"/>
      <c r="AT594" s="219" t="s">
        <v>154</v>
      </c>
      <c r="AU594" s="219" t="s">
        <v>78</v>
      </c>
      <c r="AV594" s="14" t="s">
        <v>78</v>
      </c>
      <c r="AW594" s="14" t="s">
        <v>31</v>
      </c>
      <c r="AX594" s="14" t="s">
        <v>69</v>
      </c>
      <c r="AY594" s="219" t="s">
        <v>144</v>
      </c>
    </row>
    <row r="595" spans="1:65" s="13" customFormat="1" ht="10.199999999999999">
      <c r="B595" s="198"/>
      <c r="C595" s="199"/>
      <c r="D595" s="200" t="s">
        <v>154</v>
      </c>
      <c r="E595" s="201" t="s">
        <v>19</v>
      </c>
      <c r="F595" s="202" t="s">
        <v>757</v>
      </c>
      <c r="G595" s="199"/>
      <c r="H595" s="201" t="s">
        <v>19</v>
      </c>
      <c r="I595" s="203"/>
      <c r="J595" s="199"/>
      <c r="K595" s="199"/>
      <c r="L595" s="204"/>
      <c r="M595" s="205"/>
      <c r="N595" s="206"/>
      <c r="O595" s="206"/>
      <c r="P595" s="206"/>
      <c r="Q595" s="206"/>
      <c r="R595" s="206"/>
      <c r="S595" s="206"/>
      <c r="T595" s="207"/>
      <c r="AT595" s="208" t="s">
        <v>154</v>
      </c>
      <c r="AU595" s="208" t="s">
        <v>78</v>
      </c>
      <c r="AV595" s="13" t="s">
        <v>74</v>
      </c>
      <c r="AW595" s="13" t="s">
        <v>31</v>
      </c>
      <c r="AX595" s="13" t="s">
        <v>69</v>
      </c>
      <c r="AY595" s="208" t="s">
        <v>144</v>
      </c>
    </row>
    <row r="596" spans="1:65" s="14" customFormat="1" ht="10.199999999999999">
      <c r="B596" s="209"/>
      <c r="C596" s="210"/>
      <c r="D596" s="200" t="s">
        <v>154</v>
      </c>
      <c r="E596" s="211" t="s">
        <v>19</v>
      </c>
      <c r="F596" s="212" t="s">
        <v>758</v>
      </c>
      <c r="G596" s="210"/>
      <c r="H596" s="213">
        <v>8.4149999999999991</v>
      </c>
      <c r="I596" s="214"/>
      <c r="J596" s="210"/>
      <c r="K596" s="210"/>
      <c r="L596" s="215"/>
      <c r="M596" s="216"/>
      <c r="N596" s="217"/>
      <c r="O596" s="217"/>
      <c r="P596" s="217"/>
      <c r="Q596" s="217"/>
      <c r="R596" s="217"/>
      <c r="S596" s="217"/>
      <c r="T596" s="218"/>
      <c r="AT596" s="219" t="s">
        <v>154</v>
      </c>
      <c r="AU596" s="219" t="s">
        <v>78</v>
      </c>
      <c r="AV596" s="14" t="s">
        <v>78</v>
      </c>
      <c r="AW596" s="14" t="s">
        <v>31</v>
      </c>
      <c r="AX596" s="14" t="s">
        <v>69</v>
      </c>
      <c r="AY596" s="219" t="s">
        <v>144</v>
      </c>
    </row>
    <row r="597" spans="1:65" s="13" customFormat="1" ht="10.199999999999999">
      <c r="B597" s="198"/>
      <c r="C597" s="199"/>
      <c r="D597" s="200" t="s">
        <v>154</v>
      </c>
      <c r="E597" s="201" t="s">
        <v>19</v>
      </c>
      <c r="F597" s="202" t="s">
        <v>566</v>
      </c>
      <c r="G597" s="199"/>
      <c r="H597" s="201" t="s">
        <v>19</v>
      </c>
      <c r="I597" s="203"/>
      <c r="J597" s="199"/>
      <c r="K597" s="199"/>
      <c r="L597" s="204"/>
      <c r="M597" s="205"/>
      <c r="N597" s="206"/>
      <c r="O597" s="206"/>
      <c r="P597" s="206"/>
      <c r="Q597" s="206"/>
      <c r="R597" s="206"/>
      <c r="S597" s="206"/>
      <c r="T597" s="207"/>
      <c r="AT597" s="208" t="s">
        <v>154</v>
      </c>
      <c r="AU597" s="208" t="s">
        <v>78</v>
      </c>
      <c r="AV597" s="13" t="s">
        <v>74</v>
      </c>
      <c r="AW597" s="13" t="s">
        <v>31</v>
      </c>
      <c r="AX597" s="13" t="s">
        <v>69</v>
      </c>
      <c r="AY597" s="208" t="s">
        <v>144</v>
      </c>
    </row>
    <row r="598" spans="1:65" s="14" customFormat="1" ht="10.199999999999999">
      <c r="B598" s="209"/>
      <c r="C598" s="210"/>
      <c r="D598" s="200" t="s">
        <v>154</v>
      </c>
      <c r="E598" s="211" t="s">
        <v>19</v>
      </c>
      <c r="F598" s="212" t="s">
        <v>759</v>
      </c>
      <c r="G598" s="210"/>
      <c r="H598" s="213">
        <v>-1.6</v>
      </c>
      <c r="I598" s="214"/>
      <c r="J598" s="210"/>
      <c r="K598" s="210"/>
      <c r="L598" s="215"/>
      <c r="M598" s="216"/>
      <c r="N598" s="217"/>
      <c r="O598" s="217"/>
      <c r="P598" s="217"/>
      <c r="Q598" s="217"/>
      <c r="R598" s="217"/>
      <c r="S598" s="217"/>
      <c r="T598" s="218"/>
      <c r="AT598" s="219" t="s">
        <v>154</v>
      </c>
      <c r="AU598" s="219" t="s">
        <v>78</v>
      </c>
      <c r="AV598" s="14" t="s">
        <v>78</v>
      </c>
      <c r="AW598" s="14" t="s">
        <v>31</v>
      </c>
      <c r="AX598" s="14" t="s">
        <v>69</v>
      </c>
      <c r="AY598" s="219" t="s">
        <v>144</v>
      </c>
    </row>
    <row r="599" spans="1:65" s="13" customFormat="1" ht="10.199999999999999">
      <c r="B599" s="198"/>
      <c r="C599" s="199"/>
      <c r="D599" s="200" t="s">
        <v>154</v>
      </c>
      <c r="E599" s="201" t="s">
        <v>19</v>
      </c>
      <c r="F599" s="202" t="s">
        <v>760</v>
      </c>
      <c r="G599" s="199"/>
      <c r="H599" s="201" t="s">
        <v>19</v>
      </c>
      <c r="I599" s="203"/>
      <c r="J599" s="199"/>
      <c r="K599" s="199"/>
      <c r="L599" s="204"/>
      <c r="M599" s="205"/>
      <c r="N599" s="206"/>
      <c r="O599" s="206"/>
      <c r="P599" s="206"/>
      <c r="Q599" s="206"/>
      <c r="R599" s="206"/>
      <c r="S599" s="206"/>
      <c r="T599" s="207"/>
      <c r="AT599" s="208" t="s">
        <v>154</v>
      </c>
      <c r="AU599" s="208" t="s">
        <v>78</v>
      </c>
      <c r="AV599" s="13" t="s">
        <v>74</v>
      </c>
      <c r="AW599" s="13" t="s">
        <v>31</v>
      </c>
      <c r="AX599" s="13" t="s">
        <v>69</v>
      </c>
      <c r="AY599" s="208" t="s">
        <v>144</v>
      </c>
    </row>
    <row r="600" spans="1:65" s="14" customFormat="1" ht="10.199999999999999">
      <c r="B600" s="209"/>
      <c r="C600" s="210"/>
      <c r="D600" s="200" t="s">
        <v>154</v>
      </c>
      <c r="E600" s="211" t="s">
        <v>19</v>
      </c>
      <c r="F600" s="212" t="s">
        <v>761</v>
      </c>
      <c r="G600" s="210"/>
      <c r="H600" s="213">
        <v>4.62</v>
      </c>
      <c r="I600" s="214"/>
      <c r="J600" s="210"/>
      <c r="K600" s="210"/>
      <c r="L600" s="215"/>
      <c r="M600" s="216"/>
      <c r="N600" s="217"/>
      <c r="O600" s="217"/>
      <c r="P600" s="217"/>
      <c r="Q600" s="217"/>
      <c r="R600" s="217"/>
      <c r="S600" s="217"/>
      <c r="T600" s="218"/>
      <c r="AT600" s="219" t="s">
        <v>154</v>
      </c>
      <c r="AU600" s="219" t="s">
        <v>78</v>
      </c>
      <c r="AV600" s="14" t="s">
        <v>78</v>
      </c>
      <c r="AW600" s="14" t="s">
        <v>31</v>
      </c>
      <c r="AX600" s="14" t="s">
        <v>69</v>
      </c>
      <c r="AY600" s="219" t="s">
        <v>144</v>
      </c>
    </row>
    <row r="601" spans="1:65" s="13" customFormat="1" ht="10.199999999999999">
      <c r="B601" s="198"/>
      <c r="C601" s="199"/>
      <c r="D601" s="200" t="s">
        <v>154</v>
      </c>
      <c r="E601" s="201" t="s">
        <v>19</v>
      </c>
      <c r="F601" s="202" t="s">
        <v>566</v>
      </c>
      <c r="G601" s="199"/>
      <c r="H601" s="201" t="s">
        <v>19</v>
      </c>
      <c r="I601" s="203"/>
      <c r="J601" s="199"/>
      <c r="K601" s="199"/>
      <c r="L601" s="204"/>
      <c r="M601" s="205"/>
      <c r="N601" s="206"/>
      <c r="O601" s="206"/>
      <c r="P601" s="206"/>
      <c r="Q601" s="206"/>
      <c r="R601" s="206"/>
      <c r="S601" s="206"/>
      <c r="T601" s="207"/>
      <c r="AT601" s="208" t="s">
        <v>154</v>
      </c>
      <c r="AU601" s="208" t="s">
        <v>78</v>
      </c>
      <c r="AV601" s="13" t="s">
        <v>74</v>
      </c>
      <c r="AW601" s="13" t="s">
        <v>31</v>
      </c>
      <c r="AX601" s="13" t="s">
        <v>69</v>
      </c>
      <c r="AY601" s="208" t="s">
        <v>144</v>
      </c>
    </row>
    <row r="602" spans="1:65" s="14" customFormat="1" ht="10.199999999999999">
      <c r="B602" s="209"/>
      <c r="C602" s="210"/>
      <c r="D602" s="200" t="s">
        <v>154</v>
      </c>
      <c r="E602" s="211" t="s">
        <v>19</v>
      </c>
      <c r="F602" s="212" t="s">
        <v>762</v>
      </c>
      <c r="G602" s="210"/>
      <c r="H602" s="213">
        <v>-1.2</v>
      </c>
      <c r="I602" s="214"/>
      <c r="J602" s="210"/>
      <c r="K602" s="210"/>
      <c r="L602" s="215"/>
      <c r="M602" s="216"/>
      <c r="N602" s="217"/>
      <c r="O602" s="217"/>
      <c r="P602" s="217"/>
      <c r="Q602" s="217"/>
      <c r="R602" s="217"/>
      <c r="S602" s="217"/>
      <c r="T602" s="218"/>
      <c r="AT602" s="219" t="s">
        <v>154</v>
      </c>
      <c r="AU602" s="219" t="s">
        <v>78</v>
      </c>
      <c r="AV602" s="14" t="s">
        <v>78</v>
      </c>
      <c r="AW602" s="14" t="s">
        <v>31</v>
      </c>
      <c r="AX602" s="14" t="s">
        <v>69</v>
      </c>
      <c r="AY602" s="219" t="s">
        <v>144</v>
      </c>
    </row>
    <row r="603" spans="1:65" s="13" customFormat="1" ht="10.199999999999999">
      <c r="B603" s="198"/>
      <c r="C603" s="199"/>
      <c r="D603" s="200" t="s">
        <v>154</v>
      </c>
      <c r="E603" s="201" t="s">
        <v>19</v>
      </c>
      <c r="F603" s="202" t="s">
        <v>763</v>
      </c>
      <c r="G603" s="199"/>
      <c r="H603" s="201" t="s">
        <v>19</v>
      </c>
      <c r="I603" s="203"/>
      <c r="J603" s="199"/>
      <c r="K603" s="199"/>
      <c r="L603" s="204"/>
      <c r="M603" s="205"/>
      <c r="N603" s="206"/>
      <c r="O603" s="206"/>
      <c r="P603" s="206"/>
      <c r="Q603" s="206"/>
      <c r="R603" s="206"/>
      <c r="S603" s="206"/>
      <c r="T603" s="207"/>
      <c r="AT603" s="208" t="s">
        <v>154</v>
      </c>
      <c r="AU603" s="208" t="s">
        <v>78</v>
      </c>
      <c r="AV603" s="13" t="s">
        <v>74</v>
      </c>
      <c r="AW603" s="13" t="s">
        <v>31</v>
      </c>
      <c r="AX603" s="13" t="s">
        <v>69</v>
      </c>
      <c r="AY603" s="208" t="s">
        <v>144</v>
      </c>
    </row>
    <row r="604" spans="1:65" s="14" customFormat="1" ht="10.199999999999999">
      <c r="B604" s="209"/>
      <c r="C604" s="210"/>
      <c r="D604" s="200" t="s">
        <v>154</v>
      </c>
      <c r="E604" s="211" t="s">
        <v>19</v>
      </c>
      <c r="F604" s="212" t="s">
        <v>764</v>
      </c>
      <c r="G604" s="210"/>
      <c r="H604" s="213">
        <v>5.28</v>
      </c>
      <c r="I604" s="214"/>
      <c r="J604" s="210"/>
      <c r="K604" s="210"/>
      <c r="L604" s="215"/>
      <c r="M604" s="216"/>
      <c r="N604" s="217"/>
      <c r="O604" s="217"/>
      <c r="P604" s="217"/>
      <c r="Q604" s="217"/>
      <c r="R604" s="217"/>
      <c r="S604" s="217"/>
      <c r="T604" s="218"/>
      <c r="AT604" s="219" t="s">
        <v>154</v>
      </c>
      <c r="AU604" s="219" t="s">
        <v>78</v>
      </c>
      <c r="AV604" s="14" t="s">
        <v>78</v>
      </c>
      <c r="AW604" s="14" t="s">
        <v>31</v>
      </c>
      <c r="AX604" s="14" t="s">
        <v>69</v>
      </c>
      <c r="AY604" s="219" t="s">
        <v>144</v>
      </c>
    </row>
    <row r="605" spans="1:65" s="13" customFormat="1" ht="10.199999999999999">
      <c r="B605" s="198"/>
      <c r="C605" s="199"/>
      <c r="D605" s="200" t="s">
        <v>154</v>
      </c>
      <c r="E605" s="201" t="s">
        <v>19</v>
      </c>
      <c r="F605" s="202" t="s">
        <v>566</v>
      </c>
      <c r="G605" s="199"/>
      <c r="H605" s="201" t="s">
        <v>19</v>
      </c>
      <c r="I605" s="203"/>
      <c r="J605" s="199"/>
      <c r="K605" s="199"/>
      <c r="L605" s="204"/>
      <c r="M605" s="205"/>
      <c r="N605" s="206"/>
      <c r="O605" s="206"/>
      <c r="P605" s="206"/>
      <c r="Q605" s="206"/>
      <c r="R605" s="206"/>
      <c r="S605" s="206"/>
      <c r="T605" s="207"/>
      <c r="AT605" s="208" t="s">
        <v>154</v>
      </c>
      <c r="AU605" s="208" t="s">
        <v>78</v>
      </c>
      <c r="AV605" s="13" t="s">
        <v>74</v>
      </c>
      <c r="AW605" s="13" t="s">
        <v>31</v>
      </c>
      <c r="AX605" s="13" t="s">
        <v>69</v>
      </c>
      <c r="AY605" s="208" t="s">
        <v>144</v>
      </c>
    </row>
    <row r="606" spans="1:65" s="14" customFormat="1" ht="10.199999999999999">
      <c r="B606" s="209"/>
      <c r="C606" s="210"/>
      <c r="D606" s="200" t="s">
        <v>154</v>
      </c>
      <c r="E606" s="211" t="s">
        <v>19</v>
      </c>
      <c r="F606" s="212" t="s">
        <v>765</v>
      </c>
      <c r="G606" s="210"/>
      <c r="H606" s="213">
        <v>-1.8</v>
      </c>
      <c r="I606" s="214"/>
      <c r="J606" s="210"/>
      <c r="K606" s="210"/>
      <c r="L606" s="215"/>
      <c r="M606" s="216"/>
      <c r="N606" s="217"/>
      <c r="O606" s="217"/>
      <c r="P606" s="217"/>
      <c r="Q606" s="217"/>
      <c r="R606" s="217"/>
      <c r="S606" s="217"/>
      <c r="T606" s="218"/>
      <c r="AT606" s="219" t="s">
        <v>154</v>
      </c>
      <c r="AU606" s="219" t="s">
        <v>78</v>
      </c>
      <c r="AV606" s="14" t="s">
        <v>78</v>
      </c>
      <c r="AW606" s="14" t="s">
        <v>31</v>
      </c>
      <c r="AX606" s="14" t="s">
        <v>69</v>
      </c>
      <c r="AY606" s="219" t="s">
        <v>144</v>
      </c>
    </row>
    <row r="607" spans="1:65" s="15" customFormat="1" ht="10.199999999999999">
      <c r="B607" s="220"/>
      <c r="C607" s="221"/>
      <c r="D607" s="200" t="s">
        <v>154</v>
      </c>
      <c r="E607" s="222" t="s">
        <v>19</v>
      </c>
      <c r="F607" s="223" t="s">
        <v>158</v>
      </c>
      <c r="G607" s="221"/>
      <c r="H607" s="224">
        <v>25.852999999999998</v>
      </c>
      <c r="I607" s="225"/>
      <c r="J607" s="221"/>
      <c r="K607" s="221"/>
      <c r="L607" s="226"/>
      <c r="M607" s="227"/>
      <c r="N607" s="228"/>
      <c r="O607" s="228"/>
      <c r="P607" s="228"/>
      <c r="Q607" s="228"/>
      <c r="R607" s="228"/>
      <c r="S607" s="228"/>
      <c r="T607" s="229"/>
      <c r="AT607" s="230" t="s">
        <v>154</v>
      </c>
      <c r="AU607" s="230" t="s">
        <v>78</v>
      </c>
      <c r="AV607" s="15" t="s">
        <v>106</v>
      </c>
      <c r="AW607" s="15" t="s">
        <v>31</v>
      </c>
      <c r="AX607" s="15" t="s">
        <v>74</v>
      </c>
      <c r="AY607" s="230" t="s">
        <v>144</v>
      </c>
    </row>
    <row r="608" spans="1:65" s="2" customFormat="1" ht="24.15" customHeight="1">
      <c r="A608" s="36"/>
      <c r="B608" s="37"/>
      <c r="C608" s="180" t="s">
        <v>766</v>
      </c>
      <c r="D608" s="180" t="s">
        <v>146</v>
      </c>
      <c r="E608" s="181" t="s">
        <v>767</v>
      </c>
      <c r="F608" s="182" t="s">
        <v>768</v>
      </c>
      <c r="G608" s="183" t="s">
        <v>232</v>
      </c>
      <c r="H608" s="184">
        <v>16.039000000000001</v>
      </c>
      <c r="I608" s="185"/>
      <c r="J608" s="186">
        <f>ROUND(I608*H608,2)</f>
        <v>0</v>
      </c>
      <c r="K608" s="182" t="s">
        <v>150</v>
      </c>
      <c r="L608" s="41"/>
      <c r="M608" s="187" t="s">
        <v>19</v>
      </c>
      <c r="N608" s="188" t="s">
        <v>40</v>
      </c>
      <c r="O608" s="66"/>
      <c r="P608" s="189">
        <f>O608*H608</f>
        <v>0</v>
      </c>
      <c r="Q608" s="189">
        <v>6.6879999999999995E-2</v>
      </c>
      <c r="R608" s="189">
        <f>Q608*H608</f>
        <v>1.0726883199999999</v>
      </c>
      <c r="S608" s="189">
        <v>0</v>
      </c>
      <c r="T608" s="190">
        <f>S608*H608</f>
        <v>0</v>
      </c>
      <c r="U608" s="36"/>
      <c r="V608" s="36"/>
      <c r="W608" s="36"/>
      <c r="X608" s="36"/>
      <c r="Y608" s="36"/>
      <c r="Z608" s="36"/>
      <c r="AA608" s="36"/>
      <c r="AB608" s="36"/>
      <c r="AC608" s="36"/>
      <c r="AD608" s="36"/>
      <c r="AE608" s="36"/>
      <c r="AR608" s="191" t="s">
        <v>106</v>
      </c>
      <c r="AT608" s="191" t="s">
        <v>146</v>
      </c>
      <c r="AU608" s="191" t="s">
        <v>78</v>
      </c>
      <c r="AY608" s="19" t="s">
        <v>144</v>
      </c>
      <c r="BE608" s="192">
        <f>IF(N608="základní",J608,0)</f>
        <v>0</v>
      </c>
      <c r="BF608" s="192">
        <f>IF(N608="snížená",J608,0)</f>
        <v>0</v>
      </c>
      <c r="BG608" s="192">
        <f>IF(N608="zákl. přenesená",J608,0)</f>
        <v>0</v>
      </c>
      <c r="BH608" s="192">
        <f>IF(N608="sníž. přenesená",J608,0)</f>
        <v>0</v>
      </c>
      <c r="BI608" s="192">
        <f>IF(N608="nulová",J608,0)</f>
        <v>0</v>
      </c>
      <c r="BJ608" s="19" t="s">
        <v>74</v>
      </c>
      <c r="BK608" s="192">
        <f>ROUND(I608*H608,2)</f>
        <v>0</v>
      </c>
      <c r="BL608" s="19" t="s">
        <v>106</v>
      </c>
      <c r="BM608" s="191" t="s">
        <v>769</v>
      </c>
    </row>
    <row r="609" spans="1:65" s="2" customFormat="1" ht="10.199999999999999">
      <c r="A609" s="36"/>
      <c r="B609" s="37"/>
      <c r="C609" s="38"/>
      <c r="D609" s="193" t="s">
        <v>152</v>
      </c>
      <c r="E609" s="38"/>
      <c r="F609" s="194" t="s">
        <v>770</v>
      </c>
      <c r="G609" s="38"/>
      <c r="H609" s="38"/>
      <c r="I609" s="195"/>
      <c r="J609" s="38"/>
      <c r="K609" s="38"/>
      <c r="L609" s="41"/>
      <c r="M609" s="196"/>
      <c r="N609" s="197"/>
      <c r="O609" s="66"/>
      <c r="P609" s="66"/>
      <c r="Q609" s="66"/>
      <c r="R609" s="66"/>
      <c r="S609" s="66"/>
      <c r="T609" s="67"/>
      <c r="U609" s="36"/>
      <c r="V609" s="36"/>
      <c r="W609" s="36"/>
      <c r="X609" s="36"/>
      <c r="Y609" s="36"/>
      <c r="Z609" s="36"/>
      <c r="AA609" s="36"/>
      <c r="AB609" s="36"/>
      <c r="AC609" s="36"/>
      <c r="AD609" s="36"/>
      <c r="AE609" s="36"/>
      <c r="AT609" s="19" t="s">
        <v>152</v>
      </c>
      <c r="AU609" s="19" t="s">
        <v>78</v>
      </c>
    </row>
    <row r="610" spans="1:65" s="13" customFormat="1" ht="10.199999999999999">
      <c r="B610" s="198"/>
      <c r="C610" s="199"/>
      <c r="D610" s="200" t="s">
        <v>154</v>
      </c>
      <c r="E610" s="201" t="s">
        <v>19</v>
      </c>
      <c r="F610" s="202" t="s">
        <v>771</v>
      </c>
      <c r="G610" s="199"/>
      <c r="H610" s="201" t="s">
        <v>19</v>
      </c>
      <c r="I610" s="203"/>
      <c r="J610" s="199"/>
      <c r="K610" s="199"/>
      <c r="L610" s="204"/>
      <c r="M610" s="205"/>
      <c r="N610" s="206"/>
      <c r="O610" s="206"/>
      <c r="P610" s="206"/>
      <c r="Q610" s="206"/>
      <c r="R610" s="206"/>
      <c r="S610" s="206"/>
      <c r="T610" s="207"/>
      <c r="AT610" s="208" t="s">
        <v>154</v>
      </c>
      <c r="AU610" s="208" t="s">
        <v>78</v>
      </c>
      <c r="AV610" s="13" t="s">
        <v>74</v>
      </c>
      <c r="AW610" s="13" t="s">
        <v>31</v>
      </c>
      <c r="AX610" s="13" t="s">
        <v>69</v>
      </c>
      <c r="AY610" s="208" t="s">
        <v>144</v>
      </c>
    </row>
    <row r="611" spans="1:65" s="14" customFormat="1" ht="10.199999999999999">
      <c r="B611" s="209"/>
      <c r="C611" s="210"/>
      <c r="D611" s="200" t="s">
        <v>154</v>
      </c>
      <c r="E611" s="211" t="s">
        <v>19</v>
      </c>
      <c r="F611" s="212" t="s">
        <v>772</v>
      </c>
      <c r="G611" s="210"/>
      <c r="H611" s="213">
        <v>11.946</v>
      </c>
      <c r="I611" s="214"/>
      <c r="J611" s="210"/>
      <c r="K611" s="210"/>
      <c r="L611" s="215"/>
      <c r="M611" s="216"/>
      <c r="N611" s="217"/>
      <c r="O611" s="217"/>
      <c r="P611" s="217"/>
      <c r="Q611" s="217"/>
      <c r="R611" s="217"/>
      <c r="S611" s="217"/>
      <c r="T611" s="218"/>
      <c r="AT611" s="219" t="s">
        <v>154</v>
      </c>
      <c r="AU611" s="219" t="s">
        <v>78</v>
      </c>
      <c r="AV611" s="14" t="s">
        <v>78</v>
      </c>
      <c r="AW611" s="14" t="s">
        <v>31</v>
      </c>
      <c r="AX611" s="14" t="s">
        <v>69</v>
      </c>
      <c r="AY611" s="219" t="s">
        <v>144</v>
      </c>
    </row>
    <row r="612" spans="1:65" s="13" customFormat="1" ht="10.199999999999999">
      <c r="B612" s="198"/>
      <c r="C612" s="199"/>
      <c r="D612" s="200" t="s">
        <v>154</v>
      </c>
      <c r="E612" s="201" t="s">
        <v>19</v>
      </c>
      <c r="F612" s="202" t="s">
        <v>773</v>
      </c>
      <c r="G612" s="199"/>
      <c r="H612" s="201" t="s">
        <v>19</v>
      </c>
      <c r="I612" s="203"/>
      <c r="J612" s="199"/>
      <c r="K612" s="199"/>
      <c r="L612" s="204"/>
      <c r="M612" s="205"/>
      <c r="N612" s="206"/>
      <c r="O612" s="206"/>
      <c r="P612" s="206"/>
      <c r="Q612" s="206"/>
      <c r="R612" s="206"/>
      <c r="S612" s="206"/>
      <c r="T612" s="207"/>
      <c r="AT612" s="208" t="s">
        <v>154</v>
      </c>
      <c r="AU612" s="208" t="s">
        <v>78</v>
      </c>
      <c r="AV612" s="13" t="s">
        <v>74</v>
      </c>
      <c r="AW612" s="13" t="s">
        <v>31</v>
      </c>
      <c r="AX612" s="13" t="s">
        <v>69</v>
      </c>
      <c r="AY612" s="208" t="s">
        <v>144</v>
      </c>
    </row>
    <row r="613" spans="1:65" s="14" customFormat="1" ht="10.199999999999999">
      <c r="B613" s="209"/>
      <c r="C613" s="210"/>
      <c r="D613" s="200" t="s">
        <v>154</v>
      </c>
      <c r="E613" s="211" t="s">
        <v>19</v>
      </c>
      <c r="F613" s="212" t="s">
        <v>774</v>
      </c>
      <c r="G613" s="210"/>
      <c r="H613" s="213">
        <v>4.093</v>
      </c>
      <c r="I613" s="214"/>
      <c r="J613" s="210"/>
      <c r="K613" s="210"/>
      <c r="L613" s="215"/>
      <c r="M613" s="216"/>
      <c r="N613" s="217"/>
      <c r="O613" s="217"/>
      <c r="P613" s="217"/>
      <c r="Q613" s="217"/>
      <c r="R613" s="217"/>
      <c r="S613" s="217"/>
      <c r="T613" s="218"/>
      <c r="AT613" s="219" t="s">
        <v>154</v>
      </c>
      <c r="AU613" s="219" t="s">
        <v>78</v>
      </c>
      <c r="AV613" s="14" t="s">
        <v>78</v>
      </c>
      <c r="AW613" s="14" t="s">
        <v>31</v>
      </c>
      <c r="AX613" s="14" t="s">
        <v>69</v>
      </c>
      <c r="AY613" s="219" t="s">
        <v>144</v>
      </c>
    </row>
    <row r="614" spans="1:65" s="15" customFormat="1" ht="10.199999999999999">
      <c r="B614" s="220"/>
      <c r="C614" s="221"/>
      <c r="D614" s="200" t="s">
        <v>154</v>
      </c>
      <c r="E614" s="222" t="s">
        <v>19</v>
      </c>
      <c r="F614" s="223" t="s">
        <v>158</v>
      </c>
      <c r="G614" s="221"/>
      <c r="H614" s="224">
        <v>16.039000000000001</v>
      </c>
      <c r="I614" s="225"/>
      <c r="J614" s="221"/>
      <c r="K614" s="221"/>
      <c r="L614" s="226"/>
      <c r="M614" s="227"/>
      <c r="N614" s="228"/>
      <c r="O614" s="228"/>
      <c r="P614" s="228"/>
      <c r="Q614" s="228"/>
      <c r="R614" s="228"/>
      <c r="S614" s="228"/>
      <c r="T614" s="229"/>
      <c r="AT614" s="230" t="s">
        <v>154</v>
      </c>
      <c r="AU614" s="230" t="s">
        <v>78</v>
      </c>
      <c r="AV614" s="15" t="s">
        <v>106</v>
      </c>
      <c r="AW614" s="15" t="s">
        <v>31</v>
      </c>
      <c r="AX614" s="15" t="s">
        <v>74</v>
      </c>
      <c r="AY614" s="230" t="s">
        <v>144</v>
      </c>
    </row>
    <row r="615" spans="1:65" s="2" customFormat="1" ht="24.15" customHeight="1">
      <c r="A615" s="36"/>
      <c r="B615" s="37"/>
      <c r="C615" s="180" t="s">
        <v>775</v>
      </c>
      <c r="D615" s="180" t="s">
        <v>146</v>
      </c>
      <c r="E615" s="181" t="s">
        <v>776</v>
      </c>
      <c r="F615" s="182" t="s">
        <v>777</v>
      </c>
      <c r="G615" s="183" t="s">
        <v>232</v>
      </c>
      <c r="H615" s="184">
        <v>58.789000000000001</v>
      </c>
      <c r="I615" s="185"/>
      <c r="J615" s="186">
        <f>ROUND(I615*H615,2)</f>
        <v>0</v>
      </c>
      <c r="K615" s="182" t="s">
        <v>150</v>
      </c>
      <c r="L615" s="41"/>
      <c r="M615" s="187" t="s">
        <v>19</v>
      </c>
      <c r="N615" s="188" t="s">
        <v>40</v>
      </c>
      <c r="O615" s="66"/>
      <c r="P615" s="189">
        <f>O615*H615</f>
        <v>0</v>
      </c>
      <c r="Q615" s="189">
        <v>7.571E-2</v>
      </c>
      <c r="R615" s="189">
        <f>Q615*H615</f>
        <v>4.4509151899999999</v>
      </c>
      <c r="S615" s="189">
        <v>0</v>
      </c>
      <c r="T615" s="190">
        <f>S615*H615</f>
        <v>0</v>
      </c>
      <c r="U615" s="36"/>
      <c r="V615" s="36"/>
      <c r="W615" s="36"/>
      <c r="X615" s="36"/>
      <c r="Y615" s="36"/>
      <c r="Z615" s="36"/>
      <c r="AA615" s="36"/>
      <c r="AB615" s="36"/>
      <c r="AC615" s="36"/>
      <c r="AD615" s="36"/>
      <c r="AE615" s="36"/>
      <c r="AR615" s="191" t="s">
        <v>106</v>
      </c>
      <c r="AT615" s="191" t="s">
        <v>146</v>
      </c>
      <c r="AU615" s="191" t="s">
        <v>78</v>
      </c>
      <c r="AY615" s="19" t="s">
        <v>144</v>
      </c>
      <c r="BE615" s="192">
        <f>IF(N615="základní",J615,0)</f>
        <v>0</v>
      </c>
      <c r="BF615" s="192">
        <f>IF(N615="snížená",J615,0)</f>
        <v>0</v>
      </c>
      <c r="BG615" s="192">
        <f>IF(N615="zákl. přenesená",J615,0)</f>
        <v>0</v>
      </c>
      <c r="BH615" s="192">
        <f>IF(N615="sníž. přenesená",J615,0)</f>
        <v>0</v>
      </c>
      <c r="BI615" s="192">
        <f>IF(N615="nulová",J615,0)</f>
        <v>0</v>
      </c>
      <c r="BJ615" s="19" t="s">
        <v>74</v>
      </c>
      <c r="BK615" s="192">
        <f>ROUND(I615*H615,2)</f>
        <v>0</v>
      </c>
      <c r="BL615" s="19" t="s">
        <v>106</v>
      </c>
      <c r="BM615" s="191" t="s">
        <v>778</v>
      </c>
    </row>
    <row r="616" spans="1:65" s="2" customFormat="1" ht="10.199999999999999">
      <c r="A616" s="36"/>
      <c r="B616" s="37"/>
      <c r="C616" s="38"/>
      <c r="D616" s="193" t="s">
        <v>152</v>
      </c>
      <c r="E616" s="38"/>
      <c r="F616" s="194" t="s">
        <v>779</v>
      </c>
      <c r="G616" s="38"/>
      <c r="H616" s="38"/>
      <c r="I616" s="195"/>
      <c r="J616" s="38"/>
      <c r="K616" s="38"/>
      <c r="L616" s="41"/>
      <c r="M616" s="196"/>
      <c r="N616" s="197"/>
      <c r="O616" s="66"/>
      <c r="P616" s="66"/>
      <c r="Q616" s="66"/>
      <c r="R616" s="66"/>
      <c r="S616" s="66"/>
      <c r="T616" s="67"/>
      <c r="U616" s="36"/>
      <c r="V616" s="36"/>
      <c r="W616" s="36"/>
      <c r="X616" s="36"/>
      <c r="Y616" s="36"/>
      <c r="Z616" s="36"/>
      <c r="AA616" s="36"/>
      <c r="AB616" s="36"/>
      <c r="AC616" s="36"/>
      <c r="AD616" s="36"/>
      <c r="AE616" s="36"/>
      <c r="AT616" s="19" t="s">
        <v>152</v>
      </c>
      <c r="AU616" s="19" t="s">
        <v>78</v>
      </c>
    </row>
    <row r="617" spans="1:65" s="13" customFormat="1" ht="10.199999999999999">
      <c r="B617" s="198"/>
      <c r="C617" s="199"/>
      <c r="D617" s="200" t="s">
        <v>154</v>
      </c>
      <c r="E617" s="201" t="s">
        <v>19</v>
      </c>
      <c r="F617" s="202" t="s">
        <v>780</v>
      </c>
      <c r="G617" s="199"/>
      <c r="H617" s="201" t="s">
        <v>19</v>
      </c>
      <c r="I617" s="203"/>
      <c r="J617" s="199"/>
      <c r="K617" s="199"/>
      <c r="L617" s="204"/>
      <c r="M617" s="205"/>
      <c r="N617" s="206"/>
      <c r="O617" s="206"/>
      <c r="P617" s="206"/>
      <c r="Q617" s="206"/>
      <c r="R617" s="206"/>
      <c r="S617" s="206"/>
      <c r="T617" s="207"/>
      <c r="AT617" s="208" t="s">
        <v>154</v>
      </c>
      <c r="AU617" s="208" t="s">
        <v>78</v>
      </c>
      <c r="AV617" s="13" t="s">
        <v>74</v>
      </c>
      <c r="AW617" s="13" t="s">
        <v>31</v>
      </c>
      <c r="AX617" s="13" t="s">
        <v>69</v>
      </c>
      <c r="AY617" s="208" t="s">
        <v>144</v>
      </c>
    </row>
    <row r="618" spans="1:65" s="13" customFormat="1" ht="10.199999999999999">
      <c r="B618" s="198"/>
      <c r="C618" s="199"/>
      <c r="D618" s="200" t="s">
        <v>154</v>
      </c>
      <c r="E618" s="201" t="s">
        <v>19</v>
      </c>
      <c r="F618" s="202" t="s">
        <v>781</v>
      </c>
      <c r="G618" s="199"/>
      <c r="H618" s="201" t="s">
        <v>19</v>
      </c>
      <c r="I618" s="203"/>
      <c r="J618" s="199"/>
      <c r="K618" s="199"/>
      <c r="L618" s="204"/>
      <c r="M618" s="205"/>
      <c r="N618" s="206"/>
      <c r="O618" s="206"/>
      <c r="P618" s="206"/>
      <c r="Q618" s="206"/>
      <c r="R618" s="206"/>
      <c r="S618" s="206"/>
      <c r="T618" s="207"/>
      <c r="AT618" s="208" t="s">
        <v>154</v>
      </c>
      <c r="AU618" s="208" t="s">
        <v>78</v>
      </c>
      <c r="AV618" s="13" t="s">
        <v>74</v>
      </c>
      <c r="AW618" s="13" t="s">
        <v>31</v>
      </c>
      <c r="AX618" s="13" t="s">
        <v>69</v>
      </c>
      <c r="AY618" s="208" t="s">
        <v>144</v>
      </c>
    </row>
    <row r="619" spans="1:65" s="14" customFormat="1" ht="10.199999999999999">
      <c r="B619" s="209"/>
      <c r="C619" s="210"/>
      <c r="D619" s="200" t="s">
        <v>154</v>
      </c>
      <c r="E619" s="211" t="s">
        <v>19</v>
      </c>
      <c r="F619" s="212" t="s">
        <v>782</v>
      </c>
      <c r="G619" s="210"/>
      <c r="H619" s="213">
        <v>9.1479999999999997</v>
      </c>
      <c r="I619" s="214"/>
      <c r="J619" s="210"/>
      <c r="K619" s="210"/>
      <c r="L619" s="215"/>
      <c r="M619" s="216"/>
      <c r="N619" s="217"/>
      <c r="O619" s="217"/>
      <c r="P619" s="217"/>
      <c r="Q619" s="217"/>
      <c r="R619" s="217"/>
      <c r="S619" s="217"/>
      <c r="T619" s="218"/>
      <c r="AT619" s="219" t="s">
        <v>154</v>
      </c>
      <c r="AU619" s="219" t="s">
        <v>78</v>
      </c>
      <c r="AV619" s="14" t="s">
        <v>78</v>
      </c>
      <c r="AW619" s="14" t="s">
        <v>31</v>
      </c>
      <c r="AX619" s="14" t="s">
        <v>69</v>
      </c>
      <c r="AY619" s="219" t="s">
        <v>144</v>
      </c>
    </row>
    <row r="620" spans="1:65" s="13" customFormat="1" ht="10.199999999999999">
      <c r="B620" s="198"/>
      <c r="C620" s="199"/>
      <c r="D620" s="200" t="s">
        <v>154</v>
      </c>
      <c r="E620" s="201" t="s">
        <v>19</v>
      </c>
      <c r="F620" s="202" t="s">
        <v>566</v>
      </c>
      <c r="G620" s="199"/>
      <c r="H620" s="201" t="s">
        <v>19</v>
      </c>
      <c r="I620" s="203"/>
      <c r="J620" s="199"/>
      <c r="K620" s="199"/>
      <c r="L620" s="204"/>
      <c r="M620" s="205"/>
      <c r="N620" s="206"/>
      <c r="O620" s="206"/>
      <c r="P620" s="206"/>
      <c r="Q620" s="206"/>
      <c r="R620" s="206"/>
      <c r="S620" s="206"/>
      <c r="T620" s="207"/>
      <c r="AT620" s="208" t="s">
        <v>154</v>
      </c>
      <c r="AU620" s="208" t="s">
        <v>78</v>
      </c>
      <c r="AV620" s="13" t="s">
        <v>74</v>
      </c>
      <c r="AW620" s="13" t="s">
        <v>31</v>
      </c>
      <c r="AX620" s="13" t="s">
        <v>69</v>
      </c>
      <c r="AY620" s="208" t="s">
        <v>144</v>
      </c>
    </row>
    <row r="621" spans="1:65" s="14" customFormat="1" ht="10.199999999999999">
      <c r="B621" s="209"/>
      <c r="C621" s="210"/>
      <c r="D621" s="200" t="s">
        <v>154</v>
      </c>
      <c r="E621" s="211" t="s">
        <v>19</v>
      </c>
      <c r="F621" s="212" t="s">
        <v>756</v>
      </c>
      <c r="G621" s="210"/>
      <c r="H621" s="213">
        <v>-1.47</v>
      </c>
      <c r="I621" s="214"/>
      <c r="J621" s="210"/>
      <c r="K621" s="210"/>
      <c r="L621" s="215"/>
      <c r="M621" s="216"/>
      <c r="N621" s="217"/>
      <c r="O621" s="217"/>
      <c r="P621" s="217"/>
      <c r="Q621" s="217"/>
      <c r="R621" s="217"/>
      <c r="S621" s="217"/>
      <c r="T621" s="218"/>
      <c r="AT621" s="219" t="s">
        <v>154</v>
      </c>
      <c r="AU621" s="219" t="s">
        <v>78</v>
      </c>
      <c r="AV621" s="14" t="s">
        <v>78</v>
      </c>
      <c r="AW621" s="14" t="s">
        <v>31</v>
      </c>
      <c r="AX621" s="14" t="s">
        <v>69</v>
      </c>
      <c r="AY621" s="219" t="s">
        <v>144</v>
      </c>
    </row>
    <row r="622" spans="1:65" s="13" customFormat="1" ht="10.199999999999999">
      <c r="B622" s="198"/>
      <c r="C622" s="199"/>
      <c r="D622" s="200" t="s">
        <v>154</v>
      </c>
      <c r="E622" s="201" t="s">
        <v>19</v>
      </c>
      <c r="F622" s="202" t="s">
        <v>783</v>
      </c>
      <c r="G622" s="199"/>
      <c r="H622" s="201" t="s">
        <v>19</v>
      </c>
      <c r="I622" s="203"/>
      <c r="J622" s="199"/>
      <c r="K622" s="199"/>
      <c r="L622" s="204"/>
      <c r="M622" s="205"/>
      <c r="N622" s="206"/>
      <c r="O622" s="206"/>
      <c r="P622" s="206"/>
      <c r="Q622" s="206"/>
      <c r="R622" s="206"/>
      <c r="S622" s="206"/>
      <c r="T622" s="207"/>
      <c r="AT622" s="208" t="s">
        <v>154</v>
      </c>
      <c r="AU622" s="208" t="s">
        <v>78</v>
      </c>
      <c r="AV622" s="13" t="s">
        <v>74</v>
      </c>
      <c r="AW622" s="13" t="s">
        <v>31</v>
      </c>
      <c r="AX622" s="13" t="s">
        <v>69</v>
      </c>
      <c r="AY622" s="208" t="s">
        <v>144</v>
      </c>
    </row>
    <row r="623" spans="1:65" s="14" customFormat="1" ht="10.199999999999999">
      <c r="B623" s="209"/>
      <c r="C623" s="210"/>
      <c r="D623" s="200" t="s">
        <v>154</v>
      </c>
      <c r="E623" s="211" t="s">
        <v>19</v>
      </c>
      <c r="F623" s="212" t="s">
        <v>782</v>
      </c>
      <c r="G623" s="210"/>
      <c r="H623" s="213">
        <v>9.1479999999999997</v>
      </c>
      <c r="I623" s="214"/>
      <c r="J623" s="210"/>
      <c r="K623" s="210"/>
      <c r="L623" s="215"/>
      <c r="M623" s="216"/>
      <c r="N623" s="217"/>
      <c r="O623" s="217"/>
      <c r="P623" s="217"/>
      <c r="Q623" s="217"/>
      <c r="R623" s="217"/>
      <c r="S623" s="217"/>
      <c r="T623" s="218"/>
      <c r="AT623" s="219" t="s">
        <v>154</v>
      </c>
      <c r="AU623" s="219" t="s">
        <v>78</v>
      </c>
      <c r="AV623" s="14" t="s">
        <v>78</v>
      </c>
      <c r="AW623" s="14" t="s">
        <v>31</v>
      </c>
      <c r="AX623" s="14" t="s">
        <v>69</v>
      </c>
      <c r="AY623" s="219" t="s">
        <v>144</v>
      </c>
    </row>
    <row r="624" spans="1:65" s="13" customFormat="1" ht="10.199999999999999">
      <c r="B624" s="198"/>
      <c r="C624" s="199"/>
      <c r="D624" s="200" t="s">
        <v>154</v>
      </c>
      <c r="E624" s="201" t="s">
        <v>19</v>
      </c>
      <c r="F624" s="202" t="s">
        <v>784</v>
      </c>
      <c r="G624" s="199"/>
      <c r="H624" s="201" t="s">
        <v>19</v>
      </c>
      <c r="I624" s="203"/>
      <c r="J624" s="199"/>
      <c r="K624" s="199"/>
      <c r="L624" s="204"/>
      <c r="M624" s="205"/>
      <c r="N624" s="206"/>
      <c r="O624" s="206"/>
      <c r="P624" s="206"/>
      <c r="Q624" s="206"/>
      <c r="R624" s="206"/>
      <c r="S624" s="206"/>
      <c r="T624" s="207"/>
      <c r="AT624" s="208" t="s">
        <v>154</v>
      </c>
      <c r="AU624" s="208" t="s">
        <v>78</v>
      </c>
      <c r="AV624" s="13" t="s">
        <v>74</v>
      </c>
      <c r="AW624" s="13" t="s">
        <v>31</v>
      </c>
      <c r="AX624" s="13" t="s">
        <v>69</v>
      </c>
      <c r="AY624" s="208" t="s">
        <v>144</v>
      </c>
    </row>
    <row r="625" spans="1:65" s="14" customFormat="1" ht="10.199999999999999">
      <c r="B625" s="209"/>
      <c r="C625" s="210"/>
      <c r="D625" s="200" t="s">
        <v>154</v>
      </c>
      <c r="E625" s="211" t="s">
        <v>19</v>
      </c>
      <c r="F625" s="212" t="s">
        <v>782</v>
      </c>
      <c r="G625" s="210"/>
      <c r="H625" s="213">
        <v>9.1479999999999997</v>
      </c>
      <c r="I625" s="214"/>
      <c r="J625" s="210"/>
      <c r="K625" s="210"/>
      <c r="L625" s="215"/>
      <c r="M625" s="216"/>
      <c r="N625" s="217"/>
      <c r="O625" s="217"/>
      <c r="P625" s="217"/>
      <c r="Q625" s="217"/>
      <c r="R625" s="217"/>
      <c r="S625" s="217"/>
      <c r="T625" s="218"/>
      <c r="AT625" s="219" t="s">
        <v>154</v>
      </c>
      <c r="AU625" s="219" t="s">
        <v>78</v>
      </c>
      <c r="AV625" s="14" t="s">
        <v>78</v>
      </c>
      <c r="AW625" s="14" t="s">
        <v>31</v>
      </c>
      <c r="AX625" s="14" t="s">
        <v>69</v>
      </c>
      <c r="AY625" s="219" t="s">
        <v>144</v>
      </c>
    </row>
    <row r="626" spans="1:65" s="13" customFormat="1" ht="10.199999999999999">
      <c r="B626" s="198"/>
      <c r="C626" s="199"/>
      <c r="D626" s="200" t="s">
        <v>154</v>
      </c>
      <c r="E626" s="201" t="s">
        <v>19</v>
      </c>
      <c r="F626" s="202" t="s">
        <v>785</v>
      </c>
      <c r="G626" s="199"/>
      <c r="H626" s="201" t="s">
        <v>19</v>
      </c>
      <c r="I626" s="203"/>
      <c r="J626" s="199"/>
      <c r="K626" s="199"/>
      <c r="L626" s="204"/>
      <c r="M626" s="205"/>
      <c r="N626" s="206"/>
      <c r="O626" s="206"/>
      <c r="P626" s="206"/>
      <c r="Q626" s="206"/>
      <c r="R626" s="206"/>
      <c r="S626" s="206"/>
      <c r="T626" s="207"/>
      <c r="AT626" s="208" t="s">
        <v>154</v>
      </c>
      <c r="AU626" s="208" t="s">
        <v>78</v>
      </c>
      <c r="AV626" s="13" t="s">
        <v>74</v>
      </c>
      <c r="AW626" s="13" t="s">
        <v>31</v>
      </c>
      <c r="AX626" s="13" t="s">
        <v>69</v>
      </c>
      <c r="AY626" s="208" t="s">
        <v>144</v>
      </c>
    </row>
    <row r="627" spans="1:65" s="14" customFormat="1" ht="10.199999999999999">
      <c r="B627" s="209"/>
      <c r="C627" s="210"/>
      <c r="D627" s="200" t="s">
        <v>154</v>
      </c>
      <c r="E627" s="211" t="s">
        <v>19</v>
      </c>
      <c r="F627" s="212" t="s">
        <v>786</v>
      </c>
      <c r="G627" s="210"/>
      <c r="H627" s="213">
        <v>15.19</v>
      </c>
      <c r="I627" s="214"/>
      <c r="J627" s="210"/>
      <c r="K627" s="210"/>
      <c r="L627" s="215"/>
      <c r="M627" s="216"/>
      <c r="N627" s="217"/>
      <c r="O627" s="217"/>
      <c r="P627" s="217"/>
      <c r="Q627" s="217"/>
      <c r="R627" s="217"/>
      <c r="S627" s="217"/>
      <c r="T627" s="218"/>
      <c r="AT627" s="219" t="s">
        <v>154</v>
      </c>
      <c r="AU627" s="219" t="s">
        <v>78</v>
      </c>
      <c r="AV627" s="14" t="s">
        <v>78</v>
      </c>
      <c r="AW627" s="14" t="s">
        <v>31</v>
      </c>
      <c r="AX627" s="14" t="s">
        <v>69</v>
      </c>
      <c r="AY627" s="219" t="s">
        <v>144</v>
      </c>
    </row>
    <row r="628" spans="1:65" s="13" customFormat="1" ht="10.199999999999999">
      <c r="B628" s="198"/>
      <c r="C628" s="199"/>
      <c r="D628" s="200" t="s">
        <v>154</v>
      </c>
      <c r="E628" s="201" t="s">
        <v>19</v>
      </c>
      <c r="F628" s="202" t="s">
        <v>787</v>
      </c>
      <c r="G628" s="199"/>
      <c r="H628" s="201" t="s">
        <v>19</v>
      </c>
      <c r="I628" s="203"/>
      <c r="J628" s="199"/>
      <c r="K628" s="199"/>
      <c r="L628" s="204"/>
      <c r="M628" s="205"/>
      <c r="N628" s="206"/>
      <c r="O628" s="206"/>
      <c r="P628" s="206"/>
      <c r="Q628" s="206"/>
      <c r="R628" s="206"/>
      <c r="S628" s="206"/>
      <c r="T628" s="207"/>
      <c r="AT628" s="208" t="s">
        <v>154</v>
      </c>
      <c r="AU628" s="208" t="s">
        <v>78</v>
      </c>
      <c r="AV628" s="13" t="s">
        <v>74</v>
      </c>
      <c r="AW628" s="13" t="s">
        <v>31</v>
      </c>
      <c r="AX628" s="13" t="s">
        <v>69</v>
      </c>
      <c r="AY628" s="208" t="s">
        <v>144</v>
      </c>
    </row>
    <row r="629" spans="1:65" s="14" customFormat="1" ht="10.199999999999999">
      <c r="B629" s="209"/>
      <c r="C629" s="210"/>
      <c r="D629" s="200" t="s">
        <v>154</v>
      </c>
      <c r="E629" s="211" t="s">
        <v>19</v>
      </c>
      <c r="F629" s="212" t="s">
        <v>788</v>
      </c>
      <c r="G629" s="210"/>
      <c r="H629" s="213">
        <v>12.058999999999999</v>
      </c>
      <c r="I629" s="214"/>
      <c r="J629" s="210"/>
      <c r="K629" s="210"/>
      <c r="L629" s="215"/>
      <c r="M629" s="216"/>
      <c r="N629" s="217"/>
      <c r="O629" s="217"/>
      <c r="P629" s="217"/>
      <c r="Q629" s="217"/>
      <c r="R629" s="217"/>
      <c r="S629" s="217"/>
      <c r="T629" s="218"/>
      <c r="AT629" s="219" t="s">
        <v>154</v>
      </c>
      <c r="AU629" s="219" t="s">
        <v>78</v>
      </c>
      <c r="AV629" s="14" t="s">
        <v>78</v>
      </c>
      <c r="AW629" s="14" t="s">
        <v>31</v>
      </c>
      <c r="AX629" s="14" t="s">
        <v>69</v>
      </c>
      <c r="AY629" s="219" t="s">
        <v>144</v>
      </c>
    </row>
    <row r="630" spans="1:65" s="13" customFormat="1" ht="10.199999999999999">
      <c r="B630" s="198"/>
      <c r="C630" s="199"/>
      <c r="D630" s="200" t="s">
        <v>154</v>
      </c>
      <c r="E630" s="201" t="s">
        <v>19</v>
      </c>
      <c r="F630" s="202" t="s">
        <v>566</v>
      </c>
      <c r="G630" s="199"/>
      <c r="H630" s="201" t="s">
        <v>19</v>
      </c>
      <c r="I630" s="203"/>
      <c r="J630" s="199"/>
      <c r="K630" s="199"/>
      <c r="L630" s="204"/>
      <c r="M630" s="205"/>
      <c r="N630" s="206"/>
      <c r="O630" s="206"/>
      <c r="P630" s="206"/>
      <c r="Q630" s="206"/>
      <c r="R630" s="206"/>
      <c r="S630" s="206"/>
      <c r="T630" s="207"/>
      <c r="AT630" s="208" t="s">
        <v>154</v>
      </c>
      <c r="AU630" s="208" t="s">
        <v>78</v>
      </c>
      <c r="AV630" s="13" t="s">
        <v>74</v>
      </c>
      <c r="AW630" s="13" t="s">
        <v>31</v>
      </c>
      <c r="AX630" s="13" t="s">
        <v>69</v>
      </c>
      <c r="AY630" s="208" t="s">
        <v>144</v>
      </c>
    </row>
    <row r="631" spans="1:65" s="14" customFormat="1" ht="10.199999999999999">
      <c r="B631" s="209"/>
      <c r="C631" s="210"/>
      <c r="D631" s="200" t="s">
        <v>154</v>
      </c>
      <c r="E631" s="211" t="s">
        <v>19</v>
      </c>
      <c r="F631" s="212" t="s">
        <v>789</v>
      </c>
      <c r="G631" s="210"/>
      <c r="H631" s="213">
        <v>-2.94</v>
      </c>
      <c r="I631" s="214"/>
      <c r="J631" s="210"/>
      <c r="K631" s="210"/>
      <c r="L631" s="215"/>
      <c r="M631" s="216"/>
      <c r="N631" s="217"/>
      <c r="O631" s="217"/>
      <c r="P631" s="217"/>
      <c r="Q631" s="217"/>
      <c r="R631" s="217"/>
      <c r="S631" s="217"/>
      <c r="T631" s="218"/>
      <c r="AT631" s="219" t="s">
        <v>154</v>
      </c>
      <c r="AU631" s="219" t="s">
        <v>78</v>
      </c>
      <c r="AV631" s="14" t="s">
        <v>78</v>
      </c>
      <c r="AW631" s="14" t="s">
        <v>31</v>
      </c>
      <c r="AX631" s="14" t="s">
        <v>69</v>
      </c>
      <c r="AY631" s="219" t="s">
        <v>144</v>
      </c>
    </row>
    <row r="632" spans="1:65" s="13" customFormat="1" ht="10.199999999999999">
      <c r="B632" s="198"/>
      <c r="C632" s="199"/>
      <c r="D632" s="200" t="s">
        <v>154</v>
      </c>
      <c r="E632" s="201" t="s">
        <v>19</v>
      </c>
      <c r="F632" s="202" t="s">
        <v>790</v>
      </c>
      <c r="G632" s="199"/>
      <c r="H632" s="201" t="s">
        <v>19</v>
      </c>
      <c r="I632" s="203"/>
      <c r="J632" s="199"/>
      <c r="K632" s="199"/>
      <c r="L632" s="204"/>
      <c r="M632" s="205"/>
      <c r="N632" s="206"/>
      <c r="O632" s="206"/>
      <c r="P632" s="206"/>
      <c r="Q632" s="206"/>
      <c r="R632" s="206"/>
      <c r="S632" s="206"/>
      <c r="T632" s="207"/>
      <c r="AT632" s="208" t="s">
        <v>154</v>
      </c>
      <c r="AU632" s="208" t="s">
        <v>78</v>
      </c>
      <c r="AV632" s="13" t="s">
        <v>74</v>
      </c>
      <c r="AW632" s="13" t="s">
        <v>31</v>
      </c>
      <c r="AX632" s="13" t="s">
        <v>69</v>
      </c>
      <c r="AY632" s="208" t="s">
        <v>144</v>
      </c>
    </row>
    <row r="633" spans="1:65" s="14" customFormat="1" ht="10.199999999999999">
      <c r="B633" s="209"/>
      <c r="C633" s="210"/>
      <c r="D633" s="200" t="s">
        <v>154</v>
      </c>
      <c r="E633" s="211" t="s">
        <v>19</v>
      </c>
      <c r="F633" s="212" t="s">
        <v>791</v>
      </c>
      <c r="G633" s="210"/>
      <c r="H633" s="213">
        <v>10.106</v>
      </c>
      <c r="I633" s="214"/>
      <c r="J633" s="210"/>
      <c r="K633" s="210"/>
      <c r="L633" s="215"/>
      <c r="M633" s="216"/>
      <c r="N633" s="217"/>
      <c r="O633" s="217"/>
      <c r="P633" s="217"/>
      <c r="Q633" s="217"/>
      <c r="R633" s="217"/>
      <c r="S633" s="217"/>
      <c r="T633" s="218"/>
      <c r="AT633" s="219" t="s">
        <v>154</v>
      </c>
      <c r="AU633" s="219" t="s">
        <v>78</v>
      </c>
      <c r="AV633" s="14" t="s">
        <v>78</v>
      </c>
      <c r="AW633" s="14" t="s">
        <v>31</v>
      </c>
      <c r="AX633" s="14" t="s">
        <v>69</v>
      </c>
      <c r="AY633" s="219" t="s">
        <v>144</v>
      </c>
    </row>
    <row r="634" spans="1:65" s="13" customFormat="1" ht="10.199999999999999">
      <c r="B634" s="198"/>
      <c r="C634" s="199"/>
      <c r="D634" s="200" t="s">
        <v>154</v>
      </c>
      <c r="E634" s="201" t="s">
        <v>19</v>
      </c>
      <c r="F634" s="202" t="s">
        <v>566</v>
      </c>
      <c r="G634" s="199"/>
      <c r="H634" s="201" t="s">
        <v>19</v>
      </c>
      <c r="I634" s="203"/>
      <c r="J634" s="199"/>
      <c r="K634" s="199"/>
      <c r="L634" s="204"/>
      <c r="M634" s="205"/>
      <c r="N634" s="206"/>
      <c r="O634" s="206"/>
      <c r="P634" s="206"/>
      <c r="Q634" s="206"/>
      <c r="R634" s="206"/>
      <c r="S634" s="206"/>
      <c r="T634" s="207"/>
      <c r="AT634" s="208" t="s">
        <v>154</v>
      </c>
      <c r="AU634" s="208" t="s">
        <v>78</v>
      </c>
      <c r="AV634" s="13" t="s">
        <v>74</v>
      </c>
      <c r="AW634" s="13" t="s">
        <v>31</v>
      </c>
      <c r="AX634" s="13" t="s">
        <v>69</v>
      </c>
      <c r="AY634" s="208" t="s">
        <v>144</v>
      </c>
    </row>
    <row r="635" spans="1:65" s="14" customFormat="1" ht="10.199999999999999">
      <c r="B635" s="209"/>
      <c r="C635" s="210"/>
      <c r="D635" s="200" t="s">
        <v>154</v>
      </c>
      <c r="E635" s="211" t="s">
        <v>19</v>
      </c>
      <c r="F635" s="212" t="s">
        <v>759</v>
      </c>
      <c r="G635" s="210"/>
      <c r="H635" s="213">
        <v>-1.6</v>
      </c>
      <c r="I635" s="214"/>
      <c r="J635" s="210"/>
      <c r="K635" s="210"/>
      <c r="L635" s="215"/>
      <c r="M635" s="216"/>
      <c r="N635" s="217"/>
      <c r="O635" s="217"/>
      <c r="P635" s="217"/>
      <c r="Q635" s="217"/>
      <c r="R635" s="217"/>
      <c r="S635" s="217"/>
      <c r="T635" s="218"/>
      <c r="AT635" s="219" t="s">
        <v>154</v>
      </c>
      <c r="AU635" s="219" t="s">
        <v>78</v>
      </c>
      <c r="AV635" s="14" t="s">
        <v>78</v>
      </c>
      <c r="AW635" s="14" t="s">
        <v>31</v>
      </c>
      <c r="AX635" s="14" t="s">
        <v>69</v>
      </c>
      <c r="AY635" s="219" t="s">
        <v>144</v>
      </c>
    </row>
    <row r="636" spans="1:65" s="15" customFormat="1" ht="10.199999999999999">
      <c r="B636" s="220"/>
      <c r="C636" s="221"/>
      <c r="D636" s="200" t="s">
        <v>154</v>
      </c>
      <c r="E636" s="222" t="s">
        <v>19</v>
      </c>
      <c r="F636" s="223" t="s">
        <v>158</v>
      </c>
      <c r="G636" s="221"/>
      <c r="H636" s="224">
        <v>58.789000000000001</v>
      </c>
      <c r="I636" s="225"/>
      <c r="J636" s="221"/>
      <c r="K636" s="221"/>
      <c r="L636" s="226"/>
      <c r="M636" s="227"/>
      <c r="N636" s="228"/>
      <c r="O636" s="228"/>
      <c r="P636" s="228"/>
      <c r="Q636" s="228"/>
      <c r="R636" s="228"/>
      <c r="S636" s="228"/>
      <c r="T636" s="229"/>
      <c r="AT636" s="230" t="s">
        <v>154</v>
      </c>
      <c r="AU636" s="230" t="s">
        <v>78</v>
      </c>
      <c r="AV636" s="15" t="s">
        <v>106</v>
      </c>
      <c r="AW636" s="15" t="s">
        <v>31</v>
      </c>
      <c r="AX636" s="15" t="s">
        <v>74</v>
      </c>
      <c r="AY636" s="230" t="s">
        <v>144</v>
      </c>
    </row>
    <row r="637" spans="1:65" s="2" customFormat="1" ht="16.5" customHeight="1">
      <c r="A637" s="36"/>
      <c r="B637" s="37"/>
      <c r="C637" s="180" t="s">
        <v>792</v>
      </c>
      <c r="D637" s="180" t="s">
        <v>146</v>
      </c>
      <c r="E637" s="181" t="s">
        <v>793</v>
      </c>
      <c r="F637" s="182" t="s">
        <v>794</v>
      </c>
      <c r="G637" s="183" t="s">
        <v>250</v>
      </c>
      <c r="H637" s="184">
        <v>8.25</v>
      </c>
      <c r="I637" s="185"/>
      <c r="J637" s="186">
        <f>ROUND(I637*H637,2)</f>
        <v>0</v>
      </c>
      <c r="K637" s="182" t="s">
        <v>150</v>
      </c>
      <c r="L637" s="41"/>
      <c r="M637" s="187" t="s">
        <v>19</v>
      </c>
      <c r="N637" s="188" t="s">
        <v>40</v>
      </c>
      <c r="O637" s="66"/>
      <c r="P637" s="189">
        <f>O637*H637</f>
        <v>0</v>
      </c>
      <c r="Q637" s="189">
        <v>8.0000000000000007E-5</v>
      </c>
      <c r="R637" s="189">
        <f>Q637*H637</f>
        <v>6.600000000000001E-4</v>
      </c>
      <c r="S637" s="189">
        <v>0</v>
      </c>
      <c r="T637" s="190">
        <f>S637*H637</f>
        <v>0</v>
      </c>
      <c r="U637" s="36"/>
      <c r="V637" s="36"/>
      <c r="W637" s="36"/>
      <c r="X637" s="36"/>
      <c r="Y637" s="36"/>
      <c r="Z637" s="36"/>
      <c r="AA637" s="36"/>
      <c r="AB637" s="36"/>
      <c r="AC637" s="36"/>
      <c r="AD637" s="36"/>
      <c r="AE637" s="36"/>
      <c r="AR637" s="191" t="s">
        <v>106</v>
      </c>
      <c r="AT637" s="191" t="s">
        <v>146</v>
      </c>
      <c r="AU637" s="191" t="s">
        <v>78</v>
      </c>
      <c r="AY637" s="19" t="s">
        <v>144</v>
      </c>
      <c r="BE637" s="192">
        <f>IF(N637="základní",J637,0)</f>
        <v>0</v>
      </c>
      <c r="BF637" s="192">
        <f>IF(N637="snížená",J637,0)</f>
        <v>0</v>
      </c>
      <c r="BG637" s="192">
        <f>IF(N637="zákl. přenesená",J637,0)</f>
        <v>0</v>
      </c>
      <c r="BH637" s="192">
        <f>IF(N637="sníž. přenesená",J637,0)</f>
        <v>0</v>
      </c>
      <c r="BI637" s="192">
        <f>IF(N637="nulová",J637,0)</f>
        <v>0</v>
      </c>
      <c r="BJ637" s="19" t="s">
        <v>74</v>
      </c>
      <c r="BK637" s="192">
        <f>ROUND(I637*H637,2)</f>
        <v>0</v>
      </c>
      <c r="BL637" s="19" t="s">
        <v>106</v>
      </c>
      <c r="BM637" s="191" t="s">
        <v>795</v>
      </c>
    </row>
    <row r="638" spans="1:65" s="2" customFormat="1" ht="10.199999999999999">
      <c r="A638" s="36"/>
      <c r="B638" s="37"/>
      <c r="C638" s="38"/>
      <c r="D638" s="193" t="s">
        <v>152</v>
      </c>
      <c r="E638" s="38"/>
      <c r="F638" s="194" t="s">
        <v>796</v>
      </c>
      <c r="G638" s="38"/>
      <c r="H638" s="38"/>
      <c r="I638" s="195"/>
      <c r="J638" s="38"/>
      <c r="K638" s="38"/>
      <c r="L638" s="41"/>
      <c r="M638" s="196"/>
      <c r="N638" s="197"/>
      <c r="O638" s="66"/>
      <c r="P638" s="66"/>
      <c r="Q638" s="66"/>
      <c r="R638" s="66"/>
      <c r="S638" s="66"/>
      <c r="T638" s="67"/>
      <c r="U638" s="36"/>
      <c r="V638" s="36"/>
      <c r="W638" s="36"/>
      <c r="X638" s="36"/>
      <c r="Y638" s="36"/>
      <c r="Z638" s="36"/>
      <c r="AA638" s="36"/>
      <c r="AB638" s="36"/>
      <c r="AC638" s="36"/>
      <c r="AD638" s="36"/>
      <c r="AE638" s="36"/>
      <c r="AT638" s="19" t="s">
        <v>152</v>
      </c>
      <c r="AU638" s="19" t="s">
        <v>78</v>
      </c>
    </row>
    <row r="639" spans="1:65" s="13" customFormat="1" ht="10.199999999999999">
      <c r="B639" s="198"/>
      <c r="C639" s="199"/>
      <c r="D639" s="200" t="s">
        <v>154</v>
      </c>
      <c r="E639" s="201" t="s">
        <v>19</v>
      </c>
      <c r="F639" s="202" t="s">
        <v>751</v>
      </c>
      <c r="G639" s="199"/>
      <c r="H639" s="201" t="s">
        <v>19</v>
      </c>
      <c r="I639" s="203"/>
      <c r="J639" s="199"/>
      <c r="K639" s="199"/>
      <c r="L639" s="204"/>
      <c r="M639" s="205"/>
      <c r="N639" s="206"/>
      <c r="O639" s="206"/>
      <c r="P639" s="206"/>
      <c r="Q639" s="206"/>
      <c r="R639" s="206"/>
      <c r="S639" s="206"/>
      <c r="T639" s="207"/>
      <c r="AT639" s="208" t="s">
        <v>154</v>
      </c>
      <c r="AU639" s="208" t="s">
        <v>78</v>
      </c>
      <c r="AV639" s="13" t="s">
        <v>74</v>
      </c>
      <c r="AW639" s="13" t="s">
        <v>31</v>
      </c>
      <c r="AX639" s="13" t="s">
        <v>69</v>
      </c>
      <c r="AY639" s="208" t="s">
        <v>144</v>
      </c>
    </row>
    <row r="640" spans="1:65" s="14" customFormat="1" ht="10.199999999999999">
      <c r="B640" s="209"/>
      <c r="C640" s="210"/>
      <c r="D640" s="200" t="s">
        <v>154</v>
      </c>
      <c r="E640" s="211" t="s">
        <v>19</v>
      </c>
      <c r="F640" s="212" t="s">
        <v>797</v>
      </c>
      <c r="G640" s="210"/>
      <c r="H640" s="213">
        <v>1.2</v>
      </c>
      <c r="I640" s="214"/>
      <c r="J640" s="210"/>
      <c r="K640" s="210"/>
      <c r="L640" s="215"/>
      <c r="M640" s="216"/>
      <c r="N640" s="217"/>
      <c r="O640" s="217"/>
      <c r="P640" s="217"/>
      <c r="Q640" s="217"/>
      <c r="R640" s="217"/>
      <c r="S640" s="217"/>
      <c r="T640" s="218"/>
      <c r="AT640" s="219" t="s">
        <v>154</v>
      </c>
      <c r="AU640" s="219" t="s">
        <v>78</v>
      </c>
      <c r="AV640" s="14" t="s">
        <v>78</v>
      </c>
      <c r="AW640" s="14" t="s">
        <v>31</v>
      </c>
      <c r="AX640" s="14" t="s">
        <v>69</v>
      </c>
      <c r="AY640" s="219" t="s">
        <v>144</v>
      </c>
    </row>
    <row r="641" spans="1:65" s="13" customFormat="1" ht="10.199999999999999">
      <c r="B641" s="198"/>
      <c r="C641" s="199"/>
      <c r="D641" s="200" t="s">
        <v>154</v>
      </c>
      <c r="E641" s="201" t="s">
        <v>19</v>
      </c>
      <c r="F641" s="202" t="s">
        <v>753</v>
      </c>
      <c r="G641" s="199"/>
      <c r="H641" s="201" t="s">
        <v>19</v>
      </c>
      <c r="I641" s="203"/>
      <c r="J641" s="199"/>
      <c r="K641" s="199"/>
      <c r="L641" s="204"/>
      <c r="M641" s="205"/>
      <c r="N641" s="206"/>
      <c r="O641" s="206"/>
      <c r="P641" s="206"/>
      <c r="Q641" s="206"/>
      <c r="R641" s="206"/>
      <c r="S641" s="206"/>
      <c r="T641" s="207"/>
      <c r="AT641" s="208" t="s">
        <v>154</v>
      </c>
      <c r="AU641" s="208" t="s">
        <v>78</v>
      </c>
      <c r="AV641" s="13" t="s">
        <v>74</v>
      </c>
      <c r="AW641" s="13" t="s">
        <v>31</v>
      </c>
      <c r="AX641" s="13" t="s">
        <v>69</v>
      </c>
      <c r="AY641" s="208" t="s">
        <v>144</v>
      </c>
    </row>
    <row r="642" spans="1:65" s="14" customFormat="1" ht="10.199999999999999">
      <c r="B642" s="209"/>
      <c r="C642" s="210"/>
      <c r="D642" s="200" t="s">
        <v>154</v>
      </c>
      <c r="E642" s="211" t="s">
        <v>19</v>
      </c>
      <c r="F642" s="212" t="s">
        <v>798</v>
      </c>
      <c r="G642" s="210"/>
      <c r="H642" s="213">
        <v>0.6</v>
      </c>
      <c r="I642" s="214"/>
      <c r="J642" s="210"/>
      <c r="K642" s="210"/>
      <c r="L642" s="215"/>
      <c r="M642" s="216"/>
      <c r="N642" s="217"/>
      <c r="O642" s="217"/>
      <c r="P642" s="217"/>
      <c r="Q642" s="217"/>
      <c r="R642" s="217"/>
      <c r="S642" s="217"/>
      <c r="T642" s="218"/>
      <c r="AT642" s="219" t="s">
        <v>154</v>
      </c>
      <c r="AU642" s="219" t="s">
        <v>78</v>
      </c>
      <c r="AV642" s="14" t="s">
        <v>78</v>
      </c>
      <c r="AW642" s="14" t="s">
        <v>31</v>
      </c>
      <c r="AX642" s="14" t="s">
        <v>69</v>
      </c>
      <c r="AY642" s="219" t="s">
        <v>144</v>
      </c>
    </row>
    <row r="643" spans="1:65" s="13" customFormat="1" ht="10.199999999999999">
      <c r="B643" s="198"/>
      <c r="C643" s="199"/>
      <c r="D643" s="200" t="s">
        <v>154</v>
      </c>
      <c r="E643" s="201" t="s">
        <v>19</v>
      </c>
      <c r="F643" s="202" t="s">
        <v>755</v>
      </c>
      <c r="G643" s="199"/>
      <c r="H643" s="201" t="s">
        <v>19</v>
      </c>
      <c r="I643" s="203"/>
      <c r="J643" s="199"/>
      <c r="K643" s="199"/>
      <c r="L643" s="204"/>
      <c r="M643" s="205"/>
      <c r="N643" s="206"/>
      <c r="O643" s="206"/>
      <c r="P643" s="206"/>
      <c r="Q643" s="206"/>
      <c r="R643" s="206"/>
      <c r="S643" s="206"/>
      <c r="T643" s="207"/>
      <c r="AT643" s="208" t="s">
        <v>154</v>
      </c>
      <c r="AU643" s="208" t="s">
        <v>78</v>
      </c>
      <c r="AV643" s="13" t="s">
        <v>74</v>
      </c>
      <c r="AW643" s="13" t="s">
        <v>31</v>
      </c>
      <c r="AX643" s="13" t="s">
        <v>69</v>
      </c>
      <c r="AY643" s="208" t="s">
        <v>144</v>
      </c>
    </row>
    <row r="644" spans="1:65" s="14" customFormat="1" ht="10.199999999999999">
      <c r="B644" s="209"/>
      <c r="C644" s="210"/>
      <c r="D644" s="200" t="s">
        <v>154</v>
      </c>
      <c r="E644" s="211" t="s">
        <v>19</v>
      </c>
      <c r="F644" s="212" t="s">
        <v>799</v>
      </c>
      <c r="G644" s="210"/>
      <c r="H644" s="213">
        <v>0.9</v>
      </c>
      <c r="I644" s="214"/>
      <c r="J644" s="210"/>
      <c r="K644" s="210"/>
      <c r="L644" s="215"/>
      <c r="M644" s="216"/>
      <c r="N644" s="217"/>
      <c r="O644" s="217"/>
      <c r="P644" s="217"/>
      <c r="Q644" s="217"/>
      <c r="R644" s="217"/>
      <c r="S644" s="217"/>
      <c r="T644" s="218"/>
      <c r="AT644" s="219" t="s">
        <v>154</v>
      </c>
      <c r="AU644" s="219" t="s">
        <v>78</v>
      </c>
      <c r="AV644" s="14" t="s">
        <v>78</v>
      </c>
      <c r="AW644" s="14" t="s">
        <v>31</v>
      </c>
      <c r="AX644" s="14" t="s">
        <v>69</v>
      </c>
      <c r="AY644" s="219" t="s">
        <v>144</v>
      </c>
    </row>
    <row r="645" spans="1:65" s="13" customFormat="1" ht="10.199999999999999">
      <c r="B645" s="198"/>
      <c r="C645" s="199"/>
      <c r="D645" s="200" t="s">
        <v>154</v>
      </c>
      <c r="E645" s="201" t="s">
        <v>19</v>
      </c>
      <c r="F645" s="202" t="s">
        <v>757</v>
      </c>
      <c r="G645" s="199"/>
      <c r="H645" s="201" t="s">
        <v>19</v>
      </c>
      <c r="I645" s="203"/>
      <c r="J645" s="199"/>
      <c r="K645" s="199"/>
      <c r="L645" s="204"/>
      <c r="M645" s="205"/>
      <c r="N645" s="206"/>
      <c r="O645" s="206"/>
      <c r="P645" s="206"/>
      <c r="Q645" s="206"/>
      <c r="R645" s="206"/>
      <c r="S645" s="206"/>
      <c r="T645" s="207"/>
      <c r="AT645" s="208" t="s">
        <v>154</v>
      </c>
      <c r="AU645" s="208" t="s">
        <v>78</v>
      </c>
      <c r="AV645" s="13" t="s">
        <v>74</v>
      </c>
      <c r="AW645" s="13" t="s">
        <v>31</v>
      </c>
      <c r="AX645" s="13" t="s">
        <v>69</v>
      </c>
      <c r="AY645" s="208" t="s">
        <v>144</v>
      </c>
    </row>
    <row r="646" spans="1:65" s="14" customFormat="1" ht="10.199999999999999">
      <c r="B646" s="209"/>
      <c r="C646" s="210"/>
      <c r="D646" s="200" t="s">
        <v>154</v>
      </c>
      <c r="E646" s="211" t="s">
        <v>19</v>
      </c>
      <c r="F646" s="212" t="s">
        <v>800</v>
      </c>
      <c r="G646" s="210"/>
      <c r="H646" s="213">
        <v>2.5499999999999998</v>
      </c>
      <c r="I646" s="214"/>
      <c r="J646" s="210"/>
      <c r="K646" s="210"/>
      <c r="L646" s="215"/>
      <c r="M646" s="216"/>
      <c r="N646" s="217"/>
      <c r="O646" s="217"/>
      <c r="P646" s="217"/>
      <c r="Q646" s="217"/>
      <c r="R646" s="217"/>
      <c r="S646" s="217"/>
      <c r="T646" s="218"/>
      <c r="AT646" s="219" t="s">
        <v>154</v>
      </c>
      <c r="AU646" s="219" t="s">
        <v>78</v>
      </c>
      <c r="AV646" s="14" t="s">
        <v>78</v>
      </c>
      <c r="AW646" s="14" t="s">
        <v>31</v>
      </c>
      <c r="AX646" s="14" t="s">
        <v>69</v>
      </c>
      <c r="AY646" s="219" t="s">
        <v>144</v>
      </c>
    </row>
    <row r="647" spans="1:65" s="13" customFormat="1" ht="10.199999999999999">
      <c r="B647" s="198"/>
      <c r="C647" s="199"/>
      <c r="D647" s="200" t="s">
        <v>154</v>
      </c>
      <c r="E647" s="201" t="s">
        <v>19</v>
      </c>
      <c r="F647" s="202" t="s">
        <v>760</v>
      </c>
      <c r="G647" s="199"/>
      <c r="H647" s="201" t="s">
        <v>19</v>
      </c>
      <c r="I647" s="203"/>
      <c r="J647" s="199"/>
      <c r="K647" s="199"/>
      <c r="L647" s="204"/>
      <c r="M647" s="205"/>
      <c r="N647" s="206"/>
      <c r="O647" s="206"/>
      <c r="P647" s="206"/>
      <c r="Q647" s="206"/>
      <c r="R647" s="206"/>
      <c r="S647" s="206"/>
      <c r="T647" s="207"/>
      <c r="AT647" s="208" t="s">
        <v>154</v>
      </c>
      <c r="AU647" s="208" t="s">
        <v>78</v>
      </c>
      <c r="AV647" s="13" t="s">
        <v>74</v>
      </c>
      <c r="AW647" s="13" t="s">
        <v>31</v>
      </c>
      <c r="AX647" s="13" t="s">
        <v>69</v>
      </c>
      <c r="AY647" s="208" t="s">
        <v>144</v>
      </c>
    </row>
    <row r="648" spans="1:65" s="14" customFormat="1" ht="10.199999999999999">
      <c r="B648" s="209"/>
      <c r="C648" s="210"/>
      <c r="D648" s="200" t="s">
        <v>154</v>
      </c>
      <c r="E648" s="211" t="s">
        <v>19</v>
      </c>
      <c r="F648" s="212" t="s">
        <v>801</v>
      </c>
      <c r="G648" s="210"/>
      <c r="H648" s="213">
        <v>1.4</v>
      </c>
      <c r="I648" s="214"/>
      <c r="J648" s="210"/>
      <c r="K648" s="210"/>
      <c r="L648" s="215"/>
      <c r="M648" s="216"/>
      <c r="N648" s="217"/>
      <c r="O648" s="217"/>
      <c r="P648" s="217"/>
      <c r="Q648" s="217"/>
      <c r="R648" s="217"/>
      <c r="S648" s="217"/>
      <c r="T648" s="218"/>
      <c r="AT648" s="219" t="s">
        <v>154</v>
      </c>
      <c r="AU648" s="219" t="s">
        <v>78</v>
      </c>
      <c r="AV648" s="14" t="s">
        <v>78</v>
      </c>
      <c r="AW648" s="14" t="s">
        <v>31</v>
      </c>
      <c r="AX648" s="14" t="s">
        <v>69</v>
      </c>
      <c r="AY648" s="219" t="s">
        <v>144</v>
      </c>
    </row>
    <row r="649" spans="1:65" s="13" customFormat="1" ht="10.199999999999999">
      <c r="B649" s="198"/>
      <c r="C649" s="199"/>
      <c r="D649" s="200" t="s">
        <v>154</v>
      </c>
      <c r="E649" s="201" t="s">
        <v>19</v>
      </c>
      <c r="F649" s="202" t="s">
        <v>763</v>
      </c>
      <c r="G649" s="199"/>
      <c r="H649" s="201" t="s">
        <v>19</v>
      </c>
      <c r="I649" s="203"/>
      <c r="J649" s="199"/>
      <c r="K649" s="199"/>
      <c r="L649" s="204"/>
      <c r="M649" s="205"/>
      <c r="N649" s="206"/>
      <c r="O649" s="206"/>
      <c r="P649" s="206"/>
      <c r="Q649" s="206"/>
      <c r="R649" s="206"/>
      <c r="S649" s="206"/>
      <c r="T649" s="207"/>
      <c r="AT649" s="208" t="s">
        <v>154</v>
      </c>
      <c r="AU649" s="208" t="s">
        <v>78</v>
      </c>
      <c r="AV649" s="13" t="s">
        <v>74</v>
      </c>
      <c r="AW649" s="13" t="s">
        <v>31</v>
      </c>
      <c r="AX649" s="13" t="s">
        <v>69</v>
      </c>
      <c r="AY649" s="208" t="s">
        <v>144</v>
      </c>
    </row>
    <row r="650" spans="1:65" s="14" customFormat="1" ht="10.199999999999999">
      <c r="B650" s="209"/>
      <c r="C650" s="210"/>
      <c r="D650" s="200" t="s">
        <v>154</v>
      </c>
      <c r="E650" s="211" t="s">
        <v>19</v>
      </c>
      <c r="F650" s="212" t="s">
        <v>802</v>
      </c>
      <c r="G650" s="210"/>
      <c r="H650" s="213">
        <v>1.6</v>
      </c>
      <c r="I650" s="214"/>
      <c r="J650" s="210"/>
      <c r="K650" s="210"/>
      <c r="L650" s="215"/>
      <c r="M650" s="216"/>
      <c r="N650" s="217"/>
      <c r="O650" s="217"/>
      <c r="P650" s="217"/>
      <c r="Q650" s="217"/>
      <c r="R650" s="217"/>
      <c r="S650" s="217"/>
      <c r="T650" s="218"/>
      <c r="AT650" s="219" t="s">
        <v>154</v>
      </c>
      <c r="AU650" s="219" t="s">
        <v>78</v>
      </c>
      <c r="AV650" s="14" t="s">
        <v>78</v>
      </c>
      <c r="AW650" s="14" t="s">
        <v>31</v>
      </c>
      <c r="AX650" s="14" t="s">
        <v>69</v>
      </c>
      <c r="AY650" s="219" t="s">
        <v>144</v>
      </c>
    </row>
    <row r="651" spans="1:65" s="15" customFormat="1" ht="10.199999999999999">
      <c r="B651" s="220"/>
      <c r="C651" s="221"/>
      <c r="D651" s="200" t="s">
        <v>154</v>
      </c>
      <c r="E651" s="222" t="s">
        <v>19</v>
      </c>
      <c r="F651" s="223" t="s">
        <v>158</v>
      </c>
      <c r="G651" s="221"/>
      <c r="H651" s="224">
        <v>8.25</v>
      </c>
      <c r="I651" s="225"/>
      <c r="J651" s="221"/>
      <c r="K651" s="221"/>
      <c r="L651" s="226"/>
      <c r="M651" s="227"/>
      <c r="N651" s="228"/>
      <c r="O651" s="228"/>
      <c r="P651" s="228"/>
      <c r="Q651" s="228"/>
      <c r="R651" s="228"/>
      <c r="S651" s="228"/>
      <c r="T651" s="229"/>
      <c r="AT651" s="230" t="s">
        <v>154</v>
      </c>
      <c r="AU651" s="230" t="s">
        <v>78</v>
      </c>
      <c r="AV651" s="15" t="s">
        <v>106</v>
      </c>
      <c r="AW651" s="15" t="s">
        <v>31</v>
      </c>
      <c r="AX651" s="15" t="s">
        <v>74</v>
      </c>
      <c r="AY651" s="230" t="s">
        <v>144</v>
      </c>
    </row>
    <row r="652" spans="1:65" s="2" customFormat="1" ht="16.5" customHeight="1">
      <c r="A652" s="36"/>
      <c r="B652" s="37"/>
      <c r="C652" s="180" t="s">
        <v>803</v>
      </c>
      <c r="D652" s="180" t="s">
        <v>146</v>
      </c>
      <c r="E652" s="181" t="s">
        <v>804</v>
      </c>
      <c r="F652" s="182" t="s">
        <v>805</v>
      </c>
      <c r="G652" s="183" t="s">
        <v>250</v>
      </c>
      <c r="H652" s="184">
        <v>42.86</v>
      </c>
      <c r="I652" s="185"/>
      <c r="J652" s="186">
        <f>ROUND(I652*H652,2)</f>
        <v>0</v>
      </c>
      <c r="K652" s="182" t="s">
        <v>150</v>
      </c>
      <c r="L652" s="41"/>
      <c r="M652" s="187" t="s">
        <v>19</v>
      </c>
      <c r="N652" s="188" t="s">
        <v>40</v>
      </c>
      <c r="O652" s="66"/>
      <c r="P652" s="189">
        <f>O652*H652</f>
        <v>0</v>
      </c>
      <c r="Q652" s="189">
        <v>1.2E-4</v>
      </c>
      <c r="R652" s="189">
        <f>Q652*H652</f>
        <v>5.1431999999999997E-3</v>
      </c>
      <c r="S652" s="189">
        <v>0</v>
      </c>
      <c r="T652" s="190">
        <f>S652*H652</f>
        <v>0</v>
      </c>
      <c r="U652" s="36"/>
      <c r="V652" s="36"/>
      <c r="W652" s="36"/>
      <c r="X652" s="36"/>
      <c r="Y652" s="36"/>
      <c r="Z652" s="36"/>
      <c r="AA652" s="36"/>
      <c r="AB652" s="36"/>
      <c r="AC652" s="36"/>
      <c r="AD652" s="36"/>
      <c r="AE652" s="36"/>
      <c r="AR652" s="191" t="s">
        <v>106</v>
      </c>
      <c r="AT652" s="191" t="s">
        <v>146</v>
      </c>
      <c r="AU652" s="191" t="s">
        <v>78</v>
      </c>
      <c r="AY652" s="19" t="s">
        <v>144</v>
      </c>
      <c r="BE652" s="192">
        <f>IF(N652="základní",J652,0)</f>
        <v>0</v>
      </c>
      <c r="BF652" s="192">
        <f>IF(N652="snížená",J652,0)</f>
        <v>0</v>
      </c>
      <c r="BG652" s="192">
        <f>IF(N652="zákl. přenesená",J652,0)</f>
        <v>0</v>
      </c>
      <c r="BH652" s="192">
        <f>IF(N652="sníž. přenesená",J652,0)</f>
        <v>0</v>
      </c>
      <c r="BI652" s="192">
        <f>IF(N652="nulová",J652,0)</f>
        <v>0</v>
      </c>
      <c r="BJ652" s="19" t="s">
        <v>74</v>
      </c>
      <c r="BK652" s="192">
        <f>ROUND(I652*H652,2)</f>
        <v>0</v>
      </c>
      <c r="BL652" s="19" t="s">
        <v>106</v>
      </c>
      <c r="BM652" s="191" t="s">
        <v>806</v>
      </c>
    </row>
    <row r="653" spans="1:65" s="2" customFormat="1" ht="10.199999999999999">
      <c r="A653" s="36"/>
      <c r="B653" s="37"/>
      <c r="C653" s="38"/>
      <c r="D653" s="193" t="s">
        <v>152</v>
      </c>
      <c r="E653" s="38"/>
      <c r="F653" s="194" t="s">
        <v>807</v>
      </c>
      <c r="G653" s="38"/>
      <c r="H653" s="38"/>
      <c r="I653" s="195"/>
      <c r="J653" s="38"/>
      <c r="K653" s="38"/>
      <c r="L653" s="41"/>
      <c r="M653" s="196"/>
      <c r="N653" s="197"/>
      <c r="O653" s="66"/>
      <c r="P653" s="66"/>
      <c r="Q653" s="66"/>
      <c r="R653" s="66"/>
      <c r="S653" s="66"/>
      <c r="T653" s="67"/>
      <c r="U653" s="36"/>
      <c r="V653" s="36"/>
      <c r="W653" s="36"/>
      <c r="X653" s="36"/>
      <c r="Y653" s="36"/>
      <c r="Z653" s="36"/>
      <c r="AA653" s="36"/>
      <c r="AB653" s="36"/>
      <c r="AC653" s="36"/>
      <c r="AD653" s="36"/>
      <c r="AE653" s="36"/>
      <c r="AT653" s="19" t="s">
        <v>152</v>
      </c>
      <c r="AU653" s="19" t="s">
        <v>78</v>
      </c>
    </row>
    <row r="654" spans="1:65" s="13" customFormat="1" ht="10.199999999999999">
      <c r="B654" s="198"/>
      <c r="C654" s="199"/>
      <c r="D654" s="200" t="s">
        <v>154</v>
      </c>
      <c r="E654" s="201" t="s">
        <v>19</v>
      </c>
      <c r="F654" s="202" t="s">
        <v>771</v>
      </c>
      <c r="G654" s="199"/>
      <c r="H654" s="201" t="s">
        <v>19</v>
      </c>
      <c r="I654" s="203"/>
      <c r="J654" s="199"/>
      <c r="K654" s="199"/>
      <c r="L654" s="204"/>
      <c r="M654" s="205"/>
      <c r="N654" s="206"/>
      <c r="O654" s="206"/>
      <c r="P654" s="206"/>
      <c r="Q654" s="206"/>
      <c r="R654" s="206"/>
      <c r="S654" s="206"/>
      <c r="T654" s="207"/>
      <c r="AT654" s="208" t="s">
        <v>154</v>
      </c>
      <c r="AU654" s="208" t="s">
        <v>78</v>
      </c>
      <c r="AV654" s="13" t="s">
        <v>74</v>
      </c>
      <c r="AW654" s="13" t="s">
        <v>31</v>
      </c>
      <c r="AX654" s="13" t="s">
        <v>69</v>
      </c>
      <c r="AY654" s="208" t="s">
        <v>144</v>
      </c>
    </row>
    <row r="655" spans="1:65" s="14" customFormat="1" ht="10.199999999999999">
      <c r="B655" s="209"/>
      <c r="C655" s="210"/>
      <c r="D655" s="200" t="s">
        <v>154</v>
      </c>
      <c r="E655" s="211" t="s">
        <v>19</v>
      </c>
      <c r="F655" s="212" t="s">
        <v>808</v>
      </c>
      <c r="G655" s="210"/>
      <c r="H655" s="213">
        <v>3.62</v>
      </c>
      <c r="I655" s="214"/>
      <c r="J655" s="210"/>
      <c r="K655" s="210"/>
      <c r="L655" s="215"/>
      <c r="M655" s="216"/>
      <c r="N655" s="217"/>
      <c r="O655" s="217"/>
      <c r="P655" s="217"/>
      <c r="Q655" s="217"/>
      <c r="R655" s="217"/>
      <c r="S655" s="217"/>
      <c r="T655" s="218"/>
      <c r="AT655" s="219" t="s">
        <v>154</v>
      </c>
      <c r="AU655" s="219" t="s">
        <v>78</v>
      </c>
      <c r="AV655" s="14" t="s">
        <v>78</v>
      </c>
      <c r="AW655" s="14" t="s">
        <v>31</v>
      </c>
      <c r="AX655" s="14" t="s">
        <v>69</v>
      </c>
      <c r="AY655" s="219" t="s">
        <v>144</v>
      </c>
    </row>
    <row r="656" spans="1:65" s="13" customFormat="1" ht="10.199999999999999">
      <c r="B656" s="198"/>
      <c r="C656" s="199"/>
      <c r="D656" s="200" t="s">
        <v>154</v>
      </c>
      <c r="E656" s="201" t="s">
        <v>19</v>
      </c>
      <c r="F656" s="202" t="s">
        <v>780</v>
      </c>
      <c r="G656" s="199"/>
      <c r="H656" s="201" t="s">
        <v>19</v>
      </c>
      <c r="I656" s="203"/>
      <c r="J656" s="199"/>
      <c r="K656" s="199"/>
      <c r="L656" s="204"/>
      <c r="M656" s="205"/>
      <c r="N656" s="206"/>
      <c r="O656" s="206"/>
      <c r="P656" s="206"/>
      <c r="Q656" s="206"/>
      <c r="R656" s="206"/>
      <c r="S656" s="206"/>
      <c r="T656" s="207"/>
      <c r="AT656" s="208" t="s">
        <v>154</v>
      </c>
      <c r="AU656" s="208" t="s">
        <v>78</v>
      </c>
      <c r="AV656" s="13" t="s">
        <v>74</v>
      </c>
      <c r="AW656" s="13" t="s">
        <v>31</v>
      </c>
      <c r="AX656" s="13" t="s">
        <v>69</v>
      </c>
      <c r="AY656" s="208" t="s">
        <v>144</v>
      </c>
    </row>
    <row r="657" spans="2:51" s="13" customFormat="1" ht="10.199999999999999">
      <c r="B657" s="198"/>
      <c r="C657" s="199"/>
      <c r="D657" s="200" t="s">
        <v>154</v>
      </c>
      <c r="E657" s="201" t="s">
        <v>19</v>
      </c>
      <c r="F657" s="202" t="s">
        <v>781</v>
      </c>
      <c r="G657" s="199"/>
      <c r="H657" s="201" t="s">
        <v>19</v>
      </c>
      <c r="I657" s="203"/>
      <c r="J657" s="199"/>
      <c r="K657" s="199"/>
      <c r="L657" s="204"/>
      <c r="M657" s="205"/>
      <c r="N657" s="206"/>
      <c r="O657" s="206"/>
      <c r="P657" s="206"/>
      <c r="Q657" s="206"/>
      <c r="R657" s="206"/>
      <c r="S657" s="206"/>
      <c r="T657" s="207"/>
      <c r="AT657" s="208" t="s">
        <v>154</v>
      </c>
      <c r="AU657" s="208" t="s">
        <v>78</v>
      </c>
      <c r="AV657" s="13" t="s">
        <v>74</v>
      </c>
      <c r="AW657" s="13" t="s">
        <v>31</v>
      </c>
      <c r="AX657" s="13" t="s">
        <v>69</v>
      </c>
      <c r="AY657" s="208" t="s">
        <v>144</v>
      </c>
    </row>
    <row r="658" spans="2:51" s="14" customFormat="1" ht="10.199999999999999">
      <c r="B658" s="209"/>
      <c r="C658" s="210"/>
      <c r="D658" s="200" t="s">
        <v>154</v>
      </c>
      <c r="E658" s="211" t="s">
        <v>19</v>
      </c>
      <c r="F658" s="212" t="s">
        <v>809</v>
      </c>
      <c r="G658" s="210"/>
      <c r="H658" s="213">
        <v>2.42</v>
      </c>
      <c r="I658" s="214"/>
      <c r="J658" s="210"/>
      <c r="K658" s="210"/>
      <c r="L658" s="215"/>
      <c r="M658" s="216"/>
      <c r="N658" s="217"/>
      <c r="O658" s="217"/>
      <c r="P658" s="217"/>
      <c r="Q658" s="217"/>
      <c r="R658" s="217"/>
      <c r="S658" s="217"/>
      <c r="T658" s="218"/>
      <c r="AT658" s="219" t="s">
        <v>154</v>
      </c>
      <c r="AU658" s="219" t="s">
        <v>78</v>
      </c>
      <c r="AV658" s="14" t="s">
        <v>78</v>
      </c>
      <c r="AW658" s="14" t="s">
        <v>31</v>
      </c>
      <c r="AX658" s="14" t="s">
        <v>69</v>
      </c>
      <c r="AY658" s="219" t="s">
        <v>144</v>
      </c>
    </row>
    <row r="659" spans="2:51" s="13" customFormat="1" ht="10.199999999999999">
      <c r="B659" s="198"/>
      <c r="C659" s="199"/>
      <c r="D659" s="200" t="s">
        <v>154</v>
      </c>
      <c r="E659" s="201" t="s">
        <v>19</v>
      </c>
      <c r="F659" s="202" t="s">
        <v>783</v>
      </c>
      <c r="G659" s="199"/>
      <c r="H659" s="201" t="s">
        <v>19</v>
      </c>
      <c r="I659" s="203"/>
      <c r="J659" s="199"/>
      <c r="K659" s="199"/>
      <c r="L659" s="204"/>
      <c r="M659" s="205"/>
      <c r="N659" s="206"/>
      <c r="O659" s="206"/>
      <c r="P659" s="206"/>
      <c r="Q659" s="206"/>
      <c r="R659" s="206"/>
      <c r="S659" s="206"/>
      <c r="T659" s="207"/>
      <c r="AT659" s="208" t="s">
        <v>154</v>
      </c>
      <c r="AU659" s="208" t="s">
        <v>78</v>
      </c>
      <c r="AV659" s="13" t="s">
        <v>74</v>
      </c>
      <c r="AW659" s="13" t="s">
        <v>31</v>
      </c>
      <c r="AX659" s="13" t="s">
        <v>69</v>
      </c>
      <c r="AY659" s="208" t="s">
        <v>144</v>
      </c>
    </row>
    <row r="660" spans="2:51" s="14" customFormat="1" ht="10.199999999999999">
      <c r="B660" s="209"/>
      <c r="C660" s="210"/>
      <c r="D660" s="200" t="s">
        <v>154</v>
      </c>
      <c r="E660" s="211" t="s">
        <v>19</v>
      </c>
      <c r="F660" s="212" t="s">
        <v>809</v>
      </c>
      <c r="G660" s="210"/>
      <c r="H660" s="213">
        <v>2.42</v>
      </c>
      <c r="I660" s="214"/>
      <c r="J660" s="210"/>
      <c r="K660" s="210"/>
      <c r="L660" s="215"/>
      <c r="M660" s="216"/>
      <c r="N660" s="217"/>
      <c r="O660" s="217"/>
      <c r="P660" s="217"/>
      <c r="Q660" s="217"/>
      <c r="R660" s="217"/>
      <c r="S660" s="217"/>
      <c r="T660" s="218"/>
      <c r="AT660" s="219" t="s">
        <v>154</v>
      </c>
      <c r="AU660" s="219" t="s">
        <v>78</v>
      </c>
      <c r="AV660" s="14" t="s">
        <v>78</v>
      </c>
      <c r="AW660" s="14" t="s">
        <v>31</v>
      </c>
      <c r="AX660" s="14" t="s">
        <v>69</v>
      </c>
      <c r="AY660" s="219" t="s">
        <v>144</v>
      </c>
    </row>
    <row r="661" spans="2:51" s="13" customFormat="1" ht="10.199999999999999">
      <c r="B661" s="198"/>
      <c r="C661" s="199"/>
      <c r="D661" s="200" t="s">
        <v>154</v>
      </c>
      <c r="E661" s="201" t="s">
        <v>19</v>
      </c>
      <c r="F661" s="202" t="s">
        <v>784</v>
      </c>
      <c r="G661" s="199"/>
      <c r="H661" s="201" t="s">
        <v>19</v>
      </c>
      <c r="I661" s="203"/>
      <c r="J661" s="199"/>
      <c r="K661" s="199"/>
      <c r="L661" s="204"/>
      <c r="M661" s="205"/>
      <c r="N661" s="206"/>
      <c r="O661" s="206"/>
      <c r="P661" s="206"/>
      <c r="Q661" s="206"/>
      <c r="R661" s="206"/>
      <c r="S661" s="206"/>
      <c r="T661" s="207"/>
      <c r="AT661" s="208" t="s">
        <v>154</v>
      </c>
      <c r="AU661" s="208" t="s">
        <v>78</v>
      </c>
      <c r="AV661" s="13" t="s">
        <v>74</v>
      </c>
      <c r="AW661" s="13" t="s">
        <v>31</v>
      </c>
      <c r="AX661" s="13" t="s">
        <v>69</v>
      </c>
      <c r="AY661" s="208" t="s">
        <v>144</v>
      </c>
    </row>
    <row r="662" spans="2:51" s="14" customFormat="1" ht="10.199999999999999">
      <c r="B662" s="209"/>
      <c r="C662" s="210"/>
      <c r="D662" s="200" t="s">
        <v>154</v>
      </c>
      <c r="E662" s="211" t="s">
        <v>19</v>
      </c>
      <c r="F662" s="212" t="s">
        <v>809</v>
      </c>
      <c r="G662" s="210"/>
      <c r="H662" s="213">
        <v>2.42</v>
      </c>
      <c r="I662" s="214"/>
      <c r="J662" s="210"/>
      <c r="K662" s="210"/>
      <c r="L662" s="215"/>
      <c r="M662" s="216"/>
      <c r="N662" s="217"/>
      <c r="O662" s="217"/>
      <c r="P662" s="217"/>
      <c r="Q662" s="217"/>
      <c r="R662" s="217"/>
      <c r="S662" s="217"/>
      <c r="T662" s="218"/>
      <c r="AT662" s="219" t="s">
        <v>154</v>
      </c>
      <c r="AU662" s="219" t="s">
        <v>78</v>
      </c>
      <c r="AV662" s="14" t="s">
        <v>78</v>
      </c>
      <c r="AW662" s="14" t="s">
        <v>31</v>
      </c>
      <c r="AX662" s="14" t="s">
        <v>69</v>
      </c>
      <c r="AY662" s="219" t="s">
        <v>144</v>
      </c>
    </row>
    <row r="663" spans="2:51" s="13" customFormat="1" ht="10.199999999999999">
      <c r="B663" s="198"/>
      <c r="C663" s="199"/>
      <c r="D663" s="200" t="s">
        <v>154</v>
      </c>
      <c r="E663" s="201" t="s">
        <v>19</v>
      </c>
      <c r="F663" s="202" t="s">
        <v>785</v>
      </c>
      <c r="G663" s="199"/>
      <c r="H663" s="201" t="s">
        <v>19</v>
      </c>
      <c r="I663" s="203"/>
      <c r="J663" s="199"/>
      <c r="K663" s="199"/>
      <c r="L663" s="204"/>
      <c r="M663" s="205"/>
      <c r="N663" s="206"/>
      <c r="O663" s="206"/>
      <c r="P663" s="206"/>
      <c r="Q663" s="206"/>
      <c r="R663" s="206"/>
      <c r="S663" s="206"/>
      <c r="T663" s="207"/>
      <c r="AT663" s="208" t="s">
        <v>154</v>
      </c>
      <c r="AU663" s="208" t="s">
        <v>78</v>
      </c>
      <c r="AV663" s="13" t="s">
        <v>74</v>
      </c>
      <c r="AW663" s="13" t="s">
        <v>31</v>
      </c>
      <c r="AX663" s="13" t="s">
        <v>69</v>
      </c>
      <c r="AY663" s="208" t="s">
        <v>144</v>
      </c>
    </row>
    <row r="664" spans="2:51" s="14" customFormat="1" ht="10.199999999999999">
      <c r="B664" s="209"/>
      <c r="C664" s="210"/>
      <c r="D664" s="200" t="s">
        <v>154</v>
      </c>
      <c r="E664" s="211" t="s">
        <v>19</v>
      </c>
      <c r="F664" s="212" t="s">
        <v>810</v>
      </c>
      <c r="G664" s="210"/>
      <c r="H664" s="213">
        <v>4.9000000000000004</v>
      </c>
      <c r="I664" s="214"/>
      <c r="J664" s="210"/>
      <c r="K664" s="210"/>
      <c r="L664" s="215"/>
      <c r="M664" s="216"/>
      <c r="N664" s="217"/>
      <c r="O664" s="217"/>
      <c r="P664" s="217"/>
      <c r="Q664" s="217"/>
      <c r="R664" s="217"/>
      <c r="S664" s="217"/>
      <c r="T664" s="218"/>
      <c r="AT664" s="219" t="s">
        <v>154</v>
      </c>
      <c r="AU664" s="219" t="s">
        <v>78</v>
      </c>
      <c r="AV664" s="14" t="s">
        <v>78</v>
      </c>
      <c r="AW664" s="14" t="s">
        <v>31</v>
      </c>
      <c r="AX664" s="14" t="s">
        <v>69</v>
      </c>
      <c r="AY664" s="219" t="s">
        <v>144</v>
      </c>
    </row>
    <row r="665" spans="2:51" s="13" customFormat="1" ht="10.199999999999999">
      <c r="B665" s="198"/>
      <c r="C665" s="199"/>
      <c r="D665" s="200" t="s">
        <v>154</v>
      </c>
      <c r="E665" s="201" t="s">
        <v>19</v>
      </c>
      <c r="F665" s="202" t="s">
        <v>787</v>
      </c>
      <c r="G665" s="199"/>
      <c r="H665" s="201" t="s">
        <v>19</v>
      </c>
      <c r="I665" s="203"/>
      <c r="J665" s="199"/>
      <c r="K665" s="199"/>
      <c r="L665" s="204"/>
      <c r="M665" s="205"/>
      <c r="N665" s="206"/>
      <c r="O665" s="206"/>
      <c r="P665" s="206"/>
      <c r="Q665" s="206"/>
      <c r="R665" s="206"/>
      <c r="S665" s="206"/>
      <c r="T665" s="207"/>
      <c r="AT665" s="208" t="s">
        <v>154</v>
      </c>
      <c r="AU665" s="208" t="s">
        <v>78</v>
      </c>
      <c r="AV665" s="13" t="s">
        <v>74</v>
      </c>
      <c r="AW665" s="13" t="s">
        <v>31</v>
      </c>
      <c r="AX665" s="13" t="s">
        <v>69</v>
      </c>
      <c r="AY665" s="208" t="s">
        <v>144</v>
      </c>
    </row>
    <row r="666" spans="2:51" s="14" customFormat="1" ht="10.199999999999999">
      <c r="B666" s="209"/>
      <c r="C666" s="210"/>
      <c r="D666" s="200" t="s">
        <v>154</v>
      </c>
      <c r="E666" s="211" t="s">
        <v>19</v>
      </c>
      <c r="F666" s="212" t="s">
        <v>811</v>
      </c>
      <c r="G666" s="210"/>
      <c r="H666" s="213">
        <v>3.89</v>
      </c>
      <c r="I666" s="214"/>
      <c r="J666" s="210"/>
      <c r="K666" s="210"/>
      <c r="L666" s="215"/>
      <c r="M666" s="216"/>
      <c r="N666" s="217"/>
      <c r="O666" s="217"/>
      <c r="P666" s="217"/>
      <c r="Q666" s="217"/>
      <c r="R666" s="217"/>
      <c r="S666" s="217"/>
      <c r="T666" s="218"/>
      <c r="AT666" s="219" t="s">
        <v>154</v>
      </c>
      <c r="AU666" s="219" t="s">
        <v>78</v>
      </c>
      <c r="AV666" s="14" t="s">
        <v>78</v>
      </c>
      <c r="AW666" s="14" t="s">
        <v>31</v>
      </c>
      <c r="AX666" s="14" t="s">
        <v>69</v>
      </c>
      <c r="AY666" s="219" t="s">
        <v>144</v>
      </c>
    </row>
    <row r="667" spans="2:51" s="13" customFormat="1" ht="10.199999999999999">
      <c r="B667" s="198"/>
      <c r="C667" s="199"/>
      <c r="D667" s="200" t="s">
        <v>154</v>
      </c>
      <c r="E667" s="201" t="s">
        <v>19</v>
      </c>
      <c r="F667" s="202" t="s">
        <v>790</v>
      </c>
      <c r="G667" s="199"/>
      <c r="H667" s="201" t="s">
        <v>19</v>
      </c>
      <c r="I667" s="203"/>
      <c r="J667" s="199"/>
      <c r="K667" s="199"/>
      <c r="L667" s="204"/>
      <c r="M667" s="205"/>
      <c r="N667" s="206"/>
      <c r="O667" s="206"/>
      <c r="P667" s="206"/>
      <c r="Q667" s="206"/>
      <c r="R667" s="206"/>
      <c r="S667" s="206"/>
      <c r="T667" s="207"/>
      <c r="AT667" s="208" t="s">
        <v>154</v>
      </c>
      <c r="AU667" s="208" t="s">
        <v>78</v>
      </c>
      <c r="AV667" s="13" t="s">
        <v>74</v>
      </c>
      <c r="AW667" s="13" t="s">
        <v>31</v>
      </c>
      <c r="AX667" s="13" t="s">
        <v>69</v>
      </c>
      <c r="AY667" s="208" t="s">
        <v>144</v>
      </c>
    </row>
    <row r="668" spans="2:51" s="14" customFormat="1" ht="10.199999999999999">
      <c r="B668" s="209"/>
      <c r="C668" s="210"/>
      <c r="D668" s="200" t="s">
        <v>154</v>
      </c>
      <c r="E668" s="211" t="s">
        <v>19</v>
      </c>
      <c r="F668" s="212" t="s">
        <v>812</v>
      </c>
      <c r="G668" s="210"/>
      <c r="H668" s="213">
        <v>3.26</v>
      </c>
      <c r="I668" s="214"/>
      <c r="J668" s="210"/>
      <c r="K668" s="210"/>
      <c r="L668" s="215"/>
      <c r="M668" s="216"/>
      <c r="N668" s="217"/>
      <c r="O668" s="217"/>
      <c r="P668" s="217"/>
      <c r="Q668" s="217"/>
      <c r="R668" s="217"/>
      <c r="S668" s="217"/>
      <c r="T668" s="218"/>
      <c r="AT668" s="219" t="s">
        <v>154</v>
      </c>
      <c r="AU668" s="219" t="s">
        <v>78</v>
      </c>
      <c r="AV668" s="14" t="s">
        <v>78</v>
      </c>
      <c r="AW668" s="14" t="s">
        <v>31</v>
      </c>
      <c r="AX668" s="14" t="s">
        <v>69</v>
      </c>
      <c r="AY668" s="219" t="s">
        <v>144</v>
      </c>
    </row>
    <row r="669" spans="2:51" s="13" customFormat="1" ht="10.199999999999999">
      <c r="B669" s="198"/>
      <c r="C669" s="199"/>
      <c r="D669" s="200" t="s">
        <v>154</v>
      </c>
      <c r="E669" s="201" t="s">
        <v>19</v>
      </c>
      <c r="F669" s="202" t="s">
        <v>563</v>
      </c>
      <c r="G669" s="199"/>
      <c r="H669" s="201" t="s">
        <v>19</v>
      </c>
      <c r="I669" s="203"/>
      <c r="J669" s="199"/>
      <c r="K669" s="199"/>
      <c r="L669" s="204"/>
      <c r="M669" s="205"/>
      <c r="N669" s="206"/>
      <c r="O669" s="206"/>
      <c r="P669" s="206"/>
      <c r="Q669" s="206"/>
      <c r="R669" s="206"/>
      <c r="S669" s="206"/>
      <c r="T669" s="207"/>
      <c r="AT669" s="208" t="s">
        <v>154</v>
      </c>
      <c r="AU669" s="208" t="s">
        <v>78</v>
      </c>
      <c r="AV669" s="13" t="s">
        <v>74</v>
      </c>
      <c r="AW669" s="13" t="s">
        <v>31</v>
      </c>
      <c r="AX669" s="13" t="s">
        <v>69</v>
      </c>
      <c r="AY669" s="208" t="s">
        <v>144</v>
      </c>
    </row>
    <row r="670" spans="2:51" s="13" customFormat="1" ht="10.199999999999999">
      <c r="B670" s="198"/>
      <c r="C670" s="199"/>
      <c r="D670" s="200" t="s">
        <v>154</v>
      </c>
      <c r="E670" s="201" t="s">
        <v>19</v>
      </c>
      <c r="F670" s="202" t="s">
        <v>564</v>
      </c>
      <c r="G670" s="199"/>
      <c r="H670" s="201" t="s">
        <v>19</v>
      </c>
      <c r="I670" s="203"/>
      <c r="J670" s="199"/>
      <c r="K670" s="199"/>
      <c r="L670" s="204"/>
      <c r="M670" s="205"/>
      <c r="N670" s="206"/>
      <c r="O670" s="206"/>
      <c r="P670" s="206"/>
      <c r="Q670" s="206"/>
      <c r="R670" s="206"/>
      <c r="S670" s="206"/>
      <c r="T670" s="207"/>
      <c r="AT670" s="208" t="s">
        <v>154</v>
      </c>
      <c r="AU670" s="208" t="s">
        <v>78</v>
      </c>
      <c r="AV670" s="13" t="s">
        <v>74</v>
      </c>
      <c r="AW670" s="13" t="s">
        <v>31</v>
      </c>
      <c r="AX670" s="13" t="s">
        <v>69</v>
      </c>
      <c r="AY670" s="208" t="s">
        <v>144</v>
      </c>
    </row>
    <row r="671" spans="2:51" s="14" customFormat="1" ht="10.199999999999999">
      <c r="B671" s="209"/>
      <c r="C671" s="210"/>
      <c r="D671" s="200" t="s">
        <v>154</v>
      </c>
      <c r="E671" s="211" t="s">
        <v>19</v>
      </c>
      <c r="F671" s="212" t="s">
        <v>813</v>
      </c>
      <c r="G671" s="210"/>
      <c r="H671" s="213">
        <v>9.73</v>
      </c>
      <c r="I671" s="214"/>
      <c r="J671" s="210"/>
      <c r="K671" s="210"/>
      <c r="L671" s="215"/>
      <c r="M671" s="216"/>
      <c r="N671" s="217"/>
      <c r="O671" s="217"/>
      <c r="P671" s="217"/>
      <c r="Q671" s="217"/>
      <c r="R671" s="217"/>
      <c r="S671" s="217"/>
      <c r="T671" s="218"/>
      <c r="AT671" s="219" t="s">
        <v>154</v>
      </c>
      <c r="AU671" s="219" t="s">
        <v>78</v>
      </c>
      <c r="AV671" s="14" t="s">
        <v>78</v>
      </c>
      <c r="AW671" s="14" t="s">
        <v>31</v>
      </c>
      <c r="AX671" s="14" t="s">
        <v>69</v>
      </c>
      <c r="AY671" s="219" t="s">
        <v>144</v>
      </c>
    </row>
    <row r="672" spans="2:51" s="13" customFormat="1" ht="10.199999999999999">
      <c r="B672" s="198"/>
      <c r="C672" s="199"/>
      <c r="D672" s="200" t="s">
        <v>154</v>
      </c>
      <c r="E672" s="201" t="s">
        <v>19</v>
      </c>
      <c r="F672" s="202" t="s">
        <v>568</v>
      </c>
      <c r="G672" s="199"/>
      <c r="H672" s="201" t="s">
        <v>19</v>
      </c>
      <c r="I672" s="203"/>
      <c r="J672" s="199"/>
      <c r="K672" s="199"/>
      <c r="L672" s="204"/>
      <c r="M672" s="205"/>
      <c r="N672" s="206"/>
      <c r="O672" s="206"/>
      <c r="P672" s="206"/>
      <c r="Q672" s="206"/>
      <c r="R672" s="206"/>
      <c r="S672" s="206"/>
      <c r="T672" s="207"/>
      <c r="AT672" s="208" t="s">
        <v>154</v>
      </c>
      <c r="AU672" s="208" t="s">
        <v>78</v>
      </c>
      <c r="AV672" s="13" t="s">
        <v>74</v>
      </c>
      <c r="AW672" s="13" t="s">
        <v>31</v>
      </c>
      <c r="AX672" s="13" t="s">
        <v>69</v>
      </c>
      <c r="AY672" s="208" t="s">
        <v>144</v>
      </c>
    </row>
    <row r="673" spans="1:65" s="14" customFormat="1" ht="10.199999999999999">
      <c r="B673" s="209"/>
      <c r="C673" s="210"/>
      <c r="D673" s="200" t="s">
        <v>154</v>
      </c>
      <c r="E673" s="211" t="s">
        <v>19</v>
      </c>
      <c r="F673" s="212" t="s">
        <v>814</v>
      </c>
      <c r="G673" s="210"/>
      <c r="H673" s="213">
        <v>4.49</v>
      </c>
      <c r="I673" s="214"/>
      <c r="J673" s="210"/>
      <c r="K673" s="210"/>
      <c r="L673" s="215"/>
      <c r="M673" s="216"/>
      <c r="N673" s="217"/>
      <c r="O673" s="217"/>
      <c r="P673" s="217"/>
      <c r="Q673" s="217"/>
      <c r="R673" s="217"/>
      <c r="S673" s="217"/>
      <c r="T673" s="218"/>
      <c r="AT673" s="219" t="s">
        <v>154</v>
      </c>
      <c r="AU673" s="219" t="s">
        <v>78</v>
      </c>
      <c r="AV673" s="14" t="s">
        <v>78</v>
      </c>
      <c r="AW673" s="14" t="s">
        <v>31</v>
      </c>
      <c r="AX673" s="14" t="s">
        <v>69</v>
      </c>
      <c r="AY673" s="219" t="s">
        <v>144</v>
      </c>
    </row>
    <row r="674" spans="1:65" s="13" customFormat="1" ht="10.199999999999999">
      <c r="B674" s="198"/>
      <c r="C674" s="199"/>
      <c r="D674" s="200" t="s">
        <v>154</v>
      </c>
      <c r="E674" s="201" t="s">
        <v>19</v>
      </c>
      <c r="F674" s="202" t="s">
        <v>570</v>
      </c>
      <c r="G674" s="199"/>
      <c r="H674" s="201" t="s">
        <v>19</v>
      </c>
      <c r="I674" s="203"/>
      <c r="J674" s="199"/>
      <c r="K674" s="199"/>
      <c r="L674" s="204"/>
      <c r="M674" s="205"/>
      <c r="N674" s="206"/>
      <c r="O674" s="206"/>
      <c r="P674" s="206"/>
      <c r="Q674" s="206"/>
      <c r="R674" s="206"/>
      <c r="S674" s="206"/>
      <c r="T674" s="207"/>
      <c r="AT674" s="208" t="s">
        <v>154</v>
      </c>
      <c r="AU674" s="208" t="s">
        <v>78</v>
      </c>
      <c r="AV674" s="13" t="s">
        <v>74</v>
      </c>
      <c r="AW674" s="13" t="s">
        <v>31</v>
      </c>
      <c r="AX674" s="13" t="s">
        <v>69</v>
      </c>
      <c r="AY674" s="208" t="s">
        <v>144</v>
      </c>
    </row>
    <row r="675" spans="1:65" s="14" customFormat="1" ht="10.199999999999999">
      <c r="B675" s="209"/>
      <c r="C675" s="210"/>
      <c r="D675" s="200" t="s">
        <v>154</v>
      </c>
      <c r="E675" s="211" t="s">
        <v>19</v>
      </c>
      <c r="F675" s="212" t="s">
        <v>815</v>
      </c>
      <c r="G675" s="210"/>
      <c r="H675" s="213">
        <v>5.71</v>
      </c>
      <c r="I675" s="214"/>
      <c r="J675" s="210"/>
      <c r="K675" s="210"/>
      <c r="L675" s="215"/>
      <c r="M675" s="216"/>
      <c r="N675" s="217"/>
      <c r="O675" s="217"/>
      <c r="P675" s="217"/>
      <c r="Q675" s="217"/>
      <c r="R675" s="217"/>
      <c r="S675" s="217"/>
      <c r="T675" s="218"/>
      <c r="AT675" s="219" t="s">
        <v>154</v>
      </c>
      <c r="AU675" s="219" t="s">
        <v>78</v>
      </c>
      <c r="AV675" s="14" t="s">
        <v>78</v>
      </c>
      <c r="AW675" s="14" t="s">
        <v>31</v>
      </c>
      <c r="AX675" s="14" t="s">
        <v>69</v>
      </c>
      <c r="AY675" s="219" t="s">
        <v>144</v>
      </c>
    </row>
    <row r="676" spans="1:65" s="15" customFormat="1" ht="10.199999999999999">
      <c r="B676" s="220"/>
      <c r="C676" s="221"/>
      <c r="D676" s="200" t="s">
        <v>154</v>
      </c>
      <c r="E676" s="222" t="s">
        <v>19</v>
      </c>
      <c r="F676" s="223" t="s">
        <v>158</v>
      </c>
      <c r="G676" s="221"/>
      <c r="H676" s="224">
        <v>42.86</v>
      </c>
      <c r="I676" s="225"/>
      <c r="J676" s="221"/>
      <c r="K676" s="221"/>
      <c r="L676" s="226"/>
      <c r="M676" s="227"/>
      <c r="N676" s="228"/>
      <c r="O676" s="228"/>
      <c r="P676" s="228"/>
      <c r="Q676" s="228"/>
      <c r="R676" s="228"/>
      <c r="S676" s="228"/>
      <c r="T676" s="229"/>
      <c r="AT676" s="230" t="s">
        <v>154</v>
      </c>
      <c r="AU676" s="230" t="s">
        <v>78</v>
      </c>
      <c r="AV676" s="15" t="s">
        <v>106</v>
      </c>
      <c r="AW676" s="15" t="s">
        <v>31</v>
      </c>
      <c r="AX676" s="15" t="s">
        <v>74</v>
      </c>
      <c r="AY676" s="230" t="s">
        <v>144</v>
      </c>
    </row>
    <row r="677" spans="1:65" s="2" customFormat="1" ht="16.5" customHeight="1">
      <c r="A677" s="36"/>
      <c r="B677" s="37"/>
      <c r="C677" s="180" t="s">
        <v>816</v>
      </c>
      <c r="D677" s="180" t="s">
        <v>146</v>
      </c>
      <c r="E677" s="181" t="s">
        <v>817</v>
      </c>
      <c r="F677" s="182" t="s">
        <v>818</v>
      </c>
      <c r="G677" s="183" t="s">
        <v>250</v>
      </c>
      <c r="H677" s="184">
        <v>102.76</v>
      </c>
      <c r="I677" s="185"/>
      <c r="J677" s="186">
        <f>ROUND(I677*H677,2)</f>
        <v>0</v>
      </c>
      <c r="K677" s="182" t="s">
        <v>150</v>
      </c>
      <c r="L677" s="41"/>
      <c r="M677" s="187" t="s">
        <v>19</v>
      </c>
      <c r="N677" s="188" t="s">
        <v>40</v>
      </c>
      <c r="O677" s="66"/>
      <c r="P677" s="189">
        <f>O677*H677</f>
        <v>0</v>
      </c>
      <c r="Q677" s="189">
        <v>1.2999999999999999E-4</v>
      </c>
      <c r="R677" s="189">
        <f>Q677*H677</f>
        <v>1.3358799999999999E-2</v>
      </c>
      <c r="S677" s="189">
        <v>0</v>
      </c>
      <c r="T677" s="190">
        <f>S677*H677</f>
        <v>0</v>
      </c>
      <c r="U677" s="36"/>
      <c r="V677" s="36"/>
      <c r="W677" s="36"/>
      <c r="X677" s="36"/>
      <c r="Y677" s="36"/>
      <c r="Z677" s="36"/>
      <c r="AA677" s="36"/>
      <c r="AB677" s="36"/>
      <c r="AC677" s="36"/>
      <c r="AD677" s="36"/>
      <c r="AE677" s="36"/>
      <c r="AR677" s="191" t="s">
        <v>106</v>
      </c>
      <c r="AT677" s="191" t="s">
        <v>146</v>
      </c>
      <c r="AU677" s="191" t="s">
        <v>78</v>
      </c>
      <c r="AY677" s="19" t="s">
        <v>144</v>
      </c>
      <c r="BE677" s="192">
        <f>IF(N677="základní",J677,0)</f>
        <v>0</v>
      </c>
      <c r="BF677" s="192">
        <f>IF(N677="snížená",J677,0)</f>
        <v>0</v>
      </c>
      <c r="BG677" s="192">
        <f>IF(N677="zákl. přenesená",J677,0)</f>
        <v>0</v>
      </c>
      <c r="BH677" s="192">
        <f>IF(N677="sníž. přenesená",J677,0)</f>
        <v>0</v>
      </c>
      <c r="BI677" s="192">
        <f>IF(N677="nulová",J677,0)</f>
        <v>0</v>
      </c>
      <c r="BJ677" s="19" t="s">
        <v>74</v>
      </c>
      <c r="BK677" s="192">
        <f>ROUND(I677*H677,2)</f>
        <v>0</v>
      </c>
      <c r="BL677" s="19" t="s">
        <v>106</v>
      </c>
      <c r="BM677" s="191" t="s">
        <v>819</v>
      </c>
    </row>
    <row r="678" spans="1:65" s="2" customFormat="1" ht="10.199999999999999">
      <c r="A678" s="36"/>
      <c r="B678" s="37"/>
      <c r="C678" s="38"/>
      <c r="D678" s="193" t="s">
        <v>152</v>
      </c>
      <c r="E678" s="38"/>
      <c r="F678" s="194" t="s">
        <v>820</v>
      </c>
      <c r="G678" s="38"/>
      <c r="H678" s="38"/>
      <c r="I678" s="195"/>
      <c r="J678" s="38"/>
      <c r="K678" s="38"/>
      <c r="L678" s="41"/>
      <c r="M678" s="196"/>
      <c r="N678" s="197"/>
      <c r="O678" s="66"/>
      <c r="P678" s="66"/>
      <c r="Q678" s="66"/>
      <c r="R678" s="66"/>
      <c r="S678" s="66"/>
      <c r="T678" s="67"/>
      <c r="U678" s="36"/>
      <c r="V678" s="36"/>
      <c r="W678" s="36"/>
      <c r="X678" s="36"/>
      <c r="Y678" s="36"/>
      <c r="Z678" s="36"/>
      <c r="AA678" s="36"/>
      <c r="AB678" s="36"/>
      <c r="AC678" s="36"/>
      <c r="AD678" s="36"/>
      <c r="AE678" s="36"/>
      <c r="AT678" s="19" t="s">
        <v>152</v>
      </c>
      <c r="AU678" s="19" t="s">
        <v>78</v>
      </c>
    </row>
    <row r="679" spans="1:65" s="14" customFormat="1" ht="10.199999999999999">
      <c r="B679" s="209"/>
      <c r="C679" s="210"/>
      <c r="D679" s="200" t="s">
        <v>154</v>
      </c>
      <c r="E679" s="211" t="s">
        <v>19</v>
      </c>
      <c r="F679" s="212" t="s">
        <v>821</v>
      </c>
      <c r="G679" s="210"/>
      <c r="H679" s="213">
        <v>102.76</v>
      </c>
      <c r="I679" s="214"/>
      <c r="J679" s="210"/>
      <c r="K679" s="210"/>
      <c r="L679" s="215"/>
      <c r="M679" s="216"/>
      <c r="N679" s="217"/>
      <c r="O679" s="217"/>
      <c r="P679" s="217"/>
      <c r="Q679" s="217"/>
      <c r="R679" s="217"/>
      <c r="S679" s="217"/>
      <c r="T679" s="218"/>
      <c r="AT679" s="219" t="s">
        <v>154</v>
      </c>
      <c r="AU679" s="219" t="s">
        <v>78</v>
      </c>
      <c r="AV679" s="14" t="s">
        <v>78</v>
      </c>
      <c r="AW679" s="14" t="s">
        <v>31</v>
      </c>
      <c r="AX679" s="14" t="s">
        <v>69</v>
      </c>
      <c r="AY679" s="219" t="s">
        <v>144</v>
      </c>
    </row>
    <row r="680" spans="1:65" s="15" customFormat="1" ht="10.199999999999999">
      <c r="B680" s="220"/>
      <c r="C680" s="221"/>
      <c r="D680" s="200" t="s">
        <v>154</v>
      </c>
      <c r="E680" s="222" t="s">
        <v>19</v>
      </c>
      <c r="F680" s="223" t="s">
        <v>158</v>
      </c>
      <c r="G680" s="221"/>
      <c r="H680" s="224">
        <v>102.76</v>
      </c>
      <c r="I680" s="225"/>
      <c r="J680" s="221"/>
      <c r="K680" s="221"/>
      <c r="L680" s="226"/>
      <c r="M680" s="227"/>
      <c r="N680" s="228"/>
      <c r="O680" s="228"/>
      <c r="P680" s="228"/>
      <c r="Q680" s="228"/>
      <c r="R680" s="228"/>
      <c r="S680" s="228"/>
      <c r="T680" s="229"/>
      <c r="AT680" s="230" t="s">
        <v>154</v>
      </c>
      <c r="AU680" s="230" t="s">
        <v>78</v>
      </c>
      <c r="AV680" s="15" t="s">
        <v>106</v>
      </c>
      <c r="AW680" s="15" t="s">
        <v>31</v>
      </c>
      <c r="AX680" s="15" t="s">
        <v>74</v>
      </c>
      <c r="AY680" s="230" t="s">
        <v>144</v>
      </c>
    </row>
    <row r="681" spans="1:65" s="2" customFormat="1" ht="16.5" customHeight="1">
      <c r="A681" s="36"/>
      <c r="B681" s="37"/>
      <c r="C681" s="180" t="s">
        <v>822</v>
      </c>
      <c r="D681" s="180" t="s">
        <v>146</v>
      </c>
      <c r="E681" s="181" t="s">
        <v>823</v>
      </c>
      <c r="F681" s="182" t="s">
        <v>824</v>
      </c>
      <c r="G681" s="183" t="s">
        <v>250</v>
      </c>
      <c r="H681" s="184">
        <v>11.34</v>
      </c>
      <c r="I681" s="185"/>
      <c r="J681" s="186">
        <f>ROUND(I681*H681,2)</f>
        <v>0</v>
      </c>
      <c r="K681" s="182" t="s">
        <v>150</v>
      </c>
      <c r="L681" s="41"/>
      <c r="M681" s="187" t="s">
        <v>19</v>
      </c>
      <c r="N681" s="188" t="s">
        <v>40</v>
      </c>
      <c r="O681" s="66"/>
      <c r="P681" s="189">
        <f>O681*H681</f>
        <v>0</v>
      </c>
      <c r="Q681" s="189">
        <v>2.0000000000000001E-4</v>
      </c>
      <c r="R681" s="189">
        <f>Q681*H681</f>
        <v>2.2680000000000001E-3</v>
      </c>
      <c r="S681" s="189">
        <v>0</v>
      </c>
      <c r="T681" s="190">
        <f>S681*H681</f>
        <v>0</v>
      </c>
      <c r="U681" s="36"/>
      <c r="V681" s="36"/>
      <c r="W681" s="36"/>
      <c r="X681" s="36"/>
      <c r="Y681" s="36"/>
      <c r="Z681" s="36"/>
      <c r="AA681" s="36"/>
      <c r="AB681" s="36"/>
      <c r="AC681" s="36"/>
      <c r="AD681" s="36"/>
      <c r="AE681" s="36"/>
      <c r="AR681" s="191" t="s">
        <v>106</v>
      </c>
      <c r="AT681" s="191" t="s">
        <v>146</v>
      </c>
      <c r="AU681" s="191" t="s">
        <v>78</v>
      </c>
      <c r="AY681" s="19" t="s">
        <v>144</v>
      </c>
      <c r="BE681" s="192">
        <f>IF(N681="základní",J681,0)</f>
        <v>0</v>
      </c>
      <c r="BF681" s="192">
        <f>IF(N681="snížená",J681,0)</f>
        <v>0</v>
      </c>
      <c r="BG681" s="192">
        <f>IF(N681="zákl. přenesená",J681,0)</f>
        <v>0</v>
      </c>
      <c r="BH681" s="192">
        <f>IF(N681="sníž. přenesená",J681,0)</f>
        <v>0</v>
      </c>
      <c r="BI681" s="192">
        <f>IF(N681="nulová",J681,0)</f>
        <v>0</v>
      </c>
      <c r="BJ681" s="19" t="s">
        <v>74</v>
      </c>
      <c r="BK681" s="192">
        <f>ROUND(I681*H681,2)</f>
        <v>0</v>
      </c>
      <c r="BL681" s="19" t="s">
        <v>106</v>
      </c>
      <c r="BM681" s="191" t="s">
        <v>825</v>
      </c>
    </row>
    <row r="682" spans="1:65" s="2" customFormat="1" ht="10.199999999999999">
      <c r="A682" s="36"/>
      <c r="B682" s="37"/>
      <c r="C682" s="38"/>
      <c r="D682" s="193" t="s">
        <v>152</v>
      </c>
      <c r="E682" s="38"/>
      <c r="F682" s="194" t="s">
        <v>826</v>
      </c>
      <c r="G682" s="38"/>
      <c r="H682" s="38"/>
      <c r="I682" s="195"/>
      <c r="J682" s="38"/>
      <c r="K682" s="38"/>
      <c r="L682" s="41"/>
      <c r="M682" s="196"/>
      <c r="N682" s="197"/>
      <c r="O682" s="66"/>
      <c r="P682" s="66"/>
      <c r="Q682" s="66"/>
      <c r="R682" s="66"/>
      <c r="S682" s="66"/>
      <c r="T682" s="67"/>
      <c r="U682" s="36"/>
      <c r="V682" s="36"/>
      <c r="W682" s="36"/>
      <c r="X682" s="36"/>
      <c r="Y682" s="36"/>
      <c r="Z682" s="36"/>
      <c r="AA682" s="36"/>
      <c r="AB682" s="36"/>
      <c r="AC682" s="36"/>
      <c r="AD682" s="36"/>
      <c r="AE682" s="36"/>
      <c r="AT682" s="19" t="s">
        <v>152</v>
      </c>
      <c r="AU682" s="19" t="s">
        <v>78</v>
      </c>
    </row>
    <row r="683" spans="1:65" s="14" customFormat="1" ht="10.199999999999999">
      <c r="B683" s="209"/>
      <c r="C683" s="210"/>
      <c r="D683" s="200" t="s">
        <v>154</v>
      </c>
      <c r="E683" s="211" t="s">
        <v>19</v>
      </c>
      <c r="F683" s="212" t="s">
        <v>827</v>
      </c>
      <c r="G683" s="210"/>
      <c r="H683" s="213">
        <v>11.34</v>
      </c>
      <c r="I683" s="214"/>
      <c r="J683" s="210"/>
      <c r="K683" s="210"/>
      <c r="L683" s="215"/>
      <c r="M683" s="216"/>
      <c r="N683" s="217"/>
      <c r="O683" s="217"/>
      <c r="P683" s="217"/>
      <c r="Q683" s="217"/>
      <c r="R683" s="217"/>
      <c r="S683" s="217"/>
      <c r="T683" s="218"/>
      <c r="AT683" s="219" t="s">
        <v>154</v>
      </c>
      <c r="AU683" s="219" t="s">
        <v>78</v>
      </c>
      <c r="AV683" s="14" t="s">
        <v>78</v>
      </c>
      <c r="AW683" s="14" t="s">
        <v>31</v>
      </c>
      <c r="AX683" s="14" t="s">
        <v>69</v>
      </c>
      <c r="AY683" s="219" t="s">
        <v>144</v>
      </c>
    </row>
    <row r="684" spans="1:65" s="15" customFormat="1" ht="10.199999999999999">
      <c r="B684" s="220"/>
      <c r="C684" s="221"/>
      <c r="D684" s="200" t="s">
        <v>154</v>
      </c>
      <c r="E684" s="222" t="s">
        <v>19</v>
      </c>
      <c r="F684" s="223" t="s">
        <v>158</v>
      </c>
      <c r="G684" s="221"/>
      <c r="H684" s="224">
        <v>11.34</v>
      </c>
      <c r="I684" s="225"/>
      <c r="J684" s="221"/>
      <c r="K684" s="221"/>
      <c r="L684" s="226"/>
      <c r="M684" s="227"/>
      <c r="N684" s="228"/>
      <c r="O684" s="228"/>
      <c r="P684" s="228"/>
      <c r="Q684" s="228"/>
      <c r="R684" s="228"/>
      <c r="S684" s="228"/>
      <c r="T684" s="229"/>
      <c r="AT684" s="230" t="s">
        <v>154</v>
      </c>
      <c r="AU684" s="230" t="s">
        <v>78</v>
      </c>
      <c r="AV684" s="15" t="s">
        <v>106</v>
      </c>
      <c r="AW684" s="15" t="s">
        <v>31</v>
      </c>
      <c r="AX684" s="15" t="s">
        <v>74</v>
      </c>
      <c r="AY684" s="230" t="s">
        <v>144</v>
      </c>
    </row>
    <row r="685" spans="1:65" s="2" customFormat="1" ht="21.75" customHeight="1">
      <c r="A685" s="36"/>
      <c r="B685" s="37"/>
      <c r="C685" s="180" t="s">
        <v>828</v>
      </c>
      <c r="D685" s="180" t="s">
        <v>146</v>
      </c>
      <c r="E685" s="181" t="s">
        <v>829</v>
      </c>
      <c r="F685" s="182" t="s">
        <v>830</v>
      </c>
      <c r="G685" s="183" t="s">
        <v>232</v>
      </c>
      <c r="H685" s="184">
        <v>1.1919999999999999</v>
      </c>
      <c r="I685" s="185"/>
      <c r="J685" s="186">
        <f>ROUND(I685*H685,2)</f>
        <v>0</v>
      </c>
      <c r="K685" s="182" t="s">
        <v>150</v>
      </c>
      <c r="L685" s="41"/>
      <c r="M685" s="187" t="s">
        <v>19</v>
      </c>
      <c r="N685" s="188" t="s">
        <v>40</v>
      </c>
      <c r="O685" s="66"/>
      <c r="P685" s="189">
        <f>O685*H685</f>
        <v>0</v>
      </c>
      <c r="Q685" s="189">
        <v>0.17818000000000001</v>
      </c>
      <c r="R685" s="189">
        <f>Q685*H685</f>
        <v>0.21239056000000001</v>
      </c>
      <c r="S685" s="189">
        <v>0</v>
      </c>
      <c r="T685" s="190">
        <f>S685*H685</f>
        <v>0</v>
      </c>
      <c r="U685" s="36"/>
      <c r="V685" s="36"/>
      <c r="W685" s="36"/>
      <c r="X685" s="36"/>
      <c r="Y685" s="36"/>
      <c r="Z685" s="36"/>
      <c r="AA685" s="36"/>
      <c r="AB685" s="36"/>
      <c r="AC685" s="36"/>
      <c r="AD685" s="36"/>
      <c r="AE685" s="36"/>
      <c r="AR685" s="191" t="s">
        <v>106</v>
      </c>
      <c r="AT685" s="191" t="s">
        <v>146</v>
      </c>
      <c r="AU685" s="191" t="s">
        <v>78</v>
      </c>
      <c r="AY685" s="19" t="s">
        <v>144</v>
      </c>
      <c r="BE685" s="192">
        <f>IF(N685="základní",J685,0)</f>
        <v>0</v>
      </c>
      <c r="BF685" s="192">
        <f>IF(N685="snížená",J685,0)</f>
        <v>0</v>
      </c>
      <c r="BG685" s="192">
        <f>IF(N685="zákl. přenesená",J685,0)</f>
        <v>0</v>
      </c>
      <c r="BH685" s="192">
        <f>IF(N685="sníž. přenesená",J685,0)</f>
        <v>0</v>
      </c>
      <c r="BI685" s="192">
        <f>IF(N685="nulová",J685,0)</f>
        <v>0</v>
      </c>
      <c r="BJ685" s="19" t="s">
        <v>74</v>
      </c>
      <c r="BK685" s="192">
        <f>ROUND(I685*H685,2)</f>
        <v>0</v>
      </c>
      <c r="BL685" s="19" t="s">
        <v>106</v>
      </c>
      <c r="BM685" s="191" t="s">
        <v>831</v>
      </c>
    </row>
    <row r="686" spans="1:65" s="2" customFormat="1" ht="10.199999999999999">
      <c r="A686" s="36"/>
      <c r="B686" s="37"/>
      <c r="C686" s="38"/>
      <c r="D686" s="193" t="s">
        <v>152</v>
      </c>
      <c r="E686" s="38"/>
      <c r="F686" s="194" t="s">
        <v>832</v>
      </c>
      <c r="G686" s="38"/>
      <c r="H686" s="38"/>
      <c r="I686" s="195"/>
      <c r="J686" s="38"/>
      <c r="K686" s="38"/>
      <c r="L686" s="41"/>
      <c r="M686" s="196"/>
      <c r="N686" s="197"/>
      <c r="O686" s="66"/>
      <c r="P686" s="66"/>
      <c r="Q686" s="66"/>
      <c r="R686" s="66"/>
      <c r="S686" s="66"/>
      <c r="T686" s="67"/>
      <c r="U686" s="36"/>
      <c r="V686" s="36"/>
      <c r="W686" s="36"/>
      <c r="X686" s="36"/>
      <c r="Y686" s="36"/>
      <c r="Z686" s="36"/>
      <c r="AA686" s="36"/>
      <c r="AB686" s="36"/>
      <c r="AC686" s="36"/>
      <c r="AD686" s="36"/>
      <c r="AE686" s="36"/>
      <c r="AT686" s="19" t="s">
        <v>152</v>
      </c>
      <c r="AU686" s="19" t="s">
        <v>78</v>
      </c>
    </row>
    <row r="687" spans="1:65" s="13" customFormat="1" ht="10.199999999999999">
      <c r="B687" s="198"/>
      <c r="C687" s="199"/>
      <c r="D687" s="200" t="s">
        <v>154</v>
      </c>
      <c r="E687" s="201" t="s">
        <v>19</v>
      </c>
      <c r="F687" s="202" t="s">
        <v>833</v>
      </c>
      <c r="G687" s="199"/>
      <c r="H687" s="201" t="s">
        <v>19</v>
      </c>
      <c r="I687" s="203"/>
      <c r="J687" s="199"/>
      <c r="K687" s="199"/>
      <c r="L687" s="204"/>
      <c r="M687" s="205"/>
      <c r="N687" s="206"/>
      <c r="O687" s="206"/>
      <c r="P687" s="206"/>
      <c r="Q687" s="206"/>
      <c r="R687" s="206"/>
      <c r="S687" s="206"/>
      <c r="T687" s="207"/>
      <c r="AT687" s="208" t="s">
        <v>154</v>
      </c>
      <c r="AU687" s="208" t="s">
        <v>78</v>
      </c>
      <c r="AV687" s="13" t="s">
        <v>74</v>
      </c>
      <c r="AW687" s="13" t="s">
        <v>31</v>
      </c>
      <c r="AX687" s="13" t="s">
        <v>69</v>
      </c>
      <c r="AY687" s="208" t="s">
        <v>144</v>
      </c>
    </row>
    <row r="688" spans="1:65" s="13" customFormat="1" ht="10.199999999999999">
      <c r="B688" s="198"/>
      <c r="C688" s="199"/>
      <c r="D688" s="200" t="s">
        <v>154</v>
      </c>
      <c r="E688" s="201" t="s">
        <v>19</v>
      </c>
      <c r="F688" s="202" t="s">
        <v>705</v>
      </c>
      <c r="G688" s="199"/>
      <c r="H688" s="201" t="s">
        <v>19</v>
      </c>
      <c r="I688" s="203"/>
      <c r="J688" s="199"/>
      <c r="K688" s="199"/>
      <c r="L688" s="204"/>
      <c r="M688" s="205"/>
      <c r="N688" s="206"/>
      <c r="O688" s="206"/>
      <c r="P688" s="206"/>
      <c r="Q688" s="206"/>
      <c r="R688" s="206"/>
      <c r="S688" s="206"/>
      <c r="T688" s="207"/>
      <c r="AT688" s="208" t="s">
        <v>154</v>
      </c>
      <c r="AU688" s="208" t="s">
        <v>78</v>
      </c>
      <c r="AV688" s="13" t="s">
        <v>74</v>
      </c>
      <c r="AW688" s="13" t="s">
        <v>31</v>
      </c>
      <c r="AX688" s="13" t="s">
        <v>69</v>
      </c>
      <c r="AY688" s="208" t="s">
        <v>144</v>
      </c>
    </row>
    <row r="689" spans="1:65" s="14" customFormat="1" ht="10.199999999999999">
      <c r="B689" s="209"/>
      <c r="C689" s="210"/>
      <c r="D689" s="200" t="s">
        <v>154</v>
      </c>
      <c r="E689" s="211" t="s">
        <v>19</v>
      </c>
      <c r="F689" s="212" t="s">
        <v>834</v>
      </c>
      <c r="G689" s="210"/>
      <c r="H689" s="213">
        <v>0.312</v>
      </c>
      <c r="I689" s="214"/>
      <c r="J689" s="210"/>
      <c r="K689" s="210"/>
      <c r="L689" s="215"/>
      <c r="M689" s="216"/>
      <c r="N689" s="217"/>
      <c r="O689" s="217"/>
      <c r="P689" s="217"/>
      <c r="Q689" s="217"/>
      <c r="R689" s="217"/>
      <c r="S689" s="217"/>
      <c r="T689" s="218"/>
      <c r="AT689" s="219" t="s">
        <v>154</v>
      </c>
      <c r="AU689" s="219" t="s">
        <v>78</v>
      </c>
      <c r="AV689" s="14" t="s">
        <v>78</v>
      </c>
      <c r="AW689" s="14" t="s">
        <v>31</v>
      </c>
      <c r="AX689" s="14" t="s">
        <v>69</v>
      </c>
      <c r="AY689" s="219" t="s">
        <v>144</v>
      </c>
    </row>
    <row r="690" spans="1:65" s="13" customFormat="1" ht="10.199999999999999">
      <c r="B690" s="198"/>
      <c r="C690" s="199"/>
      <c r="D690" s="200" t="s">
        <v>154</v>
      </c>
      <c r="E690" s="201" t="s">
        <v>19</v>
      </c>
      <c r="F690" s="202" t="s">
        <v>707</v>
      </c>
      <c r="G690" s="199"/>
      <c r="H690" s="201" t="s">
        <v>19</v>
      </c>
      <c r="I690" s="203"/>
      <c r="J690" s="199"/>
      <c r="K690" s="199"/>
      <c r="L690" s="204"/>
      <c r="M690" s="205"/>
      <c r="N690" s="206"/>
      <c r="O690" s="206"/>
      <c r="P690" s="206"/>
      <c r="Q690" s="206"/>
      <c r="R690" s="206"/>
      <c r="S690" s="206"/>
      <c r="T690" s="207"/>
      <c r="AT690" s="208" t="s">
        <v>154</v>
      </c>
      <c r="AU690" s="208" t="s">
        <v>78</v>
      </c>
      <c r="AV690" s="13" t="s">
        <v>74</v>
      </c>
      <c r="AW690" s="13" t="s">
        <v>31</v>
      </c>
      <c r="AX690" s="13" t="s">
        <v>69</v>
      </c>
      <c r="AY690" s="208" t="s">
        <v>144</v>
      </c>
    </row>
    <row r="691" spans="1:65" s="14" customFormat="1" ht="10.199999999999999">
      <c r="B691" s="209"/>
      <c r="C691" s="210"/>
      <c r="D691" s="200" t="s">
        <v>154</v>
      </c>
      <c r="E691" s="211" t="s">
        <v>19</v>
      </c>
      <c r="F691" s="212" t="s">
        <v>835</v>
      </c>
      <c r="G691" s="210"/>
      <c r="H691" s="213">
        <v>0.88</v>
      </c>
      <c r="I691" s="214"/>
      <c r="J691" s="210"/>
      <c r="K691" s="210"/>
      <c r="L691" s="215"/>
      <c r="M691" s="216"/>
      <c r="N691" s="217"/>
      <c r="O691" s="217"/>
      <c r="P691" s="217"/>
      <c r="Q691" s="217"/>
      <c r="R691" s="217"/>
      <c r="S691" s="217"/>
      <c r="T691" s="218"/>
      <c r="AT691" s="219" t="s">
        <v>154</v>
      </c>
      <c r="AU691" s="219" t="s">
        <v>78</v>
      </c>
      <c r="AV691" s="14" t="s">
        <v>78</v>
      </c>
      <c r="AW691" s="14" t="s">
        <v>31</v>
      </c>
      <c r="AX691" s="14" t="s">
        <v>69</v>
      </c>
      <c r="AY691" s="219" t="s">
        <v>144</v>
      </c>
    </row>
    <row r="692" spans="1:65" s="15" customFormat="1" ht="10.199999999999999">
      <c r="B692" s="220"/>
      <c r="C692" s="221"/>
      <c r="D692" s="200" t="s">
        <v>154</v>
      </c>
      <c r="E692" s="222" t="s">
        <v>19</v>
      </c>
      <c r="F692" s="223" t="s">
        <v>158</v>
      </c>
      <c r="G692" s="221"/>
      <c r="H692" s="224">
        <v>1.1919999999999999</v>
      </c>
      <c r="I692" s="225"/>
      <c r="J692" s="221"/>
      <c r="K692" s="221"/>
      <c r="L692" s="226"/>
      <c r="M692" s="227"/>
      <c r="N692" s="228"/>
      <c r="O692" s="228"/>
      <c r="P692" s="228"/>
      <c r="Q692" s="228"/>
      <c r="R692" s="228"/>
      <c r="S692" s="228"/>
      <c r="T692" s="229"/>
      <c r="AT692" s="230" t="s">
        <v>154</v>
      </c>
      <c r="AU692" s="230" t="s">
        <v>78</v>
      </c>
      <c r="AV692" s="15" t="s">
        <v>106</v>
      </c>
      <c r="AW692" s="15" t="s">
        <v>31</v>
      </c>
      <c r="AX692" s="15" t="s">
        <v>74</v>
      </c>
      <c r="AY692" s="230" t="s">
        <v>144</v>
      </c>
    </row>
    <row r="693" spans="1:65" s="2" customFormat="1" ht="55.5" customHeight="1">
      <c r="A693" s="36"/>
      <c r="B693" s="37"/>
      <c r="C693" s="180" t="s">
        <v>836</v>
      </c>
      <c r="D693" s="180" t="s">
        <v>146</v>
      </c>
      <c r="E693" s="181" t="s">
        <v>837</v>
      </c>
      <c r="F693" s="182" t="s">
        <v>838</v>
      </c>
      <c r="G693" s="183" t="s">
        <v>250</v>
      </c>
      <c r="H693" s="184">
        <v>23.5</v>
      </c>
      <c r="I693" s="185"/>
      <c r="J693" s="186">
        <f>ROUND(I693*H693,2)</f>
        <v>0</v>
      </c>
      <c r="K693" s="182" t="s">
        <v>150</v>
      </c>
      <c r="L693" s="41"/>
      <c r="M693" s="187" t="s">
        <v>19</v>
      </c>
      <c r="N693" s="188" t="s">
        <v>40</v>
      </c>
      <c r="O693" s="66"/>
      <c r="P693" s="189">
        <f>O693*H693</f>
        <v>0</v>
      </c>
      <c r="Q693" s="189">
        <v>0.94369999999999998</v>
      </c>
      <c r="R693" s="189">
        <f>Q693*H693</f>
        <v>22.176949999999998</v>
      </c>
      <c r="S693" s="189">
        <v>0</v>
      </c>
      <c r="T693" s="190">
        <f>S693*H693</f>
        <v>0</v>
      </c>
      <c r="U693" s="36"/>
      <c r="V693" s="36"/>
      <c r="W693" s="36"/>
      <c r="X693" s="36"/>
      <c r="Y693" s="36"/>
      <c r="Z693" s="36"/>
      <c r="AA693" s="36"/>
      <c r="AB693" s="36"/>
      <c r="AC693" s="36"/>
      <c r="AD693" s="36"/>
      <c r="AE693" s="36"/>
      <c r="AR693" s="191" t="s">
        <v>106</v>
      </c>
      <c r="AT693" s="191" t="s">
        <v>146</v>
      </c>
      <c r="AU693" s="191" t="s">
        <v>78</v>
      </c>
      <c r="AY693" s="19" t="s">
        <v>144</v>
      </c>
      <c r="BE693" s="192">
        <f>IF(N693="základní",J693,0)</f>
        <v>0</v>
      </c>
      <c r="BF693" s="192">
        <f>IF(N693="snížená",J693,0)</f>
        <v>0</v>
      </c>
      <c r="BG693" s="192">
        <f>IF(N693="zákl. přenesená",J693,0)</f>
        <v>0</v>
      </c>
      <c r="BH693" s="192">
        <f>IF(N693="sníž. přenesená",J693,0)</f>
        <v>0</v>
      </c>
      <c r="BI693" s="192">
        <f>IF(N693="nulová",J693,0)</f>
        <v>0</v>
      </c>
      <c r="BJ693" s="19" t="s">
        <v>74</v>
      </c>
      <c r="BK693" s="192">
        <f>ROUND(I693*H693,2)</f>
        <v>0</v>
      </c>
      <c r="BL693" s="19" t="s">
        <v>106</v>
      </c>
      <c r="BM693" s="191" t="s">
        <v>839</v>
      </c>
    </row>
    <row r="694" spans="1:65" s="2" customFormat="1" ht="10.199999999999999">
      <c r="A694" s="36"/>
      <c r="B694" s="37"/>
      <c r="C694" s="38"/>
      <c r="D694" s="193" t="s">
        <v>152</v>
      </c>
      <c r="E694" s="38"/>
      <c r="F694" s="194" t="s">
        <v>840</v>
      </c>
      <c r="G694" s="38"/>
      <c r="H694" s="38"/>
      <c r="I694" s="195"/>
      <c r="J694" s="38"/>
      <c r="K694" s="38"/>
      <c r="L694" s="41"/>
      <c r="M694" s="196"/>
      <c r="N694" s="197"/>
      <c r="O694" s="66"/>
      <c r="P694" s="66"/>
      <c r="Q694" s="66"/>
      <c r="R694" s="66"/>
      <c r="S694" s="66"/>
      <c r="T694" s="67"/>
      <c r="U694" s="36"/>
      <c r="V694" s="36"/>
      <c r="W694" s="36"/>
      <c r="X694" s="36"/>
      <c r="Y694" s="36"/>
      <c r="Z694" s="36"/>
      <c r="AA694" s="36"/>
      <c r="AB694" s="36"/>
      <c r="AC694" s="36"/>
      <c r="AD694" s="36"/>
      <c r="AE694" s="36"/>
      <c r="AT694" s="19" t="s">
        <v>152</v>
      </c>
      <c r="AU694" s="19" t="s">
        <v>78</v>
      </c>
    </row>
    <row r="695" spans="1:65" s="13" customFormat="1" ht="10.199999999999999">
      <c r="B695" s="198"/>
      <c r="C695" s="199"/>
      <c r="D695" s="200" t="s">
        <v>154</v>
      </c>
      <c r="E695" s="201" t="s">
        <v>19</v>
      </c>
      <c r="F695" s="202" t="s">
        <v>841</v>
      </c>
      <c r="G695" s="199"/>
      <c r="H695" s="201" t="s">
        <v>19</v>
      </c>
      <c r="I695" s="203"/>
      <c r="J695" s="199"/>
      <c r="K695" s="199"/>
      <c r="L695" s="204"/>
      <c r="M695" s="205"/>
      <c r="N695" s="206"/>
      <c r="O695" s="206"/>
      <c r="P695" s="206"/>
      <c r="Q695" s="206"/>
      <c r="R695" s="206"/>
      <c r="S695" s="206"/>
      <c r="T695" s="207"/>
      <c r="AT695" s="208" t="s">
        <v>154</v>
      </c>
      <c r="AU695" s="208" t="s">
        <v>78</v>
      </c>
      <c r="AV695" s="13" t="s">
        <v>74</v>
      </c>
      <c r="AW695" s="13" t="s">
        <v>31</v>
      </c>
      <c r="AX695" s="13" t="s">
        <v>69</v>
      </c>
      <c r="AY695" s="208" t="s">
        <v>144</v>
      </c>
    </row>
    <row r="696" spans="1:65" s="14" customFormat="1" ht="10.199999999999999">
      <c r="B696" s="209"/>
      <c r="C696" s="210"/>
      <c r="D696" s="200" t="s">
        <v>154</v>
      </c>
      <c r="E696" s="211" t="s">
        <v>19</v>
      </c>
      <c r="F696" s="212" t="s">
        <v>842</v>
      </c>
      <c r="G696" s="210"/>
      <c r="H696" s="213">
        <v>23.5</v>
      </c>
      <c r="I696" s="214"/>
      <c r="J696" s="210"/>
      <c r="K696" s="210"/>
      <c r="L696" s="215"/>
      <c r="M696" s="216"/>
      <c r="N696" s="217"/>
      <c r="O696" s="217"/>
      <c r="P696" s="217"/>
      <c r="Q696" s="217"/>
      <c r="R696" s="217"/>
      <c r="S696" s="217"/>
      <c r="T696" s="218"/>
      <c r="AT696" s="219" t="s">
        <v>154</v>
      </c>
      <c r="AU696" s="219" t="s">
        <v>78</v>
      </c>
      <c r="AV696" s="14" t="s">
        <v>78</v>
      </c>
      <c r="AW696" s="14" t="s">
        <v>31</v>
      </c>
      <c r="AX696" s="14" t="s">
        <v>69</v>
      </c>
      <c r="AY696" s="219" t="s">
        <v>144</v>
      </c>
    </row>
    <row r="697" spans="1:65" s="15" customFormat="1" ht="10.199999999999999">
      <c r="B697" s="220"/>
      <c r="C697" s="221"/>
      <c r="D697" s="200" t="s">
        <v>154</v>
      </c>
      <c r="E697" s="222" t="s">
        <v>19</v>
      </c>
      <c r="F697" s="223" t="s">
        <v>158</v>
      </c>
      <c r="G697" s="221"/>
      <c r="H697" s="224">
        <v>23.5</v>
      </c>
      <c r="I697" s="225"/>
      <c r="J697" s="221"/>
      <c r="K697" s="221"/>
      <c r="L697" s="226"/>
      <c r="M697" s="227"/>
      <c r="N697" s="228"/>
      <c r="O697" s="228"/>
      <c r="P697" s="228"/>
      <c r="Q697" s="228"/>
      <c r="R697" s="228"/>
      <c r="S697" s="228"/>
      <c r="T697" s="229"/>
      <c r="AT697" s="230" t="s">
        <v>154</v>
      </c>
      <c r="AU697" s="230" t="s">
        <v>78</v>
      </c>
      <c r="AV697" s="15" t="s">
        <v>106</v>
      </c>
      <c r="AW697" s="15" t="s">
        <v>31</v>
      </c>
      <c r="AX697" s="15" t="s">
        <v>74</v>
      </c>
      <c r="AY697" s="230" t="s">
        <v>144</v>
      </c>
    </row>
    <row r="698" spans="1:65" s="2" customFormat="1" ht="16.5" customHeight="1">
      <c r="A698" s="36"/>
      <c r="B698" s="37"/>
      <c r="C698" s="180" t="s">
        <v>843</v>
      </c>
      <c r="D698" s="180" t="s">
        <v>146</v>
      </c>
      <c r="E698" s="181" t="s">
        <v>844</v>
      </c>
      <c r="F698" s="182" t="s">
        <v>845</v>
      </c>
      <c r="G698" s="183" t="s">
        <v>184</v>
      </c>
      <c r="H698" s="184">
        <v>3.5000000000000003E-2</v>
      </c>
      <c r="I698" s="185"/>
      <c r="J698" s="186">
        <f>ROUND(I698*H698,2)</f>
        <v>0</v>
      </c>
      <c r="K698" s="182" t="s">
        <v>150</v>
      </c>
      <c r="L698" s="41"/>
      <c r="M698" s="187" t="s">
        <v>19</v>
      </c>
      <c r="N698" s="188" t="s">
        <v>40</v>
      </c>
      <c r="O698" s="66"/>
      <c r="P698" s="189">
        <f>O698*H698</f>
        <v>0</v>
      </c>
      <c r="Q698" s="189">
        <v>1.0384</v>
      </c>
      <c r="R698" s="189">
        <f>Q698*H698</f>
        <v>3.6344000000000001E-2</v>
      </c>
      <c r="S698" s="189">
        <v>0</v>
      </c>
      <c r="T698" s="190">
        <f>S698*H698</f>
        <v>0</v>
      </c>
      <c r="U698" s="36"/>
      <c r="V698" s="36"/>
      <c r="W698" s="36"/>
      <c r="X698" s="36"/>
      <c r="Y698" s="36"/>
      <c r="Z698" s="36"/>
      <c r="AA698" s="36"/>
      <c r="AB698" s="36"/>
      <c r="AC698" s="36"/>
      <c r="AD698" s="36"/>
      <c r="AE698" s="36"/>
      <c r="AR698" s="191" t="s">
        <v>106</v>
      </c>
      <c r="AT698" s="191" t="s">
        <v>146</v>
      </c>
      <c r="AU698" s="191" t="s">
        <v>78</v>
      </c>
      <c r="AY698" s="19" t="s">
        <v>144</v>
      </c>
      <c r="BE698" s="192">
        <f>IF(N698="základní",J698,0)</f>
        <v>0</v>
      </c>
      <c r="BF698" s="192">
        <f>IF(N698="snížená",J698,0)</f>
        <v>0</v>
      </c>
      <c r="BG698" s="192">
        <f>IF(N698="zákl. přenesená",J698,0)</f>
        <v>0</v>
      </c>
      <c r="BH698" s="192">
        <f>IF(N698="sníž. přenesená",J698,0)</f>
        <v>0</v>
      </c>
      <c r="BI698" s="192">
        <f>IF(N698="nulová",J698,0)</f>
        <v>0</v>
      </c>
      <c r="BJ698" s="19" t="s">
        <v>74</v>
      </c>
      <c r="BK698" s="192">
        <f>ROUND(I698*H698,2)</f>
        <v>0</v>
      </c>
      <c r="BL698" s="19" t="s">
        <v>106</v>
      </c>
      <c r="BM698" s="191" t="s">
        <v>846</v>
      </c>
    </row>
    <row r="699" spans="1:65" s="2" customFormat="1" ht="10.199999999999999">
      <c r="A699" s="36"/>
      <c r="B699" s="37"/>
      <c r="C699" s="38"/>
      <c r="D699" s="193" t="s">
        <v>152</v>
      </c>
      <c r="E699" s="38"/>
      <c r="F699" s="194" t="s">
        <v>847</v>
      </c>
      <c r="G699" s="38"/>
      <c r="H699" s="38"/>
      <c r="I699" s="195"/>
      <c r="J699" s="38"/>
      <c r="K699" s="38"/>
      <c r="L699" s="41"/>
      <c r="M699" s="196"/>
      <c r="N699" s="197"/>
      <c r="O699" s="66"/>
      <c r="P699" s="66"/>
      <c r="Q699" s="66"/>
      <c r="R699" s="66"/>
      <c r="S699" s="66"/>
      <c r="T699" s="67"/>
      <c r="U699" s="36"/>
      <c r="V699" s="36"/>
      <c r="W699" s="36"/>
      <c r="X699" s="36"/>
      <c r="Y699" s="36"/>
      <c r="Z699" s="36"/>
      <c r="AA699" s="36"/>
      <c r="AB699" s="36"/>
      <c r="AC699" s="36"/>
      <c r="AD699" s="36"/>
      <c r="AE699" s="36"/>
      <c r="AT699" s="19" t="s">
        <v>152</v>
      </c>
      <c r="AU699" s="19" t="s">
        <v>78</v>
      </c>
    </row>
    <row r="700" spans="1:65" s="13" customFormat="1" ht="10.199999999999999">
      <c r="B700" s="198"/>
      <c r="C700" s="199"/>
      <c r="D700" s="200" t="s">
        <v>154</v>
      </c>
      <c r="E700" s="201" t="s">
        <v>19</v>
      </c>
      <c r="F700" s="202" t="s">
        <v>848</v>
      </c>
      <c r="G700" s="199"/>
      <c r="H700" s="201" t="s">
        <v>19</v>
      </c>
      <c r="I700" s="203"/>
      <c r="J700" s="199"/>
      <c r="K700" s="199"/>
      <c r="L700" s="204"/>
      <c r="M700" s="205"/>
      <c r="N700" s="206"/>
      <c r="O700" s="206"/>
      <c r="P700" s="206"/>
      <c r="Q700" s="206"/>
      <c r="R700" s="206"/>
      <c r="S700" s="206"/>
      <c r="T700" s="207"/>
      <c r="AT700" s="208" t="s">
        <v>154</v>
      </c>
      <c r="AU700" s="208" t="s">
        <v>78</v>
      </c>
      <c r="AV700" s="13" t="s">
        <v>74</v>
      </c>
      <c r="AW700" s="13" t="s">
        <v>31</v>
      </c>
      <c r="AX700" s="13" t="s">
        <v>69</v>
      </c>
      <c r="AY700" s="208" t="s">
        <v>144</v>
      </c>
    </row>
    <row r="701" spans="1:65" s="14" customFormat="1" ht="10.199999999999999">
      <c r="B701" s="209"/>
      <c r="C701" s="210"/>
      <c r="D701" s="200" t="s">
        <v>154</v>
      </c>
      <c r="E701" s="211" t="s">
        <v>19</v>
      </c>
      <c r="F701" s="212" t="s">
        <v>849</v>
      </c>
      <c r="G701" s="210"/>
      <c r="H701" s="213">
        <v>8.0000000000000002E-3</v>
      </c>
      <c r="I701" s="214"/>
      <c r="J701" s="210"/>
      <c r="K701" s="210"/>
      <c r="L701" s="215"/>
      <c r="M701" s="216"/>
      <c r="N701" s="217"/>
      <c r="O701" s="217"/>
      <c r="P701" s="217"/>
      <c r="Q701" s="217"/>
      <c r="R701" s="217"/>
      <c r="S701" s="217"/>
      <c r="T701" s="218"/>
      <c r="AT701" s="219" t="s">
        <v>154</v>
      </c>
      <c r="AU701" s="219" t="s">
        <v>78</v>
      </c>
      <c r="AV701" s="14" t="s">
        <v>78</v>
      </c>
      <c r="AW701" s="14" t="s">
        <v>31</v>
      </c>
      <c r="AX701" s="14" t="s">
        <v>69</v>
      </c>
      <c r="AY701" s="219" t="s">
        <v>144</v>
      </c>
    </row>
    <row r="702" spans="1:65" s="14" customFormat="1" ht="10.199999999999999">
      <c r="B702" s="209"/>
      <c r="C702" s="210"/>
      <c r="D702" s="200" t="s">
        <v>154</v>
      </c>
      <c r="E702" s="211" t="s">
        <v>19</v>
      </c>
      <c r="F702" s="212" t="s">
        <v>850</v>
      </c>
      <c r="G702" s="210"/>
      <c r="H702" s="213">
        <v>1.6E-2</v>
      </c>
      <c r="I702" s="214"/>
      <c r="J702" s="210"/>
      <c r="K702" s="210"/>
      <c r="L702" s="215"/>
      <c r="M702" s="216"/>
      <c r="N702" s="217"/>
      <c r="O702" s="217"/>
      <c r="P702" s="217"/>
      <c r="Q702" s="217"/>
      <c r="R702" s="217"/>
      <c r="S702" s="217"/>
      <c r="T702" s="218"/>
      <c r="AT702" s="219" t="s">
        <v>154</v>
      </c>
      <c r="AU702" s="219" t="s">
        <v>78</v>
      </c>
      <c r="AV702" s="14" t="s">
        <v>78</v>
      </c>
      <c r="AW702" s="14" t="s">
        <v>31</v>
      </c>
      <c r="AX702" s="14" t="s">
        <v>69</v>
      </c>
      <c r="AY702" s="219" t="s">
        <v>144</v>
      </c>
    </row>
    <row r="703" spans="1:65" s="14" customFormat="1" ht="10.199999999999999">
      <c r="B703" s="209"/>
      <c r="C703" s="210"/>
      <c r="D703" s="200" t="s">
        <v>154</v>
      </c>
      <c r="E703" s="211" t="s">
        <v>19</v>
      </c>
      <c r="F703" s="212" t="s">
        <v>851</v>
      </c>
      <c r="G703" s="210"/>
      <c r="H703" s="213">
        <v>1.0999999999999999E-2</v>
      </c>
      <c r="I703" s="214"/>
      <c r="J703" s="210"/>
      <c r="K703" s="210"/>
      <c r="L703" s="215"/>
      <c r="M703" s="216"/>
      <c r="N703" s="217"/>
      <c r="O703" s="217"/>
      <c r="P703" s="217"/>
      <c r="Q703" s="217"/>
      <c r="R703" s="217"/>
      <c r="S703" s="217"/>
      <c r="T703" s="218"/>
      <c r="AT703" s="219" t="s">
        <v>154</v>
      </c>
      <c r="AU703" s="219" t="s">
        <v>78</v>
      </c>
      <c r="AV703" s="14" t="s">
        <v>78</v>
      </c>
      <c r="AW703" s="14" t="s">
        <v>31</v>
      </c>
      <c r="AX703" s="14" t="s">
        <v>69</v>
      </c>
      <c r="AY703" s="219" t="s">
        <v>144</v>
      </c>
    </row>
    <row r="704" spans="1:65" s="15" customFormat="1" ht="10.199999999999999">
      <c r="B704" s="220"/>
      <c r="C704" s="221"/>
      <c r="D704" s="200" t="s">
        <v>154</v>
      </c>
      <c r="E704" s="222" t="s">
        <v>19</v>
      </c>
      <c r="F704" s="223" t="s">
        <v>158</v>
      </c>
      <c r="G704" s="221"/>
      <c r="H704" s="224">
        <v>3.5000000000000003E-2</v>
      </c>
      <c r="I704" s="225"/>
      <c r="J704" s="221"/>
      <c r="K704" s="221"/>
      <c r="L704" s="226"/>
      <c r="M704" s="227"/>
      <c r="N704" s="228"/>
      <c r="O704" s="228"/>
      <c r="P704" s="228"/>
      <c r="Q704" s="228"/>
      <c r="R704" s="228"/>
      <c r="S704" s="228"/>
      <c r="T704" s="229"/>
      <c r="AT704" s="230" t="s">
        <v>154</v>
      </c>
      <c r="AU704" s="230" t="s">
        <v>78</v>
      </c>
      <c r="AV704" s="15" t="s">
        <v>106</v>
      </c>
      <c r="AW704" s="15" t="s">
        <v>31</v>
      </c>
      <c r="AX704" s="15" t="s">
        <v>74</v>
      </c>
      <c r="AY704" s="230" t="s">
        <v>144</v>
      </c>
    </row>
    <row r="705" spans="1:65" s="2" customFormat="1" ht="16.5" customHeight="1">
      <c r="A705" s="36"/>
      <c r="B705" s="37"/>
      <c r="C705" s="180" t="s">
        <v>852</v>
      </c>
      <c r="D705" s="180" t="s">
        <v>146</v>
      </c>
      <c r="E705" s="181" t="s">
        <v>853</v>
      </c>
      <c r="F705" s="182" t="s">
        <v>854</v>
      </c>
      <c r="G705" s="183" t="s">
        <v>149</v>
      </c>
      <c r="H705" s="184">
        <v>0.29599999999999999</v>
      </c>
      <c r="I705" s="185"/>
      <c r="J705" s="186">
        <f>ROUND(I705*H705,2)</f>
        <v>0</v>
      </c>
      <c r="K705" s="182" t="s">
        <v>150</v>
      </c>
      <c r="L705" s="41"/>
      <c r="M705" s="187" t="s">
        <v>19</v>
      </c>
      <c r="N705" s="188" t="s">
        <v>40</v>
      </c>
      <c r="O705" s="66"/>
      <c r="P705" s="189">
        <f>O705*H705</f>
        <v>0</v>
      </c>
      <c r="Q705" s="189">
        <v>2.5960999999999999</v>
      </c>
      <c r="R705" s="189">
        <f>Q705*H705</f>
        <v>0.76844559999999995</v>
      </c>
      <c r="S705" s="189">
        <v>0</v>
      </c>
      <c r="T705" s="190">
        <f>S705*H705</f>
        <v>0</v>
      </c>
      <c r="U705" s="36"/>
      <c r="V705" s="36"/>
      <c r="W705" s="36"/>
      <c r="X705" s="36"/>
      <c r="Y705" s="36"/>
      <c r="Z705" s="36"/>
      <c r="AA705" s="36"/>
      <c r="AB705" s="36"/>
      <c r="AC705" s="36"/>
      <c r="AD705" s="36"/>
      <c r="AE705" s="36"/>
      <c r="AR705" s="191" t="s">
        <v>106</v>
      </c>
      <c r="AT705" s="191" t="s">
        <v>146</v>
      </c>
      <c r="AU705" s="191" t="s">
        <v>78</v>
      </c>
      <c r="AY705" s="19" t="s">
        <v>144</v>
      </c>
      <c r="BE705" s="192">
        <f>IF(N705="základní",J705,0)</f>
        <v>0</v>
      </c>
      <c r="BF705" s="192">
        <f>IF(N705="snížená",J705,0)</f>
        <v>0</v>
      </c>
      <c r="BG705" s="192">
        <f>IF(N705="zákl. přenesená",J705,0)</f>
        <v>0</v>
      </c>
      <c r="BH705" s="192">
        <f>IF(N705="sníž. přenesená",J705,0)</f>
        <v>0</v>
      </c>
      <c r="BI705" s="192">
        <f>IF(N705="nulová",J705,0)</f>
        <v>0</v>
      </c>
      <c r="BJ705" s="19" t="s">
        <v>74</v>
      </c>
      <c r="BK705" s="192">
        <f>ROUND(I705*H705,2)</f>
        <v>0</v>
      </c>
      <c r="BL705" s="19" t="s">
        <v>106</v>
      </c>
      <c r="BM705" s="191" t="s">
        <v>855</v>
      </c>
    </row>
    <row r="706" spans="1:65" s="2" customFormat="1" ht="10.199999999999999">
      <c r="A706" s="36"/>
      <c r="B706" s="37"/>
      <c r="C706" s="38"/>
      <c r="D706" s="193" t="s">
        <v>152</v>
      </c>
      <c r="E706" s="38"/>
      <c r="F706" s="194" t="s">
        <v>856</v>
      </c>
      <c r="G706" s="38"/>
      <c r="H706" s="38"/>
      <c r="I706" s="195"/>
      <c r="J706" s="38"/>
      <c r="K706" s="38"/>
      <c r="L706" s="41"/>
      <c r="M706" s="196"/>
      <c r="N706" s="197"/>
      <c r="O706" s="66"/>
      <c r="P706" s="66"/>
      <c r="Q706" s="66"/>
      <c r="R706" s="66"/>
      <c r="S706" s="66"/>
      <c r="T706" s="67"/>
      <c r="U706" s="36"/>
      <c r="V706" s="36"/>
      <c r="W706" s="36"/>
      <c r="X706" s="36"/>
      <c r="Y706" s="36"/>
      <c r="Z706" s="36"/>
      <c r="AA706" s="36"/>
      <c r="AB706" s="36"/>
      <c r="AC706" s="36"/>
      <c r="AD706" s="36"/>
      <c r="AE706" s="36"/>
      <c r="AT706" s="19" t="s">
        <v>152</v>
      </c>
      <c r="AU706" s="19" t="s">
        <v>78</v>
      </c>
    </row>
    <row r="707" spans="1:65" s="13" customFormat="1" ht="10.199999999999999">
      <c r="B707" s="198"/>
      <c r="C707" s="199"/>
      <c r="D707" s="200" t="s">
        <v>154</v>
      </c>
      <c r="E707" s="201" t="s">
        <v>19</v>
      </c>
      <c r="F707" s="202" t="s">
        <v>848</v>
      </c>
      <c r="G707" s="199"/>
      <c r="H707" s="201" t="s">
        <v>19</v>
      </c>
      <c r="I707" s="203"/>
      <c r="J707" s="199"/>
      <c r="K707" s="199"/>
      <c r="L707" s="204"/>
      <c r="M707" s="205"/>
      <c r="N707" s="206"/>
      <c r="O707" s="206"/>
      <c r="P707" s="206"/>
      <c r="Q707" s="206"/>
      <c r="R707" s="206"/>
      <c r="S707" s="206"/>
      <c r="T707" s="207"/>
      <c r="AT707" s="208" t="s">
        <v>154</v>
      </c>
      <c r="AU707" s="208" t="s">
        <v>78</v>
      </c>
      <c r="AV707" s="13" t="s">
        <v>74</v>
      </c>
      <c r="AW707" s="13" t="s">
        <v>31</v>
      </c>
      <c r="AX707" s="13" t="s">
        <v>69</v>
      </c>
      <c r="AY707" s="208" t="s">
        <v>144</v>
      </c>
    </row>
    <row r="708" spans="1:65" s="14" customFormat="1" ht="10.199999999999999">
      <c r="B708" s="209"/>
      <c r="C708" s="210"/>
      <c r="D708" s="200" t="s">
        <v>154</v>
      </c>
      <c r="E708" s="211" t="s">
        <v>19</v>
      </c>
      <c r="F708" s="212" t="s">
        <v>857</v>
      </c>
      <c r="G708" s="210"/>
      <c r="H708" s="213">
        <v>6.8000000000000005E-2</v>
      </c>
      <c r="I708" s="214"/>
      <c r="J708" s="210"/>
      <c r="K708" s="210"/>
      <c r="L708" s="215"/>
      <c r="M708" s="216"/>
      <c r="N708" s="217"/>
      <c r="O708" s="217"/>
      <c r="P708" s="217"/>
      <c r="Q708" s="217"/>
      <c r="R708" s="217"/>
      <c r="S708" s="217"/>
      <c r="T708" s="218"/>
      <c r="AT708" s="219" t="s">
        <v>154</v>
      </c>
      <c r="AU708" s="219" t="s">
        <v>78</v>
      </c>
      <c r="AV708" s="14" t="s">
        <v>78</v>
      </c>
      <c r="AW708" s="14" t="s">
        <v>31</v>
      </c>
      <c r="AX708" s="14" t="s">
        <v>69</v>
      </c>
      <c r="AY708" s="219" t="s">
        <v>144</v>
      </c>
    </row>
    <row r="709" spans="1:65" s="14" customFormat="1" ht="10.199999999999999">
      <c r="B709" s="209"/>
      <c r="C709" s="210"/>
      <c r="D709" s="200" t="s">
        <v>154</v>
      </c>
      <c r="E709" s="211" t="s">
        <v>19</v>
      </c>
      <c r="F709" s="212" t="s">
        <v>858</v>
      </c>
      <c r="G709" s="210"/>
      <c r="H709" s="213">
        <v>0.13500000000000001</v>
      </c>
      <c r="I709" s="214"/>
      <c r="J709" s="210"/>
      <c r="K709" s="210"/>
      <c r="L709" s="215"/>
      <c r="M709" s="216"/>
      <c r="N709" s="217"/>
      <c r="O709" s="217"/>
      <c r="P709" s="217"/>
      <c r="Q709" s="217"/>
      <c r="R709" s="217"/>
      <c r="S709" s="217"/>
      <c r="T709" s="218"/>
      <c r="AT709" s="219" t="s">
        <v>154</v>
      </c>
      <c r="AU709" s="219" t="s">
        <v>78</v>
      </c>
      <c r="AV709" s="14" t="s">
        <v>78</v>
      </c>
      <c r="AW709" s="14" t="s">
        <v>31</v>
      </c>
      <c r="AX709" s="14" t="s">
        <v>69</v>
      </c>
      <c r="AY709" s="219" t="s">
        <v>144</v>
      </c>
    </row>
    <row r="710" spans="1:65" s="14" customFormat="1" ht="10.199999999999999">
      <c r="B710" s="209"/>
      <c r="C710" s="210"/>
      <c r="D710" s="200" t="s">
        <v>154</v>
      </c>
      <c r="E710" s="211" t="s">
        <v>19</v>
      </c>
      <c r="F710" s="212" t="s">
        <v>859</v>
      </c>
      <c r="G710" s="210"/>
      <c r="H710" s="213">
        <v>9.2999999999999999E-2</v>
      </c>
      <c r="I710" s="214"/>
      <c r="J710" s="210"/>
      <c r="K710" s="210"/>
      <c r="L710" s="215"/>
      <c r="M710" s="216"/>
      <c r="N710" s="217"/>
      <c r="O710" s="217"/>
      <c r="P710" s="217"/>
      <c r="Q710" s="217"/>
      <c r="R710" s="217"/>
      <c r="S710" s="217"/>
      <c r="T710" s="218"/>
      <c r="AT710" s="219" t="s">
        <v>154</v>
      </c>
      <c r="AU710" s="219" t="s">
        <v>78</v>
      </c>
      <c r="AV710" s="14" t="s">
        <v>78</v>
      </c>
      <c r="AW710" s="14" t="s">
        <v>31</v>
      </c>
      <c r="AX710" s="14" t="s">
        <v>69</v>
      </c>
      <c r="AY710" s="219" t="s">
        <v>144</v>
      </c>
    </row>
    <row r="711" spans="1:65" s="15" customFormat="1" ht="10.199999999999999">
      <c r="B711" s="220"/>
      <c r="C711" s="221"/>
      <c r="D711" s="200" t="s">
        <v>154</v>
      </c>
      <c r="E711" s="222" t="s">
        <v>19</v>
      </c>
      <c r="F711" s="223" t="s">
        <v>158</v>
      </c>
      <c r="G711" s="221"/>
      <c r="H711" s="224">
        <v>0.29600000000000004</v>
      </c>
      <c r="I711" s="225"/>
      <c r="J711" s="221"/>
      <c r="K711" s="221"/>
      <c r="L711" s="226"/>
      <c r="M711" s="227"/>
      <c r="N711" s="228"/>
      <c r="O711" s="228"/>
      <c r="P711" s="228"/>
      <c r="Q711" s="228"/>
      <c r="R711" s="228"/>
      <c r="S711" s="228"/>
      <c r="T711" s="229"/>
      <c r="AT711" s="230" t="s">
        <v>154</v>
      </c>
      <c r="AU711" s="230" t="s">
        <v>78</v>
      </c>
      <c r="AV711" s="15" t="s">
        <v>106</v>
      </c>
      <c r="AW711" s="15" t="s">
        <v>31</v>
      </c>
      <c r="AX711" s="15" t="s">
        <v>74</v>
      </c>
      <c r="AY711" s="230" t="s">
        <v>144</v>
      </c>
    </row>
    <row r="712" spans="1:65" s="2" customFormat="1" ht="24.15" customHeight="1">
      <c r="A712" s="36"/>
      <c r="B712" s="37"/>
      <c r="C712" s="180" t="s">
        <v>860</v>
      </c>
      <c r="D712" s="180" t="s">
        <v>146</v>
      </c>
      <c r="E712" s="181" t="s">
        <v>861</v>
      </c>
      <c r="F712" s="182" t="s">
        <v>862</v>
      </c>
      <c r="G712" s="183" t="s">
        <v>418</v>
      </c>
      <c r="H712" s="184">
        <v>100</v>
      </c>
      <c r="I712" s="185"/>
      <c r="J712" s="186">
        <f>ROUND(I712*H712,2)</f>
        <v>0</v>
      </c>
      <c r="K712" s="182" t="s">
        <v>150</v>
      </c>
      <c r="L712" s="41"/>
      <c r="M712" s="187" t="s">
        <v>19</v>
      </c>
      <c r="N712" s="188" t="s">
        <v>40</v>
      </c>
      <c r="O712" s="66"/>
      <c r="P712" s="189">
        <f>O712*H712</f>
        <v>0</v>
      </c>
      <c r="Q712" s="189">
        <v>0</v>
      </c>
      <c r="R712" s="189">
        <f>Q712*H712</f>
        <v>0</v>
      </c>
      <c r="S712" s="189">
        <v>0</v>
      </c>
      <c r="T712" s="190">
        <f>S712*H712</f>
        <v>0</v>
      </c>
      <c r="U712" s="36"/>
      <c r="V712" s="36"/>
      <c r="W712" s="36"/>
      <c r="X712" s="36"/>
      <c r="Y712" s="36"/>
      <c r="Z712" s="36"/>
      <c r="AA712" s="36"/>
      <c r="AB712" s="36"/>
      <c r="AC712" s="36"/>
      <c r="AD712" s="36"/>
      <c r="AE712" s="36"/>
      <c r="AR712" s="191" t="s">
        <v>106</v>
      </c>
      <c r="AT712" s="191" t="s">
        <v>146</v>
      </c>
      <c r="AU712" s="191" t="s">
        <v>78</v>
      </c>
      <c r="AY712" s="19" t="s">
        <v>144</v>
      </c>
      <c r="BE712" s="192">
        <f>IF(N712="základní",J712,0)</f>
        <v>0</v>
      </c>
      <c r="BF712" s="192">
        <f>IF(N712="snížená",J712,0)</f>
        <v>0</v>
      </c>
      <c r="BG712" s="192">
        <f>IF(N712="zákl. přenesená",J712,0)</f>
        <v>0</v>
      </c>
      <c r="BH712" s="192">
        <f>IF(N712="sníž. přenesená",J712,0)</f>
        <v>0</v>
      </c>
      <c r="BI712" s="192">
        <f>IF(N712="nulová",J712,0)</f>
        <v>0</v>
      </c>
      <c r="BJ712" s="19" t="s">
        <v>74</v>
      </c>
      <c r="BK712" s="192">
        <f>ROUND(I712*H712,2)</f>
        <v>0</v>
      </c>
      <c r="BL712" s="19" t="s">
        <v>106</v>
      </c>
      <c r="BM712" s="191" t="s">
        <v>863</v>
      </c>
    </row>
    <row r="713" spans="1:65" s="2" customFormat="1" ht="10.199999999999999">
      <c r="A713" s="36"/>
      <c r="B713" s="37"/>
      <c r="C713" s="38"/>
      <c r="D713" s="193" t="s">
        <v>152</v>
      </c>
      <c r="E713" s="38"/>
      <c r="F713" s="194" t="s">
        <v>864</v>
      </c>
      <c r="G713" s="38"/>
      <c r="H713" s="38"/>
      <c r="I713" s="195"/>
      <c r="J713" s="38"/>
      <c r="K713" s="38"/>
      <c r="L713" s="41"/>
      <c r="M713" s="196"/>
      <c r="N713" s="197"/>
      <c r="O713" s="66"/>
      <c r="P713" s="66"/>
      <c r="Q713" s="66"/>
      <c r="R713" s="66"/>
      <c r="S713" s="66"/>
      <c r="T713" s="67"/>
      <c r="U713" s="36"/>
      <c r="V713" s="36"/>
      <c r="W713" s="36"/>
      <c r="X713" s="36"/>
      <c r="Y713" s="36"/>
      <c r="Z713" s="36"/>
      <c r="AA713" s="36"/>
      <c r="AB713" s="36"/>
      <c r="AC713" s="36"/>
      <c r="AD713" s="36"/>
      <c r="AE713" s="36"/>
      <c r="AT713" s="19" t="s">
        <v>152</v>
      </c>
      <c r="AU713" s="19" t="s">
        <v>78</v>
      </c>
    </row>
    <row r="714" spans="1:65" s="13" customFormat="1" ht="10.199999999999999">
      <c r="B714" s="198"/>
      <c r="C714" s="199"/>
      <c r="D714" s="200" t="s">
        <v>154</v>
      </c>
      <c r="E714" s="201" t="s">
        <v>19</v>
      </c>
      <c r="F714" s="202" t="s">
        <v>865</v>
      </c>
      <c r="G714" s="199"/>
      <c r="H714" s="201" t="s">
        <v>19</v>
      </c>
      <c r="I714" s="203"/>
      <c r="J714" s="199"/>
      <c r="K714" s="199"/>
      <c r="L714" s="204"/>
      <c r="M714" s="205"/>
      <c r="N714" s="206"/>
      <c r="O714" s="206"/>
      <c r="P714" s="206"/>
      <c r="Q714" s="206"/>
      <c r="R714" s="206"/>
      <c r="S714" s="206"/>
      <c r="T714" s="207"/>
      <c r="AT714" s="208" t="s">
        <v>154</v>
      </c>
      <c r="AU714" s="208" t="s">
        <v>78</v>
      </c>
      <c r="AV714" s="13" t="s">
        <v>74</v>
      </c>
      <c r="AW714" s="13" t="s">
        <v>31</v>
      </c>
      <c r="AX714" s="13" t="s">
        <v>69</v>
      </c>
      <c r="AY714" s="208" t="s">
        <v>144</v>
      </c>
    </row>
    <row r="715" spans="1:65" s="14" customFormat="1" ht="10.199999999999999">
      <c r="B715" s="209"/>
      <c r="C715" s="210"/>
      <c r="D715" s="200" t="s">
        <v>154</v>
      </c>
      <c r="E715" s="211" t="s">
        <v>19</v>
      </c>
      <c r="F715" s="212" t="s">
        <v>866</v>
      </c>
      <c r="G715" s="210"/>
      <c r="H715" s="213">
        <v>100</v>
      </c>
      <c r="I715" s="214"/>
      <c r="J715" s="210"/>
      <c r="K715" s="210"/>
      <c r="L715" s="215"/>
      <c r="M715" s="216"/>
      <c r="N715" s="217"/>
      <c r="O715" s="217"/>
      <c r="P715" s="217"/>
      <c r="Q715" s="217"/>
      <c r="R715" s="217"/>
      <c r="S715" s="217"/>
      <c r="T715" s="218"/>
      <c r="AT715" s="219" t="s">
        <v>154</v>
      </c>
      <c r="AU715" s="219" t="s">
        <v>78</v>
      </c>
      <c r="AV715" s="14" t="s">
        <v>78</v>
      </c>
      <c r="AW715" s="14" t="s">
        <v>31</v>
      </c>
      <c r="AX715" s="14" t="s">
        <v>69</v>
      </c>
      <c r="AY715" s="219" t="s">
        <v>144</v>
      </c>
    </row>
    <row r="716" spans="1:65" s="15" customFormat="1" ht="10.199999999999999">
      <c r="B716" s="220"/>
      <c r="C716" s="221"/>
      <c r="D716" s="200" t="s">
        <v>154</v>
      </c>
      <c r="E716" s="222" t="s">
        <v>19</v>
      </c>
      <c r="F716" s="223" t="s">
        <v>158</v>
      </c>
      <c r="G716" s="221"/>
      <c r="H716" s="224">
        <v>100</v>
      </c>
      <c r="I716" s="225"/>
      <c r="J716" s="221"/>
      <c r="K716" s="221"/>
      <c r="L716" s="226"/>
      <c r="M716" s="227"/>
      <c r="N716" s="228"/>
      <c r="O716" s="228"/>
      <c r="P716" s="228"/>
      <c r="Q716" s="228"/>
      <c r="R716" s="228"/>
      <c r="S716" s="228"/>
      <c r="T716" s="229"/>
      <c r="AT716" s="230" t="s">
        <v>154</v>
      </c>
      <c r="AU716" s="230" t="s">
        <v>78</v>
      </c>
      <c r="AV716" s="15" t="s">
        <v>106</v>
      </c>
      <c r="AW716" s="15" t="s">
        <v>31</v>
      </c>
      <c r="AX716" s="15" t="s">
        <v>74</v>
      </c>
      <c r="AY716" s="230" t="s">
        <v>144</v>
      </c>
    </row>
    <row r="717" spans="1:65" s="2" customFormat="1" ht="16.5" customHeight="1">
      <c r="A717" s="36"/>
      <c r="B717" s="37"/>
      <c r="C717" s="231" t="s">
        <v>867</v>
      </c>
      <c r="D717" s="231" t="s">
        <v>195</v>
      </c>
      <c r="E717" s="232" t="s">
        <v>868</v>
      </c>
      <c r="F717" s="233" t="s">
        <v>869</v>
      </c>
      <c r="G717" s="234" t="s">
        <v>418</v>
      </c>
      <c r="H717" s="235">
        <v>100</v>
      </c>
      <c r="I717" s="236"/>
      <c r="J717" s="237">
        <f>ROUND(I717*H717,2)</f>
        <v>0</v>
      </c>
      <c r="K717" s="233" t="s">
        <v>19</v>
      </c>
      <c r="L717" s="238"/>
      <c r="M717" s="239" t="s">
        <v>19</v>
      </c>
      <c r="N717" s="240" t="s">
        <v>40</v>
      </c>
      <c r="O717" s="66"/>
      <c r="P717" s="189">
        <f>O717*H717</f>
        <v>0</v>
      </c>
      <c r="Q717" s="189">
        <v>0</v>
      </c>
      <c r="R717" s="189">
        <f>Q717*H717</f>
        <v>0</v>
      </c>
      <c r="S717" s="189">
        <v>0</v>
      </c>
      <c r="T717" s="190">
        <f>S717*H717</f>
        <v>0</v>
      </c>
      <c r="U717" s="36"/>
      <c r="V717" s="36"/>
      <c r="W717" s="36"/>
      <c r="X717" s="36"/>
      <c r="Y717" s="36"/>
      <c r="Z717" s="36"/>
      <c r="AA717" s="36"/>
      <c r="AB717" s="36"/>
      <c r="AC717" s="36"/>
      <c r="AD717" s="36"/>
      <c r="AE717" s="36"/>
      <c r="AR717" s="191" t="s">
        <v>198</v>
      </c>
      <c r="AT717" s="191" t="s">
        <v>195</v>
      </c>
      <c r="AU717" s="191" t="s">
        <v>78</v>
      </c>
      <c r="AY717" s="19" t="s">
        <v>144</v>
      </c>
      <c r="BE717" s="192">
        <f>IF(N717="základní",J717,0)</f>
        <v>0</v>
      </c>
      <c r="BF717" s="192">
        <f>IF(N717="snížená",J717,0)</f>
        <v>0</v>
      </c>
      <c r="BG717" s="192">
        <f>IF(N717="zákl. přenesená",J717,0)</f>
        <v>0</v>
      </c>
      <c r="BH717" s="192">
        <f>IF(N717="sníž. přenesená",J717,0)</f>
        <v>0</v>
      </c>
      <c r="BI717" s="192">
        <f>IF(N717="nulová",J717,0)</f>
        <v>0</v>
      </c>
      <c r="BJ717" s="19" t="s">
        <v>74</v>
      </c>
      <c r="BK717" s="192">
        <f>ROUND(I717*H717,2)</f>
        <v>0</v>
      </c>
      <c r="BL717" s="19" t="s">
        <v>106</v>
      </c>
      <c r="BM717" s="191" t="s">
        <v>870</v>
      </c>
    </row>
    <row r="718" spans="1:65" s="13" customFormat="1" ht="10.199999999999999">
      <c r="B718" s="198"/>
      <c r="C718" s="199"/>
      <c r="D718" s="200" t="s">
        <v>154</v>
      </c>
      <c r="E718" s="201" t="s">
        <v>19</v>
      </c>
      <c r="F718" s="202" t="s">
        <v>871</v>
      </c>
      <c r="G718" s="199"/>
      <c r="H718" s="201" t="s">
        <v>19</v>
      </c>
      <c r="I718" s="203"/>
      <c r="J718" s="199"/>
      <c r="K718" s="199"/>
      <c r="L718" s="204"/>
      <c r="M718" s="205"/>
      <c r="N718" s="206"/>
      <c r="O718" s="206"/>
      <c r="P718" s="206"/>
      <c r="Q718" s="206"/>
      <c r="R718" s="206"/>
      <c r="S718" s="206"/>
      <c r="T718" s="207"/>
      <c r="AT718" s="208" t="s">
        <v>154</v>
      </c>
      <c r="AU718" s="208" t="s">
        <v>78</v>
      </c>
      <c r="AV718" s="13" t="s">
        <v>74</v>
      </c>
      <c r="AW718" s="13" t="s">
        <v>31</v>
      </c>
      <c r="AX718" s="13" t="s">
        <v>69</v>
      </c>
      <c r="AY718" s="208" t="s">
        <v>144</v>
      </c>
    </row>
    <row r="719" spans="1:65" s="14" customFormat="1" ht="10.199999999999999">
      <c r="B719" s="209"/>
      <c r="C719" s="210"/>
      <c r="D719" s="200" t="s">
        <v>154</v>
      </c>
      <c r="E719" s="211" t="s">
        <v>19</v>
      </c>
      <c r="F719" s="212" t="s">
        <v>260</v>
      </c>
      <c r="G719" s="210"/>
      <c r="H719" s="213">
        <v>100</v>
      </c>
      <c r="I719" s="214"/>
      <c r="J719" s="210"/>
      <c r="K719" s="210"/>
      <c r="L719" s="215"/>
      <c r="M719" s="216"/>
      <c r="N719" s="217"/>
      <c r="O719" s="217"/>
      <c r="P719" s="217"/>
      <c r="Q719" s="217"/>
      <c r="R719" s="217"/>
      <c r="S719" s="217"/>
      <c r="T719" s="218"/>
      <c r="AT719" s="219" t="s">
        <v>154</v>
      </c>
      <c r="AU719" s="219" t="s">
        <v>78</v>
      </c>
      <c r="AV719" s="14" t="s">
        <v>78</v>
      </c>
      <c r="AW719" s="14" t="s">
        <v>31</v>
      </c>
      <c r="AX719" s="14" t="s">
        <v>69</v>
      </c>
      <c r="AY719" s="219" t="s">
        <v>144</v>
      </c>
    </row>
    <row r="720" spans="1:65" s="15" customFormat="1" ht="10.199999999999999">
      <c r="B720" s="220"/>
      <c r="C720" s="221"/>
      <c r="D720" s="200" t="s">
        <v>154</v>
      </c>
      <c r="E720" s="222" t="s">
        <v>19</v>
      </c>
      <c r="F720" s="223" t="s">
        <v>158</v>
      </c>
      <c r="G720" s="221"/>
      <c r="H720" s="224">
        <v>100</v>
      </c>
      <c r="I720" s="225"/>
      <c r="J720" s="221"/>
      <c r="K720" s="221"/>
      <c r="L720" s="226"/>
      <c r="M720" s="227"/>
      <c r="N720" s="228"/>
      <c r="O720" s="228"/>
      <c r="P720" s="228"/>
      <c r="Q720" s="228"/>
      <c r="R720" s="228"/>
      <c r="S720" s="228"/>
      <c r="T720" s="229"/>
      <c r="AT720" s="230" t="s">
        <v>154</v>
      </c>
      <c r="AU720" s="230" t="s">
        <v>78</v>
      </c>
      <c r="AV720" s="15" t="s">
        <v>106</v>
      </c>
      <c r="AW720" s="15" t="s">
        <v>31</v>
      </c>
      <c r="AX720" s="15" t="s">
        <v>74</v>
      </c>
      <c r="AY720" s="230" t="s">
        <v>144</v>
      </c>
    </row>
    <row r="721" spans="1:65" s="12" customFormat="1" ht="22.8" customHeight="1">
      <c r="B721" s="164"/>
      <c r="C721" s="165"/>
      <c r="D721" s="166" t="s">
        <v>68</v>
      </c>
      <c r="E721" s="178" t="s">
        <v>106</v>
      </c>
      <c r="F721" s="178" t="s">
        <v>872</v>
      </c>
      <c r="G721" s="165"/>
      <c r="H721" s="165"/>
      <c r="I721" s="168"/>
      <c r="J721" s="179">
        <f>BK721</f>
        <v>0</v>
      </c>
      <c r="K721" s="165"/>
      <c r="L721" s="170"/>
      <c r="M721" s="171"/>
      <c r="N721" s="172"/>
      <c r="O721" s="172"/>
      <c r="P721" s="173">
        <f>SUM(P722:P925)</f>
        <v>0</v>
      </c>
      <c r="Q721" s="172"/>
      <c r="R721" s="173">
        <f>SUM(R722:R925)</f>
        <v>135.10024189000001</v>
      </c>
      <c r="S721" s="172"/>
      <c r="T721" s="174">
        <f>SUM(T722:T925)</f>
        <v>0</v>
      </c>
      <c r="AR721" s="175" t="s">
        <v>74</v>
      </c>
      <c r="AT721" s="176" t="s">
        <v>68</v>
      </c>
      <c r="AU721" s="176" t="s">
        <v>74</v>
      </c>
      <c r="AY721" s="175" t="s">
        <v>144</v>
      </c>
      <c r="BK721" s="177">
        <f>SUM(BK722:BK925)</f>
        <v>0</v>
      </c>
    </row>
    <row r="722" spans="1:65" s="2" customFormat="1" ht="24.15" customHeight="1">
      <c r="A722" s="36"/>
      <c r="B722" s="37"/>
      <c r="C722" s="180" t="s">
        <v>873</v>
      </c>
      <c r="D722" s="180" t="s">
        <v>146</v>
      </c>
      <c r="E722" s="181" t="s">
        <v>874</v>
      </c>
      <c r="F722" s="182" t="s">
        <v>875</v>
      </c>
      <c r="G722" s="183" t="s">
        <v>653</v>
      </c>
      <c r="H722" s="184">
        <v>80</v>
      </c>
      <c r="I722" s="185"/>
      <c r="J722" s="186">
        <f>ROUND(I722*H722,2)</f>
        <v>0</v>
      </c>
      <c r="K722" s="182" t="s">
        <v>150</v>
      </c>
      <c r="L722" s="41"/>
      <c r="M722" s="187" t="s">
        <v>19</v>
      </c>
      <c r="N722" s="188" t="s">
        <v>40</v>
      </c>
      <c r="O722" s="66"/>
      <c r="P722" s="189">
        <f>O722*H722</f>
        <v>0</v>
      </c>
      <c r="Q722" s="189">
        <v>2.2899999999999999E-3</v>
      </c>
      <c r="R722" s="189">
        <f>Q722*H722</f>
        <v>0.1832</v>
      </c>
      <c r="S722" s="189">
        <v>0</v>
      </c>
      <c r="T722" s="190">
        <f>S722*H722</f>
        <v>0</v>
      </c>
      <c r="U722" s="36"/>
      <c r="V722" s="36"/>
      <c r="W722" s="36"/>
      <c r="X722" s="36"/>
      <c r="Y722" s="36"/>
      <c r="Z722" s="36"/>
      <c r="AA722" s="36"/>
      <c r="AB722" s="36"/>
      <c r="AC722" s="36"/>
      <c r="AD722" s="36"/>
      <c r="AE722" s="36"/>
      <c r="AR722" s="191" t="s">
        <v>106</v>
      </c>
      <c r="AT722" s="191" t="s">
        <v>146</v>
      </c>
      <c r="AU722" s="191" t="s">
        <v>78</v>
      </c>
      <c r="AY722" s="19" t="s">
        <v>144</v>
      </c>
      <c r="BE722" s="192">
        <f>IF(N722="základní",J722,0)</f>
        <v>0</v>
      </c>
      <c r="BF722" s="192">
        <f>IF(N722="snížená",J722,0)</f>
        <v>0</v>
      </c>
      <c r="BG722" s="192">
        <f>IF(N722="zákl. přenesená",J722,0)</f>
        <v>0</v>
      </c>
      <c r="BH722" s="192">
        <f>IF(N722="sníž. přenesená",J722,0)</f>
        <v>0</v>
      </c>
      <c r="BI722" s="192">
        <f>IF(N722="nulová",J722,0)</f>
        <v>0</v>
      </c>
      <c r="BJ722" s="19" t="s">
        <v>74</v>
      </c>
      <c r="BK722" s="192">
        <f>ROUND(I722*H722,2)</f>
        <v>0</v>
      </c>
      <c r="BL722" s="19" t="s">
        <v>106</v>
      </c>
      <c r="BM722" s="191" t="s">
        <v>876</v>
      </c>
    </row>
    <row r="723" spans="1:65" s="2" customFormat="1" ht="10.199999999999999">
      <c r="A723" s="36"/>
      <c r="B723" s="37"/>
      <c r="C723" s="38"/>
      <c r="D723" s="193" t="s">
        <v>152</v>
      </c>
      <c r="E723" s="38"/>
      <c r="F723" s="194" t="s">
        <v>877</v>
      </c>
      <c r="G723" s="38"/>
      <c r="H723" s="38"/>
      <c r="I723" s="195"/>
      <c r="J723" s="38"/>
      <c r="K723" s="38"/>
      <c r="L723" s="41"/>
      <c r="M723" s="196"/>
      <c r="N723" s="197"/>
      <c r="O723" s="66"/>
      <c r="P723" s="66"/>
      <c r="Q723" s="66"/>
      <c r="R723" s="66"/>
      <c r="S723" s="66"/>
      <c r="T723" s="67"/>
      <c r="U723" s="36"/>
      <c r="V723" s="36"/>
      <c r="W723" s="36"/>
      <c r="X723" s="36"/>
      <c r="Y723" s="36"/>
      <c r="Z723" s="36"/>
      <c r="AA723" s="36"/>
      <c r="AB723" s="36"/>
      <c r="AC723" s="36"/>
      <c r="AD723" s="36"/>
      <c r="AE723" s="36"/>
      <c r="AT723" s="19" t="s">
        <v>152</v>
      </c>
      <c r="AU723" s="19" t="s">
        <v>78</v>
      </c>
    </row>
    <row r="724" spans="1:65" s="13" customFormat="1" ht="10.199999999999999">
      <c r="B724" s="198"/>
      <c r="C724" s="199"/>
      <c r="D724" s="200" t="s">
        <v>154</v>
      </c>
      <c r="E724" s="201" t="s">
        <v>19</v>
      </c>
      <c r="F724" s="202" t="s">
        <v>878</v>
      </c>
      <c r="G724" s="199"/>
      <c r="H724" s="201" t="s">
        <v>19</v>
      </c>
      <c r="I724" s="203"/>
      <c r="J724" s="199"/>
      <c r="K724" s="199"/>
      <c r="L724" s="204"/>
      <c r="M724" s="205"/>
      <c r="N724" s="206"/>
      <c r="O724" s="206"/>
      <c r="P724" s="206"/>
      <c r="Q724" s="206"/>
      <c r="R724" s="206"/>
      <c r="S724" s="206"/>
      <c r="T724" s="207"/>
      <c r="AT724" s="208" t="s">
        <v>154</v>
      </c>
      <c r="AU724" s="208" t="s">
        <v>78</v>
      </c>
      <c r="AV724" s="13" t="s">
        <v>74</v>
      </c>
      <c r="AW724" s="13" t="s">
        <v>31</v>
      </c>
      <c r="AX724" s="13" t="s">
        <v>69</v>
      </c>
      <c r="AY724" s="208" t="s">
        <v>144</v>
      </c>
    </row>
    <row r="725" spans="1:65" s="14" customFormat="1" ht="10.199999999999999">
      <c r="B725" s="209"/>
      <c r="C725" s="210"/>
      <c r="D725" s="200" t="s">
        <v>154</v>
      </c>
      <c r="E725" s="211" t="s">
        <v>19</v>
      </c>
      <c r="F725" s="212" t="s">
        <v>879</v>
      </c>
      <c r="G725" s="210"/>
      <c r="H725" s="213">
        <v>80</v>
      </c>
      <c r="I725" s="214"/>
      <c r="J725" s="210"/>
      <c r="K725" s="210"/>
      <c r="L725" s="215"/>
      <c r="M725" s="216"/>
      <c r="N725" s="217"/>
      <c r="O725" s="217"/>
      <c r="P725" s="217"/>
      <c r="Q725" s="217"/>
      <c r="R725" s="217"/>
      <c r="S725" s="217"/>
      <c r="T725" s="218"/>
      <c r="AT725" s="219" t="s">
        <v>154</v>
      </c>
      <c r="AU725" s="219" t="s">
        <v>78</v>
      </c>
      <c r="AV725" s="14" t="s">
        <v>78</v>
      </c>
      <c r="AW725" s="14" t="s">
        <v>31</v>
      </c>
      <c r="AX725" s="14" t="s">
        <v>69</v>
      </c>
      <c r="AY725" s="219" t="s">
        <v>144</v>
      </c>
    </row>
    <row r="726" spans="1:65" s="15" customFormat="1" ht="10.199999999999999">
      <c r="B726" s="220"/>
      <c r="C726" s="221"/>
      <c r="D726" s="200" t="s">
        <v>154</v>
      </c>
      <c r="E726" s="222" t="s">
        <v>19</v>
      </c>
      <c r="F726" s="223" t="s">
        <v>158</v>
      </c>
      <c r="G726" s="221"/>
      <c r="H726" s="224">
        <v>80</v>
      </c>
      <c r="I726" s="225"/>
      <c r="J726" s="221"/>
      <c r="K726" s="221"/>
      <c r="L726" s="226"/>
      <c r="M726" s="227"/>
      <c r="N726" s="228"/>
      <c r="O726" s="228"/>
      <c r="P726" s="228"/>
      <c r="Q726" s="228"/>
      <c r="R726" s="228"/>
      <c r="S726" s="228"/>
      <c r="T726" s="229"/>
      <c r="AT726" s="230" t="s">
        <v>154</v>
      </c>
      <c r="AU726" s="230" t="s">
        <v>78</v>
      </c>
      <c r="AV726" s="15" t="s">
        <v>106</v>
      </c>
      <c r="AW726" s="15" t="s">
        <v>31</v>
      </c>
      <c r="AX726" s="15" t="s">
        <v>74</v>
      </c>
      <c r="AY726" s="230" t="s">
        <v>144</v>
      </c>
    </row>
    <row r="727" spans="1:65" s="2" customFormat="1" ht="16.5" customHeight="1">
      <c r="A727" s="36"/>
      <c r="B727" s="37"/>
      <c r="C727" s="231" t="s">
        <v>880</v>
      </c>
      <c r="D727" s="231" t="s">
        <v>195</v>
      </c>
      <c r="E727" s="232" t="s">
        <v>881</v>
      </c>
      <c r="F727" s="233" t="s">
        <v>882</v>
      </c>
      <c r="G727" s="234" t="s">
        <v>653</v>
      </c>
      <c r="H727" s="235">
        <v>88</v>
      </c>
      <c r="I727" s="236"/>
      <c r="J727" s="237">
        <f>ROUND(I727*H727,2)</f>
        <v>0</v>
      </c>
      <c r="K727" s="233" t="s">
        <v>150</v>
      </c>
      <c r="L727" s="238"/>
      <c r="M727" s="239" t="s">
        <v>19</v>
      </c>
      <c r="N727" s="240" t="s">
        <v>40</v>
      </c>
      <c r="O727" s="66"/>
      <c r="P727" s="189">
        <f>O727*H727</f>
        <v>0</v>
      </c>
      <c r="Q727" s="189">
        <v>2.7E-2</v>
      </c>
      <c r="R727" s="189">
        <f>Q727*H727</f>
        <v>2.3759999999999999</v>
      </c>
      <c r="S727" s="189">
        <v>0</v>
      </c>
      <c r="T727" s="190">
        <f>S727*H727</f>
        <v>0</v>
      </c>
      <c r="U727" s="36"/>
      <c r="V727" s="36"/>
      <c r="W727" s="36"/>
      <c r="X727" s="36"/>
      <c r="Y727" s="36"/>
      <c r="Z727" s="36"/>
      <c r="AA727" s="36"/>
      <c r="AB727" s="36"/>
      <c r="AC727" s="36"/>
      <c r="AD727" s="36"/>
      <c r="AE727" s="36"/>
      <c r="AR727" s="191" t="s">
        <v>198</v>
      </c>
      <c r="AT727" s="191" t="s">
        <v>195</v>
      </c>
      <c r="AU727" s="191" t="s">
        <v>78</v>
      </c>
      <c r="AY727" s="19" t="s">
        <v>144</v>
      </c>
      <c r="BE727" s="192">
        <f>IF(N727="základní",J727,0)</f>
        <v>0</v>
      </c>
      <c r="BF727" s="192">
        <f>IF(N727="snížená",J727,0)</f>
        <v>0</v>
      </c>
      <c r="BG727" s="192">
        <f>IF(N727="zákl. přenesená",J727,0)</f>
        <v>0</v>
      </c>
      <c r="BH727" s="192">
        <f>IF(N727="sníž. přenesená",J727,0)</f>
        <v>0</v>
      </c>
      <c r="BI727" s="192">
        <f>IF(N727="nulová",J727,0)</f>
        <v>0</v>
      </c>
      <c r="BJ727" s="19" t="s">
        <v>74</v>
      </c>
      <c r="BK727" s="192">
        <f>ROUND(I727*H727,2)</f>
        <v>0</v>
      </c>
      <c r="BL727" s="19" t="s">
        <v>106</v>
      </c>
      <c r="BM727" s="191" t="s">
        <v>883</v>
      </c>
    </row>
    <row r="728" spans="1:65" s="2" customFormat="1" ht="10.199999999999999">
      <c r="A728" s="36"/>
      <c r="B728" s="37"/>
      <c r="C728" s="38"/>
      <c r="D728" s="193" t="s">
        <v>152</v>
      </c>
      <c r="E728" s="38"/>
      <c r="F728" s="194" t="s">
        <v>884</v>
      </c>
      <c r="G728" s="38"/>
      <c r="H728" s="38"/>
      <c r="I728" s="195"/>
      <c r="J728" s="38"/>
      <c r="K728" s="38"/>
      <c r="L728" s="41"/>
      <c r="M728" s="196"/>
      <c r="N728" s="197"/>
      <c r="O728" s="66"/>
      <c r="P728" s="66"/>
      <c r="Q728" s="66"/>
      <c r="R728" s="66"/>
      <c r="S728" s="66"/>
      <c r="T728" s="67"/>
      <c r="U728" s="36"/>
      <c r="V728" s="36"/>
      <c r="W728" s="36"/>
      <c r="X728" s="36"/>
      <c r="Y728" s="36"/>
      <c r="Z728" s="36"/>
      <c r="AA728" s="36"/>
      <c r="AB728" s="36"/>
      <c r="AC728" s="36"/>
      <c r="AD728" s="36"/>
      <c r="AE728" s="36"/>
      <c r="AT728" s="19" t="s">
        <v>152</v>
      </c>
      <c r="AU728" s="19" t="s">
        <v>78</v>
      </c>
    </row>
    <row r="729" spans="1:65" s="14" customFormat="1" ht="10.199999999999999">
      <c r="B729" s="209"/>
      <c r="C729" s="210"/>
      <c r="D729" s="200" t="s">
        <v>154</v>
      </c>
      <c r="E729" s="210"/>
      <c r="F729" s="212" t="s">
        <v>885</v>
      </c>
      <c r="G729" s="210"/>
      <c r="H729" s="213">
        <v>88</v>
      </c>
      <c r="I729" s="214"/>
      <c r="J729" s="210"/>
      <c r="K729" s="210"/>
      <c r="L729" s="215"/>
      <c r="M729" s="216"/>
      <c r="N729" s="217"/>
      <c r="O729" s="217"/>
      <c r="P729" s="217"/>
      <c r="Q729" s="217"/>
      <c r="R729" s="217"/>
      <c r="S729" s="217"/>
      <c r="T729" s="218"/>
      <c r="AT729" s="219" t="s">
        <v>154</v>
      </c>
      <c r="AU729" s="219" t="s">
        <v>78</v>
      </c>
      <c r="AV729" s="14" t="s">
        <v>78</v>
      </c>
      <c r="AW729" s="14" t="s">
        <v>4</v>
      </c>
      <c r="AX729" s="14" t="s">
        <v>74</v>
      </c>
      <c r="AY729" s="219" t="s">
        <v>144</v>
      </c>
    </row>
    <row r="730" spans="1:65" s="2" customFormat="1" ht="24.15" customHeight="1">
      <c r="A730" s="36"/>
      <c r="B730" s="37"/>
      <c r="C730" s="180" t="s">
        <v>886</v>
      </c>
      <c r="D730" s="180" t="s">
        <v>146</v>
      </c>
      <c r="E730" s="181" t="s">
        <v>887</v>
      </c>
      <c r="F730" s="182" t="s">
        <v>888</v>
      </c>
      <c r="G730" s="183" t="s">
        <v>653</v>
      </c>
      <c r="H730" s="184">
        <v>14</v>
      </c>
      <c r="I730" s="185"/>
      <c r="J730" s="186">
        <f>ROUND(I730*H730,2)</f>
        <v>0</v>
      </c>
      <c r="K730" s="182" t="s">
        <v>150</v>
      </c>
      <c r="L730" s="41"/>
      <c r="M730" s="187" t="s">
        <v>19</v>
      </c>
      <c r="N730" s="188" t="s">
        <v>40</v>
      </c>
      <c r="O730" s="66"/>
      <c r="P730" s="189">
        <f>O730*H730</f>
        <v>0</v>
      </c>
      <c r="Q730" s="189">
        <v>0.18459</v>
      </c>
      <c r="R730" s="189">
        <f>Q730*H730</f>
        <v>2.58426</v>
      </c>
      <c r="S730" s="189">
        <v>0</v>
      </c>
      <c r="T730" s="190">
        <f>S730*H730</f>
        <v>0</v>
      </c>
      <c r="U730" s="36"/>
      <c r="V730" s="36"/>
      <c r="W730" s="36"/>
      <c r="X730" s="36"/>
      <c r="Y730" s="36"/>
      <c r="Z730" s="36"/>
      <c r="AA730" s="36"/>
      <c r="AB730" s="36"/>
      <c r="AC730" s="36"/>
      <c r="AD730" s="36"/>
      <c r="AE730" s="36"/>
      <c r="AR730" s="191" t="s">
        <v>106</v>
      </c>
      <c r="AT730" s="191" t="s">
        <v>146</v>
      </c>
      <c r="AU730" s="191" t="s">
        <v>78</v>
      </c>
      <c r="AY730" s="19" t="s">
        <v>144</v>
      </c>
      <c r="BE730" s="192">
        <f>IF(N730="základní",J730,0)</f>
        <v>0</v>
      </c>
      <c r="BF730" s="192">
        <f>IF(N730="snížená",J730,0)</f>
        <v>0</v>
      </c>
      <c r="BG730" s="192">
        <f>IF(N730="zákl. přenesená",J730,0)</f>
        <v>0</v>
      </c>
      <c r="BH730" s="192">
        <f>IF(N730="sníž. přenesená",J730,0)</f>
        <v>0</v>
      </c>
      <c r="BI730" s="192">
        <f>IF(N730="nulová",J730,0)</f>
        <v>0</v>
      </c>
      <c r="BJ730" s="19" t="s">
        <v>74</v>
      </c>
      <c r="BK730" s="192">
        <f>ROUND(I730*H730,2)</f>
        <v>0</v>
      </c>
      <c r="BL730" s="19" t="s">
        <v>106</v>
      </c>
      <c r="BM730" s="191" t="s">
        <v>889</v>
      </c>
    </row>
    <row r="731" spans="1:65" s="2" customFormat="1" ht="10.199999999999999">
      <c r="A731" s="36"/>
      <c r="B731" s="37"/>
      <c r="C731" s="38"/>
      <c r="D731" s="193" t="s">
        <v>152</v>
      </c>
      <c r="E731" s="38"/>
      <c r="F731" s="194" t="s">
        <v>890</v>
      </c>
      <c r="G731" s="38"/>
      <c r="H731" s="38"/>
      <c r="I731" s="195"/>
      <c r="J731" s="38"/>
      <c r="K731" s="38"/>
      <c r="L731" s="41"/>
      <c r="M731" s="196"/>
      <c r="N731" s="197"/>
      <c r="O731" s="66"/>
      <c r="P731" s="66"/>
      <c r="Q731" s="66"/>
      <c r="R731" s="66"/>
      <c r="S731" s="66"/>
      <c r="T731" s="67"/>
      <c r="U731" s="36"/>
      <c r="V731" s="36"/>
      <c r="W731" s="36"/>
      <c r="X731" s="36"/>
      <c r="Y731" s="36"/>
      <c r="Z731" s="36"/>
      <c r="AA731" s="36"/>
      <c r="AB731" s="36"/>
      <c r="AC731" s="36"/>
      <c r="AD731" s="36"/>
      <c r="AE731" s="36"/>
      <c r="AT731" s="19" t="s">
        <v>152</v>
      </c>
      <c r="AU731" s="19" t="s">
        <v>78</v>
      </c>
    </row>
    <row r="732" spans="1:65" s="13" customFormat="1" ht="10.199999999999999">
      <c r="B732" s="198"/>
      <c r="C732" s="199"/>
      <c r="D732" s="200" t="s">
        <v>154</v>
      </c>
      <c r="E732" s="201" t="s">
        <v>19</v>
      </c>
      <c r="F732" s="202" t="s">
        <v>891</v>
      </c>
      <c r="G732" s="199"/>
      <c r="H732" s="201" t="s">
        <v>19</v>
      </c>
      <c r="I732" s="203"/>
      <c r="J732" s="199"/>
      <c r="K732" s="199"/>
      <c r="L732" s="204"/>
      <c r="M732" s="205"/>
      <c r="N732" s="206"/>
      <c r="O732" s="206"/>
      <c r="P732" s="206"/>
      <c r="Q732" s="206"/>
      <c r="R732" s="206"/>
      <c r="S732" s="206"/>
      <c r="T732" s="207"/>
      <c r="AT732" s="208" t="s">
        <v>154</v>
      </c>
      <c r="AU732" s="208" t="s">
        <v>78</v>
      </c>
      <c r="AV732" s="13" t="s">
        <v>74</v>
      </c>
      <c r="AW732" s="13" t="s">
        <v>31</v>
      </c>
      <c r="AX732" s="13" t="s">
        <v>69</v>
      </c>
      <c r="AY732" s="208" t="s">
        <v>144</v>
      </c>
    </row>
    <row r="733" spans="1:65" s="13" customFormat="1" ht="10.199999999999999">
      <c r="B733" s="198"/>
      <c r="C733" s="199"/>
      <c r="D733" s="200" t="s">
        <v>154</v>
      </c>
      <c r="E733" s="201" t="s">
        <v>19</v>
      </c>
      <c r="F733" s="202" t="s">
        <v>892</v>
      </c>
      <c r="G733" s="199"/>
      <c r="H733" s="201" t="s">
        <v>19</v>
      </c>
      <c r="I733" s="203"/>
      <c r="J733" s="199"/>
      <c r="K733" s="199"/>
      <c r="L733" s="204"/>
      <c r="M733" s="205"/>
      <c r="N733" s="206"/>
      <c r="O733" s="206"/>
      <c r="P733" s="206"/>
      <c r="Q733" s="206"/>
      <c r="R733" s="206"/>
      <c r="S733" s="206"/>
      <c r="T733" s="207"/>
      <c r="AT733" s="208" t="s">
        <v>154</v>
      </c>
      <c r="AU733" s="208" t="s">
        <v>78</v>
      </c>
      <c r="AV733" s="13" t="s">
        <v>74</v>
      </c>
      <c r="AW733" s="13" t="s">
        <v>31</v>
      </c>
      <c r="AX733" s="13" t="s">
        <v>69</v>
      </c>
      <c r="AY733" s="208" t="s">
        <v>144</v>
      </c>
    </row>
    <row r="734" spans="1:65" s="14" customFormat="1" ht="10.199999999999999">
      <c r="B734" s="209"/>
      <c r="C734" s="210"/>
      <c r="D734" s="200" t="s">
        <v>154</v>
      </c>
      <c r="E734" s="211" t="s">
        <v>19</v>
      </c>
      <c r="F734" s="212" t="s">
        <v>78</v>
      </c>
      <c r="G734" s="210"/>
      <c r="H734" s="213">
        <v>2</v>
      </c>
      <c r="I734" s="214"/>
      <c r="J734" s="210"/>
      <c r="K734" s="210"/>
      <c r="L734" s="215"/>
      <c r="M734" s="216"/>
      <c r="N734" s="217"/>
      <c r="O734" s="217"/>
      <c r="P734" s="217"/>
      <c r="Q734" s="217"/>
      <c r="R734" s="217"/>
      <c r="S734" s="217"/>
      <c r="T734" s="218"/>
      <c r="AT734" s="219" t="s">
        <v>154</v>
      </c>
      <c r="AU734" s="219" t="s">
        <v>78</v>
      </c>
      <c r="AV734" s="14" t="s">
        <v>78</v>
      </c>
      <c r="AW734" s="14" t="s">
        <v>31</v>
      </c>
      <c r="AX734" s="14" t="s">
        <v>69</v>
      </c>
      <c r="AY734" s="219" t="s">
        <v>144</v>
      </c>
    </row>
    <row r="735" spans="1:65" s="13" customFormat="1" ht="10.199999999999999">
      <c r="B735" s="198"/>
      <c r="C735" s="199"/>
      <c r="D735" s="200" t="s">
        <v>154</v>
      </c>
      <c r="E735" s="201" t="s">
        <v>19</v>
      </c>
      <c r="F735" s="202" t="s">
        <v>893</v>
      </c>
      <c r="G735" s="199"/>
      <c r="H735" s="201" t="s">
        <v>19</v>
      </c>
      <c r="I735" s="203"/>
      <c r="J735" s="199"/>
      <c r="K735" s="199"/>
      <c r="L735" s="204"/>
      <c r="M735" s="205"/>
      <c r="N735" s="206"/>
      <c r="O735" s="206"/>
      <c r="P735" s="206"/>
      <c r="Q735" s="206"/>
      <c r="R735" s="206"/>
      <c r="S735" s="206"/>
      <c r="T735" s="207"/>
      <c r="AT735" s="208" t="s">
        <v>154</v>
      </c>
      <c r="AU735" s="208" t="s">
        <v>78</v>
      </c>
      <c r="AV735" s="13" t="s">
        <v>74</v>
      </c>
      <c r="AW735" s="13" t="s">
        <v>31</v>
      </c>
      <c r="AX735" s="13" t="s">
        <v>69</v>
      </c>
      <c r="AY735" s="208" t="s">
        <v>144</v>
      </c>
    </row>
    <row r="736" spans="1:65" s="14" customFormat="1" ht="10.199999999999999">
      <c r="B736" s="209"/>
      <c r="C736" s="210"/>
      <c r="D736" s="200" t="s">
        <v>154</v>
      </c>
      <c r="E736" s="211" t="s">
        <v>19</v>
      </c>
      <c r="F736" s="212" t="s">
        <v>74</v>
      </c>
      <c r="G736" s="210"/>
      <c r="H736" s="213">
        <v>1</v>
      </c>
      <c r="I736" s="214"/>
      <c r="J736" s="210"/>
      <c r="K736" s="210"/>
      <c r="L736" s="215"/>
      <c r="M736" s="216"/>
      <c r="N736" s="217"/>
      <c r="O736" s="217"/>
      <c r="P736" s="217"/>
      <c r="Q736" s="217"/>
      <c r="R736" s="217"/>
      <c r="S736" s="217"/>
      <c r="T736" s="218"/>
      <c r="AT736" s="219" t="s">
        <v>154</v>
      </c>
      <c r="AU736" s="219" t="s">
        <v>78</v>
      </c>
      <c r="AV736" s="14" t="s">
        <v>78</v>
      </c>
      <c r="AW736" s="14" t="s">
        <v>31</v>
      </c>
      <c r="AX736" s="14" t="s">
        <v>69</v>
      </c>
      <c r="AY736" s="219" t="s">
        <v>144</v>
      </c>
    </row>
    <row r="737" spans="1:65" s="13" customFormat="1" ht="10.199999999999999">
      <c r="B737" s="198"/>
      <c r="C737" s="199"/>
      <c r="D737" s="200" t="s">
        <v>154</v>
      </c>
      <c r="E737" s="201" t="s">
        <v>19</v>
      </c>
      <c r="F737" s="202" t="s">
        <v>894</v>
      </c>
      <c r="G737" s="199"/>
      <c r="H737" s="201" t="s">
        <v>19</v>
      </c>
      <c r="I737" s="203"/>
      <c r="J737" s="199"/>
      <c r="K737" s="199"/>
      <c r="L737" s="204"/>
      <c r="M737" s="205"/>
      <c r="N737" s="206"/>
      <c r="O737" s="206"/>
      <c r="P737" s="206"/>
      <c r="Q737" s="206"/>
      <c r="R737" s="206"/>
      <c r="S737" s="206"/>
      <c r="T737" s="207"/>
      <c r="AT737" s="208" t="s">
        <v>154</v>
      </c>
      <c r="AU737" s="208" t="s">
        <v>78</v>
      </c>
      <c r="AV737" s="13" t="s">
        <v>74</v>
      </c>
      <c r="AW737" s="13" t="s">
        <v>31</v>
      </c>
      <c r="AX737" s="13" t="s">
        <v>69</v>
      </c>
      <c r="AY737" s="208" t="s">
        <v>144</v>
      </c>
    </row>
    <row r="738" spans="1:65" s="13" customFormat="1" ht="10.199999999999999">
      <c r="B738" s="198"/>
      <c r="C738" s="199"/>
      <c r="D738" s="200" t="s">
        <v>154</v>
      </c>
      <c r="E738" s="201" t="s">
        <v>19</v>
      </c>
      <c r="F738" s="202" t="s">
        <v>895</v>
      </c>
      <c r="G738" s="199"/>
      <c r="H738" s="201" t="s">
        <v>19</v>
      </c>
      <c r="I738" s="203"/>
      <c r="J738" s="199"/>
      <c r="K738" s="199"/>
      <c r="L738" s="204"/>
      <c r="M738" s="205"/>
      <c r="N738" s="206"/>
      <c r="O738" s="206"/>
      <c r="P738" s="206"/>
      <c r="Q738" s="206"/>
      <c r="R738" s="206"/>
      <c r="S738" s="206"/>
      <c r="T738" s="207"/>
      <c r="AT738" s="208" t="s">
        <v>154</v>
      </c>
      <c r="AU738" s="208" t="s">
        <v>78</v>
      </c>
      <c r="AV738" s="13" t="s">
        <v>74</v>
      </c>
      <c r="AW738" s="13" t="s">
        <v>31</v>
      </c>
      <c r="AX738" s="13" t="s">
        <v>69</v>
      </c>
      <c r="AY738" s="208" t="s">
        <v>144</v>
      </c>
    </row>
    <row r="739" spans="1:65" s="14" customFormat="1" ht="10.199999999999999">
      <c r="B739" s="209"/>
      <c r="C739" s="210"/>
      <c r="D739" s="200" t="s">
        <v>154</v>
      </c>
      <c r="E739" s="211" t="s">
        <v>19</v>
      </c>
      <c r="F739" s="212" t="s">
        <v>112</v>
      </c>
      <c r="G739" s="210"/>
      <c r="H739" s="213">
        <v>9</v>
      </c>
      <c r="I739" s="214"/>
      <c r="J739" s="210"/>
      <c r="K739" s="210"/>
      <c r="L739" s="215"/>
      <c r="M739" s="216"/>
      <c r="N739" s="217"/>
      <c r="O739" s="217"/>
      <c r="P739" s="217"/>
      <c r="Q739" s="217"/>
      <c r="R739" s="217"/>
      <c r="S739" s="217"/>
      <c r="T739" s="218"/>
      <c r="AT739" s="219" t="s">
        <v>154</v>
      </c>
      <c r="AU739" s="219" t="s">
        <v>78</v>
      </c>
      <c r="AV739" s="14" t="s">
        <v>78</v>
      </c>
      <c r="AW739" s="14" t="s">
        <v>31</v>
      </c>
      <c r="AX739" s="14" t="s">
        <v>69</v>
      </c>
      <c r="AY739" s="219" t="s">
        <v>144</v>
      </c>
    </row>
    <row r="740" spans="1:65" s="13" customFormat="1" ht="10.199999999999999">
      <c r="B740" s="198"/>
      <c r="C740" s="199"/>
      <c r="D740" s="200" t="s">
        <v>154</v>
      </c>
      <c r="E740" s="201" t="s">
        <v>19</v>
      </c>
      <c r="F740" s="202" t="s">
        <v>896</v>
      </c>
      <c r="G740" s="199"/>
      <c r="H740" s="201" t="s">
        <v>19</v>
      </c>
      <c r="I740" s="203"/>
      <c r="J740" s="199"/>
      <c r="K740" s="199"/>
      <c r="L740" s="204"/>
      <c r="M740" s="205"/>
      <c r="N740" s="206"/>
      <c r="O740" s="206"/>
      <c r="P740" s="206"/>
      <c r="Q740" s="206"/>
      <c r="R740" s="206"/>
      <c r="S740" s="206"/>
      <c r="T740" s="207"/>
      <c r="AT740" s="208" t="s">
        <v>154</v>
      </c>
      <c r="AU740" s="208" t="s">
        <v>78</v>
      </c>
      <c r="AV740" s="13" t="s">
        <v>74</v>
      </c>
      <c r="AW740" s="13" t="s">
        <v>31</v>
      </c>
      <c r="AX740" s="13" t="s">
        <v>69</v>
      </c>
      <c r="AY740" s="208" t="s">
        <v>144</v>
      </c>
    </row>
    <row r="741" spans="1:65" s="14" customFormat="1" ht="10.199999999999999">
      <c r="B741" s="209"/>
      <c r="C741" s="210"/>
      <c r="D741" s="200" t="s">
        <v>154</v>
      </c>
      <c r="E741" s="211" t="s">
        <v>19</v>
      </c>
      <c r="F741" s="212" t="s">
        <v>74</v>
      </c>
      <c r="G741" s="210"/>
      <c r="H741" s="213">
        <v>1</v>
      </c>
      <c r="I741" s="214"/>
      <c r="J741" s="210"/>
      <c r="K741" s="210"/>
      <c r="L741" s="215"/>
      <c r="M741" s="216"/>
      <c r="N741" s="217"/>
      <c r="O741" s="217"/>
      <c r="P741" s="217"/>
      <c r="Q741" s="217"/>
      <c r="R741" s="217"/>
      <c r="S741" s="217"/>
      <c r="T741" s="218"/>
      <c r="AT741" s="219" t="s">
        <v>154</v>
      </c>
      <c r="AU741" s="219" t="s">
        <v>78</v>
      </c>
      <c r="AV741" s="14" t="s">
        <v>78</v>
      </c>
      <c r="AW741" s="14" t="s">
        <v>31</v>
      </c>
      <c r="AX741" s="14" t="s">
        <v>69</v>
      </c>
      <c r="AY741" s="219" t="s">
        <v>144</v>
      </c>
    </row>
    <row r="742" spans="1:65" s="13" customFormat="1" ht="10.199999999999999">
      <c r="B742" s="198"/>
      <c r="C742" s="199"/>
      <c r="D742" s="200" t="s">
        <v>154</v>
      </c>
      <c r="E742" s="201" t="s">
        <v>19</v>
      </c>
      <c r="F742" s="202" t="s">
        <v>897</v>
      </c>
      <c r="G742" s="199"/>
      <c r="H742" s="201" t="s">
        <v>19</v>
      </c>
      <c r="I742" s="203"/>
      <c r="J742" s="199"/>
      <c r="K742" s="199"/>
      <c r="L742" s="204"/>
      <c r="M742" s="205"/>
      <c r="N742" s="206"/>
      <c r="O742" s="206"/>
      <c r="P742" s="206"/>
      <c r="Q742" s="206"/>
      <c r="R742" s="206"/>
      <c r="S742" s="206"/>
      <c r="T742" s="207"/>
      <c r="AT742" s="208" t="s">
        <v>154</v>
      </c>
      <c r="AU742" s="208" t="s">
        <v>78</v>
      </c>
      <c r="AV742" s="13" t="s">
        <v>74</v>
      </c>
      <c r="AW742" s="13" t="s">
        <v>31</v>
      </c>
      <c r="AX742" s="13" t="s">
        <v>69</v>
      </c>
      <c r="AY742" s="208" t="s">
        <v>144</v>
      </c>
    </row>
    <row r="743" spans="1:65" s="14" customFormat="1" ht="10.199999999999999">
      <c r="B743" s="209"/>
      <c r="C743" s="210"/>
      <c r="D743" s="200" t="s">
        <v>154</v>
      </c>
      <c r="E743" s="211" t="s">
        <v>19</v>
      </c>
      <c r="F743" s="212" t="s">
        <v>74</v>
      </c>
      <c r="G743" s="210"/>
      <c r="H743" s="213">
        <v>1</v>
      </c>
      <c r="I743" s="214"/>
      <c r="J743" s="210"/>
      <c r="K743" s="210"/>
      <c r="L743" s="215"/>
      <c r="M743" s="216"/>
      <c r="N743" s="217"/>
      <c r="O743" s="217"/>
      <c r="P743" s="217"/>
      <c r="Q743" s="217"/>
      <c r="R743" s="217"/>
      <c r="S743" s="217"/>
      <c r="T743" s="218"/>
      <c r="AT743" s="219" t="s">
        <v>154</v>
      </c>
      <c r="AU743" s="219" t="s">
        <v>78</v>
      </c>
      <c r="AV743" s="14" t="s">
        <v>78</v>
      </c>
      <c r="AW743" s="14" t="s">
        <v>31</v>
      </c>
      <c r="AX743" s="14" t="s">
        <v>69</v>
      </c>
      <c r="AY743" s="219" t="s">
        <v>144</v>
      </c>
    </row>
    <row r="744" spans="1:65" s="15" customFormat="1" ht="10.199999999999999">
      <c r="B744" s="220"/>
      <c r="C744" s="221"/>
      <c r="D744" s="200" t="s">
        <v>154</v>
      </c>
      <c r="E744" s="222" t="s">
        <v>19</v>
      </c>
      <c r="F744" s="223" t="s">
        <v>158</v>
      </c>
      <c r="G744" s="221"/>
      <c r="H744" s="224">
        <v>14</v>
      </c>
      <c r="I744" s="225"/>
      <c r="J744" s="221"/>
      <c r="K744" s="221"/>
      <c r="L744" s="226"/>
      <c r="M744" s="227"/>
      <c r="N744" s="228"/>
      <c r="O744" s="228"/>
      <c r="P744" s="228"/>
      <c r="Q744" s="228"/>
      <c r="R744" s="228"/>
      <c r="S744" s="228"/>
      <c r="T744" s="229"/>
      <c r="AT744" s="230" t="s">
        <v>154</v>
      </c>
      <c r="AU744" s="230" t="s">
        <v>78</v>
      </c>
      <c r="AV744" s="15" t="s">
        <v>106</v>
      </c>
      <c r="AW744" s="15" t="s">
        <v>31</v>
      </c>
      <c r="AX744" s="15" t="s">
        <v>74</v>
      </c>
      <c r="AY744" s="230" t="s">
        <v>144</v>
      </c>
    </row>
    <row r="745" spans="1:65" s="2" customFormat="1" ht="16.5" customHeight="1">
      <c r="A745" s="36"/>
      <c r="B745" s="37"/>
      <c r="C745" s="231" t="s">
        <v>898</v>
      </c>
      <c r="D745" s="231" t="s">
        <v>195</v>
      </c>
      <c r="E745" s="232" t="s">
        <v>899</v>
      </c>
      <c r="F745" s="233" t="s">
        <v>900</v>
      </c>
      <c r="G745" s="234" t="s">
        <v>250</v>
      </c>
      <c r="H745" s="235">
        <v>3.2120000000000002</v>
      </c>
      <c r="I745" s="236"/>
      <c r="J745" s="237">
        <f>ROUND(I745*H745,2)</f>
        <v>0</v>
      </c>
      <c r="K745" s="233" t="s">
        <v>150</v>
      </c>
      <c r="L745" s="238"/>
      <c r="M745" s="239" t="s">
        <v>19</v>
      </c>
      <c r="N745" s="240" t="s">
        <v>40</v>
      </c>
      <c r="O745" s="66"/>
      <c r="P745" s="189">
        <f>O745*H745</f>
        <v>0</v>
      </c>
      <c r="Q745" s="189">
        <v>0.41299999999999998</v>
      </c>
      <c r="R745" s="189">
        <f>Q745*H745</f>
        <v>1.3265560000000001</v>
      </c>
      <c r="S745" s="189">
        <v>0</v>
      </c>
      <c r="T745" s="190">
        <f>S745*H745</f>
        <v>0</v>
      </c>
      <c r="U745" s="36"/>
      <c r="V745" s="36"/>
      <c r="W745" s="36"/>
      <c r="X745" s="36"/>
      <c r="Y745" s="36"/>
      <c r="Z745" s="36"/>
      <c r="AA745" s="36"/>
      <c r="AB745" s="36"/>
      <c r="AC745" s="36"/>
      <c r="AD745" s="36"/>
      <c r="AE745" s="36"/>
      <c r="AR745" s="191" t="s">
        <v>198</v>
      </c>
      <c r="AT745" s="191" t="s">
        <v>195</v>
      </c>
      <c r="AU745" s="191" t="s">
        <v>78</v>
      </c>
      <c r="AY745" s="19" t="s">
        <v>144</v>
      </c>
      <c r="BE745" s="192">
        <f>IF(N745="základní",J745,0)</f>
        <v>0</v>
      </c>
      <c r="BF745" s="192">
        <f>IF(N745="snížená",J745,0)</f>
        <v>0</v>
      </c>
      <c r="BG745" s="192">
        <f>IF(N745="zákl. přenesená",J745,0)</f>
        <v>0</v>
      </c>
      <c r="BH745" s="192">
        <f>IF(N745="sníž. přenesená",J745,0)</f>
        <v>0</v>
      </c>
      <c r="BI745" s="192">
        <f>IF(N745="nulová",J745,0)</f>
        <v>0</v>
      </c>
      <c r="BJ745" s="19" t="s">
        <v>74</v>
      </c>
      <c r="BK745" s="192">
        <f>ROUND(I745*H745,2)</f>
        <v>0</v>
      </c>
      <c r="BL745" s="19" t="s">
        <v>106</v>
      </c>
      <c r="BM745" s="191" t="s">
        <v>901</v>
      </c>
    </row>
    <row r="746" spans="1:65" s="2" customFormat="1" ht="10.199999999999999">
      <c r="A746" s="36"/>
      <c r="B746" s="37"/>
      <c r="C746" s="38"/>
      <c r="D746" s="193" t="s">
        <v>152</v>
      </c>
      <c r="E746" s="38"/>
      <c r="F746" s="194" t="s">
        <v>902</v>
      </c>
      <c r="G746" s="38"/>
      <c r="H746" s="38"/>
      <c r="I746" s="195"/>
      <c r="J746" s="38"/>
      <c r="K746" s="38"/>
      <c r="L746" s="41"/>
      <c r="M746" s="196"/>
      <c r="N746" s="197"/>
      <c r="O746" s="66"/>
      <c r="P746" s="66"/>
      <c r="Q746" s="66"/>
      <c r="R746" s="66"/>
      <c r="S746" s="66"/>
      <c r="T746" s="67"/>
      <c r="U746" s="36"/>
      <c r="V746" s="36"/>
      <c r="W746" s="36"/>
      <c r="X746" s="36"/>
      <c r="Y746" s="36"/>
      <c r="Z746" s="36"/>
      <c r="AA746" s="36"/>
      <c r="AB746" s="36"/>
      <c r="AC746" s="36"/>
      <c r="AD746" s="36"/>
      <c r="AE746" s="36"/>
      <c r="AT746" s="19" t="s">
        <v>152</v>
      </c>
      <c r="AU746" s="19" t="s">
        <v>78</v>
      </c>
    </row>
    <row r="747" spans="1:65" s="13" customFormat="1" ht="10.199999999999999">
      <c r="B747" s="198"/>
      <c r="C747" s="199"/>
      <c r="D747" s="200" t="s">
        <v>154</v>
      </c>
      <c r="E747" s="201" t="s">
        <v>19</v>
      </c>
      <c r="F747" s="202" t="s">
        <v>903</v>
      </c>
      <c r="G747" s="199"/>
      <c r="H747" s="201" t="s">
        <v>19</v>
      </c>
      <c r="I747" s="203"/>
      <c r="J747" s="199"/>
      <c r="K747" s="199"/>
      <c r="L747" s="204"/>
      <c r="M747" s="205"/>
      <c r="N747" s="206"/>
      <c r="O747" s="206"/>
      <c r="P747" s="206"/>
      <c r="Q747" s="206"/>
      <c r="R747" s="206"/>
      <c r="S747" s="206"/>
      <c r="T747" s="207"/>
      <c r="AT747" s="208" t="s">
        <v>154</v>
      </c>
      <c r="AU747" s="208" t="s">
        <v>78</v>
      </c>
      <c r="AV747" s="13" t="s">
        <v>74</v>
      </c>
      <c r="AW747" s="13" t="s">
        <v>31</v>
      </c>
      <c r="AX747" s="13" t="s">
        <v>69</v>
      </c>
      <c r="AY747" s="208" t="s">
        <v>144</v>
      </c>
    </row>
    <row r="748" spans="1:65" s="14" customFormat="1" ht="10.199999999999999">
      <c r="B748" s="209"/>
      <c r="C748" s="210"/>
      <c r="D748" s="200" t="s">
        <v>154</v>
      </c>
      <c r="E748" s="211" t="s">
        <v>19</v>
      </c>
      <c r="F748" s="212" t="s">
        <v>904</v>
      </c>
      <c r="G748" s="210"/>
      <c r="H748" s="213">
        <v>1.98</v>
      </c>
      <c r="I748" s="214"/>
      <c r="J748" s="210"/>
      <c r="K748" s="210"/>
      <c r="L748" s="215"/>
      <c r="M748" s="216"/>
      <c r="N748" s="217"/>
      <c r="O748" s="217"/>
      <c r="P748" s="217"/>
      <c r="Q748" s="217"/>
      <c r="R748" s="217"/>
      <c r="S748" s="217"/>
      <c r="T748" s="218"/>
      <c r="AT748" s="219" t="s">
        <v>154</v>
      </c>
      <c r="AU748" s="219" t="s">
        <v>78</v>
      </c>
      <c r="AV748" s="14" t="s">
        <v>78</v>
      </c>
      <c r="AW748" s="14" t="s">
        <v>31</v>
      </c>
      <c r="AX748" s="14" t="s">
        <v>69</v>
      </c>
      <c r="AY748" s="219" t="s">
        <v>144</v>
      </c>
    </row>
    <row r="749" spans="1:65" s="13" customFormat="1" ht="10.199999999999999">
      <c r="B749" s="198"/>
      <c r="C749" s="199"/>
      <c r="D749" s="200" t="s">
        <v>154</v>
      </c>
      <c r="E749" s="201" t="s">
        <v>19</v>
      </c>
      <c r="F749" s="202" t="s">
        <v>905</v>
      </c>
      <c r="G749" s="199"/>
      <c r="H749" s="201" t="s">
        <v>19</v>
      </c>
      <c r="I749" s="203"/>
      <c r="J749" s="199"/>
      <c r="K749" s="199"/>
      <c r="L749" s="204"/>
      <c r="M749" s="205"/>
      <c r="N749" s="206"/>
      <c r="O749" s="206"/>
      <c r="P749" s="206"/>
      <c r="Q749" s="206"/>
      <c r="R749" s="206"/>
      <c r="S749" s="206"/>
      <c r="T749" s="207"/>
      <c r="AT749" s="208" t="s">
        <v>154</v>
      </c>
      <c r="AU749" s="208" t="s">
        <v>78</v>
      </c>
      <c r="AV749" s="13" t="s">
        <v>74</v>
      </c>
      <c r="AW749" s="13" t="s">
        <v>31</v>
      </c>
      <c r="AX749" s="13" t="s">
        <v>69</v>
      </c>
      <c r="AY749" s="208" t="s">
        <v>144</v>
      </c>
    </row>
    <row r="750" spans="1:65" s="14" customFormat="1" ht="10.199999999999999">
      <c r="B750" s="209"/>
      <c r="C750" s="210"/>
      <c r="D750" s="200" t="s">
        <v>154</v>
      </c>
      <c r="E750" s="211" t="s">
        <v>19</v>
      </c>
      <c r="F750" s="212" t="s">
        <v>906</v>
      </c>
      <c r="G750" s="210"/>
      <c r="H750" s="213">
        <v>1.232</v>
      </c>
      <c r="I750" s="214"/>
      <c r="J750" s="210"/>
      <c r="K750" s="210"/>
      <c r="L750" s="215"/>
      <c r="M750" s="216"/>
      <c r="N750" s="217"/>
      <c r="O750" s="217"/>
      <c r="P750" s="217"/>
      <c r="Q750" s="217"/>
      <c r="R750" s="217"/>
      <c r="S750" s="217"/>
      <c r="T750" s="218"/>
      <c r="AT750" s="219" t="s">
        <v>154</v>
      </c>
      <c r="AU750" s="219" t="s">
        <v>78</v>
      </c>
      <c r="AV750" s="14" t="s">
        <v>78</v>
      </c>
      <c r="AW750" s="14" t="s">
        <v>31</v>
      </c>
      <c r="AX750" s="14" t="s">
        <v>69</v>
      </c>
      <c r="AY750" s="219" t="s">
        <v>144</v>
      </c>
    </row>
    <row r="751" spans="1:65" s="15" customFormat="1" ht="10.199999999999999">
      <c r="B751" s="220"/>
      <c r="C751" s="221"/>
      <c r="D751" s="200" t="s">
        <v>154</v>
      </c>
      <c r="E751" s="222" t="s">
        <v>19</v>
      </c>
      <c r="F751" s="223" t="s">
        <v>158</v>
      </c>
      <c r="G751" s="221"/>
      <c r="H751" s="224">
        <v>3.2119999999999997</v>
      </c>
      <c r="I751" s="225"/>
      <c r="J751" s="221"/>
      <c r="K751" s="221"/>
      <c r="L751" s="226"/>
      <c r="M751" s="227"/>
      <c r="N751" s="228"/>
      <c r="O751" s="228"/>
      <c r="P751" s="228"/>
      <c r="Q751" s="228"/>
      <c r="R751" s="228"/>
      <c r="S751" s="228"/>
      <c r="T751" s="229"/>
      <c r="AT751" s="230" t="s">
        <v>154</v>
      </c>
      <c r="AU751" s="230" t="s">
        <v>78</v>
      </c>
      <c r="AV751" s="15" t="s">
        <v>106</v>
      </c>
      <c r="AW751" s="15" t="s">
        <v>31</v>
      </c>
      <c r="AX751" s="15" t="s">
        <v>74</v>
      </c>
      <c r="AY751" s="230" t="s">
        <v>144</v>
      </c>
    </row>
    <row r="752" spans="1:65" s="2" customFormat="1" ht="16.5" customHeight="1">
      <c r="A752" s="36"/>
      <c r="B752" s="37"/>
      <c r="C752" s="231" t="s">
        <v>907</v>
      </c>
      <c r="D752" s="231" t="s">
        <v>195</v>
      </c>
      <c r="E752" s="232" t="s">
        <v>908</v>
      </c>
      <c r="F752" s="233" t="s">
        <v>909</v>
      </c>
      <c r="G752" s="234" t="s">
        <v>250</v>
      </c>
      <c r="H752" s="235">
        <v>26.928000000000001</v>
      </c>
      <c r="I752" s="236"/>
      <c r="J752" s="237">
        <f>ROUND(I752*H752,2)</f>
        <v>0</v>
      </c>
      <c r="K752" s="233" t="s">
        <v>150</v>
      </c>
      <c r="L752" s="238"/>
      <c r="M752" s="239" t="s">
        <v>19</v>
      </c>
      <c r="N752" s="240" t="s">
        <v>40</v>
      </c>
      <c r="O752" s="66"/>
      <c r="P752" s="189">
        <f>O752*H752</f>
        <v>0</v>
      </c>
      <c r="Q752" s="189">
        <v>0.31</v>
      </c>
      <c r="R752" s="189">
        <f>Q752*H752</f>
        <v>8.3476800000000004</v>
      </c>
      <c r="S752" s="189">
        <v>0</v>
      </c>
      <c r="T752" s="190">
        <f>S752*H752</f>
        <v>0</v>
      </c>
      <c r="U752" s="36"/>
      <c r="V752" s="36"/>
      <c r="W752" s="36"/>
      <c r="X752" s="36"/>
      <c r="Y752" s="36"/>
      <c r="Z752" s="36"/>
      <c r="AA752" s="36"/>
      <c r="AB752" s="36"/>
      <c r="AC752" s="36"/>
      <c r="AD752" s="36"/>
      <c r="AE752" s="36"/>
      <c r="AR752" s="191" t="s">
        <v>198</v>
      </c>
      <c r="AT752" s="191" t="s">
        <v>195</v>
      </c>
      <c r="AU752" s="191" t="s">
        <v>78</v>
      </c>
      <c r="AY752" s="19" t="s">
        <v>144</v>
      </c>
      <c r="BE752" s="192">
        <f>IF(N752="základní",J752,0)</f>
        <v>0</v>
      </c>
      <c r="BF752" s="192">
        <f>IF(N752="snížená",J752,0)</f>
        <v>0</v>
      </c>
      <c r="BG752" s="192">
        <f>IF(N752="zákl. přenesená",J752,0)</f>
        <v>0</v>
      </c>
      <c r="BH752" s="192">
        <f>IF(N752="sníž. přenesená",J752,0)</f>
        <v>0</v>
      </c>
      <c r="BI752" s="192">
        <f>IF(N752="nulová",J752,0)</f>
        <v>0</v>
      </c>
      <c r="BJ752" s="19" t="s">
        <v>74</v>
      </c>
      <c r="BK752" s="192">
        <f>ROUND(I752*H752,2)</f>
        <v>0</v>
      </c>
      <c r="BL752" s="19" t="s">
        <v>106</v>
      </c>
      <c r="BM752" s="191" t="s">
        <v>910</v>
      </c>
    </row>
    <row r="753" spans="1:65" s="2" customFormat="1" ht="10.199999999999999">
      <c r="A753" s="36"/>
      <c r="B753" s="37"/>
      <c r="C753" s="38"/>
      <c r="D753" s="193" t="s">
        <v>152</v>
      </c>
      <c r="E753" s="38"/>
      <c r="F753" s="194" t="s">
        <v>911</v>
      </c>
      <c r="G753" s="38"/>
      <c r="H753" s="38"/>
      <c r="I753" s="195"/>
      <c r="J753" s="38"/>
      <c r="K753" s="38"/>
      <c r="L753" s="41"/>
      <c r="M753" s="196"/>
      <c r="N753" s="197"/>
      <c r="O753" s="66"/>
      <c r="P753" s="66"/>
      <c r="Q753" s="66"/>
      <c r="R753" s="66"/>
      <c r="S753" s="66"/>
      <c r="T753" s="67"/>
      <c r="U753" s="36"/>
      <c r="V753" s="36"/>
      <c r="W753" s="36"/>
      <c r="X753" s="36"/>
      <c r="Y753" s="36"/>
      <c r="Z753" s="36"/>
      <c r="AA753" s="36"/>
      <c r="AB753" s="36"/>
      <c r="AC753" s="36"/>
      <c r="AD753" s="36"/>
      <c r="AE753" s="36"/>
      <c r="AT753" s="19" t="s">
        <v>152</v>
      </c>
      <c r="AU753" s="19" t="s">
        <v>78</v>
      </c>
    </row>
    <row r="754" spans="1:65" s="13" customFormat="1" ht="10.199999999999999">
      <c r="B754" s="198"/>
      <c r="C754" s="199"/>
      <c r="D754" s="200" t="s">
        <v>154</v>
      </c>
      <c r="E754" s="201" t="s">
        <v>19</v>
      </c>
      <c r="F754" s="202" t="s">
        <v>895</v>
      </c>
      <c r="G754" s="199"/>
      <c r="H754" s="201" t="s">
        <v>19</v>
      </c>
      <c r="I754" s="203"/>
      <c r="J754" s="199"/>
      <c r="K754" s="199"/>
      <c r="L754" s="204"/>
      <c r="M754" s="205"/>
      <c r="N754" s="206"/>
      <c r="O754" s="206"/>
      <c r="P754" s="206"/>
      <c r="Q754" s="206"/>
      <c r="R754" s="206"/>
      <c r="S754" s="206"/>
      <c r="T754" s="207"/>
      <c r="AT754" s="208" t="s">
        <v>154</v>
      </c>
      <c r="AU754" s="208" t="s">
        <v>78</v>
      </c>
      <c r="AV754" s="13" t="s">
        <v>74</v>
      </c>
      <c r="AW754" s="13" t="s">
        <v>31</v>
      </c>
      <c r="AX754" s="13" t="s">
        <v>69</v>
      </c>
      <c r="AY754" s="208" t="s">
        <v>144</v>
      </c>
    </row>
    <row r="755" spans="1:65" s="14" customFormat="1" ht="10.199999999999999">
      <c r="B755" s="209"/>
      <c r="C755" s="210"/>
      <c r="D755" s="200" t="s">
        <v>154</v>
      </c>
      <c r="E755" s="211" t="s">
        <v>19</v>
      </c>
      <c r="F755" s="212" t="s">
        <v>912</v>
      </c>
      <c r="G755" s="210"/>
      <c r="H755" s="213">
        <v>26.928000000000001</v>
      </c>
      <c r="I755" s="214"/>
      <c r="J755" s="210"/>
      <c r="K755" s="210"/>
      <c r="L755" s="215"/>
      <c r="M755" s="216"/>
      <c r="N755" s="217"/>
      <c r="O755" s="217"/>
      <c r="P755" s="217"/>
      <c r="Q755" s="217"/>
      <c r="R755" s="217"/>
      <c r="S755" s="217"/>
      <c r="T755" s="218"/>
      <c r="AT755" s="219" t="s">
        <v>154</v>
      </c>
      <c r="AU755" s="219" t="s">
        <v>78</v>
      </c>
      <c r="AV755" s="14" t="s">
        <v>78</v>
      </c>
      <c r="AW755" s="14" t="s">
        <v>31</v>
      </c>
      <c r="AX755" s="14" t="s">
        <v>69</v>
      </c>
      <c r="AY755" s="219" t="s">
        <v>144</v>
      </c>
    </row>
    <row r="756" spans="1:65" s="15" customFormat="1" ht="10.199999999999999">
      <c r="B756" s="220"/>
      <c r="C756" s="221"/>
      <c r="D756" s="200" t="s">
        <v>154</v>
      </c>
      <c r="E756" s="222" t="s">
        <v>19</v>
      </c>
      <c r="F756" s="223" t="s">
        <v>158</v>
      </c>
      <c r="G756" s="221"/>
      <c r="H756" s="224">
        <v>26.928000000000001</v>
      </c>
      <c r="I756" s="225"/>
      <c r="J756" s="221"/>
      <c r="K756" s="221"/>
      <c r="L756" s="226"/>
      <c r="M756" s="227"/>
      <c r="N756" s="228"/>
      <c r="O756" s="228"/>
      <c r="P756" s="228"/>
      <c r="Q756" s="228"/>
      <c r="R756" s="228"/>
      <c r="S756" s="228"/>
      <c r="T756" s="229"/>
      <c r="AT756" s="230" t="s">
        <v>154</v>
      </c>
      <c r="AU756" s="230" t="s">
        <v>78</v>
      </c>
      <c r="AV756" s="15" t="s">
        <v>106</v>
      </c>
      <c r="AW756" s="15" t="s">
        <v>31</v>
      </c>
      <c r="AX756" s="15" t="s">
        <v>74</v>
      </c>
      <c r="AY756" s="230" t="s">
        <v>144</v>
      </c>
    </row>
    <row r="757" spans="1:65" s="2" customFormat="1" ht="16.5" customHeight="1">
      <c r="A757" s="36"/>
      <c r="B757" s="37"/>
      <c r="C757" s="231" t="s">
        <v>913</v>
      </c>
      <c r="D757" s="231" t="s">
        <v>195</v>
      </c>
      <c r="E757" s="232" t="s">
        <v>914</v>
      </c>
      <c r="F757" s="233" t="s">
        <v>915</v>
      </c>
      <c r="G757" s="234" t="s">
        <v>250</v>
      </c>
      <c r="H757" s="235">
        <v>2.992</v>
      </c>
      <c r="I757" s="236"/>
      <c r="J757" s="237">
        <f>ROUND(I757*H757,2)</f>
        <v>0</v>
      </c>
      <c r="K757" s="233" t="s">
        <v>19</v>
      </c>
      <c r="L757" s="238"/>
      <c r="M757" s="239" t="s">
        <v>19</v>
      </c>
      <c r="N757" s="240" t="s">
        <v>40</v>
      </c>
      <c r="O757" s="66"/>
      <c r="P757" s="189">
        <f>O757*H757</f>
        <v>0</v>
      </c>
      <c r="Q757" s="189">
        <v>0.31</v>
      </c>
      <c r="R757" s="189">
        <f>Q757*H757</f>
        <v>0.92752000000000001</v>
      </c>
      <c r="S757" s="189">
        <v>0</v>
      </c>
      <c r="T757" s="190">
        <f>S757*H757</f>
        <v>0</v>
      </c>
      <c r="U757" s="36"/>
      <c r="V757" s="36"/>
      <c r="W757" s="36"/>
      <c r="X757" s="36"/>
      <c r="Y757" s="36"/>
      <c r="Z757" s="36"/>
      <c r="AA757" s="36"/>
      <c r="AB757" s="36"/>
      <c r="AC757" s="36"/>
      <c r="AD757" s="36"/>
      <c r="AE757" s="36"/>
      <c r="AR757" s="191" t="s">
        <v>198</v>
      </c>
      <c r="AT757" s="191" t="s">
        <v>195</v>
      </c>
      <c r="AU757" s="191" t="s">
        <v>78</v>
      </c>
      <c r="AY757" s="19" t="s">
        <v>144</v>
      </c>
      <c r="BE757" s="192">
        <f>IF(N757="základní",J757,0)</f>
        <v>0</v>
      </c>
      <c r="BF757" s="192">
        <f>IF(N757="snížená",J757,0)</f>
        <v>0</v>
      </c>
      <c r="BG757" s="192">
        <f>IF(N757="zákl. přenesená",J757,0)</f>
        <v>0</v>
      </c>
      <c r="BH757" s="192">
        <f>IF(N757="sníž. přenesená",J757,0)</f>
        <v>0</v>
      </c>
      <c r="BI757" s="192">
        <f>IF(N757="nulová",J757,0)</f>
        <v>0</v>
      </c>
      <c r="BJ757" s="19" t="s">
        <v>74</v>
      </c>
      <c r="BK757" s="192">
        <f>ROUND(I757*H757,2)</f>
        <v>0</v>
      </c>
      <c r="BL757" s="19" t="s">
        <v>106</v>
      </c>
      <c r="BM757" s="191" t="s">
        <v>916</v>
      </c>
    </row>
    <row r="758" spans="1:65" s="13" customFormat="1" ht="10.199999999999999">
      <c r="B758" s="198"/>
      <c r="C758" s="199"/>
      <c r="D758" s="200" t="s">
        <v>154</v>
      </c>
      <c r="E758" s="201" t="s">
        <v>19</v>
      </c>
      <c r="F758" s="202" t="s">
        <v>897</v>
      </c>
      <c r="G758" s="199"/>
      <c r="H758" s="201" t="s">
        <v>19</v>
      </c>
      <c r="I758" s="203"/>
      <c r="J758" s="199"/>
      <c r="K758" s="199"/>
      <c r="L758" s="204"/>
      <c r="M758" s="205"/>
      <c r="N758" s="206"/>
      <c r="O758" s="206"/>
      <c r="P758" s="206"/>
      <c r="Q758" s="206"/>
      <c r="R758" s="206"/>
      <c r="S758" s="206"/>
      <c r="T758" s="207"/>
      <c r="AT758" s="208" t="s">
        <v>154</v>
      </c>
      <c r="AU758" s="208" t="s">
        <v>78</v>
      </c>
      <c r="AV758" s="13" t="s">
        <v>74</v>
      </c>
      <c r="AW758" s="13" t="s">
        <v>31</v>
      </c>
      <c r="AX758" s="13" t="s">
        <v>69</v>
      </c>
      <c r="AY758" s="208" t="s">
        <v>144</v>
      </c>
    </row>
    <row r="759" spans="1:65" s="14" customFormat="1" ht="10.199999999999999">
      <c r="B759" s="209"/>
      <c r="C759" s="210"/>
      <c r="D759" s="200" t="s">
        <v>154</v>
      </c>
      <c r="E759" s="211" t="s">
        <v>19</v>
      </c>
      <c r="F759" s="212" t="s">
        <v>917</v>
      </c>
      <c r="G759" s="210"/>
      <c r="H759" s="213">
        <v>2.992</v>
      </c>
      <c r="I759" s="214"/>
      <c r="J759" s="210"/>
      <c r="K759" s="210"/>
      <c r="L759" s="215"/>
      <c r="M759" s="216"/>
      <c r="N759" s="217"/>
      <c r="O759" s="217"/>
      <c r="P759" s="217"/>
      <c r="Q759" s="217"/>
      <c r="R759" s="217"/>
      <c r="S759" s="217"/>
      <c r="T759" s="218"/>
      <c r="AT759" s="219" t="s">
        <v>154</v>
      </c>
      <c r="AU759" s="219" t="s">
        <v>78</v>
      </c>
      <c r="AV759" s="14" t="s">
        <v>78</v>
      </c>
      <c r="AW759" s="14" t="s">
        <v>31</v>
      </c>
      <c r="AX759" s="14" t="s">
        <v>69</v>
      </c>
      <c r="AY759" s="219" t="s">
        <v>144</v>
      </c>
    </row>
    <row r="760" spans="1:65" s="15" customFormat="1" ht="10.199999999999999">
      <c r="B760" s="220"/>
      <c r="C760" s="221"/>
      <c r="D760" s="200" t="s">
        <v>154</v>
      </c>
      <c r="E760" s="222" t="s">
        <v>19</v>
      </c>
      <c r="F760" s="223" t="s">
        <v>158</v>
      </c>
      <c r="G760" s="221"/>
      <c r="H760" s="224">
        <v>2.992</v>
      </c>
      <c r="I760" s="225"/>
      <c r="J760" s="221"/>
      <c r="K760" s="221"/>
      <c r="L760" s="226"/>
      <c r="M760" s="227"/>
      <c r="N760" s="228"/>
      <c r="O760" s="228"/>
      <c r="P760" s="228"/>
      <c r="Q760" s="228"/>
      <c r="R760" s="228"/>
      <c r="S760" s="228"/>
      <c r="T760" s="229"/>
      <c r="AT760" s="230" t="s">
        <v>154</v>
      </c>
      <c r="AU760" s="230" t="s">
        <v>78</v>
      </c>
      <c r="AV760" s="15" t="s">
        <v>106</v>
      </c>
      <c r="AW760" s="15" t="s">
        <v>31</v>
      </c>
      <c r="AX760" s="15" t="s">
        <v>74</v>
      </c>
      <c r="AY760" s="230" t="s">
        <v>144</v>
      </c>
    </row>
    <row r="761" spans="1:65" s="2" customFormat="1" ht="16.5" customHeight="1">
      <c r="A761" s="36"/>
      <c r="B761" s="37"/>
      <c r="C761" s="231" t="s">
        <v>918</v>
      </c>
      <c r="D761" s="231" t="s">
        <v>195</v>
      </c>
      <c r="E761" s="232" t="s">
        <v>919</v>
      </c>
      <c r="F761" s="233" t="s">
        <v>920</v>
      </c>
      <c r="G761" s="234" t="s">
        <v>250</v>
      </c>
      <c r="H761" s="235">
        <v>2.992</v>
      </c>
      <c r="I761" s="236"/>
      <c r="J761" s="237">
        <f>ROUND(I761*H761,2)</f>
        <v>0</v>
      </c>
      <c r="K761" s="233" t="s">
        <v>19</v>
      </c>
      <c r="L761" s="238"/>
      <c r="M761" s="239" t="s">
        <v>19</v>
      </c>
      <c r="N761" s="240" t="s">
        <v>40</v>
      </c>
      <c r="O761" s="66"/>
      <c r="P761" s="189">
        <f>O761*H761</f>
        <v>0</v>
      </c>
      <c r="Q761" s="189">
        <v>0.31</v>
      </c>
      <c r="R761" s="189">
        <f>Q761*H761</f>
        <v>0.92752000000000001</v>
      </c>
      <c r="S761" s="189">
        <v>0</v>
      </c>
      <c r="T761" s="190">
        <f>S761*H761</f>
        <v>0</v>
      </c>
      <c r="U761" s="36"/>
      <c r="V761" s="36"/>
      <c r="W761" s="36"/>
      <c r="X761" s="36"/>
      <c r="Y761" s="36"/>
      <c r="Z761" s="36"/>
      <c r="AA761" s="36"/>
      <c r="AB761" s="36"/>
      <c r="AC761" s="36"/>
      <c r="AD761" s="36"/>
      <c r="AE761" s="36"/>
      <c r="AR761" s="191" t="s">
        <v>198</v>
      </c>
      <c r="AT761" s="191" t="s">
        <v>195</v>
      </c>
      <c r="AU761" s="191" t="s">
        <v>78</v>
      </c>
      <c r="AY761" s="19" t="s">
        <v>144</v>
      </c>
      <c r="BE761" s="192">
        <f>IF(N761="základní",J761,0)</f>
        <v>0</v>
      </c>
      <c r="BF761" s="192">
        <f>IF(N761="snížená",J761,0)</f>
        <v>0</v>
      </c>
      <c r="BG761" s="192">
        <f>IF(N761="zákl. přenesená",J761,0)</f>
        <v>0</v>
      </c>
      <c r="BH761" s="192">
        <f>IF(N761="sníž. přenesená",J761,0)</f>
        <v>0</v>
      </c>
      <c r="BI761" s="192">
        <f>IF(N761="nulová",J761,0)</f>
        <v>0</v>
      </c>
      <c r="BJ761" s="19" t="s">
        <v>74</v>
      </c>
      <c r="BK761" s="192">
        <f>ROUND(I761*H761,2)</f>
        <v>0</v>
      </c>
      <c r="BL761" s="19" t="s">
        <v>106</v>
      </c>
      <c r="BM761" s="191" t="s">
        <v>921</v>
      </c>
    </row>
    <row r="762" spans="1:65" s="13" customFormat="1" ht="10.199999999999999">
      <c r="B762" s="198"/>
      <c r="C762" s="199"/>
      <c r="D762" s="200" t="s">
        <v>154</v>
      </c>
      <c r="E762" s="201" t="s">
        <v>19</v>
      </c>
      <c r="F762" s="202" t="s">
        <v>922</v>
      </c>
      <c r="G762" s="199"/>
      <c r="H762" s="201" t="s">
        <v>19</v>
      </c>
      <c r="I762" s="203"/>
      <c r="J762" s="199"/>
      <c r="K762" s="199"/>
      <c r="L762" s="204"/>
      <c r="M762" s="205"/>
      <c r="N762" s="206"/>
      <c r="O762" s="206"/>
      <c r="P762" s="206"/>
      <c r="Q762" s="206"/>
      <c r="R762" s="206"/>
      <c r="S762" s="206"/>
      <c r="T762" s="207"/>
      <c r="AT762" s="208" t="s">
        <v>154</v>
      </c>
      <c r="AU762" s="208" t="s">
        <v>78</v>
      </c>
      <c r="AV762" s="13" t="s">
        <v>74</v>
      </c>
      <c r="AW762" s="13" t="s">
        <v>31</v>
      </c>
      <c r="AX762" s="13" t="s">
        <v>69</v>
      </c>
      <c r="AY762" s="208" t="s">
        <v>144</v>
      </c>
    </row>
    <row r="763" spans="1:65" s="14" customFormat="1" ht="10.199999999999999">
      <c r="B763" s="209"/>
      <c r="C763" s="210"/>
      <c r="D763" s="200" t="s">
        <v>154</v>
      </c>
      <c r="E763" s="211" t="s">
        <v>19</v>
      </c>
      <c r="F763" s="212" t="s">
        <v>917</v>
      </c>
      <c r="G763" s="210"/>
      <c r="H763" s="213">
        <v>2.992</v>
      </c>
      <c r="I763" s="214"/>
      <c r="J763" s="210"/>
      <c r="K763" s="210"/>
      <c r="L763" s="215"/>
      <c r="M763" s="216"/>
      <c r="N763" s="217"/>
      <c r="O763" s="217"/>
      <c r="P763" s="217"/>
      <c r="Q763" s="217"/>
      <c r="R763" s="217"/>
      <c r="S763" s="217"/>
      <c r="T763" s="218"/>
      <c r="AT763" s="219" t="s">
        <v>154</v>
      </c>
      <c r="AU763" s="219" t="s">
        <v>78</v>
      </c>
      <c r="AV763" s="14" t="s">
        <v>78</v>
      </c>
      <c r="AW763" s="14" t="s">
        <v>31</v>
      </c>
      <c r="AX763" s="14" t="s">
        <v>69</v>
      </c>
      <c r="AY763" s="219" t="s">
        <v>144</v>
      </c>
    </row>
    <row r="764" spans="1:65" s="15" customFormat="1" ht="10.199999999999999">
      <c r="B764" s="220"/>
      <c r="C764" s="221"/>
      <c r="D764" s="200" t="s">
        <v>154</v>
      </c>
      <c r="E764" s="222" t="s">
        <v>19</v>
      </c>
      <c r="F764" s="223" t="s">
        <v>158</v>
      </c>
      <c r="G764" s="221"/>
      <c r="H764" s="224">
        <v>2.992</v>
      </c>
      <c r="I764" s="225"/>
      <c r="J764" s="221"/>
      <c r="K764" s="221"/>
      <c r="L764" s="226"/>
      <c r="M764" s="227"/>
      <c r="N764" s="228"/>
      <c r="O764" s="228"/>
      <c r="P764" s="228"/>
      <c r="Q764" s="228"/>
      <c r="R764" s="228"/>
      <c r="S764" s="228"/>
      <c r="T764" s="229"/>
      <c r="AT764" s="230" t="s">
        <v>154</v>
      </c>
      <c r="AU764" s="230" t="s">
        <v>78</v>
      </c>
      <c r="AV764" s="15" t="s">
        <v>106</v>
      </c>
      <c r="AW764" s="15" t="s">
        <v>31</v>
      </c>
      <c r="AX764" s="15" t="s">
        <v>74</v>
      </c>
      <c r="AY764" s="230" t="s">
        <v>144</v>
      </c>
    </row>
    <row r="765" spans="1:65" s="2" customFormat="1" ht="24.15" customHeight="1">
      <c r="A765" s="36"/>
      <c r="B765" s="37"/>
      <c r="C765" s="180" t="s">
        <v>923</v>
      </c>
      <c r="D765" s="180" t="s">
        <v>146</v>
      </c>
      <c r="E765" s="181" t="s">
        <v>924</v>
      </c>
      <c r="F765" s="182" t="s">
        <v>925</v>
      </c>
      <c r="G765" s="183" t="s">
        <v>653</v>
      </c>
      <c r="H765" s="184">
        <v>17</v>
      </c>
      <c r="I765" s="185"/>
      <c r="J765" s="186">
        <f>ROUND(I765*H765,2)</f>
        <v>0</v>
      </c>
      <c r="K765" s="182" t="s">
        <v>150</v>
      </c>
      <c r="L765" s="41"/>
      <c r="M765" s="187" t="s">
        <v>19</v>
      </c>
      <c r="N765" s="188" t="s">
        <v>40</v>
      </c>
      <c r="O765" s="66"/>
      <c r="P765" s="189">
        <f>O765*H765</f>
        <v>0</v>
      </c>
      <c r="Q765" s="189">
        <v>0.25574999999999998</v>
      </c>
      <c r="R765" s="189">
        <f>Q765*H765</f>
        <v>4.3477499999999996</v>
      </c>
      <c r="S765" s="189">
        <v>0</v>
      </c>
      <c r="T765" s="190">
        <f>S765*H765</f>
        <v>0</v>
      </c>
      <c r="U765" s="36"/>
      <c r="V765" s="36"/>
      <c r="W765" s="36"/>
      <c r="X765" s="36"/>
      <c r="Y765" s="36"/>
      <c r="Z765" s="36"/>
      <c r="AA765" s="36"/>
      <c r="AB765" s="36"/>
      <c r="AC765" s="36"/>
      <c r="AD765" s="36"/>
      <c r="AE765" s="36"/>
      <c r="AR765" s="191" t="s">
        <v>106</v>
      </c>
      <c r="AT765" s="191" t="s">
        <v>146</v>
      </c>
      <c r="AU765" s="191" t="s">
        <v>78</v>
      </c>
      <c r="AY765" s="19" t="s">
        <v>144</v>
      </c>
      <c r="BE765" s="192">
        <f>IF(N765="základní",J765,0)</f>
        <v>0</v>
      </c>
      <c r="BF765" s="192">
        <f>IF(N765="snížená",J765,0)</f>
        <v>0</v>
      </c>
      <c r="BG765" s="192">
        <f>IF(N765="zákl. přenesená",J765,0)</f>
        <v>0</v>
      </c>
      <c r="BH765" s="192">
        <f>IF(N765="sníž. přenesená",J765,0)</f>
        <v>0</v>
      </c>
      <c r="BI765" s="192">
        <f>IF(N765="nulová",J765,0)</f>
        <v>0</v>
      </c>
      <c r="BJ765" s="19" t="s">
        <v>74</v>
      </c>
      <c r="BK765" s="192">
        <f>ROUND(I765*H765,2)</f>
        <v>0</v>
      </c>
      <c r="BL765" s="19" t="s">
        <v>106</v>
      </c>
      <c r="BM765" s="191" t="s">
        <v>926</v>
      </c>
    </row>
    <row r="766" spans="1:65" s="2" customFormat="1" ht="10.199999999999999">
      <c r="A766" s="36"/>
      <c r="B766" s="37"/>
      <c r="C766" s="38"/>
      <c r="D766" s="193" t="s">
        <v>152</v>
      </c>
      <c r="E766" s="38"/>
      <c r="F766" s="194" t="s">
        <v>927</v>
      </c>
      <c r="G766" s="38"/>
      <c r="H766" s="38"/>
      <c r="I766" s="195"/>
      <c r="J766" s="38"/>
      <c r="K766" s="38"/>
      <c r="L766" s="41"/>
      <c r="M766" s="196"/>
      <c r="N766" s="197"/>
      <c r="O766" s="66"/>
      <c r="P766" s="66"/>
      <c r="Q766" s="66"/>
      <c r="R766" s="66"/>
      <c r="S766" s="66"/>
      <c r="T766" s="67"/>
      <c r="U766" s="36"/>
      <c r="V766" s="36"/>
      <c r="W766" s="36"/>
      <c r="X766" s="36"/>
      <c r="Y766" s="36"/>
      <c r="Z766" s="36"/>
      <c r="AA766" s="36"/>
      <c r="AB766" s="36"/>
      <c r="AC766" s="36"/>
      <c r="AD766" s="36"/>
      <c r="AE766" s="36"/>
      <c r="AT766" s="19" t="s">
        <v>152</v>
      </c>
      <c r="AU766" s="19" t="s">
        <v>78</v>
      </c>
    </row>
    <row r="767" spans="1:65" s="13" customFormat="1" ht="10.199999999999999">
      <c r="B767" s="198"/>
      <c r="C767" s="199"/>
      <c r="D767" s="200" t="s">
        <v>154</v>
      </c>
      <c r="E767" s="201" t="s">
        <v>19</v>
      </c>
      <c r="F767" s="202" t="s">
        <v>928</v>
      </c>
      <c r="G767" s="199"/>
      <c r="H767" s="201" t="s">
        <v>19</v>
      </c>
      <c r="I767" s="203"/>
      <c r="J767" s="199"/>
      <c r="K767" s="199"/>
      <c r="L767" s="204"/>
      <c r="M767" s="205"/>
      <c r="N767" s="206"/>
      <c r="O767" s="206"/>
      <c r="P767" s="206"/>
      <c r="Q767" s="206"/>
      <c r="R767" s="206"/>
      <c r="S767" s="206"/>
      <c r="T767" s="207"/>
      <c r="AT767" s="208" t="s">
        <v>154</v>
      </c>
      <c r="AU767" s="208" t="s">
        <v>78</v>
      </c>
      <c r="AV767" s="13" t="s">
        <v>74</v>
      </c>
      <c r="AW767" s="13" t="s">
        <v>31</v>
      </c>
      <c r="AX767" s="13" t="s">
        <v>69</v>
      </c>
      <c r="AY767" s="208" t="s">
        <v>144</v>
      </c>
    </row>
    <row r="768" spans="1:65" s="14" customFormat="1" ht="10.199999999999999">
      <c r="B768" s="209"/>
      <c r="C768" s="210"/>
      <c r="D768" s="200" t="s">
        <v>154</v>
      </c>
      <c r="E768" s="211" t="s">
        <v>19</v>
      </c>
      <c r="F768" s="212" t="s">
        <v>78</v>
      </c>
      <c r="G768" s="210"/>
      <c r="H768" s="213">
        <v>2</v>
      </c>
      <c r="I768" s="214"/>
      <c r="J768" s="210"/>
      <c r="K768" s="210"/>
      <c r="L768" s="215"/>
      <c r="M768" s="216"/>
      <c r="N768" s="217"/>
      <c r="O768" s="217"/>
      <c r="P768" s="217"/>
      <c r="Q768" s="217"/>
      <c r="R768" s="217"/>
      <c r="S768" s="217"/>
      <c r="T768" s="218"/>
      <c r="AT768" s="219" t="s">
        <v>154</v>
      </c>
      <c r="AU768" s="219" t="s">
        <v>78</v>
      </c>
      <c r="AV768" s="14" t="s">
        <v>78</v>
      </c>
      <c r="AW768" s="14" t="s">
        <v>31</v>
      </c>
      <c r="AX768" s="14" t="s">
        <v>69</v>
      </c>
      <c r="AY768" s="219" t="s">
        <v>144</v>
      </c>
    </row>
    <row r="769" spans="1:65" s="13" customFormat="1" ht="10.199999999999999">
      <c r="B769" s="198"/>
      <c r="C769" s="199"/>
      <c r="D769" s="200" t="s">
        <v>154</v>
      </c>
      <c r="E769" s="201" t="s">
        <v>19</v>
      </c>
      <c r="F769" s="202" t="s">
        <v>929</v>
      </c>
      <c r="G769" s="199"/>
      <c r="H769" s="201" t="s">
        <v>19</v>
      </c>
      <c r="I769" s="203"/>
      <c r="J769" s="199"/>
      <c r="K769" s="199"/>
      <c r="L769" s="204"/>
      <c r="M769" s="205"/>
      <c r="N769" s="206"/>
      <c r="O769" s="206"/>
      <c r="P769" s="206"/>
      <c r="Q769" s="206"/>
      <c r="R769" s="206"/>
      <c r="S769" s="206"/>
      <c r="T769" s="207"/>
      <c r="AT769" s="208" t="s">
        <v>154</v>
      </c>
      <c r="AU769" s="208" t="s">
        <v>78</v>
      </c>
      <c r="AV769" s="13" t="s">
        <v>74</v>
      </c>
      <c r="AW769" s="13" t="s">
        <v>31</v>
      </c>
      <c r="AX769" s="13" t="s">
        <v>69</v>
      </c>
      <c r="AY769" s="208" t="s">
        <v>144</v>
      </c>
    </row>
    <row r="770" spans="1:65" s="14" customFormat="1" ht="10.199999999999999">
      <c r="B770" s="209"/>
      <c r="C770" s="210"/>
      <c r="D770" s="200" t="s">
        <v>154</v>
      </c>
      <c r="E770" s="211" t="s">
        <v>19</v>
      </c>
      <c r="F770" s="212" t="s">
        <v>112</v>
      </c>
      <c r="G770" s="210"/>
      <c r="H770" s="213">
        <v>9</v>
      </c>
      <c r="I770" s="214"/>
      <c r="J770" s="210"/>
      <c r="K770" s="210"/>
      <c r="L770" s="215"/>
      <c r="M770" s="216"/>
      <c r="N770" s="217"/>
      <c r="O770" s="217"/>
      <c r="P770" s="217"/>
      <c r="Q770" s="217"/>
      <c r="R770" s="217"/>
      <c r="S770" s="217"/>
      <c r="T770" s="218"/>
      <c r="AT770" s="219" t="s">
        <v>154</v>
      </c>
      <c r="AU770" s="219" t="s">
        <v>78</v>
      </c>
      <c r="AV770" s="14" t="s">
        <v>78</v>
      </c>
      <c r="AW770" s="14" t="s">
        <v>31</v>
      </c>
      <c r="AX770" s="14" t="s">
        <v>69</v>
      </c>
      <c r="AY770" s="219" t="s">
        <v>144</v>
      </c>
    </row>
    <row r="771" spans="1:65" s="13" customFormat="1" ht="10.199999999999999">
      <c r="B771" s="198"/>
      <c r="C771" s="199"/>
      <c r="D771" s="200" t="s">
        <v>154</v>
      </c>
      <c r="E771" s="201" t="s">
        <v>19</v>
      </c>
      <c r="F771" s="202" t="s">
        <v>930</v>
      </c>
      <c r="G771" s="199"/>
      <c r="H771" s="201" t="s">
        <v>19</v>
      </c>
      <c r="I771" s="203"/>
      <c r="J771" s="199"/>
      <c r="K771" s="199"/>
      <c r="L771" s="204"/>
      <c r="M771" s="205"/>
      <c r="N771" s="206"/>
      <c r="O771" s="206"/>
      <c r="P771" s="206"/>
      <c r="Q771" s="206"/>
      <c r="R771" s="206"/>
      <c r="S771" s="206"/>
      <c r="T771" s="207"/>
      <c r="AT771" s="208" t="s">
        <v>154</v>
      </c>
      <c r="AU771" s="208" t="s">
        <v>78</v>
      </c>
      <c r="AV771" s="13" t="s">
        <v>74</v>
      </c>
      <c r="AW771" s="13" t="s">
        <v>31</v>
      </c>
      <c r="AX771" s="13" t="s">
        <v>69</v>
      </c>
      <c r="AY771" s="208" t="s">
        <v>144</v>
      </c>
    </row>
    <row r="772" spans="1:65" s="14" customFormat="1" ht="10.199999999999999">
      <c r="B772" s="209"/>
      <c r="C772" s="210"/>
      <c r="D772" s="200" t="s">
        <v>154</v>
      </c>
      <c r="E772" s="211" t="s">
        <v>19</v>
      </c>
      <c r="F772" s="212" t="s">
        <v>74</v>
      </c>
      <c r="G772" s="210"/>
      <c r="H772" s="213">
        <v>1</v>
      </c>
      <c r="I772" s="214"/>
      <c r="J772" s="210"/>
      <c r="K772" s="210"/>
      <c r="L772" s="215"/>
      <c r="M772" s="216"/>
      <c r="N772" s="217"/>
      <c r="O772" s="217"/>
      <c r="P772" s="217"/>
      <c r="Q772" s="217"/>
      <c r="R772" s="217"/>
      <c r="S772" s="217"/>
      <c r="T772" s="218"/>
      <c r="AT772" s="219" t="s">
        <v>154</v>
      </c>
      <c r="AU772" s="219" t="s">
        <v>78</v>
      </c>
      <c r="AV772" s="14" t="s">
        <v>78</v>
      </c>
      <c r="AW772" s="14" t="s">
        <v>31</v>
      </c>
      <c r="AX772" s="14" t="s">
        <v>69</v>
      </c>
      <c r="AY772" s="219" t="s">
        <v>144</v>
      </c>
    </row>
    <row r="773" spans="1:65" s="13" customFormat="1" ht="10.199999999999999">
      <c r="B773" s="198"/>
      <c r="C773" s="199"/>
      <c r="D773" s="200" t="s">
        <v>154</v>
      </c>
      <c r="E773" s="201" t="s">
        <v>19</v>
      </c>
      <c r="F773" s="202" t="s">
        <v>931</v>
      </c>
      <c r="G773" s="199"/>
      <c r="H773" s="201" t="s">
        <v>19</v>
      </c>
      <c r="I773" s="203"/>
      <c r="J773" s="199"/>
      <c r="K773" s="199"/>
      <c r="L773" s="204"/>
      <c r="M773" s="205"/>
      <c r="N773" s="206"/>
      <c r="O773" s="206"/>
      <c r="P773" s="206"/>
      <c r="Q773" s="206"/>
      <c r="R773" s="206"/>
      <c r="S773" s="206"/>
      <c r="T773" s="207"/>
      <c r="AT773" s="208" t="s">
        <v>154</v>
      </c>
      <c r="AU773" s="208" t="s">
        <v>78</v>
      </c>
      <c r="AV773" s="13" t="s">
        <v>74</v>
      </c>
      <c r="AW773" s="13" t="s">
        <v>31</v>
      </c>
      <c r="AX773" s="13" t="s">
        <v>69</v>
      </c>
      <c r="AY773" s="208" t="s">
        <v>144</v>
      </c>
    </row>
    <row r="774" spans="1:65" s="14" customFormat="1" ht="10.199999999999999">
      <c r="B774" s="209"/>
      <c r="C774" s="210"/>
      <c r="D774" s="200" t="s">
        <v>154</v>
      </c>
      <c r="E774" s="211" t="s">
        <v>19</v>
      </c>
      <c r="F774" s="212" t="s">
        <v>103</v>
      </c>
      <c r="G774" s="210"/>
      <c r="H774" s="213">
        <v>3</v>
      </c>
      <c r="I774" s="214"/>
      <c r="J774" s="210"/>
      <c r="K774" s="210"/>
      <c r="L774" s="215"/>
      <c r="M774" s="216"/>
      <c r="N774" s="217"/>
      <c r="O774" s="217"/>
      <c r="P774" s="217"/>
      <c r="Q774" s="217"/>
      <c r="R774" s="217"/>
      <c r="S774" s="217"/>
      <c r="T774" s="218"/>
      <c r="AT774" s="219" t="s">
        <v>154</v>
      </c>
      <c r="AU774" s="219" t="s">
        <v>78</v>
      </c>
      <c r="AV774" s="14" t="s">
        <v>78</v>
      </c>
      <c r="AW774" s="14" t="s">
        <v>31</v>
      </c>
      <c r="AX774" s="14" t="s">
        <v>69</v>
      </c>
      <c r="AY774" s="219" t="s">
        <v>144</v>
      </c>
    </row>
    <row r="775" spans="1:65" s="13" customFormat="1" ht="10.199999999999999">
      <c r="B775" s="198"/>
      <c r="C775" s="199"/>
      <c r="D775" s="200" t="s">
        <v>154</v>
      </c>
      <c r="E775" s="201" t="s">
        <v>19</v>
      </c>
      <c r="F775" s="202" t="s">
        <v>932</v>
      </c>
      <c r="G775" s="199"/>
      <c r="H775" s="201" t="s">
        <v>19</v>
      </c>
      <c r="I775" s="203"/>
      <c r="J775" s="199"/>
      <c r="K775" s="199"/>
      <c r="L775" s="204"/>
      <c r="M775" s="205"/>
      <c r="N775" s="206"/>
      <c r="O775" s="206"/>
      <c r="P775" s="206"/>
      <c r="Q775" s="206"/>
      <c r="R775" s="206"/>
      <c r="S775" s="206"/>
      <c r="T775" s="207"/>
      <c r="AT775" s="208" t="s">
        <v>154</v>
      </c>
      <c r="AU775" s="208" t="s">
        <v>78</v>
      </c>
      <c r="AV775" s="13" t="s">
        <v>74</v>
      </c>
      <c r="AW775" s="13" t="s">
        <v>31</v>
      </c>
      <c r="AX775" s="13" t="s">
        <v>69</v>
      </c>
      <c r="AY775" s="208" t="s">
        <v>144</v>
      </c>
    </row>
    <row r="776" spans="1:65" s="14" customFormat="1" ht="10.199999999999999">
      <c r="B776" s="209"/>
      <c r="C776" s="210"/>
      <c r="D776" s="200" t="s">
        <v>154</v>
      </c>
      <c r="E776" s="211" t="s">
        <v>19</v>
      </c>
      <c r="F776" s="212" t="s">
        <v>74</v>
      </c>
      <c r="G776" s="210"/>
      <c r="H776" s="213">
        <v>1</v>
      </c>
      <c r="I776" s="214"/>
      <c r="J776" s="210"/>
      <c r="K776" s="210"/>
      <c r="L776" s="215"/>
      <c r="M776" s="216"/>
      <c r="N776" s="217"/>
      <c r="O776" s="217"/>
      <c r="P776" s="217"/>
      <c r="Q776" s="217"/>
      <c r="R776" s="217"/>
      <c r="S776" s="217"/>
      <c r="T776" s="218"/>
      <c r="AT776" s="219" t="s">
        <v>154</v>
      </c>
      <c r="AU776" s="219" t="s">
        <v>78</v>
      </c>
      <c r="AV776" s="14" t="s">
        <v>78</v>
      </c>
      <c r="AW776" s="14" t="s">
        <v>31</v>
      </c>
      <c r="AX776" s="14" t="s">
        <v>69</v>
      </c>
      <c r="AY776" s="219" t="s">
        <v>144</v>
      </c>
    </row>
    <row r="777" spans="1:65" s="13" customFormat="1" ht="10.199999999999999">
      <c r="B777" s="198"/>
      <c r="C777" s="199"/>
      <c r="D777" s="200" t="s">
        <v>154</v>
      </c>
      <c r="E777" s="201" t="s">
        <v>19</v>
      </c>
      <c r="F777" s="202" t="s">
        <v>933</v>
      </c>
      <c r="G777" s="199"/>
      <c r="H777" s="201" t="s">
        <v>19</v>
      </c>
      <c r="I777" s="203"/>
      <c r="J777" s="199"/>
      <c r="K777" s="199"/>
      <c r="L777" s="204"/>
      <c r="M777" s="205"/>
      <c r="N777" s="206"/>
      <c r="O777" s="206"/>
      <c r="P777" s="206"/>
      <c r="Q777" s="206"/>
      <c r="R777" s="206"/>
      <c r="S777" s="206"/>
      <c r="T777" s="207"/>
      <c r="AT777" s="208" t="s">
        <v>154</v>
      </c>
      <c r="AU777" s="208" t="s">
        <v>78</v>
      </c>
      <c r="AV777" s="13" t="s">
        <v>74</v>
      </c>
      <c r="AW777" s="13" t="s">
        <v>31</v>
      </c>
      <c r="AX777" s="13" t="s">
        <v>69</v>
      </c>
      <c r="AY777" s="208" t="s">
        <v>144</v>
      </c>
    </row>
    <row r="778" spans="1:65" s="14" customFormat="1" ht="10.199999999999999">
      <c r="B778" s="209"/>
      <c r="C778" s="210"/>
      <c r="D778" s="200" t="s">
        <v>154</v>
      </c>
      <c r="E778" s="211" t="s">
        <v>19</v>
      </c>
      <c r="F778" s="212" t="s">
        <v>74</v>
      </c>
      <c r="G778" s="210"/>
      <c r="H778" s="213">
        <v>1</v>
      </c>
      <c r="I778" s="214"/>
      <c r="J778" s="210"/>
      <c r="K778" s="210"/>
      <c r="L778" s="215"/>
      <c r="M778" s="216"/>
      <c r="N778" s="217"/>
      <c r="O778" s="217"/>
      <c r="P778" s="217"/>
      <c r="Q778" s="217"/>
      <c r="R778" s="217"/>
      <c r="S778" s="217"/>
      <c r="T778" s="218"/>
      <c r="AT778" s="219" t="s">
        <v>154</v>
      </c>
      <c r="AU778" s="219" t="s">
        <v>78</v>
      </c>
      <c r="AV778" s="14" t="s">
        <v>78</v>
      </c>
      <c r="AW778" s="14" t="s">
        <v>31</v>
      </c>
      <c r="AX778" s="14" t="s">
        <v>69</v>
      </c>
      <c r="AY778" s="219" t="s">
        <v>144</v>
      </c>
    </row>
    <row r="779" spans="1:65" s="15" customFormat="1" ht="10.199999999999999">
      <c r="B779" s="220"/>
      <c r="C779" s="221"/>
      <c r="D779" s="200" t="s">
        <v>154</v>
      </c>
      <c r="E779" s="222" t="s">
        <v>19</v>
      </c>
      <c r="F779" s="223" t="s">
        <v>158</v>
      </c>
      <c r="G779" s="221"/>
      <c r="H779" s="224">
        <v>17</v>
      </c>
      <c r="I779" s="225"/>
      <c r="J779" s="221"/>
      <c r="K779" s="221"/>
      <c r="L779" s="226"/>
      <c r="M779" s="227"/>
      <c r="N779" s="228"/>
      <c r="O779" s="228"/>
      <c r="P779" s="228"/>
      <c r="Q779" s="228"/>
      <c r="R779" s="228"/>
      <c r="S779" s="228"/>
      <c r="T779" s="229"/>
      <c r="AT779" s="230" t="s">
        <v>154</v>
      </c>
      <c r="AU779" s="230" t="s">
        <v>78</v>
      </c>
      <c r="AV779" s="15" t="s">
        <v>106</v>
      </c>
      <c r="AW779" s="15" t="s">
        <v>31</v>
      </c>
      <c r="AX779" s="15" t="s">
        <v>74</v>
      </c>
      <c r="AY779" s="230" t="s">
        <v>144</v>
      </c>
    </row>
    <row r="780" spans="1:65" s="2" customFormat="1" ht="16.5" customHeight="1">
      <c r="A780" s="36"/>
      <c r="B780" s="37"/>
      <c r="C780" s="231" t="s">
        <v>934</v>
      </c>
      <c r="D780" s="231" t="s">
        <v>195</v>
      </c>
      <c r="E780" s="232" t="s">
        <v>899</v>
      </c>
      <c r="F780" s="233" t="s">
        <v>900</v>
      </c>
      <c r="G780" s="234" t="s">
        <v>250</v>
      </c>
      <c r="H780" s="235">
        <v>109.538</v>
      </c>
      <c r="I780" s="236"/>
      <c r="J780" s="237">
        <f>ROUND(I780*H780,2)</f>
        <v>0</v>
      </c>
      <c r="K780" s="233" t="s">
        <v>150</v>
      </c>
      <c r="L780" s="238"/>
      <c r="M780" s="239" t="s">
        <v>19</v>
      </c>
      <c r="N780" s="240" t="s">
        <v>40</v>
      </c>
      <c r="O780" s="66"/>
      <c r="P780" s="189">
        <f>O780*H780</f>
        <v>0</v>
      </c>
      <c r="Q780" s="189">
        <v>0.41299999999999998</v>
      </c>
      <c r="R780" s="189">
        <f>Q780*H780</f>
        <v>45.239193999999998</v>
      </c>
      <c r="S780" s="189">
        <v>0</v>
      </c>
      <c r="T780" s="190">
        <f>S780*H780</f>
        <v>0</v>
      </c>
      <c r="U780" s="36"/>
      <c r="V780" s="36"/>
      <c r="W780" s="36"/>
      <c r="X780" s="36"/>
      <c r="Y780" s="36"/>
      <c r="Z780" s="36"/>
      <c r="AA780" s="36"/>
      <c r="AB780" s="36"/>
      <c r="AC780" s="36"/>
      <c r="AD780" s="36"/>
      <c r="AE780" s="36"/>
      <c r="AR780" s="191" t="s">
        <v>198</v>
      </c>
      <c r="AT780" s="191" t="s">
        <v>195</v>
      </c>
      <c r="AU780" s="191" t="s">
        <v>78</v>
      </c>
      <c r="AY780" s="19" t="s">
        <v>144</v>
      </c>
      <c r="BE780" s="192">
        <f>IF(N780="základní",J780,0)</f>
        <v>0</v>
      </c>
      <c r="BF780" s="192">
        <f>IF(N780="snížená",J780,0)</f>
        <v>0</v>
      </c>
      <c r="BG780" s="192">
        <f>IF(N780="zákl. přenesená",J780,0)</f>
        <v>0</v>
      </c>
      <c r="BH780" s="192">
        <f>IF(N780="sníž. přenesená",J780,0)</f>
        <v>0</v>
      </c>
      <c r="BI780" s="192">
        <f>IF(N780="nulová",J780,0)</f>
        <v>0</v>
      </c>
      <c r="BJ780" s="19" t="s">
        <v>74</v>
      </c>
      <c r="BK780" s="192">
        <f>ROUND(I780*H780,2)</f>
        <v>0</v>
      </c>
      <c r="BL780" s="19" t="s">
        <v>106</v>
      </c>
      <c r="BM780" s="191" t="s">
        <v>935</v>
      </c>
    </row>
    <row r="781" spans="1:65" s="2" customFormat="1" ht="10.199999999999999">
      <c r="A781" s="36"/>
      <c r="B781" s="37"/>
      <c r="C781" s="38"/>
      <c r="D781" s="193" t="s">
        <v>152</v>
      </c>
      <c r="E781" s="38"/>
      <c r="F781" s="194" t="s">
        <v>902</v>
      </c>
      <c r="G781" s="38"/>
      <c r="H781" s="38"/>
      <c r="I781" s="195"/>
      <c r="J781" s="38"/>
      <c r="K781" s="38"/>
      <c r="L781" s="41"/>
      <c r="M781" s="196"/>
      <c r="N781" s="197"/>
      <c r="O781" s="66"/>
      <c r="P781" s="66"/>
      <c r="Q781" s="66"/>
      <c r="R781" s="66"/>
      <c r="S781" s="66"/>
      <c r="T781" s="67"/>
      <c r="U781" s="36"/>
      <c r="V781" s="36"/>
      <c r="W781" s="36"/>
      <c r="X781" s="36"/>
      <c r="Y781" s="36"/>
      <c r="Z781" s="36"/>
      <c r="AA781" s="36"/>
      <c r="AB781" s="36"/>
      <c r="AC781" s="36"/>
      <c r="AD781" s="36"/>
      <c r="AE781" s="36"/>
      <c r="AT781" s="19" t="s">
        <v>152</v>
      </c>
      <c r="AU781" s="19" t="s">
        <v>78</v>
      </c>
    </row>
    <row r="782" spans="1:65" s="13" customFormat="1" ht="10.199999999999999">
      <c r="B782" s="198"/>
      <c r="C782" s="199"/>
      <c r="D782" s="200" t="s">
        <v>154</v>
      </c>
      <c r="E782" s="201" t="s">
        <v>19</v>
      </c>
      <c r="F782" s="202" t="s">
        <v>936</v>
      </c>
      <c r="G782" s="199"/>
      <c r="H782" s="201" t="s">
        <v>19</v>
      </c>
      <c r="I782" s="203"/>
      <c r="J782" s="199"/>
      <c r="K782" s="199"/>
      <c r="L782" s="204"/>
      <c r="M782" s="205"/>
      <c r="N782" s="206"/>
      <c r="O782" s="206"/>
      <c r="P782" s="206"/>
      <c r="Q782" s="206"/>
      <c r="R782" s="206"/>
      <c r="S782" s="206"/>
      <c r="T782" s="207"/>
      <c r="AT782" s="208" t="s">
        <v>154</v>
      </c>
      <c r="AU782" s="208" t="s">
        <v>78</v>
      </c>
      <c r="AV782" s="13" t="s">
        <v>74</v>
      </c>
      <c r="AW782" s="13" t="s">
        <v>31</v>
      </c>
      <c r="AX782" s="13" t="s">
        <v>69</v>
      </c>
      <c r="AY782" s="208" t="s">
        <v>144</v>
      </c>
    </row>
    <row r="783" spans="1:65" s="14" customFormat="1" ht="10.199999999999999">
      <c r="B783" s="209"/>
      <c r="C783" s="210"/>
      <c r="D783" s="200" t="s">
        <v>154</v>
      </c>
      <c r="E783" s="211" t="s">
        <v>19</v>
      </c>
      <c r="F783" s="212" t="s">
        <v>937</v>
      </c>
      <c r="G783" s="210"/>
      <c r="H783" s="213">
        <v>12.034000000000001</v>
      </c>
      <c r="I783" s="214"/>
      <c r="J783" s="210"/>
      <c r="K783" s="210"/>
      <c r="L783" s="215"/>
      <c r="M783" s="216"/>
      <c r="N783" s="217"/>
      <c r="O783" s="217"/>
      <c r="P783" s="217"/>
      <c r="Q783" s="217"/>
      <c r="R783" s="217"/>
      <c r="S783" s="217"/>
      <c r="T783" s="218"/>
      <c r="AT783" s="219" t="s">
        <v>154</v>
      </c>
      <c r="AU783" s="219" t="s">
        <v>78</v>
      </c>
      <c r="AV783" s="14" t="s">
        <v>78</v>
      </c>
      <c r="AW783" s="14" t="s">
        <v>31</v>
      </c>
      <c r="AX783" s="14" t="s">
        <v>69</v>
      </c>
      <c r="AY783" s="219" t="s">
        <v>144</v>
      </c>
    </row>
    <row r="784" spans="1:65" s="13" customFormat="1" ht="10.199999999999999">
      <c r="B784" s="198"/>
      <c r="C784" s="199"/>
      <c r="D784" s="200" t="s">
        <v>154</v>
      </c>
      <c r="E784" s="201" t="s">
        <v>19</v>
      </c>
      <c r="F784" s="202" t="s">
        <v>938</v>
      </c>
      <c r="G784" s="199"/>
      <c r="H784" s="201" t="s">
        <v>19</v>
      </c>
      <c r="I784" s="203"/>
      <c r="J784" s="199"/>
      <c r="K784" s="199"/>
      <c r="L784" s="204"/>
      <c r="M784" s="205"/>
      <c r="N784" s="206"/>
      <c r="O784" s="206"/>
      <c r="P784" s="206"/>
      <c r="Q784" s="206"/>
      <c r="R784" s="206"/>
      <c r="S784" s="206"/>
      <c r="T784" s="207"/>
      <c r="AT784" s="208" t="s">
        <v>154</v>
      </c>
      <c r="AU784" s="208" t="s">
        <v>78</v>
      </c>
      <c r="AV784" s="13" t="s">
        <v>74</v>
      </c>
      <c r="AW784" s="13" t="s">
        <v>31</v>
      </c>
      <c r="AX784" s="13" t="s">
        <v>69</v>
      </c>
      <c r="AY784" s="208" t="s">
        <v>144</v>
      </c>
    </row>
    <row r="785" spans="1:65" s="14" customFormat="1" ht="10.199999999999999">
      <c r="B785" s="209"/>
      <c r="C785" s="210"/>
      <c r="D785" s="200" t="s">
        <v>154</v>
      </c>
      <c r="E785" s="211" t="s">
        <v>19</v>
      </c>
      <c r="F785" s="212" t="s">
        <v>939</v>
      </c>
      <c r="G785" s="210"/>
      <c r="H785" s="213">
        <v>65.834999999999994</v>
      </c>
      <c r="I785" s="214"/>
      <c r="J785" s="210"/>
      <c r="K785" s="210"/>
      <c r="L785" s="215"/>
      <c r="M785" s="216"/>
      <c r="N785" s="217"/>
      <c r="O785" s="217"/>
      <c r="P785" s="217"/>
      <c r="Q785" s="217"/>
      <c r="R785" s="217"/>
      <c r="S785" s="217"/>
      <c r="T785" s="218"/>
      <c r="AT785" s="219" t="s">
        <v>154</v>
      </c>
      <c r="AU785" s="219" t="s">
        <v>78</v>
      </c>
      <c r="AV785" s="14" t="s">
        <v>78</v>
      </c>
      <c r="AW785" s="14" t="s">
        <v>31</v>
      </c>
      <c r="AX785" s="14" t="s">
        <v>69</v>
      </c>
      <c r="AY785" s="219" t="s">
        <v>144</v>
      </c>
    </row>
    <row r="786" spans="1:65" s="13" customFormat="1" ht="10.199999999999999">
      <c r="B786" s="198"/>
      <c r="C786" s="199"/>
      <c r="D786" s="200" t="s">
        <v>154</v>
      </c>
      <c r="E786" s="201" t="s">
        <v>19</v>
      </c>
      <c r="F786" s="202" t="s">
        <v>940</v>
      </c>
      <c r="G786" s="199"/>
      <c r="H786" s="201" t="s">
        <v>19</v>
      </c>
      <c r="I786" s="203"/>
      <c r="J786" s="199"/>
      <c r="K786" s="199"/>
      <c r="L786" s="204"/>
      <c r="M786" s="205"/>
      <c r="N786" s="206"/>
      <c r="O786" s="206"/>
      <c r="P786" s="206"/>
      <c r="Q786" s="206"/>
      <c r="R786" s="206"/>
      <c r="S786" s="206"/>
      <c r="T786" s="207"/>
      <c r="AT786" s="208" t="s">
        <v>154</v>
      </c>
      <c r="AU786" s="208" t="s">
        <v>78</v>
      </c>
      <c r="AV786" s="13" t="s">
        <v>74</v>
      </c>
      <c r="AW786" s="13" t="s">
        <v>31</v>
      </c>
      <c r="AX786" s="13" t="s">
        <v>69</v>
      </c>
      <c r="AY786" s="208" t="s">
        <v>144</v>
      </c>
    </row>
    <row r="787" spans="1:65" s="14" customFormat="1" ht="10.199999999999999">
      <c r="B787" s="209"/>
      <c r="C787" s="210"/>
      <c r="D787" s="200" t="s">
        <v>154</v>
      </c>
      <c r="E787" s="211" t="s">
        <v>19</v>
      </c>
      <c r="F787" s="212" t="s">
        <v>941</v>
      </c>
      <c r="G787" s="210"/>
      <c r="H787" s="213">
        <v>5.093</v>
      </c>
      <c r="I787" s="214"/>
      <c r="J787" s="210"/>
      <c r="K787" s="210"/>
      <c r="L787" s="215"/>
      <c r="M787" s="216"/>
      <c r="N787" s="217"/>
      <c r="O787" s="217"/>
      <c r="P787" s="217"/>
      <c r="Q787" s="217"/>
      <c r="R787" s="217"/>
      <c r="S787" s="217"/>
      <c r="T787" s="218"/>
      <c r="AT787" s="219" t="s">
        <v>154</v>
      </c>
      <c r="AU787" s="219" t="s">
        <v>78</v>
      </c>
      <c r="AV787" s="14" t="s">
        <v>78</v>
      </c>
      <c r="AW787" s="14" t="s">
        <v>31</v>
      </c>
      <c r="AX787" s="14" t="s">
        <v>69</v>
      </c>
      <c r="AY787" s="219" t="s">
        <v>144</v>
      </c>
    </row>
    <row r="788" spans="1:65" s="13" customFormat="1" ht="10.199999999999999">
      <c r="B788" s="198"/>
      <c r="C788" s="199"/>
      <c r="D788" s="200" t="s">
        <v>154</v>
      </c>
      <c r="E788" s="201" t="s">
        <v>19</v>
      </c>
      <c r="F788" s="202" t="s">
        <v>942</v>
      </c>
      <c r="G788" s="199"/>
      <c r="H788" s="201" t="s">
        <v>19</v>
      </c>
      <c r="I788" s="203"/>
      <c r="J788" s="199"/>
      <c r="K788" s="199"/>
      <c r="L788" s="204"/>
      <c r="M788" s="205"/>
      <c r="N788" s="206"/>
      <c r="O788" s="206"/>
      <c r="P788" s="206"/>
      <c r="Q788" s="206"/>
      <c r="R788" s="206"/>
      <c r="S788" s="206"/>
      <c r="T788" s="207"/>
      <c r="AT788" s="208" t="s">
        <v>154</v>
      </c>
      <c r="AU788" s="208" t="s">
        <v>78</v>
      </c>
      <c r="AV788" s="13" t="s">
        <v>74</v>
      </c>
      <c r="AW788" s="13" t="s">
        <v>31</v>
      </c>
      <c r="AX788" s="13" t="s">
        <v>69</v>
      </c>
      <c r="AY788" s="208" t="s">
        <v>144</v>
      </c>
    </row>
    <row r="789" spans="1:65" s="14" customFormat="1" ht="10.199999999999999">
      <c r="B789" s="209"/>
      <c r="C789" s="210"/>
      <c r="D789" s="200" t="s">
        <v>154</v>
      </c>
      <c r="E789" s="211" t="s">
        <v>19</v>
      </c>
      <c r="F789" s="212" t="s">
        <v>943</v>
      </c>
      <c r="G789" s="210"/>
      <c r="H789" s="213">
        <v>20.13</v>
      </c>
      <c r="I789" s="214"/>
      <c r="J789" s="210"/>
      <c r="K789" s="210"/>
      <c r="L789" s="215"/>
      <c r="M789" s="216"/>
      <c r="N789" s="217"/>
      <c r="O789" s="217"/>
      <c r="P789" s="217"/>
      <c r="Q789" s="217"/>
      <c r="R789" s="217"/>
      <c r="S789" s="217"/>
      <c r="T789" s="218"/>
      <c r="AT789" s="219" t="s">
        <v>154</v>
      </c>
      <c r="AU789" s="219" t="s">
        <v>78</v>
      </c>
      <c r="AV789" s="14" t="s">
        <v>78</v>
      </c>
      <c r="AW789" s="14" t="s">
        <v>31</v>
      </c>
      <c r="AX789" s="14" t="s">
        <v>69</v>
      </c>
      <c r="AY789" s="219" t="s">
        <v>144</v>
      </c>
    </row>
    <row r="790" spans="1:65" s="13" customFormat="1" ht="10.199999999999999">
      <c r="B790" s="198"/>
      <c r="C790" s="199"/>
      <c r="D790" s="200" t="s">
        <v>154</v>
      </c>
      <c r="E790" s="201" t="s">
        <v>19</v>
      </c>
      <c r="F790" s="202" t="s">
        <v>944</v>
      </c>
      <c r="G790" s="199"/>
      <c r="H790" s="201" t="s">
        <v>19</v>
      </c>
      <c r="I790" s="203"/>
      <c r="J790" s="199"/>
      <c r="K790" s="199"/>
      <c r="L790" s="204"/>
      <c r="M790" s="205"/>
      <c r="N790" s="206"/>
      <c r="O790" s="206"/>
      <c r="P790" s="206"/>
      <c r="Q790" s="206"/>
      <c r="R790" s="206"/>
      <c r="S790" s="206"/>
      <c r="T790" s="207"/>
      <c r="AT790" s="208" t="s">
        <v>154</v>
      </c>
      <c r="AU790" s="208" t="s">
        <v>78</v>
      </c>
      <c r="AV790" s="13" t="s">
        <v>74</v>
      </c>
      <c r="AW790" s="13" t="s">
        <v>31</v>
      </c>
      <c r="AX790" s="13" t="s">
        <v>69</v>
      </c>
      <c r="AY790" s="208" t="s">
        <v>144</v>
      </c>
    </row>
    <row r="791" spans="1:65" s="14" customFormat="1" ht="10.199999999999999">
      <c r="B791" s="209"/>
      <c r="C791" s="210"/>
      <c r="D791" s="200" t="s">
        <v>154</v>
      </c>
      <c r="E791" s="211" t="s">
        <v>19</v>
      </c>
      <c r="F791" s="212" t="s">
        <v>945</v>
      </c>
      <c r="G791" s="210"/>
      <c r="H791" s="213">
        <v>6.4459999999999997</v>
      </c>
      <c r="I791" s="214"/>
      <c r="J791" s="210"/>
      <c r="K791" s="210"/>
      <c r="L791" s="215"/>
      <c r="M791" s="216"/>
      <c r="N791" s="217"/>
      <c r="O791" s="217"/>
      <c r="P791" s="217"/>
      <c r="Q791" s="217"/>
      <c r="R791" s="217"/>
      <c r="S791" s="217"/>
      <c r="T791" s="218"/>
      <c r="AT791" s="219" t="s">
        <v>154</v>
      </c>
      <c r="AU791" s="219" t="s">
        <v>78</v>
      </c>
      <c r="AV791" s="14" t="s">
        <v>78</v>
      </c>
      <c r="AW791" s="14" t="s">
        <v>31</v>
      </c>
      <c r="AX791" s="14" t="s">
        <v>69</v>
      </c>
      <c r="AY791" s="219" t="s">
        <v>144</v>
      </c>
    </row>
    <row r="792" spans="1:65" s="15" customFormat="1" ht="10.199999999999999">
      <c r="B792" s="220"/>
      <c r="C792" s="221"/>
      <c r="D792" s="200" t="s">
        <v>154</v>
      </c>
      <c r="E792" s="222" t="s">
        <v>19</v>
      </c>
      <c r="F792" s="223" t="s">
        <v>158</v>
      </c>
      <c r="G792" s="221"/>
      <c r="H792" s="224">
        <v>109.538</v>
      </c>
      <c r="I792" s="225"/>
      <c r="J792" s="221"/>
      <c r="K792" s="221"/>
      <c r="L792" s="226"/>
      <c r="M792" s="227"/>
      <c r="N792" s="228"/>
      <c r="O792" s="228"/>
      <c r="P792" s="228"/>
      <c r="Q792" s="228"/>
      <c r="R792" s="228"/>
      <c r="S792" s="228"/>
      <c r="T792" s="229"/>
      <c r="AT792" s="230" t="s">
        <v>154</v>
      </c>
      <c r="AU792" s="230" t="s">
        <v>78</v>
      </c>
      <c r="AV792" s="15" t="s">
        <v>106</v>
      </c>
      <c r="AW792" s="15" t="s">
        <v>31</v>
      </c>
      <c r="AX792" s="15" t="s">
        <v>74</v>
      </c>
      <c r="AY792" s="230" t="s">
        <v>144</v>
      </c>
    </row>
    <row r="793" spans="1:65" s="2" customFormat="1" ht="16.5" customHeight="1">
      <c r="A793" s="36"/>
      <c r="B793" s="37"/>
      <c r="C793" s="231" t="s">
        <v>946</v>
      </c>
      <c r="D793" s="231" t="s">
        <v>195</v>
      </c>
      <c r="E793" s="232" t="s">
        <v>947</v>
      </c>
      <c r="F793" s="233" t="s">
        <v>948</v>
      </c>
      <c r="G793" s="234" t="s">
        <v>250</v>
      </c>
      <c r="H793" s="235">
        <v>6.0170000000000003</v>
      </c>
      <c r="I793" s="236"/>
      <c r="J793" s="237">
        <f>ROUND(I793*H793,2)</f>
        <v>0</v>
      </c>
      <c r="K793" s="233" t="s">
        <v>19</v>
      </c>
      <c r="L793" s="238"/>
      <c r="M793" s="239" t="s">
        <v>19</v>
      </c>
      <c r="N793" s="240" t="s">
        <v>40</v>
      </c>
      <c r="O793" s="66"/>
      <c r="P793" s="189">
        <f>O793*H793</f>
        <v>0</v>
      </c>
      <c r="Q793" s="189">
        <v>0.41299999999999998</v>
      </c>
      <c r="R793" s="189">
        <f>Q793*H793</f>
        <v>2.4850210000000001</v>
      </c>
      <c r="S793" s="189">
        <v>0</v>
      </c>
      <c r="T793" s="190">
        <f>S793*H793</f>
        <v>0</v>
      </c>
      <c r="U793" s="36"/>
      <c r="V793" s="36"/>
      <c r="W793" s="36"/>
      <c r="X793" s="36"/>
      <c r="Y793" s="36"/>
      <c r="Z793" s="36"/>
      <c r="AA793" s="36"/>
      <c r="AB793" s="36"/>
      <c r="AC793" s="36"/>
      <c r="AD793" s="36"/>
      <c r="AE793" s="36"/>
      <c r="AR793" s="191" t="s">
        <v>198</v>
      </c>
      <c r="AT793" s="191" t="s">
        <v>195</v>
      </c>
      <c r="AU793" s="191" t="s">
        <v>78</v>
      </c>
      <c r="AY793" s="19" t="s">
        <v>144</v>
      </c>
      <c r="BE793" s="192">
        <f>IF(N793="základní",J793,0)</f>
        <v>0</v>
      </c>
      <c r="BF793" s="192">
        <f>IF(N793="snížená",J793,0)</f>
        <v>0</v>
      </c>
      <c r="BG793" s="192">
        <f>IF(N793="zákl. přenesená",J793,0)</f>
        <v>0</v>
      </c>
      <c r="BH793" s="192">
        <f>IF(N793="sníž. přenesená",J793,0)</f>
        <v>0</v>
      </c>
      <c r="BI793" s="192">
        <f>IF(N793="nulová",J793,0)</f>
        <v>0</v>
      </c>
      <c r="BJ793" s="19" t="s">
        <v>74</v>
      </c>
      <c r="BK793" s="192">
        <f>ROUND(I793*H793,2)</f>
        <v>0</v>
      </c>
      <c r="BL793" s="19" t="s">
        <v>106</v>
      </c>
      <c r="BM793" s="191" t="s">
        <v>949</v>
      </c>
    </row>
    <row r="794" spans="1:65" s="13" customFormat="1" ht="10.199999999999999">
      <c r="B794" s="198"/>
      <c r="C794" s="199"/>
      <c r="D794" s="200" t="s">
        <v>154</v>
      </c>
      <c r="E794" s="201" t="s">
        <v>19</v>
      </c>
      <c r="F794" s="202" t="s">
        <v>950</v>
      </c>
      <c r="G794" s="199"/>
      <c r="H794" s="201" t="s">
        <v>19</v>
      </c>
      <c r="I794" s="203"/>
      <c r="J794" s="199"/>
      <c r="K794" s="199"/>
      <c r="L794" s="204"/>
      <c r="M794" s="205"/>
      <c r="N794" s="206"/>
      <c r="O794" s="206"/>
      <c r="P794" s="206"/>
      <c r="Q794" s="206"/>
      <c r="R794" s="206"/>
      <c r="S794" s="206"/>
      <c r="T794" s="207"/>
      <c r="AT794" s="208" t="s">
        <v>154</v>
      </c>
      <c r="AU794" s="208" t="s">
        <v>78</v>
      </c>
      <c r="AV794" s="13" t="s">
        <v>74</v>
      </c>
      <c r="AW794" s="13" t="s">
        <v>31</v>
      </c>
      <c r="AX794" s="13" t="s">
        <v>69</v>
      </c>
      <c r="AY794" s="208" t="s">
        <v>144</v>
      </c>
    </row>
    <row r="795" spans="1:65" s="14" customFormat="1" ht="10.199999999999999">
      <c r="B795" s="209"/>
      <c r="C795" s="210"/>
      <c r="D795" s="200" t="s">
        <v>154</v>
      </c>
      <c r="E795" s="211" t="s">
        <v>19</v>
      </c>
      <c r="F795" s="212" t="s">
        <v>951</v>
      </c>
      <c r="G795" s="210"/>
      <c r="H795" s="213">
        <v>6.0170000000000003</v>
      </c>
      <c r="I795" s="214"/>
      <c r="J795" s="210"/>
      <c r="K795" s="210"/>
      <c r="L795" s="215"/>
      <c r="M795" s="216"/>
      <c r="N795" s="217"/>
      <c r="O795" s="217"/>
      <c r="P795" s="217"/>
      <c r="Q795" s="217"/>
      <c r="R795" s="217"/>
      <c r="S795" s="217"/>
      <c r="T795" s="218"/>
      <c r="AT795" s="219" t="s">
        <v>154</v>
      </c>
      <c r="AU795" s="219" t="s">
        <v>78</v>
      </c>
      <c r="AV795" s="14" t="s">
        <v>78</v>
      </c>
      <c r="AW795" s="14" t="s">
        <v>31</v>
      </c>
      <c r="AX795" s="14" t="s">
        <v>69</v>
      </c>
      <c r="AY795" s="219" t="s">
        <v>144</v>
      </c>
    </row>
    <row r="796" spans="1:65" s="15" customFormat="1" ht="10.199999999999999">
      <c r="B796" s="220"/>
      <c r="C796" s="221"/>
      <c r="D796" s="200" t="s">
        <v>154</v>
      </c>
      <c r="E796" s="222" t="s">
        <v>19</v>
      </c>
      <c r="F796" s="223" t="s">
        <v>158</v>
      </c>
      <c r="G796" s="221"/>
      <c r="H796" s="224">
        <v>6.0170000000000003</v>
      </c>
      <c r="I796" s="225"/>
      <c r="J796" s="221"/>
      <c r="K796" s="221"/>
      <c r="L796" s="226"/>
      <c r="M796" s="227"/>
      <c r="N796" s="228"/>
      <c r="O796" s="228"/>
      <c r="P796" s="228"/>
      <c r="Q796" s="228"/>
      <c r="R796" s="228"/>
      <c r="S796" s="228"/>
      <c r="T796" s="229"/>
      <c r="AT796" s="230" t="s">
        <v>154</v>
      </c>
      <c r="AU796" s="230" t="s">
        <v>78</v>
      </c>
      <c r="AV796" s="15" t="s">
        <v>106</v>
      </c>
      <c r="AW796" s="15" t="s">
        <v>31</v>
      </c>
      <c r="AX796" s="15" t="s">
        <v>74</v>
      </c>
      <c r="AY796" s="230" t="s">
        <v>144</v>
      </c>
    </row>
    <row r="797" spans="1:65" s="2" customFormat="1" ht="24.15" customHeight="1">
      <c r="A797" s="36"/>
      <c r="B797" s="37"/>
      <c r="C797" s="180" t="s">
        <v>952</v>
      </c>
      <c r="D797" s="180" t="s">
        <v>146</v>
      </c>
      <c r="E797" s="181" t="s">
        <v>953</v>
      </c>
      <c r="F797" s="182" t="s">
        <v>954</v>
      </c>
      <c r="G797" s="183" t="s">
        <v>653</v>
      </c>
      <c r="H797" s="184">
        <v>9</v>
      </c>
      <c r="I797" s="185"/>
      <c r="J797" s="186">
        <f>ROUND(I797*H797,2)</f>
        <v>0</v>
      </c>
      <c r="K797" s="182" t="s">
        <v>150</v>
      </c>
      <c r="L797" s="41"/>
      <c r="M797" s="187" t="s">
        <v>19</v>
      </c>
      <c r="N797" s="188" t="s">
        <v>40</v>
      </c>
      <c r="O797" s="66"/>
      <c r="P797" s="189">
        <f>O797*H797</f>
        <v>0</v>
      </c>
      <c r="Q797" s="189">
        <v>0.29121000000000002</v>
      </c>
      <c r="R797" s="189">
        <f>Q797*H797</f>
        <v>2.6208900000000002</v>
      </c>
      <c r="S797" s="189">
        <v>0</v>
      </c>
      <c r="T797" s="190">
        <f>S797*H797</f>
        <v>0</v>
      </c>
      <c r="U797" s="36"/>
      <c r="V797" s="36"/>
      <c r="W797" s="36"/>
      <c r="X797" s="36"/>
      <c r="Y797" s="36"/>
      <c r="Z797" s="36"/>
      <c r="AA797" s="36"/>
      <c r="AB797" s="36"/>
      <c r="AC797" s="36"/>
      <c r="AD797" s="36"/>
      <c r="AE797" s="36"/>
      <c r="AR797" s="191" t="s">
        <v>106</v>
      </c>
      <c r="AT797" s="191" t="s">
        <v>146</v>
      </c>
      <c r="AU797" s="191" t="s">
        <v>78</v>
      </c>
      <c r="AY797" s="19" t="s">
        <v>144</v>
      </c>
      <c r="BE797" s="192">
        <f>IF(N797="základní",J797,0)</f>
        <v>0</v>
      </c>
      <c r="BF797" s="192">
        <f>IF(N797="snížená",J797,0)</f>
        <v>0</v>
      </c>
      <c r="BG797" s="192">
        <f>IF(N797="zákl. přenesená",J797,0)</f>
        <v>0</v>
      </c>
      <c r="BH797" s="192">
        <f>IF(N797="sníž. přenesená",J797,0)</f>
        <v>0</v>
      </c>
      <c r="BI797" s="192">
        <f>IF(N797="nulová",J797,0)</f>
        <v>0</v>
      </c>
      <c r="BJ797" s="19" t="s">
        <v>74</v>
      </c>
      <c r="BK797" s="192">
        <f>ROUND(I797*H797,2)</f>
        <v>0</v>
      </c>
      <c r="BL797" s="19" t="s">
        <v>106</v>
      </c>
      <c r="BM797" s="191" t="s">
        <v>955</v>
      </c>
    </row>
    <row r="798" spans="1:65" s="2" customFormat="1" ht="10.199999999999999">
      <c r="A798" s="36"/>
      <c r="B798" s="37"/>
      <c r="C798" s="38"/>
      <c r="D798" s="193" t="s">
        <v>152</v>
      </c>
      <c r="E798" s="38"/>
      <c r="F798" s="194" t="s">
        <v>956</v>
      </c>
      <c r="G798" s="38"/>
      <c r="H798" s="38"/>
      <c r="I798" s="195"/>
      <c r="J798" s="38"/>
      <c r="K798" s="38"/>
      <c r="L798" s="41"/>
      <c r="M798" s="196"/>
      <c r="N798" s="197"/>
      <c r="O798" s="66"/>
      <c r="P798" s="66"/>
      <c r="Q798" s="66"/>
      <c r="R798" s="66"/>
      <c r="S798" s="66"/>
      <c r="T798" s="67"/>
      <c r="U798" s="36"/>
      <c r="V798" s="36"/>
      <c r="W798" s="36"/>
      <c r="X798" s="36"/>
      <c r="Y798" s="36"/>
      <c r="Z798" s="36"/>
      <c r="AA798" s="36"/>
      <c r="AB798" s="36"/>
      <c r="AC798" s="36"/>
      <c r="AD798" s="36"/>
      <c r="AE798" s="36"/>
      <c r="AT798" s="19" t="s">
        <v>152</v>
      </c>
      <c r="AU798" s="19" t="s">
        <v>78</v>
      </c>
    </row>
    <row r="799" spans="1:65" s="13" customFormat="1" ht="10.199999999999999">
      <c r="B799" s="198"/>
      <c r="C799" s="199"/>
      <c r="D799" s="200" t="s">
        <v>154</v>
      </c>
      <c r="E799" s="201" t="s">
        <v>19</v>
      </c>
      <c r="F799" s="202" t="s">
        <v>957</v>
      </c>
      <c r="G799" s="199"/>
      <c r="H799" s="201" t="s">
        <v>19</v>
      </c>
      <c r="I799" s="203"/>
      <c r="J799" s="199"/>
      <c r="K799" s="199"/>
      <c r="L799" s="204"/>
      <c r="M799" s="205"/>
      <c r="N799" s="206"/>
      <c r="O799" s="206"/>
      <c r="P799" s="206"/>
      <c r="Q799" s="206"/>
      <c r="R799" s="206"/>
      <c r="S799" s="206"/>
      <c r="T799" s="207"/>
      <c r="AT799" s="208" t="s">
        <v>154</v>
      </c>
      <c r="AU799" s="208" t="s">
        <v>78</v>
      </c>
      <c r="AV799" s="13" t="s">
        <v>74</v>
      </c>
      <c r="AW799" s="13" t="s">
        <v>31</v>
      </c>
      <c r="AX799" s="13" t="s">
        <v>69</v>
      </c>
      <c r="AY799" s="208" t="s">
        <v>144</v>
      </c>
    </row>
    <row r="800" spans="1:65" s="14" customFormat="1" ht="10.199999999999999">
      <c r="B800" s="209"/>
      <c r="C800" s="210"/>
      <c r="D800" s="200" t="s">
        <v>154</v>
      </c>
      <c r="E800" s="211" t="s">
        <v>19</v>
      </c>
      <c r="F800" s="212" t="s">
        <v>958</v>
      </c>
      <c r="G800" s="210"/>
      <c r="H800" s="213">
        <v>9</v>
      </c>
      <c r="I800" s="214"/>
      <c r="J800" s="210"/>
      <c r="K800" s="210"/>
      <c r="L800" s="215"/>
      <c r="M800" s="216"/>
      <c r="N800" s="217"/>
      <c r="O800" s="217"/>
      <c r="P800" s="217"/>
      <c r="Q800" s="217"/>
      <c r="R800" s="217"/>
      <c r="S800" s="217"/>
      <c r="T800" s="218"/>
      <c r="AT800" s="219" t="s">
        <v>154</v>
      </c>
      <c r="AU800" s="219" t="s">
        <v>78</v>
      </c>
      <c r="AV800" s="14" t="s">
        <v>78</v>
      </c>
      <c r="AW800" s="14" t="s">
        <v>31</v>
      </c>
      <c r="AX800" s="14" t="s">
        <v>69</v>
      </c>
      <c r="AY800" s="219" t="s">
        <v>144</v>
      </c>
    </row>
    <row r="801" spans="1:65" s="15" customFormat="1" ht="10.199999999999999">
      <c r="B801" s="220"/>
      <c r="C801" s="221"/>
      <c r="D801" s="200" t="s">
        <v>154</v>
      </c>
      <c r="E801" s="222" t="s">
        <v>19</v>
      </c>
      <c r="F801" s="223" t="s">
        <v>158</v>
      </c>
      <c r="G801" s="221"/>
      <c r="H801" s="224">
        <v>9</v>
      </c>
      <c r="I801" s="225"/>
      <c r="J801" s="221"/>
      <c r="K801" s="221"/>
      <c r="L801" s="226"/>
      <c r="M801" s="227"/>
      <c r="N801" s="228"/>
      <c r="O801" s="228"/>
      <c r="P801" s="228"/>
      <c r="Q801" s="228"/>
      <c r="R801" s="228"/>
      <c r="S801" s="228"/>
      <c r="T801" s="229"/>
      <c r="AT801" s="230" t="s">
        <v>154</v>
      </c>
      <c r="AU801" s="230" t="s">
        <v>78</v>
      </c>
      <c r="AV801" s="15" t="s">
        <v>106</v>
      </c>
      <c r="AW801" s="15" t="s">
        <v>31</v>
      </c>
      <c r="AX801" s="15" t="s">
        <v>74</v>
      </c>
      <c r="AY801" s="230" t="s">
        <v>144</v>
      </c>
    </row>
    <row r="802" spans="1:65" s="2" customFormat="1" ht="16.5" customHeight="1">
      <c r="A802" s="36"/>
      <c r="B802" s="37"/>
      <c r="C802" s="231" t="s">
        <v>959</v>
      </c>
      <c r="D802" s="231" t="s">
        <v>195</v>
      </c>
      <c r="E802" s="232" t="s">
        <v>899</v>
      </c>
      <c r="F802" s="233" t="s">
        <v>900</v>
      </c>
      <c r="G802" s="234" t="s">
        <v>250</v>
      </c>
      <c r="H802" s="235">
        <v>66.616</v>
      </c>
      <c r="I802" s="236"/>
      <c r="J802" s="237">
        <f>ROUND(I802*H802,2)</f>
        <v>0</v>
      </c>
      <c r="K802" s="233" t="s">
        <v>150</v>
      </c>
      <c r="L802" s="238"/>
      <c r="M802" s="239" t="s">
        <v>19</v>
      </c>
      <c r="N802" s="240" t="s">
        <v>40</v>
      </c>
      <c r="O802" s="66"/>
      <c r="P802" s="189">
        <f>O802*H802</f>
        <v>0</v>
      </c>
      <c r="Q802" s="189">
        <v>0.41299999999999998</v>
      </c>
      <c r="R802" s="189">
        <f>Q802*H802</f>
        <v>27.512407999999997</v>
      </c>
      <c r="S802" s="189">
        <v>0</v>
      </c>
      <c r="T802" s="190">
        <f>S802*H802</f>
        <v>0</v>
      </c>
      <c r="U802" s="36"/>
      <c r="V802" s="36"/>
      <c r="W802" s="36"/>
      <c r="X802" s="36"/>
      <c r="Y802" s="36"/>
      <c r="Z802" s="36"/>
      <c r="AA802" s="36"/>
      <c r="AB802" s="36"/>
      <c r="AC802" s="36"/>
      <c r="AD802" s="36"/>
      <c r="AE802" s="36"/>
      <c r="AR802" s="191" t="s">
        <v>198</v>
      </c>
      <c r="AT802" s="191" t="s">
        <v>195</v>
      </c>
      <c r="AU802" s="191" t="s">
        <v>78</v>
      </c>
      <c r="AY802" s="19" t="s">
        <v>144</v>
      </c>
      <c r="BE802" s="192">
        <f>IF(N802="základní",J802,0)</f>
        <v>0</v>
      </c>
      <c r="BF802" s="192">
        <f>IF(N802="snížená",J802,0)</f>
        <v>0</v>
      </c>
      <c r="BG802" s="192">
        <f>IF(N802="zákl. přenesená",J802,0)</f>
        <v>0</v>
      </c>
      <c r="BH802" s="192">
        <f>IF(N802="sníž. přenesená",J802,0)</f>
        <v>0</v>
      </c>
      <c r="BI802" s="192">
        <f>IF(N802="nulová",J802,0)</f>
        <v>0</v>
      </c>
      <c r="BJ802" s="19" t="s">
        <v>74</v>
      </c>
      <c r="BK802" s="192">
        <f>ROUND(I802*H802,2)</f>
        <v>0</v>
      </c>
      <c r="BL802" s="19" t="s">
        <v>106</v>
      </c>
      <c r="BM802" s="191" t="s">
        <v>960</v>
      </c>
    </row>
    <row r="803" spans="1:65" s="2" customFormat="1" ht="10.199999999999999">
      <c r="A803" s="36"/>
      <c r="B803" s="37"/>
      <c r="C803" s="38"/>
      <c r="D803" s="193" t="s">
        <v>152</v>
      </c>
      <c r="E803" s="38"/>
      <c r="F803" s="194" t="s">
        <v>902</v>
      </c>
      <c r="G803" s="38"/>
      <c r="H803" s="38"/>
      <c r="I803" s="195"/>
      <c r="J803" s="38"/>
      <c r="K803" s="38"/>
      <c r="L803" s="41"/>
      <c r="M803" s="196"/>
      <c r="N803" s="197"/>
      <c r="O803" s="66"/>
      <c r="P803" s="66"/>
      <c r="Q803" s="66"/>
      <c r="R803" s="66"/>
      <c r="S803" s="66"/>
      <c r="T803" s="67"/>
      <c r="U803" s="36"/>
      <c r="V803" s="36"/>
      <c r="W803" s="36"/>
      <c r="X803" s="36"/>
      <c r="Y803" s="36"/>
      <c r="Z803" s="36"/>
      <c r="AA803" s="36"/>
      <c r="AB803" s="36"/>
      <c r="AC803" s="36"/>
      <c r="AD803" s="36"/>
      <c r="AE803" s="36"/>
      <c r="AT803" s="19" t="s">
        <v>152</v>
      </c>
      <c r="AU803" s="19" t="s">
        <v>78</v>
      </c>
    </row>
    <row r="804" spans="1:65" s="13" customFormat="1" ht="10.199999999999999">
      <c r="B804" s="198"/>
      <c r="C804" s="199"/>
      <c r="D804" s="200" t="s">
        <v>154</v>
      </c>
      <c r="E804" s="201" t="s">
        <v>19</v>
      </c>
      <c r="F804" s="202" t="s">
        <v>961</v>
      </c>
      <c r="G804" s="199"/>
      <c r="H804" s="201" t="s">
        <v>19</v>
      </c>
      <c r="I804" s="203"/>
      <c r="J804" s="199"/>
      <c r="K804" s="199"/>
      <c r="L804" s="204"/>
      <c r="M804" s="205"/>
      <c r="N804" s="206"/>
      <c r="O804" s="206"/>
      <c r="P804" s="206"/>
      <c r="Q804" s="206"/>
      <c r="R804" s="206"/>
      <c r="S804" s="206"/>
      <c r="T804" s="207"/>
      <c r="AT804" s="208" t="s">
        <v>154</v>
      </c>
      <c r="AU804" s="208" t="s">
        <v>78</v>
      </c>
      <c r="AV804" s="13" t="s">
        <v>74</v>
      </c>
      <c r="AW804" s="13" t="s">
        <v>31</v>
      </c>
      <c r="AX804" s="13" t="s">
        <v>69</v>
      </c>
      <c r="AY804" s="208" t="s">
        <v>144</v>
      </c>
    </row>
    <row r="805" spans="1:65" s="14" customFormat="1" ht="10.199999999999999">
      <c r="B805" s="209"/>
      <c r="C805" s="210"/>
      <c r="D805" s="200" t="s">
        <v>154</v>
      </c>
      <c r="E805" s="211" t="s">
        <v>19</v>
      </c>
      <c r="F805" s="212" t="s">
        <v>962</v>
      </c>
      <c r="G805" s="210"/>
      <c r="H805" s="213">
        <v>66.616</v>
      </c>
      <c r="I805" s="214"/>
      <c r="J805" s="210"/>
      <c r="K805" s="210"/>
      <c r="L805" s="215"/>
      <c r="M805" s="216"/>
      <c r="N805" s="217"/>
      <c r="O805" s="217"/>
      <c r="P805" s="217"/>
      <c r="Q805" s="217"/>
      <c r="R805" s="217"/>
      <c r="S805" s="217"/>
      <c r="T805" s="218"/>
      <c r="AT805" s="219" t="s">
        <v>154</v>
      </c>
      <c r="AU805" s="219" t="s">
        <v>78</v>
      </c>
      <c r="AV805" s="14" t="s">
        <v>78</v>
      </c>
      <c r="AW805" s="14" t="s">
        <v>31</v>
      </c>
      <c r="AX805" s="14" t="s">
        <v>69</v>
      </c>
      <c r="AY805" s="219" t="s">
        <v>144</v>
      </c>
    </row>
    <row r="806" spans="1:65" s="15" customFormat="1" ht="10.199999999999999">
      <c r="B806" s="220"/>
      <c r="C806" s="221"/>
      <c r="D806" s="200" t="s">
        <v>154</v>
      </c>
      <c r="E806" s="222" t="s">
        <v>19</v>
      </c>
      <c r="F806" s="223" t="s">
        <v>158</v>
      </c>
      <c r="G806" s="221"/>
      <c r="H806" s="224">
        <v>66.616</v>
      </c>
      <c r="I806" s="225"/>
      <c r="J806" s="221"/>
      <c r="K806" s="221"/>
      <c r="L806" s="226"/>
      <c r="M806" s="227"/>
      <c r="N806" s="228"/>
      <c r="O806" s="228"/>
      <c r="P806" s="228"/>
      <c r="Q806" s="228"/>
      <c r="R806" s="228"/>
      <c r="S806" s="228"/>
      <c r="T806" s="229"/>
      <c r="AT806" s="230" t="s">
        <v>154</v>
      </c>
      <c r="AU806" s="230" t="s">
        <v>78</v>
      </c>
      <c r="AV806" s="15" t="s">
        <v>106</v>
      </c>
      <c r="AW806" s="15" t="s">
        <v>31</v>
      </c>
      <c r="AX806" s="15" t="s">
        <v>74</v>
      </c>
      <c r="AY806" s="230" t="s">
        <v>144</v>
      </c>
    </row>
    <row r="807" spans="1:65" s="2" customFormat="1" ht="16.5" customHeight="1">
      <c r="A807" s="36"/>
      <c r="B807" s="37"/>
      <c r="C807" s="231" t="s">
        <v>963</v>
      </c>
      <c r="D807" s="231" t="s">
        <v>195</v>
      </c>
      <c r="E807" s="232" t="s">
        <v>947</v>
      </c>
      <c r="F807" s="233" t="s">
        <v>948</v>
      </c>
      <c r="G807" s="234" t="s">
        <v>250</v>
      </c>
      <c r="H807" s="235">
        <v>8.327</v>
      </c>
      <c r="I807" s="236"/>
      <c r="J807" s="237">
        <f>ROUND(I807*H807,2)</f>
        <v>0</v>
      </c>
      <c r="K807" s="233" t="s">
        <v>19</v>
      </c>
      <c r="L807" s="238"/>
      <c r="M807" s="239" t="s">
        <v>19</v>
      </c>
      <c r="N807" s="240" t="s">
        <v>40</v>
      </c>
      <c r="O807" s="66"/>
      <c r="P807" s="189">
        <f>O807*H807</f>
        <v>0</v>
      </c>
      <c r="Q807" s="189">
        <v>0.41299999999999998</v>
      </c>
      <c r="R807" s="189">
        <f>Q807*H807</f>
        <v>3.4390509999999996</v>
      </c>
      <c r="S807" s="189">
        <v>0</v>
      </c>
      <c r="T807" s="190">
        <f>S807*H807</f>
        <v>0</v>
      </c>
      <c r="U807" s="36"/>
      <c r="V807" s="36"/>
      <c r="W807" s="36"/>
      <c r="X807" s="36"/>
      <c r="Y807" s="36"/>
      <c r="Z807" s="36"/>
      <c r="AA807" s="36"/>
      <c r="AB807" s="36"/>
      <c r="AC807" s="36"/>
      <c r="AD807" s="36"/>
      <c r="AE807" s="36"/>
      <c r="AR807" s="191" t="s">
        <v>198</v>
      </c>
      <c r="AT807" s="191" t="s">
        <v>195</v>
      </c>
      <c r="AU807" s="191" t="s">
        <v>78</v>
      </c>
      <c r="AY807" s="19" t="s">
        <v>144</v>
      </c>
      <c r="BE807" s="192">
        <f>IF(N807="základní",J807,0)</f>
        <v>0</v>
      </c>
      <c r="BF807" s="192">
        <f>IF(N807="snížená",J807,0)</f>
        <v>0</v>
      </c>
      <c r="BG807" s="192">
        <f>IF(N807="zákl. přenesená",J807,0)</f>
        <v>0</v>
      </c>
      <c r="BH807" s="192">
        <f>IF(N807="sníž. přenesená",J807,0)</f>
        <v>0</v>
      </c>
      <c r="BI807" s="192">
        <f>IF(N807="nulová",J807,0)</f>
        <v>0</v>
      </c>
      <c r="BJ807" s="19" t="s">
        <v>74</v>
      </c>
      <c r="BK807" s="192">
        <f>ROUND(I807*H807,2)</f>
        <v>0</v>
      </c>
      <c r="BL807" s="19" t="s">
        <v>106</v>
      </c>
      <c r="BM807" s="191" t="s">
        <v>964</v>
      </c>
    </row>
    <row r="808" spans="1:65" s="13" customFormat="1" ht="10.199999999999999">
      <c r="B808" s="198"/>
      <c r="C808" s="199"/>
      <c r="D808" s="200" t="s">
        <v>154</v>
      </c>
      <c r="E808" s="201" t="s">
        <v>19</v>
      </c>
      <c r="F808" s="202" t="s">
        <v>961</v>
      </c>
      <c r="G808" s="199"/>
      <c r="H808" s="201" t="s">
        <v>19</v>
      </c>
      <c r="I808" s="203"/>
      <c r="J808" s="199"/>
      <c r="K808" s="199"/>
      <c r="L808" s="204"/>
      <c r="M808" s="205"/>
      <c r="N808" s="206"/>
      <c r="O808" s="206"/>
      <c r="P808" s="206"/>
      <c r="Q808" s="206"/>
      <c r="R808" s="206"/>
      <c r="S808" s="206"/>
      <c r="T808" s="207"/>
      <c r="AT808" s="208" t="s">
        <v>154</v>
      </c>
      <c r="AU808" s="208" t="s">
        <v>78</v>
      </c>
      <c r="AV808" s="13" t="s">
        <v>74</v>
      </c>
      <c r="AW808" s="13" t="s">
        <v>31</v>
      </c>
      <c r="AX808" s="13" t="s">
        <v>69</v>
      </c>
      <c r="AY808" s="208" t="s">
        <v>144</v>
      </c>
    </row>
    <row r="809" spans="1:65" s="14" customFormat="1" ht="10.199999999999999">
      <c r="B809" s="209"/>
      <c r="C809" s="210"/>
      <c r="D809" s="200" t="s">
        <v>154</v>
      </c>
      <c r="E809" s="211" t="s">
        <v>19</v>
      </c>
      <c r="F809" s="212" t="s">
        <v>965</v>
      </c>
      <c r="G809" s="210"/>
      <c r="H809" s="213">
        <v>8.327</v>
      </c>
      <c r="I809" s="214"/>
      <c r="J809" s="210"/>
      <c r="K809" s="210"/>
      <c r="L809" s="215"/>
      <c r="M809" s="216"/>
      <c r="N809" s="217"/>
      <c r="O809" s="217"/>
      <c r="P809" s="217"/>
      <c r="Q809" s="217"/>
      <c r="R809" s="217"/>
      <c r="S809" s="217"/>
      <c r="T809" s="218"/>
      <c r="AT809" s="219" t="s">
        <v>154</v>
      </c>
      <c r="AU809" s="219" t="s">
        <v>78</v>
      </c>
      <c r="AV809" s="14" t="s">
        <v>78</v>
      </c>
      <c r="AW809" s="14" t="s">
        <v>31</v>
      </c>
      <c r="AX809" s="14" t="s">
        <v>69</v>
      </c>
      <c r="AY809" s="219" t="s">
        <v>144</v>
      </c>
    </row>
    <row r="810" spans="1:65" s="15" customFormat="1" ht="10.199999999999999">
      <c r="B810" s="220"/>
      <c r="C810" s="221"/>
      <c r="D810" s="200" t="s">
        <v>154</v>
      </c>
      <c r="E810" s="222" t="s">
        <v>19</v>
      </c>
      <c r="F810" s="223" t="s">
        <v>158</v>
      </c>
      <c r="G810" s="221"/>
      <c r="H810" s="224">
        <v>8.327</v>
      </c>
      <c r="I810" s="225"/>
      <c r="J810" s="221"/>
      <c r="K810" s="221"/>
      <c r="L810" s="226"/>
      <c r="M810" s="227"/>
      <c r="N810" s="228"/>
      <c r="O810" s="228"/>
      <c r="P810" s="228"/>
      <c r="Q810" s="228"/>
      <c r="R810" s="228"/>
      <c r="S810" s="228"/>
      <c r="T810" s="229"/>
      <c r="AT810" s="230" t="s">
        <v>154</v>
      </c>
      <c r="AU810" s="230" t="s">
        <v>78</v>
      </c>
      <c r="AV810" s="15" t="s">
        <v>106</v>
      </c>
      <c r="AW810" s="15" t="s">
        <v>31</v>
      </c>
      <c r="AX810" s="15" t="s">
        <v>74</v>
      </c>
      <c r="AY810" s="230" t="s">
        <v>144</v>
      </c>
    </row>
    <row r="811" spans="1:65" s="2" customFormat="1" ht="21.75" customHeight="1">
      <c r="A811" s="36"/>
      <c r="B811" s="37"/>
      <c r="C811" s="180" t="s">
        <v>966</v>
      </c>
      <c r="D811" s="180" t="s">
        <v>146</v>
      </c>
      <c r="E811" s="181" t="s">
        <v>967</v>
      </c>
      <c r="F811" s="182" t="s">
        <v>968</v>
      </c>
      <c r="G811" s="183" t="s">
        <v>232</v>
      </c>
      <c r="H811" s="184">
        <v>29.202999999999999</v>
      </c>
      <c r="I811" s="185"/>
      <c r="J811" s="186">
        <f>ROUND(I811*H811,2)</f>
        <v>0</v>
      </c>
      <c r="K811" s="182" t="s">
        <v>150</v>
      </c>
      <c r="L811" s="41"/>
      <c r="M811" s="187" t="s">
        <v>19</v>
      </c>
      <c r="N811" s="188" t="s">
        <v>40</v>
      </c>
      <c r="O811" s="66"/>
      <c r="P811" s="189">
        <f>O811*H811</f>
        <v>0</v>
      </c>
      <c r="Q811" s="189">
        <v>5.5199999999999997E-3</v>
      </c>
      <c r="R811" s="189">
        <f>Q811*H811</f>
        <v>0.16120055999999999</v>
      </c>
      <c r="S811" s="189">
        <v>0</v>
      </c>
      <c r="T811" s="190">
        <f>S811*H811</f>
        <v>0</v>
      </c>
      <c r="U811" s="36"/>
      <c r="V811" s="36"/>
      <c r="W811" s="36"/>
      <c r="X811" s="36"/>
      <c r="Y811" s="36"/>
      <c r="Z811" s="36"/>
      <c r="AA811" s="36"/>
      <c r="AB811" s="36"/>
      <c r="AC811" s="36"/>
      <c r="AD811" s="36"/>
      <c r="AE811" s="36"/>
      <c r="AR811" s="191" t="s">
        <v>106</v>
      </c>
      <c r="AT811" s="191" t="s">
        <v>146</v>
      </c>
      <c r="AU811" s="191" t="s">
        <v>78</v>
      </c>
      <c r="AY811" s="19" t="s">
        <v>144</v>
      </c>
      <c r="BE811" s="192">
        <f>IF(N811="základní",J811,0)</f>
        <v>0</v>
      </c>
      <c r="BF811" s="192">
        <f>IF(N811="snížená",J811,0)</f>
        <v>0</v>
      </c>
      <c r="BG811" s="192">
        <f>IF(N811="zákl. přenesená",J811,0)</f>
        <v>0</v>
      </c>
      <c r="BH811" s="192">
        <f>IF(N811="sníž. přenesená",J811,0)</f>
        <v>0</v>
      </c>
      <c r="BI811" s="192">
        <f>IF(N811="nulová",J811,0)</f>
        <v>0</v>
      </c>
      <c r="BJ811" s="19" t="s">
        <v>74</v>
      </c>
      <c r="BK811" s="192">
        <f>ROUND(I811*H811,2)</f>
        <v>0</v>
      </c>
      <c r="BL811" s="19" t="s">
        <v>106</v>
      </c>
      <c r="BM811" s="191" t="s">
        <v>969</v>
      </c>
    </row>
    <row r="812" spans="1:65" s="2" customFormat="1" ht="10.199999999999999">
      <c r="A812" s="36"/>
      <c r="B812" s="37"/>
      <c r="C812" s="38"/>
      <c r="D812" s="193" t="s">
        <v>152</v>
      </c>
      <c r="E812" s="38"/>
      <c r="F812" s="194" t="s">
        <v>970</v>
      </c>
      <c r="G812" s="38"/>
      <c r="H812" s="38"/>
      <c r="I812" s="195"/>
      <c r="J812" s="38"/>
      <c r="K812" s="38"/>
      <c r="L812" s="41"/>
      <c r="M812" s="196"/>
      <c r="N812" s="197"/>
      <c r="O812" s="66"/>
      <c r="P812" s="66"/>
      <c r="Q812" s="66"/>
      <c r="R812" s="66"/>
      <c r="S812" s="66"/>
      <c r="T812" s="67"/>
      <c r="U812" s="36"/>
      <c r="V812" s="36"/>
      <c r="W812" s="36"/>
      <c r="X812" s="36"/>
      <c r="Y812" s="36"/>
      <c r="Z812" s="36"/>
      <c r="AA812" s="36"/>
      <c r="AB812" s="36"/>
      <c r="AC812" s="36"/>
      <c r="AD812" s="36"/>
      <c r="AE812" s="36"/>
      <c r="AT812" s="19" t="s">
        <v>152</v>
      </c>
      <c r="AU812" s="19" t="s">
        <v>78</v>
      </c>
    </row>
    <row r="813" spans="1:65" s="13" customFormat="1" ht="10.199999999999999">
      <c r="B813" s="198"/>
      <c r="C813" s="199"/>
      <c r="D813" s="200" t="s">
        <v>154</v>
      </c>
      <c r="E813" s="201" t="s">
        <v>19</v>
      </c>
      <c r="F813" s="202" t="s">
        <v>971</v>
      </c>
      <c r="G813" s="199"/>
      <c r="H813" s="201" t="s">
        <v>19</v>
      </c>
      <c r="I813" s="203"/>
      <c r="J813" s="199"/>
      <c r="K813" s="199"/>
      <c r="L813" s="204"/>
      <c r="M813" s="205"/>
      <c r="N813" s="206"/>
      <c r="O813" s="206"/>
      <c r="P813" s="206"/>
      <c r="Q813" s="206"/>
      <c r="R813" s="206"/>
      <c r="S813" s="206"/>
      <c r="T813" s="207"/>
      <c r="AT813" s="208" t="s">
        <v>154</v>
      </c>
      <c r="AU813" s="208" t="s">
        <v>78</v>
      </c>
      <c r="AV813" s="13" t="s">
        <v>74</v>
      </c>
      <c r="AW813" s="13" t="s">
        <v>31</v>
      </c>
      <c r="AX813" s="13" t="s">
        <v>69</v>
      </c>
      <c r="AY813" s="208" t="s">
        <v>144</v>
      </c>
    </row>
    <row r="814" spans="1:65" s="14" customFormat="1" ht="10.199999999999999">
      <c r="B814" s="209"/>
      <c r="C814" s="210"/>
      <c r="D814" s="200" t="s">
        <v>154</v>
      </c>
      <c r="E814" s="211" t="s">
        <v>19</v>
      </c>
      <c r="F814" s="212" t="s">
        <v>972</v>
      </c>
      <c r="G814" s="210"/>
      <c r="H814" s="213">
        <v>18.451000000000001</v>
      </c>
      <c r="I814" s="214"/>
      <c r="J814" s="210"/>
      <c r="K814" s="210"/>
      <c r="L814" s="215"/>
      <c r="M814" s="216"/>
      <c r="N814" s="217"/>
      <c r="O814" s="217"/>
      <c r="P814" s="217"/>
      <c r="Q814" s="217"/>
      <c r="R814" s="217"/>
      <c r="S814" s="217"/>
      <c r="T814" s="218"/>
      <c r="AT814" s="219" t="s">
        <v>154</v>
      </c>
      <c r="AU814" s="219" t="s">
        <v>78</v>
      </c>
      <c r="AV814" s="14" t="s">
        <v>78</v>
      </c>
      <c r="AW814" s="14" t="s">
        <v>31</v>
      </c>
      <c r="AX814" s="14" t="s">
        <v>69</v>
      </c>
      <c r="AY814" s="219" t="s">
        <v>144</v>
      </c>
    </row>
    <row r="815" spans="1:65" s="14" customFormat="1" ht="10.199999999999999">
      <c r="B815" s="209"/>
      <c r="C815" s="210"/>
      <c r="D815" s="200" t="s">
        <v>154</v>
      </c>
      <c r="E815" s="211" t="s">
        <v>19</v>
      </c>
      <c r="F815" s="212" t="s">
        <v>973</v>
      </c>
      <c r="G815" s="210"/>
      <c r="H815" s="213">
        <v>10.752000000000001</v>
      </c>
      <c r="I815" s="214"/>
      <c r="J815" s="210"/>
      <c r="K815" s="210"/>
      <c r="L815" s="215"/>
      <c r="M815" s="216"/>
      <c r="N815" s="217"/>
      <c r="O815" s="217"/>
      <c r="P815" s="217"/>
      <c r="Q815" s="217"/>
      <c r="R815" s="217"/>
      <c r="S815" s="217"/>
      <c r="T815" s="218"/>
      <c r="AT815" s="219" t="s">
        <v>154</v>
      </c>
      <c r="AU815" s="219" t="s">
        <v>78</v>
      </c>
      <c r="AV815" s="14" t="s">
        <v>78</v>
      </c>
      <c r="AW815" s="14" t="s">
        <v>31</v>
      </c>
      <c r="AX815" s="14" t="s">
        <v>69</v>
      </c>
      <c r="AY815" s="219" t="s">
        <v>144</v>
      </c>
    </row>
    <row r="816" spans="1:65" s="15" customFormat="1" ht="10.199999999999999">
      <c r="B816" s="220"/>
      <c r="C816" s="221"/>
      <c r="D816" s="200" t="s">
        <v>154</v>
      </c>
      <c r="E816" s="222" t="s">
        <v>19</v>
      </c>
      <c r="F816" s="223" t="s">
        <v>158</v>
      </c>
      <c r="G816" s="221"/>
      <c r="H816" s="224">
        <v>29.203000000000003</v>
      </c>
      <c r="I816" s="225"/>
      <c r="J816" s="221"/>
      <c r="K816" s="221"/>
      <c r="L816" s="226"/>
      <c r="M816" s="227"/>
      <c r="N816" s="228"/>
      <c r="O816" s="228"/>
      <c r="P816" s="228"/>
      <c r="Q816" s="228"/>
      <c r="R816" s="228"/>
      <c r="S816" s="228"/>
      <c r="T816" s="229"/>
      <c r="AT816" s="230" t="s">
        <v>154</v>
      </c>
      <c r="AU816" s="230" t="s">
        <v>78</v>
      </c>
      <c r="AV816" s="15" t="s">
        <v>106</v>
      </c>
      <c r="AW816" s="15" t="s">
        <v>31</v>
      </c>
      <c r="AX816" s="15" t="s">
        <v>74</v>
      </c>
      <c r="AY816" s="230" t="s">
        <v>144</v>
      </c>
    </row>
    <row r="817" spans="1:65" s="2" customFormat="1" ht="24.15" customHeight="1">
      <c r="A817" s="36"/>
      <c r="B817" s="37"/>
      <c r="C817" s="180" t="s">
        <v>974</v>
      </c>
      <c r="D817" s="180" t="s">
        <v>146</v>
      </c>
      <c r="E817" s="181" t="s">
        <v>975</v>
      </c>
      <c r="F817" s="182" t="s">
        <v>976</v>
      </c>
      <c r="G817" s="183" t="s">
        <v>232</v>
      </c>
      <c r="H817" s="184">
        <v>29.202999999999999</v>
      </c>
      <c r="I817" s="185"/>
      <c r="J817" s="186">
        <f>ROUND(I817*H817,2)</f>
        <v>0</v>
      </c>
      <c r="K817" s="182" t="s">
        <v>150</v>
      </c>
      <c r="L817" s="41"/>
      <c r="M817" s="187" t="s">
        <v>19</v>
      </c>
      <c r="N817" s="188" t="s">
        <v>40</v>
      </c>
      <c r="O817" s="66"/>
      <c r="P817" s="189">
        <f>O817*H817</f>
        <v>0</v>
      </c>
      <c r="Q817" s="189">
        <v>0</v>
      </c>
      <c r="R817" s="189">
        <f>Q817*H817</f>
        <v>0</v>
      </c>
      <c r="S817" s="189">
        <v>0</v>
      </c>
      <c r="T817" s="190">
        <f>S817*H817</f>
        <v>0</v>
      </c>
      <c r="U817" s="36"/>
      <c r="V817" s="36"/>
      <c r="W817" s="36"/>
      <c r="X817" s="36"/>
      <c r="Y817" s="36"/>
      <c r="Z817" s="36"/>
      <c r="AA817" s="36"/>
      <c r="AB817" s="36"/>
      <c r="AC817" s="36"/>
      <c r="AD817" s="36"/>
      <c r="AE817" s="36"/>
      <c r="AR817" s="191" t="s">
        <v>106</v>
      </c>
      <c r="AT817" s="191" t="s">
        <v>146</v>
      </c>
      <c r="AU817" s="191" t="s">
        <v>78</v>
      </c>
      <c r="AY817" s="19" t="s">
        <v>144</v>
      </c>
      <c r="BE817" s="192">
        <f>IF(N817="základní",J817,0)</f>
        <v>0</v>
      </c>
      <c r="BF817" s="192">
        <f>IF(N817="snížená",J817,0)</f>
        <v>0</v>
      </c>
      <c r="BG817" s="192">
        <f>IF(N817="zákl. přenesená",J817,0)</f>
        <v>0</v>
      </c>
      <c r="BH817" s="192">
        <f>IF(N817="sníž. přenesená",J817,0)</f>
        <v>0</v>
      </c>
      <c r="BI817" s="192">
        <f>IF(N817="nulová",J817,0)</f>
        <v>0</v>
      </c>
      <c r="BJ817" s="19" t="s">
        <v>74</v>
      </c>
      <c r="BK817" s="192">
        <f>ROUND(I817*H817,2)</f>
        <v>0</v>
      </c>
      <c r="BL817" s="19" t="s">
        <v>106</v>
      </c>
      <c r="BM817" s="191" t="s">
        <v>977</v>
      </c>
    </row>
    <row r="818" spans="1:65" s="2" customFormat="1" ht="10.199999999999999">
      <c r="A818" s="36"/>
      <c r="B818" s="37"/>
      <c r="C818" s="38"/>
      <c r="D818" s="193" t="s">
        <v>152</v>
      </c>
      <c r="E818" s="38"/>
      <c r="F818" s="194" t="s">
        <v>978</v>
      </c>
      <c r="G818" s="38"/>
      <c r="H818" s="38"/>
      <c r="I818" s="195"/>
      <c r="J818" s="38"/>
      <c r="K818" s="38"/>
      <c r="L818" s="41"/>
      <c r="M818" s="196"/>
      <c r="N818" s="197"/>
      <c r="O818" s="66"/>
      <c r="P818" s="66"/>
      <c r="Q818" s="66"/>
      <c r="R818" s="66"/>
      <c r="S818" s="66"/>
      <c r="T818" s="67"/>
      <c r="U818" s="36"/>
      <c r="V818" s="36"/>
      <c r="W818" s="36"/>
      <c r="X818" s="36"/>
      <c r="Y818" s="36"/>
      <c r="Z818" s="36"/>
      <c r="AA818" s="36"/>
      <c r="AB818" s="36"/>
      <c r="AC818" s="36"/>
      <c r="AD818" s="36"/>
      <c r="AE818" s="36"/>
      <c r="AT818" s="19" t="s">
        <v>152</v>
      </c>
      <c r="AU818" s="19" t="s">
        <v>78</v>
      </c>
    </row>
    <row r="819" spans="1:65" s="13" customFormat="1" ht="10.199999999999999">
      <c r="B819" s="198"/>
      <c r="C819" s="199"/>
      <c r="D819" s="200" t="s">
        <v>154</v>
      </c>
      <c r="E819" s="201" t="s">
        <v>19</v>
      </c>
      <c r="F819" s="202" t="s">
        <v>470</v>
      </c>
      <c r="G819" s="199"/>
      <c r="H819" s="201" t="s">
        <v>19</v>
      </c>
      <c r="I819" s="203"/>
      <c r="J819" s="199"/>
      <c r="K819" s="199"/>
      <c r="L819" s="204"/>
      <c r="M819" s="205"/>
      <c r="N819" s="206"/>
      <c r="O819" s="206"/>
      <c r="P819" s="206"/>
      <c r="Q819" s="206"/>
      <c r="R819" s="206"/>
      <c r="S819" s="206"/>
      <c r="T819" s="207"/>
      <c r="AT819" s="208" t="s">
        <v>154</v>
      </c>
      <c r="AU819" s="208" t="s">
        <v>78</v>
      </c>
      <c r="AV819" s="13" t="s">
        <v>74</v>
      </c>
      <c r="AW819" s="13" t="s">
        <v>31</v>
      </c>
      <c r="AX819" s="13" t="s">
        <v>69</v>
      </c>
      <c r="AY819" s="208" t="s">
        <v>144</v>
      </c>
    </row>
    <row r="820" spans="1:65" s="14" customFormat="1" ht="10.199999999999999">
      <c r="B820" s="209"/>
      <c r="C820" s="210"/>
      <c r="D820" s="200" t="s">
        <v>154</v>
      </c>
      <c r="E820" s="211" t="s">
        <v>19</v>
      </c>
      <c r="F820" s="212" t="s">
        <v>979</v>
      </c>
      <c r="G820" s="210"/>
      <c r="H820" s="213">
        <v>29.202999999999999</v>
      </c>
      <c r="I820" s="214"/>
      <c r="J820" s="210"/>
      <c r="K820" s="210"/>
      <c r="L820" s="215"/>
      <c r="M820" s="216"/>
      <c r="N820" s="217"/>
      <c r="O820" s="217"/>
      <c r="P820" s="217"/>
      <c r="Q820" s="217"/>
      <c r="R820" s="217"/>
      <c r="S820" s="217"/>
      <c r="T820" s="218"/>
      <c r="AT820" s="219" t="s">
        <v>154</v>
      </c>
      <c r="AU820" s="219" t="s">
        <v>78</v>
      </c>
      <c r="AV820" s="14" t="s">
        <v>78</v>
      </c>
      <c r="AW820" s="14" t="s">
        <v>31</v>
      </c>
      <c r="AX820" s="14" t="s">
        <v>69</v>
      </c>
      <c r="AY820" s="219" t="s">
        <v>144</v>
      </c>
    </row>
    <row r="821" spans="1:65" s="15" customFormat="1" ht="10.199999999999999">
      <c r="B821" s="220"/>
      <c r="C821" s="221"/>
      <c r="D821" s="200" t="s">
        <v>154</v>
      </c>
      <c r="E821" s="222" t="s">
        <v>19</v>
      </c>
      <c r="F821" s="223" t="s">
        <v>158</v>
      </c>
      <c r="G821" s="221"/>
      <c r="H821" s="224">
        <v>29.202999999999999</v>
      </c>
      <c r="I821" s="225"/>
      <c r="J821" s="221"/>
      <c r="K821" s="221"/>
      <c r="L821" s="226"/>
      <c r="M821" s="227"/>
      <c r="N821" s="228"/>
      <c r="O821" s="228"/>
      <c r="P821" s="228"/>
      <c r="Q821" s="228"/>
      <c r="R821" s="228"/>
      <c r="S821" s="228"/>
      <c r="T821" s="229"/>
      <c r="AT821" s="230" t="s">
        <v>154</v>
      </c>
      <c r="AU821" s="230" t="s">
        <v>78</v>
      </c>
      <c r="AV821" s="15" t="s">
        <v>106</v>
      </c>
      <c r="AW821" s="15" t="s">
        <v>31</v>
      </c>
      <c r="AX821" s="15" t="s">
        <v>74</v>
      </c>
      <c r="AY821" s="230" t="s">
        <v>144</v>
      </c>
    </row>
    <row r="822" spans="1:65" s="2" customFormat="1" ht="24.15" customHeight="1">
      <c r="A822" s="36"/>
      <c r="B822" s="37"/>
      <c r="C822" s="180" t="s">
        <v>980</v>
      </c>
      <c r="D822" s="180" t="s">
        <v>146</v>
      </c>
      <c r="E822" s="181" t="s">
        <v>981</v>
      </c>
      <c r="F822" s="182" t="s">
        <v>982</v>
      </c>
      <c r="G822" s="183" t="s">
        <v>232</v>
      </c>
      <c r="H822" s="184">
        <v>29.202999999999999</v>
      </c>
      <c r="I822" s="185"/>
      <c r="J822" s="186">
        <f>ROUND(I822*H822,2)</f>
        <v>0</v>
      </c>
      <c r="K822" s="182" t="s">
        <v>150</v>
      </c>
      <c r="L822" s="41"/>
      <c r="M822" s="187" t="s">
        <v>19</v>
      </c>
      <c r="N822" s="188" t="s">
        <v>40</v>
      </c>
      <c r="O822" s="66"/>
      <c r="P822" s="189">
        <f>O822*H822</f>
        <v>0</v>
      </c>
      <c r="Q822" s="189">
        <v>1E-3</v>
      </c>
      <c r="R822" s="189">
        <f>Q822*H822</f>
        <v>2.9203E-2</v>
      </c>
      <c r="S822" s="189">
        <v>0</v>
      </c>
      <c r="T822" s="190">
        <f>S822*H822</f>
        <v>0</v>
      </c>
      <c r="U822" s="36"/>
      <c r="V822" s="36"/>
      <c r="W822" s="36"/>
      <c r="X822" s="36"/>
      <c r="Y822" s="36"/>
      <c r="Z822" s="36"/>
      <c r="AA822" s="36"/>
      <c r="AB822" s="36"/>
      <c r="AC822" s="36"/>
      <c r="AD822" s="36"/>
      <c r="AE822" s="36"/>
      <c r="AR822" s="191" t="s">
        <v>106</v>
      </c>
      <c r="AT822" s="191" t="s">
        <v>146</v>
      </c>
      <c r="AU822" s="191" t="s">
        <v>78</v>
      </c>
      <c r="AY822" s="19" t="s">
        <v>144</v>
      </c>
      <c r="BE822" s="192">
        <f>IF(N822="základní",J822,0)</f>
        <v>0</v>
      </c>
      <c r="BF822" s="192">
        <f>IF(N822="snížená",J822,0)</f>
        <v>0</v>
      </c>
      <c r="BG822" s="192">
        <f>IF(N822="zákl. přenesená",J822,0)</f>
        <v>0</v>
      </c>
      <c r="BH822" s="192">
        <f>IF(N822="sníž. přenesená",J822,0)</f>
        <v>0</v>
      </c>
      <c r="BI822" s="192">
        <f>IF(N822="nulová",J822,0)</f>
        <v>0</v>
      </c>
      <c r="BJ822" s="19" t="s">
        <v>74</v>
      </c>
      <c r="BK822" s="192">
        <f>ROUND(I822*H822,2)</f>
        <v>0</v>
      </c>
      <c r="BL822" s="19" t="s">
        <v>106</v>
      </c>
      <c r="BM822" s="191" t="s">
        <v>983</v>
      </c>
    </row>
    <row r="823" spans="1:65" s="2" customFormat="1" ht="10.199999999999999">
      <c r="A823" s="36"/>
      <c r="B823" s="37"/>
      <c r="C823" s="38"/>
      <c r="D823" s="193" t="s">
        <v>152</v>
      </c>
      <c r="E823" s="38"/>
      <c r="F823" s="194" t="s">
        <v>984</v>
      </c>
      <c r="G823" s="38"/>
      <c r="H823" s="38"/>
      <c r="I823" s="195"/>
      <c r="J823" s="38"/>
      <c r="K823" s="38"/>
      <c r="L823" s="41"/>
      <c r="M823" s="196"/>
      <c r="N823" s="197"/>
      <c r="O823" s="66"/>
      <c r="P823" s="66"/>
      <c r="Q823" s="66"/>
      <c r="R823" s="66"/>
      <c r="S823" s="66"/>
      <c r="T823" s="67"/>
      <c r="U823" s="36"/>
      <c r="V823" s="36"/>
      <c r="W823" s="36"/>
      <c r="X823" s="36"/>
      <c r="Y823" s="36"/>
      <c r="Z823" s="36"/>
      <c r="AA823" s="36"/>
      <c r="AB823" s="36"/>
      <c r="AC823" s="36"/>
      <c r="AD823" s="36"/>
      <c r="AE823" s="36"/>
      <c r="AT823" s="19" t="s">
        <v>152</v>
      </c>
      <c r="AU823" s="19" t="s">
        <v>78</v>
      </c>
    </row>
    <row r="824" spans="1:65" s="13" customFormat="1" ht="10.199999999999999">
      <c r="B824" s="198"/>
      <c r="C824" s="199"/>
      <c r="D824" s="200" t="s">
        <v>154</v>
      </c>
      <c r="E824" s="201" t="s">
        <v>19</v>
      </c>
      <c r="F824" s="202" t="s">
        <v>470</v>
      </c>
      <c r="G824" s="199"/>
      <c r="H824" s="201" t="s">
        <v>19</v>
      </c>
      <c r="I824" s="203"/>
      <c r="J824" s="199"/>
      <c r="K824" s="199"/>
      <c r="L824" s="204"/>
      <c r="M824" s="205"/>
      <c r="N824" s="206"/>
      <c r="O824" s="206"/>
      <c r="P824" s="206"/>
      <c r="Q824" s="206"/>
      <c r="R824" s="206"/>
      <c r="S824" s="206"/>
      <c r="T824" s="207"/>
      <c r="AT824" s="208" t="s">
        <v>154</v>
      </c>
      <c r="AU824" s="208" t="s">
        <v>78</v>
      </c>
      <c r="AV824" s="13" t="s">
        <v>74</v>
      </c>
      <c r="AW824" s="13" t="s">
        <v>31</v>
      </c>
      <c r="AX824" s="13" t="s">
        <v>69</v>
      </c>
      <c r="AY824" s="208" t="s">
        <v>144</v>
      </c>
    </row>
    <row r="825" spans="1:65" s="14" customFormat="1" ht="10.199999999999999">
      <c r="B825" s="209"/>
      <c r="C825" s="210"/>
      <c r="D825" s="200" t="s">
        <v>154</v>
      </c>
      <c r="E825" s="211" t="s">
        <v>19</v>
      </c>
      <c r="F825" s="212" t="s">
        <v>979</v>
      </c>
      <c r="G825" s="210"/>
      <c r="H825" s="213">
        <v>29.202999999999999</v>
      </c>
      <c r="I825" s="214"/>
      <c r="J825" s="210"/>
      <c r="K825" s="210"/>
      <c r="L825" s="215"/>
      <c r="M825" s="216"/>
      <c r="N825" s="217"/>
      <c r="O825" s="217"/>
      <c r="P825" s="217"/>
      <c r="Q825" s="217"/>
      <c r="R825" s="217"/>
      <c r="S825" s="217"/>
      <c r="T825" s="218"/>
      <c r="AT825" s="219" t="s">
        <v>154</v>
      </c>
      <c r="AU825" s="219" t="s">
        <v>78</v>
      </c>
      <c r="AV825" s="14" t="s">
        <v>78</v>
      </c>
      <c r="AW825" s="14" t="s">
        <v>31</v>
      </c>
      <c r="AX825" s="14" t="s">
        <v>69</v>
      </c>
      <c r="AY825" s="219" t="s">
        <v>144</v>
      </c>
    </row>
    <row r="826" spans="1:65" s="15" customFormat="1" ht="10.199999999999999">
      <c r="B826" s="220"/>
      <c r="C826" s="221"/>
      <c r="D826" s="200" t="s">
        <v>154</v>
      </c>
      <c r="E826" s="222" t="s">
        <v>19</v>
      </c>
      <c r="F826" s="223" t="s">
        <v>158</v>
      </c>
      <c r="G826" s="221"/>
      <c r="H826" s="224">
        <v>29.202999999999999</v>
      </c>
      <c r="I826" s="225"/>
      <c r="J826" s="221"/>
      <c r="K826" s="221"/>
      <c r="L826" s="226"/>
      <c r="M826" s="227"/>
      <c r="N826" s="228"/>
      <c r="O826" s="228"/>
      <c r="P826" s="228"/>
      <c r="Q826" s="228"/>
      <c r="R826" s="228"/>
      <c r="S826" s="228"/>
      <c r="T826" s="229"/>
      <c r="AT826" s="230" t="s">
        <v>154</v>
      </c>
      <c r="AU826" s="230" t="s">
        <v>78</v>
      </c>
      <c r="AV826" s="15" t="s">
        <v>106</v>
      </c>
      <c r="AW826" s="15" t="s">
        <v>31</v>
      </c>
      <c r="AX826" s="15" t="s">
        <v>74</v>
      </c>
      <c r="AY826" s="230" t="s">
        <v>144</v>
      </c>
    </row>
    <row r="827" spans="1:65" s="2" customFormat="1" ht="24.15" customHeight="1">
      <c r="A827" s="36"/>
      <c r="B827" s="37"/>
      <c r="C827" s="180" t="s">
        <v>985</v>
      </c>
      <c r="D827" s="180" t="s">
        <v>146</v>
      </c>
      <c r="E827" s="181" t="s">
        <v>986</v>
      </c>
      <c r="F827" s="182" t="s">
        <v>987</v>
      </c>
      <c r="G827" s="183" t="s">
        <v>232</v>
      </c>
      <c r="H827" s="184">
        <v>29.202999999999999</v>
      </c>
      <c r="I827" s="185"/>
      <c r="J827" s="186">
        <f>ROUND(I827*H827,2)</f>
        <v>0</v>
      </c>
      <c r="K827" s="182" t="s">
        <v>150</v>
      </c>
      <c r="L827" s="41"/>
      <c r="M827" s="187" t="s">
        <v>19</v>
      </c>
      <c r="N827" s="188" t="s">
        <v>40</v>
      </c>
      <c r="O827" s="66"/>
      <c r="P827" s="189">
        <f>O827*H827</f>
        <v>0</v>
      </c>
      <c r="Q827" s="189">
        <v>0</v>
      </c>
      <c r="R827" s="189">
        <f>Q827*H827</f>
        <v>0</v>
      </c>
      <c r="S827" s="189">
        <v>0</v>
      </c>
      <c r="T827" s="190">
        <f>S827*H827</f>
        <v>0</v>
      </c>
      <c r="U827" s="36"/>
      <c r="V827" s="36"/>
      <c r="W827" s="36"/>
      <c r="X827" s="36"/>
      <c r="Y827" s="36"/>
      <c r="Z827" s="36"/>
      <c r="AA827" s="36"/>
      <c r="AB827" s="36"/>
      <c r="AC827" s="36"/>
      <c r="AD827" s="36"/>
      <c r="AE827" s="36"/>
      <c r="AR827" s="191" t="s">
        <v>106</v>
      </c>
      <c r="AT827" s="191" t="s">
        <v>146</v>
      </c>
      <c r="AU827" s="191" t="s">
        <v>78</v>
      </c>
      <c r="AY827" s="19" t="s">
        <v>144</v>
      </c>
      <c r="BE827" s="192">
        <f>IF(N827="základní",J827,0)</f>
        <v>0</v>
      </c>
      <c r="BF827" s="192">
        <f>IF(N827="snížená",J827,0)</f>
        <v>0</v>
      </c>
      <c r="BG827" s="192">
        <f>IF(N827="zákl. přenesená",J827,0)</f>
        <v>0</v>
      </c>
      <c r="BH827" s="192">
        <f>IF(N827="sníž. přenesená",J827,0)</f>
        <v>0</v>
      </c>
      <c r="BI827" s="192">
        <f>IF(N827="nulová",J827,0)</f>
        <v>0</v>
      </c>
      <c r="BJ827" s="19" t="s">
        <v>74</v>
      </c>
      <c r="BK827" s="192">
        <f>ROUND(I827*H827,2)</f>
        <v>0</v>
      </c>
      <c r="BL827" s="19" t="s">
        <v>106</v>
      </c>
      <c r="BM827" s="191" t="s">
        <v>988</v>
      </c>
    </row>
    <row r="828" spans="1:65" s="2" customFormat="1" ht="10.199999999999999">
      <c r="A828" s="36"/>
      <c r="B828" s="37"/>
      <c r="C828" s="38"/>
      <c r="D828" s="193" t="s">
        <v>152</v>
      </c>
      <c r="E828" s="38"/>
      <c r="F828" s="194" t="s">
        <v>989</v>
      </c>
      <c r="G828" s="38"/>
      <c r="H828" s="38"/>
      <c r="I828" s="195"/>
      <c r="J828" s="38"/>
      <c r="K828" s="38"/>
      <c r="L828" s="41"/>
      <c r="M828" s="196"/>
      <c r="N828" s="197"/>
      <c r="O828" s="66"/>
      <c r="P828" s="66"/>
      <c r="Q828" s="66"/>
      <c r="R828" s="66"/>
      <c r="S828" s="66"/>
      <c r="T828" s="67"/>
      <c r="U828" s="36"/>
      <c r="V828" s="36"/>
      <c r="W828" s="36"/>
      <c r="X828" s="36"/>
      <c r="Y828" s="36"/>
      <c r="Z828" s="36"/>
      <c r="AA828" s="36"/>
      <c r="AB828" s="36"/>
      <c r="AC828" s="36"/>
      <c r="AD828" s="36"/>
      <c r="AE828" s="36"/>
      <c r="AT828" s="19" t="s">
        <v>152</v>
      </c>
      <c r="AU828" s="19" t="s">
        <v>78</v>
      </c>
    </row>
    <row r="829" spans="1:65" s="13" customFormat="1" ht="10.199999999999999">
      <c r="B829" s="198"/>
      <c r="C829" s="199"/>
      <c r="D829" s="200" t="s">
        <v>154</v>
      </c>
      <c r="E829" s="201" t="s">
        <v>19</v>
      </c>
      <c r="F829" s="202" t="s">
        <v>470</v>
      </c>
      <c r="G829" s="199"/>
      <c r="H829" s="201" t="s">
        <v>19</v>
      </c>
      <c r="I829" s="203"/>
      <c r="J829" s="199"/>
      <c r="K829" s="199"/>
      <c r="L829" s="204"/>
      <c r="M829" s="205"/>
      <c r="N829" s="206"/>
      <c r="O829" s="206"/>
      <c r="P829" s="206"/>
      <c r="Q829" s="206"/>
      <c r="R829" s="206"/>
      <c r="S829" s="206"/>
      <c r="T829" s="207"/>
      <c r="AT829" s="208" t="s">
        <v>154</v>
      </c>
      <c r="AU829" s="208" t="s">
        <v>78</v>
      </c>
      <c r="AV829" s="13" t="s">
        <v>74</v>
      </c>
      <c r="AW829" s="13" t="s">
        <v>31</v>
      </c>
      <c r="AX829" s="13" t="s">
        <v>69</v>
      </c>
      <c r="AY829" s="208" t="s">
        <v>144</v>
      </c>
    </row>
    <row r="830" spans="1:65" s="14" customFormat="1" ht="10.199999999999999">
      <c r="B830" s="209"/>
      <c r="C830" s="210"/>
      <c r="D830" s="200" t="s">
        <v>154</v>
      </c>
      <c r="E830" s="211" t="s">
        <v>19</v>
      </c>
      <c r="F830" s="212" t="s">
        <v>979</v>
      </c>
      <c r="G830" s="210"/>
      <c r="H830" s="213">
        <v>29.202999999999999</v>
      </c>
      <c r="I830" s="214"/>
      <c r="J830" s="210"/>
      <c r="K830" s="210"/>
      <c r="L830" s="215"/>
      <c r="M830" s="216"/>
      <c r="N830" s="217"/>
      <c r="O830" s="217"/>
      <c r="P830" s="217"/>
      <c r="Q830" s="217"/>
      <c r="R830" s="217"/>
      <c r="S830" s="217"/>
      <c r="T830" s="218"/>
      <c r="AT830" s="219" t="s">
        <v>154</v>
      </c>
      <c r="AU830" s="219" t="s">
        <v>78</v>
      </c>
      <c r="AV830" s="14" t="s">
        <v>78</v>
      </c>
      <c r="AW830" s="14" t="s">
        <v>31</v>
      </c>
      <c r="AX830" s="14" t="s">
        <v>69</v>
      </c>
      <c r="AY830" s="219" t="s">
        <v>144</v>
      </c>
    </row>
    <row r="831" spans="1:65" s="15" customFormat="1" ht="10.199999999999999">
      <c r="B831" s="220"/>
      <c r="C831" s="221"/>
      <c r="D831" s="200" t="s">
        <v>154</v>
      </c>
      <c r="E831" s="222" t="s">
        <v>19</v>
      </c>
      <c r="F831" s="223" t="s">
        <v>158</v>
      </c>
      <c r="G831" s="221"/>
      <c r="H831" s="224">
        <v>29.202999999999999</v>
      </c>
      <c r="I831" s="225"/>
      <c r="J831" s="221"/>
      <c r="K831" s="221"/>
      <c r="L831" s="226"/>
      <c r="M831" s="227"/>
      <c r="N831" s="228"/>
      <c r="O831" s="228"/>
      <c r="P831" s="228"/>
      <c r="Q831" s="228"/>
      <c r="R831" s="228"/>
      <c r="S831" s="228"/>
      <c r="T831" s="229"/>
      <c r="AT831" s="230" t="s">
        <v>154</v>
      </c>
      <c r="AU831" s="230" t="s">
        <v>78</v>
      </c>
      <c r="AV831" s="15" t="s">
        <v>106</v>
      </c>
      <c r="AW831" s="15" t="s">
        <v>31</v>
      </c>
      <c r="AX831" s="15" t="s">
        <v>74</v>
      </c>
      <c r="AY831" s="230" t="s">
        <v>144</v>
      </c>
    </row>
    <row r="832" spans="1:65" s="2" customFormat="1" ht="44.25" customHeight="1">
      <c r="A832" s="36"/>
      <c r="B832" s="37"/>
      <c r="C832" s="180" t="s">
        <v>990</v>
      </c>
      <c r="D832" s="180" t="s">
        <v>146</v>
      </c>
      <c r="E832" s="181" t="s">
        <v>991</v>
      </c>
      <c r="F832" s="182" t="s">
        <v>992</v>
      </c>
      <c r="G832" s="183" t="s">
        <v>184</v>
      </c>
      <c r="H832" s="184">
        <v>1.6759999999999999</v>
      </c>
      <c r="I832" s="185"/>
      <c r="J832" s="186">
        <f>ROUND(I832*H832,2)</f>
        <v>0</v>
      </c>
      <c r="K832" s="182" t="s">
        <v>150</v>
      </c>
      <c r="L832" s="41"/>
      <c r="M832" s="187" t="s">
        <v>19</v>
      </c>
      <c r="N832" s="188" t="s">
        <v>40</v>
      </c>
      <c r="O832" s="66"/>
      <c r="P832" s="189">
        <f>O832*H832</f>
        <v>0</v>
      </c>
      <c r="Q832" s="189">
        <v>1.05555</v>
      </c>
      <c r="R832" s="189">
        <f>Q832*H832</f>
        <v>1.7691017999999998</v>
      </c>
      <c r="S832" s="189">
        <v>0</v>
      </c>
      <c r="T832" s="190">
        <f>S832*H832</f>
        <v>0</v>
      </c>
      <c r="U832" s="36"/>
      <c r="V832" s="36"/>
      <c r="W832" s="36"/>
      <c r="X832" s="36"/>
      <c r="Y832" s="36"/>
      <c r="Z832" s="36"/>
      <c r="AA832" s="36"/>
      <c r="AB832" s="36"/>
      <c r="AC832" s="36"/>
      <c r="AD832" s="36"/>
      <c r="AE832" s="36"/>
      <c r="AR832" s="191" t="s">
        <v>106</v>
      </c>
      <c r="AT832" s="191" t="s">
        <v>146</v>
      </c>
      <c r="AU832" s="191" t="s">
        <v>78</v>
      </c>
      <c r="AY832" s="19" t="s">
        <v>144</v>
      </c>
      <c r="BE832" s="192">
        <f>IF(N832="základní",J832,0)</f>
        <v>0</v>
      </c>
      <c r="BF832" s="192">
        <f>IF(N832="snížená",J832,0)</f>
        <v>0</v>
      </c>
      <c r="BG832" s="192">
        <f>IF(N832="zákl. přenesená",J832,0)</f>
        <v>0</v>
      </c>
      <c r="BH832" s="192">
        <f>IF(N832="sníž. přenesená",J832,0)</f>
        <v>0</v>
      </c>
      <c r="BI832" s="192">
        <f>IF(N832="nulová",J832,0)</f>
        <v>0</v>
      </c>
      <c r="BJ832" s="19" t="s">
        <v>74</v>
      </c>
      <c r="BK832" s="192">
        <f>ROUND(I832*H832,2)</f>
        <v>0</v>
      </c>
      <c r="BL832" s="19" t="s">
        <v>106</v>
      </c>
      <c r="BM832" s="191" t="s">
        <v>993</v>
      </c>
    </row>
    <row r="833" spans="1:65" s="2" customFormat="1" ht="10.199999999999999">
      <c r="A833" s="36"/>
      <c r="B833" s="37"/>
      <c r="C833" s="38"/>
      <c r="D833" s="193" t="s">
        <v>152</v>
      </c>
      <c r="E833" s="38"/>
      <c r="F833" s="194" t="s">
        <v>994</v>
      </c>
      <c r="G833" s="38"/>
      <c r="H833" s="38"/>
      <c r="I833" s="195"/>
      <c r="J833" s="38"/>
      <c r="K833" s="38"/>
      <c r="L833" s="41"/>
      <c r="M833" s="196"/>
      <c r="N833" s="197"/>
      <c r="O833" s="66"/>
      <c r="P833" s="66"/>
      <c r="Q833" s="66"/>
      <c r="R833" s="66"/>
      <c r="S833" s="66"/>
      <c r="T833" s="67"/>
      <c r="U833" s="36"/>
      <c r="V833" s="36"/>
      <c r="W833" s="36"/>
      <c r="X833" s="36"/>
      <c r="Y833" s="36"/>
      <c r="Z833" s="36"/>
      <c r="AA833" s="36"/>
      <c r="AB833" s="36"/>
      <c r="AC833" s="36"/>
      <c r="AD833" s="36"/>
      <c r="AE833" s="36"/>
      <c r="AT833" s="19" t="s">
        <v>152</v>
      </c>
      <c r="AU833" s="19" t="s">
        <v>78</v>
      </c>
    </row>
    <row r="834" spans="1:65" s="13" customFormat="1" ht="10.199999999999999">
      <c r="B834" s="198"/>
      <c r="C834" s="199"/>
      <c r="D834" s="200" t="s">
        <v>154</v>
      </c>
      <c r="E834" s="201" t="s">
        <v>19</v>
      </c>
      <c r="F834" s="202" t="s">
        <v>995</v>
      </c>
      <c r="G834" s="199"/>
      <c r="H834" s="201" t="s">
        <v>19</v>
      </c>
      <c r="I834" s="203"/>
      <c r="J834" s="199"/>
      <c r="K834" s="199"/>
      <c r="L834" s="204"/>
      <c r="M834" s="205"/>
      <c r="N834" s="206"/>
      <c r="O834" s="206"/>
      <c r="P834" s="206"/>
      <c r="Q834" s="206"/>
      <c r="R834" s="206"/>
      <c r="S834" s="206"/>
      <c r="T834" s="207"/>
      <c r="AT834" s="208" t="s">
        <v>154</v>
      </c>
      <c r="AU834" s="208" t="s">
        <v>78</v>
      </c>
      <c r="AV834" s="13" t="s">
        <v>74</v>
      </c>
      <c r="AW834" s="13" t="s">
        <v>31</v>
      </c>
      <c r="AX834" s="13" t="s">
        <v>69</v>
      </c>
      <c r="AY834" s="208" t="s">
        <v>144</v>
      </c>
    </row>
    <row r="835" spans="1:65" s="14" customFormat="1" ht="10.199999999999999">
      <c r="B835" s="209"/>
      <c r="C835" s="210"/>
      <c r="D835" s="200" t="s">
        <v>154</v>
      </c>
      <c r="E835" s="211" t="s">
        <v>19</v>
      </c>
      <c r="F835" s="212" t="s">
        <v>996</v>
      </c>
      <c r="G835" s="210"/>
      <c r="H835" s="213">
        <v>1.6679999999999999</v>
      </c>
      <c r="I835" s="214"/>
      <c r="J835" s="210"/>
      <c r="K835" s="210"/>
      <c r="L835" s="215"/>
      <c r="M835" s="216"/>
      <c r="N835" s="217"/>
      <c r="O835" s="217"/>
      <c r="P835" s="217"/>
      <c r="Q835" s="217"/>
      <c r="R835" s="217"/>
      <c r="S835" s="217"/>
      <c r="T835" s="218"/>
      <c r="AT835" s="219" t="s">
        <v>154</v>
      </c>
      <c r="AU835" s="219" t="s">
        <v>78</v>
      </c>
      <c r="AV835" s="14" t="s">
        <v>78</v>
      </c>
      <c r="AW835" s="14" t="s">
        <v>31</v>
      </c>
      <c r="AX835" s="14" t="s">
        <v>69</v>
      </c>
      <c r="AY835" s="219" t="s">
        <v>144</v>
      </c>
    </row>
    <row r="836" spans="1:65" s="14" customFormat="1" ht="10.199999999999999">
      <c r="B836" s="209"/>
      <c r="C836" s="210"/>
      <c r="D836" s="200" t="s">
        <v>154</v>
      </c>
      <c r="E836" s="211" t="s">
        <v>19</v>
      </c>
      <c r="F836" s="212" t="s">
        <v>997</v>
      </c>
      <c r="G836" s="210"/>
      <c r="H836" s="213">
        <v>8.0000000000000002E-3</v>
      </c>
      <c r="I836" s="214"/>
      <c r="J836" s="210"/>
      <c r="K836" s="210"/>
      <c r="L836" s="215"/>
      <c r="M836" s="216"/>
      <c r="N836" s="217"/>
      <c r="O836" s="217"/>
      <c r="P836" s="217"/>
      <c r="Q836" s="217"/>
      <c r="R836" s="217"/>
      <c r="S836" s="217"/>
      <c r="T836" s="218"/>
      <c r="AT836" s="219" t="s">
        <v>154</v>
      </c>
      <c r="AU836" s="219" t="s">
        <v>78</v>
      </c>
      <c r="AV836" s="14" t="s">
        <v>78</v>
      </c>
      <c r="AW836" s="14" t="s">
        <v>31</v>
      </c>
      <c r="AX836" s="14" t="s">
        <v>69</v>
      </c>
      <c r="AY836" s="219" t="s">
        <v>144</v>
      </c>
    </row>
    <row r="837" spans="1:65" s="15" customFormat="1" ht="10.199999999999999">
      <c r="B837" s="220"/>
      <c r="C837" s="221"/>
      <c r="D837" s="200" t="s">
        <v>154</v>
      </c>
      <c r="E837" s="222" t="s">
        <v>19</v>
      </c>
      <c r="F837" s="223" t="s">
        <v>158</v>
      </c>
      <c r="G837" s="221"/>
      <c r="H837" s="224">
        <v>1.6759999999999999</v>
      </c>
      <c r="I837" s="225"/>
      <c r="J837" s="221"/>
      <c r="K837" s="221"/>
      <c r="L837" s="226"/>
      <c r="M837" s="227"/>
      <c r="N837" s="228"/>
      <c r="O837" s="228"/>
      <c r="P837" s="228"/>
      <c r="Q837" s="228"/>
      <c r="R837" s="228"/>
      <c r="S837" s="228"/>
      <c r="T837" s="229"/>
      <c r="AT837" s="230" t="s">
        <v>154</v>
      </c>
      <c r="AU837" s="230" t="s">
        <v>78</v>
      </c>
      <c r="AV837" s="15" t="s">
        <v>106</v>
      </c>
      <c r="AW837" s="15" t="s">
        <v>31</v>
      </c>
      <c r="AX837" s="15" t="s">
        <v>74</v>
      </c>
      <c r="AY837" s="230" t="s">
        <v>144</v>
      </c>
    </row>
    <row r="838" spans="1:65" s="2" customFormat="1" ht="24.15" customHeight="1">
      <c r="A838" s="36"/>
      <c r="B838" s="37"/>
      <c r="C838" s="180" t="s">
        <v>998</v>
      </c>
      <c r="D838" s="180" t="s">
        <v>146</v>
      </c>
      <c r="E838" s="181" t="s">
        <v>999</v>
      </c>
      <c r="F838" s="182" t="s">
        <v>1000</v>
      </c>
      <c r="G838" s="183" t="s">
        <v>653</v>
      </c>
      <c r="H838" s="184">
        <v>8</v>
      </c>
      <c r="I838" s="185"/>
      <c r="J838" s="186">
        <f>ROUND(I838*H838,2)</f>
        <v>0</v>
      </c>
      <c r="K838" s="182" t="s">
        <v>150</v>
      </c>
      <c r="L838" s="41"/>
      <c r="M838" s="187" t="s">
        <v>19</v>
      </c>
      <c r="N838" s="188" t="s">
        <v>40</v>
      </c>
      <c r="O838" s="66"/>
      <c r="P838" s="189">
        <f>O838*H838</f>
        <v>0</v>
      </c>
      <c r="Q838" s="189">
        <v>2.2780000000000002E-2</v>
      </c>
      <c r="R838" s="189">
        <f>Q838*H838</f>
        <v>0.18224000000000001</v>
      </c>
      <c r="S838" s="189">
        <v>0</v>
      </c>
      <c r="T838" s="190">
        <f>S838*H838</f>
        <v>0</v>
      </c>
      <c r="U838" s="36"/>
      <c r="V838" s="36"/>
      <c r="W838" s="36"/>
      <c r="X838" s="36"/>
      <c r="Y838" s="36"/>
      <c r="Z838" s="36"/>
      <c r="AA838" s="36"/>
      <c r="AB838" s="36"/>
      <c r="AC838" s="36"/>
      <c r="AD838" s="36"/>
      <c r="AE838" s="36"/>
      <c r="AR838" s="191" t="s">
        <v>106</v>
      </c>
      <c r="AT838" s="191" t="s">
        <v>146</v>
      </c>
      <c r="AU838" s="191" t="s">
        <v>78</v>
      </c>
      <c r="AY838" s="19" t="s">
        <v>144</v>
      </c>
      <c r="BE838" s="192">
        <f>IF(N838="základní",J838,0)</f>
        <v>0</v>
      </c>
      <c r="BF838" s="192">
        <f>IF(N838="snížená",J838,0)</f>
        <v>0</v>
      </c>
      <c r="BG838" s="192">
        <f>IF(N838="zákl. přenesená",J838,0)</f>
        <v>0</v>
      </c>
      <c r="BH838" s="192">
        <f>IF(N838="sníž. přenesená",J838,0)</f>
        <v>0</v>
      </c>
      <c r="BI838" s="192">
        <f>IF(N838="nulová",J838,0)</f>
        <v>0</v>
      </c>
      <c r="BJ838" s="19" t="s">
        <v>74</v>
      </c>
      <c r="BK838" s="192">
        <f>ROUND(I838*H838,2)</f>
        <v>0</v>
      </c>
      <c r="BL838" s="19" t="s">
        <v>106</v>
      </c>
      <c r="BM838" s="191" t="s">
        <v>1001</v>
      </c>
    </row>
    <row r="839" spans="1:65" s="2" customFormat="1" ht="10.199999999999999">
      <c r="A839" s="36"/>
      <c r="B839" s="37"/>
      <c r="C839" s="38"/>
      <c r="D839" s="193" t="s">
        <v>152</v>
      </c>
      <c r="E839" s="38"/>
      <c r="F839" s="194" t="s">
        <v>1002</v>
      </c>
      <c r="G839" s="38"/>
      <c r="H839" s="38"/>
      <c r="I839" s="195"/>
      <c r="J839" s="38"/>
      <c r="K839" s="38"/>
      <c r="L839" s="41"/>
      <c r="M839" s="196"/>
      <c r="N839" s="197"/>
      <c r="O839" s="66"/>
      <c r="P839" s="66"/>
      <c r="Q839" s="66"/>
      <c r="R839" s="66"/>
      <c r="S839" s="66"/>
      <c r="T839" s="67"/>
      <c r="U839" s="36"/>
      <c r="V839" s="36"/>
      <c r="W839" s="36"/>
      <c r="X839" s="36"/>
      <c r="Y839" s="36"/>
      <c r="Z839" s="36"/>
      <c r="AA839" s="36"/>
      <c r="AB839" s="36"/>
      <c r="AC839" s="36"/>
      <c r="AD839" s="36"/>
      <c r="AE839" s="36"/>
      <c r="AT839" s="19" t="s">
        <v>152</v>
      </c>
      <c r="AU839" s="19" t="s">
        <v>78</v>
      </c>
    </row>
    <row r="840" spans="1:65" s="13" customFormat="1" ht="10.199999999999999">
      <c r="B840" s="198"/>
      <c r="C840" s="199"/>
      <c r="D840" s="200" t="s">
        <v>154</v>
      </c>
      <c r="E840" s="201" t="s">
        <v>19</v>
      </c>
      <c r="F840" s="202" t="s">
        <v>833</v>
      </c>
      <c r="G840" s="199"/>
      <c r="H840" s="201" t="s">
        <v>19</v>
      </c>
      <c r="I840" s="203"/>
      <c r="J840" s="199"/>
      <c r="K840" s="199"/>
      <c r="L840" s="204"/>
      <c r="M840" s="205"/>
      <c r="N840" s="206"/>
      <c r="O840" s="206"/>
      <c r="P840" s="206"/>
      <c r="Q840" s="206"/>
      <c r="R840" s="206"/>
      <c r="S840" s="206"/>
      <c r="T840" s="207"/>
      <c r="AT840" s="208" t="s">
        <v>154</v>
      </c>
      <c r="AU840" s="208" t="s">
        <v>78</v>
      </c>
      <c r="AV840" s="13" t="s">
        <v>74</v>
      </c>
      <c r="AW840" s="13" t="s">
        <v>31</v>
      </c>
      <c r="AX840" s="13" t="s">
        <v>69</v>
      </c>
      <c r="AY840" s="208" t="s">
        <v>144</v>
      </c>
    </row>
    <row r="841" spans="1:65" s="13" customFormat="1" ht="10.199999999999999">
      <c r="B841" s="198"/>
      <c r="C841" s="199"/>
      <c r="D841" s="200" t="s">
        <v>154</v>
      </c>
      <c r="E841" s="201" t="s">
        <v>19</v>
      </c>
      <c r="F841" s="202" t="s">
        <v>705</v>
      </c>
      <c r="G841" s="199"/>
      <c r="H841" s="201" t="s">
        <v>19</v>
      </c>
      <c r="I841" s="203"/>
      <c r="J841" s="199"/>
      <c r="K841" s="199"/>
      <c r="L841" s="204"/>
      <c r="M841" s="205"/>
      <c r="N841" s="206"/>
      <c r="O841" s="206"/>
      <c r="P841" s="206"/>
      <c r="Q841" s="206"/>
      <c r="R841" s="206"/>
      <c r="S841" s="206"/>
      <c r="T841" s="207"/>
      <c r="AT841" s="208" t="s">
        <v>154</v>
      </c>
      <c r="AU841" s="208" t="s">
        <v>78</v>
      </c>
      <c r="AV841" s="13" t="s">
        <v>74</v>
      </c>
      <c r="AW841" s="13" t="s">
        <v>31</v>
      </c>
      <c r="AX841" s="13" t="s">
        <v>69</v>
      </c>
      <c r="AY841" s="208" t="s">
        <v>144</v>
      </c>
    </row>
    <row r="842" spans="1:65" s="14" customFormat="1" ht="10.199999999999999">
      <c r="B842" s="209"/>
      <c r="C842" s="210"/>
      <c r="D842" s="200" t="s">
        <v>154</v>
      </c>
      <c r="E842" s="211" t="s">
        <v>19</v>
      </c>
      <c r="F842" s="212" t="s">
        <v>1003</v>
      </c>
      <c r="G842" s="210"/>
      <c r="H842" s="213">
        <v>4</v>
      </c>
      <c r="I842" s="214"/>
      <c r="J842" s="210"/>
      <c r="K842" s="210"/>
      <c r="L842" s="215"/>
      <c r="M842" s="216"/>
      <c r="N842" s="217"/>
      <c r="O842" s="217"/>
      <c r="P842" s="217"/>
      <c r="Q842" s="217"/>
      <c r="R842" s="217"/>
      <c r="S842" s="217"/>
      <c r="T842" s="218"/>
      <c r="AT842" s="219" t="s">
        <v>154</v>
      </c>
      <c r="AU842" s="219" t="s">
        <v>78</v>
      </c>
      <c r="AV842" s="14" t="s">
        <v>78</v>
      </c>
      <c r="AW842" s="14" t="s">
        <v>31</v>
      </c>
      <c r="AX842" s="14" t="s">
        <v>69</v>
      </c>
      <c r="AY842" s="219" t="s">
        <v>144</v>
      </c>
    </row>
    <row r="843" spans="1:65" s="13" customFormat="1" ht="10.199999999999999">
      <c r="B843" s="198"/>
      <c r="C843" s="199"/>
      <c r="D843" s="200" t="s">
        <v>154</v>
      </c>
      <c r="E843" s="201" t="s">
        <v>19</v>
      </c>
      <c r="F843" s="202" t="s">
        <v>1004</v>
      </c>
      <c r="G843" s="199"/>
      <c r="H843" s="201" t="s">
        <v>19</v>
      </c>
      <c r="I843" s="203"/>
      <c r="J843" s="199"/>
      <c r="K843" s="199"/>
      <c r="L843" s="204"/>
      <c r="M843" s="205"/>
      <c r="N843" s="206"/>
      <c r="O843" s="206"/>
      <c r="P843" s="206"/>
      <c r="Q843" s="206"/>
      <c r="R843" s="206"/>
      <c r="S843" s="206"/>
      <c r="T843" s="207"/>
      <c r="AT843" s="208" t="s">
        <v>154</v>
      </c>
      <c r="AU843" s="208" t="s">
        <v>78</v>
      </c>
      <c r="AV843" s="13" t="s">
        <v>74</v>
      </c>
      <c r="AW843" s="13" t="s">
        <v>31</v>
      </c>
      <c r="AX843" s="13" t="s">
        <v>69</v>
      </c>
      <c r="AY843" s="208" t="s">
        <v>144</v>
      </c>
    </row>
    <row r="844" spans="1:65" s="14" customFormat="1" ht="10.199999999999999">
      <c r="B844" s="209"/>
      <c r="C844" s="210"/>
      <c r="D844" s="200" t="s">
        <v>154</v>
      </c>
      <c r="E844" s="211" t="s">
        <v>19</v>
      </c>
      <c r="F844" s="212" t="s">
        <v>106</v>
      </c>
      <c r="G844" s="210"/>
      <c r="H844" s="213">
        <v>4</v>
      </c>
      <c r="I844" s="214"/>
      <c r="J844" s="210"/>
      <c r="K844" s="210"/>
      <c r="L844" s="215"/>
      <c r="M844" s="216"/>
      <c r="N844" s="217"/>
      <c r="O844" s="217"/>
      <c r="P844" s="217"/>
      <c r="Q844" s="217"/>
      <c r="R844" s="217"/>
      <c r="S844" s="217"/>
      <c r="T844" s="218"/>
      <c r="AT844" s="219" t="s">
        <v>154</v>
      </c>
      <c r="AU844" s="219" t="s">
        <v>78</v>
      </c>
      <c r="AV844" s="14" t="s">
        <v>78</v>
      </c>
      <c r="AW844" s="14" t="s">
        <v>31</v>
      </c>
      <c r="AX844" s="14" t="s">
        <v>69</v>
      </c>
      <c r="AY844" s="219" t="s">
        <v>144</v>
      </c>
    </row>
    <row r="845" spans="1:65" s="15" customFormat="1" ht="10.199999999999999">
      <c r="B845" s="220"/>
      <c r="C845" s="221"/>
      <c r="D845" s="200" t="s">
        <v>154</v>
      </c>
      <c r="E845" s="222" t="s">
        <v>19</v>
      </c>
      <c r="F845" s="223" t="s">
        <v>158</v>
      </c>
      <c r="G845" s="221"/>
      <c r="H845" s="224">
        <v>8</v>
      </c>
      <c r="I845" s="225"/>
      <c r="J845" s="221"/>
      <c r="K845" s="221"/>
      <c r="L845" s="226"/>
      <c r="M845" s="227"/>
      <c r="N845" s="228"/>
      <c r="O845" s="228"/>
      <c r="P845" s="228"/>
      <c r="Q845" s="228"/>
      <c r="R845" s="228"/>
      <c r="S845" s="228"/>
      <c r="T845" s="229"/>
      <c r="AT845" s="230" t="s">
        <v>154</v>
      </c>
      <c r="AU845" s="230" t="s">
        <v>78</v>
      </c>
      <c r="AV845" s="15" t="s">
        <v>106</v>
      </c>
      <c r="AW845" s="15" t="s">
        <v>31</v>
      </c>
      <c r="AX845" s="15" t="s">
        <v>74</v>
      </c>
      <c r="AY845" s="230" t="s">
        <v>144</v>
      </c>
    </row>
    <row r="846" spans="1:65" s="2" customFormat="1" ht="24.15" customHeight="1">
      <c r="A846" s="36"/>
      <c r="B846" s="37"/>
      <c r="C846" s="180" t="s">
        <v>1005</v>
      </c>
      <c r="D846" s="180" t="s">
        <v>146</v>
      </c>
      <c r="E846" s="181" t="s">
        <v>1006</v>
      </c>
      <c r="F846" s="182" t="s">
        <v>1007</v>
      </c>
      <c r="G846" s="183" t="s">
        <v>653</v>
      </c>
      <c r="H846" s="184">
        <v>4</v>
      </c>
      <c r="I846" s="185"/>
      <c r="J846" s="186">
        <f>ROUND(I846*H846,2)</f>
        <v>0</v>
      </c>
      <c r="K846" s="182" t="s">
        <v>150</v>
      </c>
      <c r="L846" s="41"/>
      <c r="M846" s="187" t="s">
        <v>19</v>
      </c>
      <c r="N846" s="188" t="s">
        <v>40</v>
      </c>
      <c r="O846" s="66"/>
      <c r="P846" s="189">
        <f>O846*H846</f>
        <v>0</v>
      </c>
      <c r="Q846" s="189">
        <v>5.8999999999999997E-2</v>
      </c>
      <c r="R846" s="189">
        <f>Q846*H846</f>
        <v>0.23599999999999999</v>
      </c>
      <c r="S846" s="189">
        <v>0</v>
      </c>
      <c r="T846" s="190">
        <f>S846*H846</f>
        <v>0</v>
      </c>
      <c r="U846" s="36"/>
      <c r="V846" s="36"/>
      <c r="W846" s="36"/>
      <c r="X846" s="36"/>
      <c r="Y846" s="36"/>
      <c r="Z846" s="36"/>
      <c r="AA846" s="36"/>
      <c r="AB846" s="36"/>
      <c r="AC846" s="36"/>
      <c r="AD846" s="36"/>
      <c r="AE846" s="36"/>
      <c r="AR846" s="191" t="s">
        <v>106</v>
      </c>
      <c r="AT846" s="191" t="s">
        <v>146</v>
      </c>
      <c r="AU846" s="191" t="s">
        <v>78</v>
      </c>
      <c r="AY846" s="19" t="s">
        <v>144</v>
      </c>
      <c r="BE846" s="192">
        <f>IF(N846="základní",J846,0)</f>
        <v>0</v>
      </c>
      <c r="BF846" s="192">
        <f>IF(N846="snížená",J846,0)</f>
        <v>0</v>
      </c>
      <c r="BG846" s="192">
        <f>IF(N846="zákl. přenesená",J846,0)</f>
        <v>0</v>
      </c>
      <c r="BH846" s="192">
        <f>IF(N846="sníž. přenesená",J846,0)</f>
        <v>0</v>
      </c>
      <c r="BI846" s="192">
        <f>IF(N846="nulová",J846,0)</f>
        <v>0</v>
      </c>
      <c r="BJ846" s="19" t="s">
        <v>74</v>
      </c>
      <c r="BK846" s="192">
        <f>ROUND(I846*H846,2)</f>
        <v>0</v>
      </c>
      <c r="BL846" s="19" t="s">
        <v>106</v>
      </c>
      <c r="BM846" s="191" t="s">
        <v>1008</v>
      </c>
    </row>
    <row r="847" spans="1:65" s="2" customFormat="1" ht="10.199999999999999">
      <c r="A847" s="36"/>
      <c r="B847" s="37"/>
      <c r="C847" s="38"/>
      <c r="D847" s="193" t="s">
        <v>152</v>
      </c>
      <c r="E847" s="38"/>
      <c r="F847" s="194" t="s">
        <v>1009</v>
      </c>
      <c r="G847" s="38"/>
      <c r="H847" s="38"/>
      <c r="I847" s="195"/>
      <c r="J847" s="38"/>
      <c r="K847" s="38"/>
      <c r="L847" s="41"/>
      <c r="M847" s="196"/>
      <c r="N847" s="197"/>
      <c r="O847" s="66"/>
      <c r="P847" s="66"/>
      <c r="Q847" s="66"/>
      <c r="R847" s="66"/>
      <c r="S847" s="66"/>
      <c r="T847" s="67"/>
      <c r="U847" s="36"/>
      <c r="V847" s="36"/>
      <c r="W847" s="36"/>
      <c r="X847" s="36"/>
      <c r="Y847" s="36"/>
      <c r="Z847" s="36"/>
      <c r="AA847" s="36"/>
      <c r="AB847" s="36"/>
      <c r="AC847" s="36"/>
      <c r="AD847" s="36"/>
      <c r="AE847" s="36"/>
      <c r="AT847" s="19" t="s">
        <v>152</v>
      </c>
      <c r="AU847" s="19" t="s">
        <v>78</v>
      </c>
    </row>
    <row r="848" spans="1:65" s="13" customFormat="1" ht="10.199999999999999">
      <c r="B848" s="198"/>
      <c r="C848" s="199"/>
      <c r="D848" s="200" t="s">
        <v>154</v>
      </c>
      <c r="E848" s="201" t="s">
        <v>19</v>
      </c>
      <c r="F848" s="202" t="s">
        <v>833</v>
      </c>
      <c r="G848" s="199"/>
      <c r="H848" s="201" t="s">
        <v>19</v>
      </c>
      <c r="I848" s="203"/>
      <c r="J848" s="199"/>
      <c r="K848" s="199"/>
      <c r="L848" s="204"/>
      <c r="M848" s="205"/>
      <c r="N848" s="206"/>
      <c r="O848" s="206"/>
      <c r="P848" s="206"/>
      <c r="Q848" s="206"/>
      <c r="R848" s="206"/>
      <c r="S848" s="206"/>
      <c r="T848" s="207"/>
      <c r="AT848" s="208" t="s">
        <v>154</v>
      </c>
      <c r="AU848" s="208" t="s">
        <v>78</v>
      </c>
      <c r="AV848" s="13" t="s">
        <v>74</v>
      </c>
      <c r="AW848" s="13" t="s">
        <v>31</v>
      </c>
      <c r="AX848" s="13" t="s">
        <v>69</v>
      </c>
      <c r="AY848" s="208" t="s">
        <v>144</v>
      </c>
    </row>
    <row r="849" spans="1:65" s="13" customFormat="1" ht="10.199999999999999">
      <c r="B849" s="198"/>
      <c r="C849" s="199"/>
      <c r="D849" s="200" t="s">
        <v>154</v>
      </c>
      <c r="E849" s="201" t="s">
        <v>19</v>
      </c>
      <c r="F849" s="202" t="s">
        <v>707</v>
      </c>
      <c r="G849" s="199"/>
      <c r="H849" s="201" t="s">
        <v>19</v>
      </c>
      <c r="I849" s="203"/>
      <c r="J849" s="199"/>
      <c r="K849" s="199"/>
      <c r="L849" s="204"/>
      <c r="M849" s="205"/>
      <c r="N849" s="206"/>
      <c r="O849" s="206"/>
      <c r="P849" s="206"/>
      <c r="Q849" s="206"/>
      <c r="R849" s="206"/>
      <c r="S849" s="206"/>
      <c r="T849" s="207"/>
      <c r="AT849" s="208" t="s">
        <v>154</v>
      </c>
      <c r="AU849" s="208" t="s">
        <v>78</v>
      </c>
      <c r="AV849" s="13" t="s">
        <v>74</v>
      </c>
      <c r="AW849" s="13" t="s">
        <v>31</v>
      </c>
      <c r="AX849" s="13" t="s">
        <v>69</v>
      </c>
      <c r="AY849" s="208" t="s">
        <v>144</v>
      </c>
    </row>
    <row r="850" spans="1:65" s="14" customFormat="1" ht="10.199999999999999">
      <c r="B850" s="209"/>
      <c r="C850" s="210"/>
      <c r="D850" s="200" t="s">
        <v>154</v>
      </c>
      <c r="E850" s="211" t="s">
        <v>19</v>
      </c>
      <c r="F850" s="212" t="s">
        <v>1003</v>
      </c>
      <c r="G850" s="210"/>
      <c r="H850" s="213">
        <v>4</v>
      </c>
      <c r="I850" s="214"/>
      <c r="J850" s="210"/>
      <c r="K850" s="210"/>
      <c r="L850" s="215"/>
      <c r="M850" s="216"/>
      <c r="N850" s="217"/>
      <c r="O850" s="217"/>
      <c r="P850" s="217"/>
      <c r="Q850" s="217"/>
      <c r="R850" s="217"/>
      <c r="S850" s="217"/>
      <c r="T850" s="218"/>
      <c r="AT850" s="219" t="s">
        <v>154</v>
      </c>
      <c r="AU850" s="219" t="s">
        <v>78</v>
      </c>
      <c r="AV850" s="14" t="s">
        <v>78</v>
      </c>
      <c r="AW850" s="14" t="s">
        <v>31</v>
      </c>
      <c r="AX850" s="14" t="s">
        <v>69</v>
      </c>
      <c r="AY850" s="219" t="s">
        <v>144</v>
      </c>
    </row>
    <row r="851" spans="1:65" s="15" customFormat="1" ht="10.199999999999999">
      <c r="B851" s="220"/>
      <c r="C851" s="221"/>
      <c r="D851" s="200" t="s">
        <v>154</v>
      </c>
      <c r="E851" s="222" t="s">
        <v>19</v>
      </c>
      <c r="F851" s="223" t="s">
        <v>158</v>
      </c>
      <c r="G851" s="221"/>
      <c r="H851" s="224">
        <v>4</v>
      </c>
      <c r="I851" s="225"/>
      <c r="J851" s="221"/>
      <c r="K851" s="221"/>
      <c r="L851" s="226"/>
      <c r="M851" s="227"/>
      <c r="N851" s="228"/>
      <c r="O851" s="228"/>
      <c r="P851" s="228"/>
      <c r="Q851" s="228"/>
      <c r="R851" s="228"/>
      <c r="S851" s="228"/>
      <c r="T851" s="229"/>
      <c r="AT851" s="230" t="s">
        <v>154</v>
      </c>
      <c r="AU851" s="230" t="s">
        <v>78</v>
      </c>
      <c r="AV851" s="15" t="s">
        <v>106</v>
      </c>
      <c r="AW851" s="15" t="s">
        <v>31</v>
      </c>
      <c r="AX851" s="15" t="s">
        <v>74</v>
      </c>
      <c r="AY851" s="230" t="s">
        <v>144</v>
      </c>
    </row>
    <row r="852" spans="1:65" s="2" customFormat="1" ht="24.15" customHeight="1">
      <c r="A852" s="36"/>
      <c r="B852" s="37"/>
      <c r="C852" s="180" t="s">
        <v>1010</v>
      </c>
      <c r="D852" s="180" t="s">
        <v>146</v>
      </c>
      <c r="E852" s="181" t="s">
        <v>1011</v>
      </c>
      <c r="F852" s="182" t="s">
        <v>1012</v>
      </c>
      <c r="G852" s="183" t="s">
        <v>149</v>
      </c>
      <c r="H852" s="184">
        <v>4.391</v>
      </c>
      <c r="I852" s="185"/>
      <c r="J852" s="186">
        <f>ROUND(I852*H852,2)</f>
        <v>0</v>
      </c>
      <c r="K852" s="182" t="s">
        <v>150</v>
      </c>
      <c r="L852" s="41"/>
      <c r="M852" s="187" t="s">
        <v>19</v>
      </c>
      <c r="N852" s="188" t="s">
        <v>40</v>
      </c>
      <c r="O852" s="66"/>
      <c r="P852" s="189">
        <f>O852*H852</f>
        <v>0</v>
      </c>
      <c r="Q852" s="189">
        <v>2.45336</v>
      </c>
      <c r="R852" s="189">
        <f>Q852*H852</f>
        <v>10.772703760000001</v>
      </c>
      <c r="S852" s="189">
        <v>0</v>
      </c>
      <c r="T852" s="190">
        <f>S852*H852</f>
        <v>0</v>
      </c>
      <c r="U852" s="36"/>
      <c r="V852" s="36"/>
      <c r="W852" s="36"/>
      <c r="X852" s="36"/>
      <c r="Y852" s="36"/>
      <c r="Z852" s="36"/>
      <c r="AA852" s="36"/>
      <c r="AB852" s="36"/>
      <c r="AC852" s="36"/>
      <c r="AD852" s="36"/>
      <c r="AE852" s="36"/>
      <c r="AR852" s="191" t="s">
        <v>106</v>
      </c>
      <c r="AT852" s="191" t="s">
        <v>146</v>
      </c>
      <c r="AU852" s="191" t="s">
        <v>78</v>
      </c>
      <c r="AY852" s="19" t="s">
        <v>144</v>
      </c>
      <c r="BE852" s="192">
        <f>IF(N852="základní",J852,0)</f>
        <v>0</v>
      </c>
      <c r="BF852" s="192">
        <f>IF(N852="snížená",J852,0)</f>
        <v>0</v>
      </c>
      <c r="BG852" s="192">
        <f>IF(N852="zákl. přenesená",J852,0)</f>
        <v>0</v>
      </c>
      <c r="BH852" s="192">
        <f>IF(N852="sníž. přenesená",J852,0)</f>
        <v>0</v>
      </c>
      <c r="BI852" s="192">
        <f>IF(N852="nulová",J852,0)</f>
        <v>0</v>
      </c>
      <c r="BJ852" s="19" t="s">
        <v>74</v>
      </c>
      <c r="BK852" s="192">
        <f>ROUND(I852*H852,2)</f>
        <v>0</v>
      </c>
      <c r="BL852" s="19" t="s">
        <v>106</v>
      </c>
      <c r="BM852" s="191" t="s">
        <v>1013</v>
      </c>
    </row>
    <row r="853" spans="1:65" s="2" customFormat="1" ht="10.199999999999999">
      <c r="A853" s="36"/>
      <c r="B853" s="37"/>
      <c r="C853" s="38"/>
      <c r="D853" s="193" t="s">
        <v>152</v>
      </c>
      <c r="E853" s="38"/>
      <c r="F853" s="194" t="s">
        <v>1014</v>
      </c>
      <c r="G853" s="38"/>
      <c r="H853" s="38"/>
      <c r="I853" s="195"/>
      <c r="J853" s="38"/>
      <c r="K853" s="38"/>
      <c r="L853" s="41"/>
      <c r="M853" s="196"/>
      <c r="N853" s="197"/>
      <c r="O853" s="66"/>
      <c r="P853" s="66"/>
      <c r="Q853" s="66"/>
      <c r="R853" s="66"/>
      <c r="S853" s="66"/>
      <c r="T853" s="67"/>
      <c r="U853" s="36"/>
      <c r="V853" s="36"/>
      <c r="W853" s="36"/>
      <c r="X853" s="36"/>
      <c r="Y853" s="36"/>
      <c r="Z853" s="36"/>
      <c r="AA853" s="36"/>
      <c r="AB853" s="36"/>
      <c r="AC853" s="36"/>
      <c r="AD853" s="36"/>
      <c r="AE853" s="36"/>
      <c r="AT853" s="19" t="s">
        <v>152</v>
      </c>
      <c r="AU853" s="19" t="s">
        <v>78</v>
      </c>
    </row>
    <row r="854" spans="1:65" s="13" customFormat="1" ht="10.199999999999999">
      <c r="B854" s="198"/>
      <c r="C854" s="199"/>
      <c r="D854" s="200" t="s">
        <v>154</v>
      </c>
      <c r="E854" s="201" t="s">
        <v>19</v>
      </c>
      <c r="F854" s="202" t="s">
        <v>1015</v>
      </c>
      <c r="G854" s="199"/>
      <c r="H854" s="201" t="s">
        <v>19</v>
      </c>
      <c r="I854" s="203"/>
      <c r="J854" s="199"/>
      <c r="K854" s="199"/>
      <c r="L854" s="204"/>
      <c r="M854" s="205"/>
      <c r="N854" s="206"/>
      <c r="O854" s="206"/>
      <c r="P854" s="206"/>
      <c r="Q854" s="206"/>
      <c r="R854" s="206"/>
      <c r="S854" s="206"/>
      <c r="T854" s="207"/>
      <c r="AT854" s="208" t="s">
        <v>154</v>
      </c>
      <c r="AU854" s="208" t="s">
        <v>78</v>
      </c>
      <c r="AV854" s="13" t="s">
        <v>74</v>
      </c>
      <c r="AW854" s="13" t="s">
        <v>31</v>
      </c>
      <c r="AX854" s="13" t="s">
        <v>69</v>
      </c>
      <c r="AY854" s="208" t="s">
        <v>144</v>
      </c>
    </row>
    <row r="855" spans="1:65" s="14" customFormat="1" ht="10.199999999999999">
      <c r="B855" s="209"/>
      <c r="C855" s="210"/>
      <c r="D855" s="200" t="s">
        <v>154</v>
      </c>
      <c r="E855" s="211" t="s">
        <v>19</v>
      </c>
      <c r="F855" s="212" t="s">
        <v>1016</v>
      </c>
      <c r="G855" s="210"/>
      <c r="H855" s="213">
        <v>4.391</v>
      </c>
      <c r="I855" s="214"/>
      <c r="J855" s="210"/>
      <c r="K855" s="210"/>
      <c r="L855" s="215"/>
      <c r="M855" s="216"/>
      <c r="N855" s="217"/>
      <c r="O855" s="217"/>
      <c r="P855" s="217"/>
      <c r="Q855" s="217"/>
      <c r="R855" s="217"/>
      <c r="S855" s="217"/>
      <c r="T855" s="218"/>
      <c r="AT855" s="219" t="s">
        <v>154</v>
      </c>
      <c r="AU855" s="219" t="s">
        <v>78</v>
      </c>
      <c r="AV855" s="14" t="s">
        <v>78</v>
      </c>
      <c r="AW855" s="14" t="s">
        <v>31</v>
      </c>
      <c r="AX855" s="14" t="s">
        <v>69</v>
      </c>
      <c r="AY855" s="219" t="s">
        <v>144</v>
      </c>
    </row>
    <row r="856" spans="1:65" s="15" customFormat="1" ht="10.199999999999999">
      <c r="B856" s="220"/>
      <c r="C856" s="221"/>
      <c r="D856" s="200" t="s">
        <v>154</v>
      </c>
      <c r="E856" s="222" t="s">
        <v>19</v>
      </c>
      <c r="F856" s="223" t="s">
        <v>158</v>
      </c>
      <c r="G856" s="221"/>
      <c r="H856" s="224">
        <v>4.391</v>
      </c>
      <c r="I856" s="225"/>
      <c r="J856" s="221"/>
      <c r="K856" s="221"/>
      <c r="L856" s="226"/>
      <c r="M856" s="227"/>
      <c r="N856" s="228"/>
      <c r="O856" s="228"/>
      <c r="P856" s="228"/>
      <c r="Q856" s="228"/>
      <c r="R856" s="228"/>
      <c r="S856" s="228"/>
      <c r="T856" s="229"/>
      <c r="AT856" s="230" t="s">
        <v>154</v>
      </c>
      <c r="AU856" s="230" t="s">
        <v>78</v>
      </c>
      <c r="AV856" s="15" t="s">
        <v>106</v>
      </c>
      <c r="AW856" s="15" t="s">
        <v>31</v>
      </c>
      <c r="AX856" s="15" t="s">
        <v>74</v>
      </c>
      <c r="AY856" s="230" t="s">
        <v>144</v>
      </c>
    </row>
    <row r="857" spans="1:65" s="2" customFormat="1" ht="24.15" customHeight="1">
      <c r="A857" s="36"/>
      <c r="B857" s="37"/>
      <c r="C857" s="180" t="s">
        <v>1017</v>
      </c>
      <c r="D857" s="180" t="s">
        <v>146</v>
      </c>
      <c r="E857" s="181" t="s">
        <v>1018</v>
      </c>
      <c r="F857" s="182" t="s">
        <v>1019</v>
      </c>
      <c r="G857" s="183" t="s">
        <v>232</v>
      </c>
      <c r="H857" s="184">
        <v>36.244999999999997</v>
      </c>
      <c r="I857" s="185"/>
      <c r="J857" s="186">
        <f>ROUND(I857*H857,2)</f>
        <v>0</v>
      </c>
      <c r="K857" s="182" t="s">
        <v>150</v>
      </c>
      <c r="L857" s="41"/>
      <c r="M857" s="187" t="s">
        <v>19</v>
      </c>
      <c r="N857" s="188" t="s">
        <v>40</v>
      </c>
      <c r="O857" s="66"/>
      <c r="P857" s="189">
        <f>O857*H857</f>
        <v>0</v>
      </c>
      <c r="Q857" s="189">
        <v>6.6299999999999996E-3</v>
      </c>
      <c r="R857" s="189">
        <f>Q857*H857</f>
        <v>0.24030434999999997</v>
      </c>
      <c r="S857" s="189">
        <v>0</v>
      </c>
      <c r="T857" s="190">
        <f>S857*H857</f>
        <v>0</v>
      </c>
      <c r="U857" s="36"/>
      <c r="V857" s="36"/>
      <c r="W857" s="36"/>
      <c r="X857" s="36"/>
      <c r="Y857" s="36"/>
      <c r="Z857" s="36"/>
      <c r="AA857" s="36"/>
      <c r="AB857" s="36"/>
      <c r="AC857" s="36"/>
      <c r="AD857" s="36"/>
      <c r="AE857" s="36"/>
      <c r="AR857" s="191" t="s">
        <v>106</v>
      </c>
      <c r="AT857" s="191" t="s">
        <v>146</v>
      </c>
      <c r="AU857" s="191" t="s">
        <v>78</v>
      </c>
      <c r="AY857" s="19" t="s">
        <v>144</v>
      </c>
      <c r="BE857" s="192">
        <f>IF(N857="základní",J857,0)</f>
        <v>0</v>
      </c>
      <c r="BF857" s="192">
        <f>IF(N857="snížená",J857,0)</f>
        <v>0</v>
      </c>
      <c r="BG857" s="192">
        <f>IF(N857="zákl. přenesená",J857,0)</f>
        <v>0</v>
      </c>
      <c r="BH857" s="192">
        <f>IF(N857="sníž. přenesená",J857,0)</f>
        <v>0</v>
      </c>
      <c r="BI857" s="192">
        <f>IF(N857="nulová",J857,0)</f>
        <v>0</v>
      </c>
      <c r="BJ857" s="19" t="s">
        <v>74</v>
      </c>
      <c r="BK857" s="192">
        <f>ROUND(I857*H857,2)</f>
        <v>0</v>
      </c>
      <c r="BL857" s="19" t="s">
        <v>106</v>
      </c>
      <c r="BM857" s="191" t="s">
        <v>1020</v>
      </c>
    </row>
    <row r="858" spans="1:65" s="2" customFormat="1" ht="10.199999999999999">
      <c r="A858" s="36"/>
      <c r="B858" s="37"/>
      <c r="C858" s="38"/>
      <c r="D858" s="193" t="s">
        <v>152</v>
      </c>
      <c r="E858" s="38"/>
      <c r="F858" s="194" t="s">
        <v>1021</v>
      </c>
      <c r="G858" s="38"/>
      <c r="H858" s="38"/>
      <c r="I858" s="195"/>
      <c r="J858" s="38"/>
      <c r="K858" s="38"/>
      <c r="L858" s="41"/>
      <c r="M858" s="196"/>
      <c r="N858" s="197"/>
      <c r="O858" s="66"/>
      <c r="P858" s="66"/>
      <c r="Q858" s="66"/>
      <c r="R858" s="66"/>
      <c r="S858" s="66"/>
      <c r="T858" s="67"/>
      <c r="U858" s="36"/>
      <c r="V858" s="36"/>
      <c r="W858" s="36"/>
      <c r="X858" s="36"/>
      <c r="Y858" s="36"/>
      <c r="Z858" s="36"/>
      <c r="AA858" s="36"/>
      <c r="AB858" s="36"/>
      <c r="AC858" s="36"/>
      <c r="AD858" s="36"/>
      <c r="AE858" s="36"/>
      <c r="AT858" s="19" t="s">
        <v>152</v>
      </c>
      <c r="AU858" s="19" t="s">
        <v>78</v>
      </c>
    </row>
    <row r="859" spans="1:65" s="13" customFormat="1" ht="10.199999999999999">
      <c r="B859" s="198"/>
      <c r="C859" s="199"/>
      <c r="D859" s="200" t="s">
        <v>154</v>
      </c>
      <c r="E859" s="201" t="s">
        <v>19</v>
      </c>
      <c r="F859" s="202" t="s">
        <v>1015</v>
      </c>
      <c r="G859" s="199"/>
      <c r="H859" s="201" t="s">
        <v>19</v>
      </c>
      <c r="I859" s="203"/>
      <c r="J859" s="199"/>
      <c r="K859" s="199"/>
      <c r="L859" s="204"/>
      <c r="M859" s="205"/>
      <c r="N859" s="206"/>
      <c r="O859" s="206"/>
      <c r="P859" s="206"/>
      <c r="Q859" s="206"/>
      <c r="R859" s="206"/>
      <c r="S859" s="206"/>
      <c r="T859" s="207"/>
      <c r="AT859" s="208" t="s">
        <v>154</v>
      </c>
      <c r="AU859" s="208" t="s">
        <v>78</v>
      </c>
      <c r="AV859" s="13" t="s">
        <v>74</v>
      </c>
      <c r="AW859" s="13" t="s">
        <v>31</v>
      </c>
      <c r="AX859" s="13" t="s">
        <v>69</v>
      </c>
      <c r="AY859" s="208" t="s">
        <v>144</v>
      </c>
    </row>
    <row r="860" spans="1:65" s="14" customFormat="1" ht="10.199999999999999">
      <c r="B860" s="209"/>
      <c r="C860" s="210"/>
      <c r="D860" s="200" t="s">
        <v>154</v>
      </c>
      <c r="E860" s="211" t="s">
        <v>19</v>
      </c>
      <c r="F860" s="212" t="s">
        <v>1022</v>
      </c>
      <c r="G860" s="210"/>
      <c r="H860" s="213">
        <v>36.244999999999997</v>
      </c>
      <c r="I860" s="214"/>
      <c r="J860" s="210"/>
      <c r="K860" s="210"/>
      <c r="L860" s="215"/>
      <c r="M860" s="216"/>
      <c r="N860" s="217"/>
      <c r="O860" s="217"/>
      <c r="P860" s="217"/>
      <c r="Q860" s="217"/>
      <c r="R860" s="217"/>
      <c r="S860" s="217"/>
      <c r="T860" s="218"/>
      <c r="AT860" s="219" t="s">
        <v>154</v>
      </c>
      <c r="AU860" s="219" t="s">
        <v>78</v>
      </c>
      <c r="AV860" s="14" t="s">
        <v>78</v>
      </c>
      <c r="AW860" s="14" t="s">
        <v>31</v>
      </c>
      <c r="AX860" s="14" t="s">
        <v>69</v>
      </c>
      <c r="AY860" s="219" t="s">
        <v>144</v>
      </c>
    </row>
    <row r="861" spans="1:65" s="15" customFormat="1" ht="10.199999999999999">
      <c r="B861" s="220"/>
      <c r="C861" s="221"/>
      <c r="D861" s="200" t="s">
        <v>154</v>
      </c>
      <c r="E861" s="222" t="s">
        <v>19</v>
      </c>
      <c r="F861" s="223" t="s">
        <v>158</v>
      </c>
      <c r="G861" s="221"/>
      <c r="H861" s="224">
        <v>36.244999999999997</v>
      </c>
      <c r="I861" s="225"/>
      <c r="J861" s="221"/>
      <c r="K861" s="221"/>
      <c r="L861" s="226"/>
      <c r="M861" s="227"/>
      <c r="N861" s="228"/>
      <c r="O861" s="228"/>
      <c r="P861" s="228"/>
      <c r="Q861" s="228"/>
      <c r="R861" s="228"/>
      <c r="S861" s="228"/>
      <c r="T861" s="229"/>
      <c r="AT861" s="230" t="s">
        <v>154</v>
      </c>
      <c r="AU861" s="230" t="s">
        <v>78</v>
      </c>
      <c r="AV861" s="15" t="s">
        <v>106</v>
      </c>
      <c r="AW861" s="15" t="s">
        <v>31</v>
      </c>
      <c r="AX861" s="15" t="s">
        <v>74</v>
      </c>
      <c r="AY861" s="230" t="s">
        <v>144</v>
      </c>
    </row>
    <row r="862" spans="1:65" s="2" customFormat="1" ht="24.15" customHeight="1">
      <c r="A862" s="36"/>
      <c r="B862" s="37"/>
      <c r="C862" s="180" t="s">
        <v>1023</v>
      </c>
      <c r="D862" s="180" t="s">
        <v>146</v>
      </c>
      <c r="E862" s="181" t="s">
        <v>1024</v>
      </c>
      <c r="F862" s="182" t="s">
        <v>1025</v>
      </c>
      <c r="G862" s="183" t="s">
        <v>232</v>
      </c>
      <c r="H862" s="184">
        <v>36.244999999999997</v>
      </c>
      <c r="I862" s="185"/>
      <c r="J862" s="186">
        <f>ROUND(I862*H862,2)</f>
        <v>0</v>
      </c>
      <c r="K862" s="182" t="s">
        <v>150</v>
      </c>
      <c r="L862" s="41"/>
      <c r="M862" s="187" t="s">
        <v>19</v>
      </c>
      <c r="N862" s="188" t="s">
        <v>40</v>
      </c>
      <c r="O862" s="66"/>
      <c r="P862" s="189">
        <f>O862*H862</f>
        <v>0</v>
      </c>
      <c r="Q862" s="189">
        <v>0</v>
      </c>
      <c r="R862" s="189">
        <f>Q862*H862</f>
        <v>0</v>
      </c>
      <c r="S862" s="189">
        <v>0</v>
      </c>
      <c r="T862" s="190">
        <f>S862*H862</f>
        <v>0</v>
      </c>
      <c r="U862" s="36"/>
      <c r="V862" s="36"/>
      <c r="W862" s="36"/>
      <c r="X862" s="36"/>
      <c r="Y862" s="36"/>
      <c r="Z862" s="36"/>
      <c r="AA862" s="36"/>
      <c r="AB862" s="36"/>
      <c r="AC862" s="36"/>
      <c r="AD862" s="36"/>
      <c r="AE862" s="36"/>
      <c r="AR862" s="191" t="s">
        <v>106</v>
      </c>
      <c r="AT862" s="191" t="s">
        <v>146</v>
      </c>
      <c r="AU862" s="191" t="s">
        <v>78</v>
      </c>
      <c r="AY862" s="19" t="s">
        <v>144</v>
      </c>
      <c r="BE862" s="192">
        <f>IF(N862="základní",J862,0)</f>
        <v>0</v>
      </c>
      <c r="BF862" s="192">
        <f>IF(N862="snížená",J862,0)</f>
        <v>0</v>
      </c>
      <c r="BG862" s="192">
        <f>IF(N862="zákl. přenesená",J862,0)</f>
        <v>0</v>
      </c>
      <c r="BH862" s="192">
        <f>IF(N862="sníž. přenesená",J862,0)</f>
        <v>0</v>
      </c>
      <c r="BI862" s="192">
        <f>IF(N862="nulová",J862,0)</f>
        <v>0</v>
      </c>
      <c r="BJ862" s="19" t="s">
        <v>74</v>
      </c>
      <c r="BK862" s="192">
        <f>ROUND(I862*H862,2)</f>
        <v>0</v>
      </c>
      <c r="BL862" s="19" t="s">
        <v>106</v>
      </c>
      <c r="BM862" s="191" t="s">
        <v>1026</v>
      </c>
    </row>
    <row r="863" spans="1:65" s="2" customFormat="1" ht="10.199999999999999">
      <c r="A863" s="36"/>
      <c r="B863" s="37"/>
      <c r="C863" s="38"/>
      <c r="D863" s="193" t="s">
        <v>152</v>
      </c>
      <c r="E863" s="38"/>
      <c r="F863" s="194" t="s">
        <v>1027</v>
      </c>
      <c r="G863" s="38"/>
      <c r="H863" s="38"/>
      <c r="I863" s="195"/>
      <c r="J863" s="38"/>
      <c r="K863" s="38"/>
      <c r="L863" s="41"/>
      <c r="M863" s="196"/>
      <c r="N863" s="197"/>
      <c r="O863" s="66"/>
      <c r="P863" s="66"/>
      <c r="Q863" s="66"/>
      <c r="R863" s="66"/>
      <c r="S863" s="66"/>
      <c r="T863" s="67"/>
      <c r="U863" s="36"/>
      <c r="V863" s="36"/>
      <c r="W863" s="36"/>
      <c r="X863" s="36"/>
      <c r="Y863" s="36"/>
      <c r="Z863" s="36"/>
      <c r="AA863" s="36"/>
      <c r="AB863" s="36"/>
      <c r="AC863" s="36"/>
      <c r="AD863" s="36"/>
      <c r="AE863" s="36"/>
      <c r="AT863" s="19" t="s">
        <v>152</v>
      </c>
      <c r="AU863" s="19" t="s">
        <v>78</v>
      </c>
    </row>
    <row r="864" spans="1:65" s="13" customFormat="1" ht="10.199999999999999">
      <c r="B864" s="198"/>
      <c r="C864" s="199"/>
      <c r="D864" s="200" t="s">
        <v>154</v>
      </c>
      <c r="E864" s="201" t="s">
        <v>19</v>
      </c>
      <c r="F864" s="202" t="s">
        <v>470</v>
      </c>
      <c r="G864" s="199"/>
      <c r="H864" s="201" t="s">
        <v>19</v>
      </c>
      <c r="I864" s="203"/>
      <c r="J864" s="199"/>
      <c r="K864" s="199"/>
      <c r="L864" s="204"/>
      <c r="M864" s="205"/>
      <c r="N864" s="206"/>
      <c r="O864" s="206"/>
      <c r="P864" s="206"/>
      <c r="Q864" s="206"/>
      <c r="R864" s="206"/>
      <c r="S864" s="206"/>
      <c r="T864" s="207"/>
      <c r="AT864" s="208" t="s">
        <v>154</v>
      </c>
      <c r="AU864" s="208" t="s">
        <v>78</v>
      </c>
      <c r="AV864" s="13" t="s">
        <v>74</v>
      </c>
      <c r="AW864" s="13" t="s">
        <v>31</v>
      </c>
      <c r="AX864" s="13" t="s">
        <v>69</v>
      </c>
      <c r="AY864" s="208" t="s">
        <v>144</v>
      </c>
    </row>
    <row r="865" spans="1:65" s="14" customFormat="1" ht="10.199999999999999">
      <c r="B865" s="209"/>
      <c r="C865" s="210"/>
      <c r="D865" s="200" t="s">
        <v>154</v>
      </c>
      <c r="E865" s="211" t="s">
        <v>19</v>
      </c>
      <c r="F865" s="212" t="s">
        <v>1028</v>
      </c>
      <c r="G865" s="210"/>
      <c r="H865" s="213">
        <v>36.244999999999997</v>
      </c>
      <c r="I865" s="214"/>
      <c r="J865" s="210"/>
      <c r="K865" s="210"/>
      <c r="L865" s="215"/>
      <c r="M865" s="216"/>
      <c r="N865" s="217"/>
      <c r="O865" s="217"/>
      <c r="P865" s="217"/>
      <c r="Q865" s="217"/>
      <c r="R865" s="217"/>
      <c r="S865" s="217"/>
      <c r="T865" s="218"/>
      <c r="AT865" s="219" t="s">
        <v>154</v>
      </c>
      <c r="AU865" s="219" t="s">
        <v>78</v>
      </c>
      <c r="AV865" s="14" t="s">
        <v>78</v>
      </c>
      <c r="AW865" s="14" t="s">
        <v>31</v>
      </c>
      <c r="AX865" s="14" t="s">
        <v>69</v>
      </c>
      <c r="AY865" s="219" t="s">
        <v>144</v>
      </c>
    </row>
    <row r="866" spans="1:65" s="15" customFormat="1" ht="10.199999999999999">
      <c r="B866" s="220"/>
      <c r="C866" s="221"/>
      <c r="D866" s="200" t="s">
        <v>154</v>
      </c>
      <c r="E866" s="222" t="s">
        <v>19</v>
      </c>
      <c r="F866" s="223" t="s">
        <v>158</v>
      </c>
      <c r="G866" s="221"/>
      <c r="H866" s="224">
        <v>36.244999999999997</v>
      </c>
      <c r="I866" s="225"/>
      <c r="J866" s="221"/>
      <c r="K866" s="221"/>
      <c r="L866" s="226"/>
      <c r="M866" s="227"/>
      <c r="N866" s="228"/>
      <c r="O866" s="228"/>
      <c r="P866" s="228"/>
      <c r="Q866" s="228"/>
      <c r="R866" s="228"/>
      <c r="S866" s="228"/>
      <c r="T866" s="229"/>
      <c r="AT866" s="230" t="s">
        <v>154</v>
      </c>
      <c r="AU866" s="230" t="s">
        <v>78</v>
      </c>
      <c r="AV866" s="15" t="s">
        <v>106</v>
      </c>
      <c r="AW866" s="15" t="s">
        <v>31</v>
      </c>
      <c r="AX866" s="15" t="s">
        <v>74</v>
      </c>
      <c r="AY866" s="230" t="s">
        <v>144</v>
      </c>
    </row>
    <row r="867" spans="1:65" s="2" customFormat="1" ht="24.15" customHeight="1">
      <c r="A867" s="36"/>
      <c r="B867" s="37"/>
      <c r="C867" s="180" t="s">
        <v>1029</v>
      </c>
      <c r="D867" s="180" t="s">
        <v>146</v>
      </c>
      <c r="E867" s="181" t="s">
        <v>1030</v>
      </c>
      <c r="F867" s="182" t="s">
        <v>1031</v>
      </c>
      <c r="G867" s="183" t="s">
        <v>232</v>
      </c>
      <c r="H867" s="184">
        <v>6.97</v>
      </c>
      <c r="I867" s="185"/>
      <c r="J867" s="186">
        <f>ROUND(I867*H867,2)</f>
        <v>0</v>
      </c>
      <c r="K867" s="182" t="s">
        <v>150</v>
      </c>
      <c r="L867" s="41"/>
      <c r="M867" s="187" t="s">
        <v>19</v>
      </c>
      <c r="N867" s="188" t="s">
        <v>40</v>
      </c>
      <c r="O867" s="66"/>
      <c r="P867" s="189">
        <f>O867*H867</f>
        <v>0</v>
      </c>
      <c r="Q867" s="189">
        <v>1.34E-3</v>
      </c>
      <c r="R867" s="189">
        <f>Q867*H867</f>
        <v>9.3398000000000005E-3</v>
      </c>
      <c r="S867" s="189">
        <v>0</v>
      </c>
      <c r="T867" s="190">
        <f>S867*H867</f>
        <v>0</v>
      </c>
      <c r="U867" s="36"/>
      <c r="V867" s="36"/>
      <c r="W867" s="36"/>
      <c r="X867" s="36"/>
      <c r="Y867" s="36"/>
      <c r="Z867" s="36"/>
      <c r="AA867" s="36"/>
      <c r="AB867" s="36"/>
      <c r="AC867" s="36"/>
      <c r="AD867" s="36"/>
      <c r="AE867" s="36"/>
      <c r="AR867" s="191" t="s">
        <v>106</v>
      </c>
      <c r="AT867" s="191" t="s">
        <v>146</v>
      </c>
      <c r="AU867" s="191" t="s">
        <v>78</v>
      </c>
      <c r="AY867" s="19" t="s">
        <v>144</v>
      </c>
      <c r="BE867" s="192">
        <f>IF(N867="základní",J867,0)</f>
        <v>0</v>
      </c>
      <c r="BF867" s="192">
        <f>IF(N867="snížená",J867,0)</f>
        <v>0</v>
      </c>
      <c r="BG867" s="192">
        <f>IF(N867="zákl. přenesená",J867,0)</f>
        <v>0</v>
      </c>
      <c r="BH867" s="192">
        <f>IF(N867="sníž. přenesená",J867,0)</f>
        <v>0</v>
      </c>
      <c r="BI867" s="192">
        <f>IF(N867="nulová",J867,0)</f>
        <v>0</v>
      </c>
      <c r="BJ867" s="19" t="s">
        <v>74</v>
      </c>
      <c r="BK867" s="192">
        <f>ROUND(I867*H867,2)</f>
        <v>0</v>
      </c>
      <c r="BL867" s="19" t="s">
        <v>106</v>
      </c>
      <c r="BM867" s="191" t="s">
        <v>1032</v>
      </c>
    </row>
    <row r="868" spans="1:65" s="2" customFormat="1" ht="10.199999999999999">
      <c r="A868" s="36"/>
      <c r="B868" s="37"/>
      <c r="C868" s="38"/>
      <c r="D868" s="193" t="s">
        <v>152</v>
      </c>
      <c r="E868" s="38"/>
      <c r="F868" s="194" t="s">
        <v>1033</v>
      </c>
      <c r="G868" s="38"/>
      <c r="H868" s="38"/>
      <c r="I868" s="195"/>
      <c r="J868" s="38"/>
      <c r="K868" s="38"/>
      <c r="L868" s="41"/>
      <c r="M868" s="196"/>
      <c r="N868" s="197"/>
      <c r="O868" s="66"/>
      <c r="P868" s="66"/>
      <c r="Q868" s="66"/>
      <c r="R868" s="66"/>
      <c r="S868" s="66"/>
      <c r="T868" s="67"/>
      <c r="U868" s="36"/>
      <c r="V868" s="36"/>
      <c r="W868" s="36"/>
      <c r="X868" s="36"/>
      <c r="Y868" s="36"/>
      <c r="Z868" s="36"/>
      <c r="AA868" s="36"/>
      <c r="AB868" s="36"/>
      <c r="AC868" s="36"/>
      <c r="AD868" s="36"/>
      <c r="AE868" s="36"/>
      <c r="AT868" s="19" t="s">
        <v>152</v>
      </c>
      <c r="AU868" s="19" t="s">
        <v>78</v>
      </c>
    </row>
    <row r="869" spans="1:65" s="13" customFormat="1" ht="10.199999999999999">
      <c r="B869" s="198"/>
      <c r="C869" s="199"/>
      <c r="D869" s="200" t="s">
        <v>154</v>
      </c>
      <c r="E869" s="201" t="s">
        <v>19</v>
      </c>
      <c r="F869" s="202" t="s">
        <v>1015</v>
      </c>
      <c r="G869" s="199"/>
      <c r="H869" s="201" t="s">
        <v>19</v>
      </c>
      <c r="I869" s="203"/>
      <c r="J869" s="199"/>
      <c r="K869" s="199"/>
      <c r="L869" s="204"/>
      <c r="M869" s="205"/>
      <c r="N869" s="206"/>
      <c r="O869" s="206"/>
      <c r="P869" s="206"/>
      <c r="Q869" s="206"/>
      <c r="R869" s="206"/>
      <c r="S869" s="206"/>
      <c r="T869" s="207"/>
      <c r="AT869" s="208" t="s">
        <v>154</v>
      </c>
      <c r="AU869" s="208" t="s">
        <v>78</v>
      </c>
      <c r="AV869" s="13" t="s">
        <v>74</v>
      </c>
      <c r="AW869" s="13" t="s">
        <v>31</v>
      </c>
      <c r="AX869" s="13" t="s">
        <v>69</v>
      </c>
      <c r="AY869" s="208" t="s">
        <v>144</v>
      </c>
    </row>
    <row r="870" spans="1:65" s="14" customFormat="1" ht="10.199999999999999">
      <c r="B870" s="209"/>
      <c r="C870" s="210"/>
      <c r="D870" s="200" t="s">
        <v>154</v>
      </c>
      <c r="E870" s="211" t="s">
        <v>19</v>
      </c>
      <c r="F870" s="212" t="s">
        <v>1034</v>
      </c>
      <c r="G870" s="210"/>
      <c r="H870" s="213">
        <v>6.97</v>
      </c>
      <c r="I870" s="214"/>
      <c r="J870" s="210"/>
      <c r="K870" s="210"/>
      <c r="L870" s="215"/>
      <c r="M870" s="216"/>
      <c r="N870" s="217"/>
      <c r="O870" s="217"/>
      <c r="P870" s="217"/>
      <c r="Q870" s="217"/>
      <c r="R870" s="217"/>
      <c r="S870" s="217"/>
      <c r="T870" s="218"/>
      <c r="AT870" s="219" t="s">
        <v>154</v>
      </c>
      <c r="AU870" s="219" t="s">
        <v>78</v>
      </c>
      <c r="AV870" s="14" t="s">
        <v>78</v>
      </c>
      <c r="AW870" s="14" t="s">
        <v>31</v>
      </c>
      <c r="AX870" s="14" t="s">
        <v>69</v>
      </c>
      <c r="AY870" s="219" t="s">
        <v>144</v>
      </c>
    </row>
    <row r="871" spans="1:65" s="15" customFormat="1" ht="10.199999999999999">
      <c r="B871" s="220"/>
      <c r="C871" s="221"/>
      <c r="D871" s="200" t="s">
        <v>154</v>
      </c>
      <c r="E871" s="222" t="s">
        <v>19</v>
      </c>
      <c r="F871" s="223" t="s">
        <v>158</v>
      </c>
      <c r="G871" s="221"/>
      <c r="H871" s="224">
        <v>6.97</v>
      </c>
      <c r="I871" s="225"/>
      <c r="J871" s="221"/>
      <c r="K871" s="221"/>
      <c r="L871" s="226"/>
      <c r="M871" s="227"/>
      <c r="N871" s="228"/>
      <c r="O871" s="228"/>
      <c r="P871" s="228"/>
      <c r="Q871" s="228"/>
      <c r="R871" s="228"/>
      <c r="S871" s="228"/>
      <c r="T871" s="229"/>
      <c r="AT871" s="230" t="s">
        <v>154</v>
      </c>
      <c r="AU871" s="230" t="s">
        <v>78</v>
      </c>
      <c r="AV871" s="15" t="s">
        <v>106</v>
      </c>
      <c r="AW871" s="15" t="s">
        <v>31</v>
      </c>
      <c r="AX871" s="15" t="s">
        <v>74</v>
      </c>
      <c r="AY871" s="230" t="s">
        <v>144</v>
      </c>
    </row>
    <row r="872" spans="1:65" s="2" customFormat="1" ht="24.15" customHeight="1">
      <c r="A872" s="36"/>
      <c r="B872" s="37"/>
      <c r="C872" s="180" t="s">
        <v>1035</v>
      </c>
      <c r="D872" s="180" t="s">
        <v>146</v>
      </c>
      <c r="E872" s="181" t="s">
        <v>1036</v>
      </c>
      <c r="F872" s="182" t="s">
        <v>1037</v>
      </c>
      <c r="G872" s="183" t="s">
        <v>232</v>
      </c>
      <c r="H872" s="184">
        <v>6.97</v>
      </c>
      <c r="I872" s="185"/>
      <c r="J872" s="186">
        <f>ROUND(I872*H872,2)</f>
        <v>0</v>
      </c>
      <c r="K872" s="182" t="s">
        <v>150</v>
      </c>
      <c r="L872" s="41"/>
      <c r="M872" s="187" t="s">
        <v>19</v>
      </c>
      <c r="N872" s="188" t="s">
        <v>40</v>
      </c>
      <c r="O872" s="66"/>
      <c r="P872" s="189">
        <f>O872*H872</f>
        <v>0</v>
      </c>
      <c r="Q872" s="189">
        <v>0</v>
      </c>
      <c r="R872" s="189">
        <f>Q872*H872</f>
        <v>0</v>
      </c>
      <c r="S872" s="189">
        <v>0</v>
      </c>
      <c r="T872" s="190">
        <f>S872*H872</f>
        <v>0</v>
      </c>
      <c r="U872" s="36"/>
      <c r="V872" s="36"/>
      <c r="W872" s="36"/>
      <c r="X872" s="36"/>
      <c r="Y872" s="36"/>
      <c r="Z872" s="36"/>
      <c r="AA872" s="36"/>
      <c r="AB872" s="36"/>
      <c r="AC872" s="36"/>
      <c r="AD872" s="36"/>
      <c r="AE872" s="36"/>
      <c r="AR872" s="191" t="s">
        <v>106</v>
      </c>
      <c r="AT872" s="191" t="s">
        <v>146</v>
      </c>
      <c r="AU872" s="191" t="s">
        <v>78</v>
      </c>
      <c r="AY872" s="19" t="s">
        <v>144</v>
      </c>
      <c r="BE872" s="192">
        <f>IF(N872="základní",J872,0)</f>
        <v>0</v>
      </c>
      <c r="BF872" s="192">
        <f>IF(N872="snížená",J872,0)</f>
        <v>0</v>
      </c>
      <c r="BG872" s="192">
        <f>IF(N872="zákl. přenesená",J872,0)</f>
        <v>0</v>
      </c>
      <c r="BH872" s="192">
        <f>IF(N872="sníž. přenesená",J872,0)</f>
        <v>0</v>
      </c>
      <c r="BI872" s="192">
        <f>IF(N872="nulová",J872,0)</f>
        <v>0</v>
      </c>
      <c r="BJ872" s="19" t="s">
        <v>74</v>
      </c>
      <c r="BK872" s="192">
        <f>ROUND(I872*H872,2)</f>
        <v>0</v>
      </c>
      <c r="BL872" s="19" t="s">
        <v>106</v>
      </c>
      <c r="BM872" s="191" t="s">
        <v>1038</v>
      </c>
    </row>
    <row r="873" spans="1:65" s="2" customFormat="1" ht="10.199999999999999">
      <c r="A873" s="36"/>
      <c r="B873" s="37"/>
      <c r="C873" s="38"/>
      <c r="D873" s="193" t="s">
        <v>152</v>
      </c>
      <c r="E873" s="38"/>
      <c r="F873" s="194" t="s">
        <v>1039</v>
      </c>
      <c r="G873" s="38"/>
      <c r="H873" s="38"/>
      <c r="I873" s="195"/>
      <c r="J873" s="38"/>
      <c r="K873" s="38"/>
      <c r="L873" s="41"/>
      <c r="M873" s="196"/>
      <c r="N873" s="197"/>
      <c r="O873" s="66"/>
      <c r="P873" s="66"/>
      <c r="Q873" s="66"/>
      <c r="R873" s="66"/>
      <c r="S873" s="66"/>
      <c r="T873" s="67"/>
      <c r="U873" s="36"/>
      <c r="V873" s="36"/>
      <c r="W873" s="36"/>
      <c r="X873" s="36"/>
      <c r="Y873" s="36"/>
      <c r="Z873" s="36"/>
      <c r="AA873" s="36"/>
      <c r="AB873" s="36"/>
      <c r="AC873" s="36"/>
      <c r="AD873" s="36"/>
      <c r="AE873" s="36"/>
      <c r="AT873" s="19" t="s">
        <v>152</v>
      </c>
      <c r="AU873" s="19" t="s">
        <v>78</v>
      </c>
    </row>
    <row r="874" spans="1:65" s="13" customFormat="1" ht="10.199999999999999">
      <c r="B874" s="198"/>
      <c r="C874" s="199"/>
      <c r="D874" s="200" t="s">
        <v>154</v>
      </c>
      <c r="E874" s="201" t="s">
        <v>19</v>
      </c>
      <c r="F874" s="202" t="s">
        <v>470</v>
      </c>
      <c r="G874" s="199"/>
      <c r="H874" s="201" t="s">
        <v>19</v>
      </c>
      <c r="I874" s="203"/>
      <c r="J874" s="199"/>
      <c r="K874" s="199"/>
      <c r="L874" s="204"/>
      <c r="M874" s="205"/>
      <c r="N874" s="206"/>
      <c r="O874" s="206"/>
      <c r="P874" s="206"/>
      <c r="Q874" s="206"/>
      <c r="R874" s="206"/>
      <c r="S874" s="206"/>
      <c r="T874" s="207"/>
      <c r="AT874" s="208" t="s">
        <v>154</v>
      </c>
      <c r="AU874" s="208" t="s">
        <v>78</v>
      </c>
      <c r="AV874" s="13" t="s">
        <v>74</v>
      </c>
      <c r="AW874" s="13" t="s">
        <v>31</v>
      </c>
      <c r="AX874" s="13" t="s">
        <v>69</v>
      </c>
      <c r="AY874" s="208" t="s">
        <v>144</v>
      </c>
    </row>
    <row r="875" spans="1:65" s="14" customFormat="1" ht="10.199999999999999">
      <c r="B875" s="209"/>
      <c r="C875" s="210"/>
      <c r="D875" s="200" t="s">
        <v>154</v>
      </c>
      <c r="E875" s="211" t="s">
        <v>19</v>
      </c>
      <c r="F875" s="212" t="s">
        <v>1040</v>
      </c>
      <c r="G875" s="210"/>
      <c r="H875" s="213">
        <v>6.97</v>
      </c>
      <c r="I875" s="214"/>
      <c r="J875" s="210"/>
      <c r="K875" s="210"/>
      <c r="L875" s="215"/>
      <c r="M875" s="216"/>
      <c r="N875" s="217"/>
      <c r="O875" s="217"/>
      <c r="P875" s="217"/>
      <c r="Q875" s="217"/>
      <c r="R875" s="217"/>
      <c r="S875" s="217"/>
      <c r="T875" s="218"/>
      <c r="AT875" s="219" t="s">
        <v>154</v>
      </c>
      <c r="AU875" s="219" t="s">
        <v>78</v>
      </c>
      <c r="AV875" s="14" t="s">
        <v>78</v>
      </c>
      <c r="AW875" s="14" t="s">
        <v>31</v>
      </c>
      <c r="AX875" s="14" t="s">
        <v>69</v>
      </c>
      <c r="AY875" s="219" t="s">
        <v>144</v>
      </c>
    </row>
    <row r="876" spans="1:65" s="15" customFormat="1" ht="10.199999999999999">
      <c r="B876" s="220"/>
      <c r="C876" s="221"/>
      <c r="D876" s="200" t="s">
        <v>154</v>
      </c>
      <c r="E876" s="222" t="s">
        <v>19</v>
      </c>
      <c r="F876" s="223" t="s">
        <v>158</v>
      </c>
      <c r="G876" s="221"/>
      <c r="H876" s="224">
        <v>6.97</v>
      </c>
      <c r="I876" s="225"/>
      <c r="J876" s="221"/>
      <c r="K876" s="221"/>
      <c r="L876" s="226"/>
      <c r="M876" s="227"/>
      <c r="N876" s="228"/>
      <c r="O876" s="228"/>
      <c r="P876" s="228"/>
      <c r="Q876" s="228"/>
      <c r="R876" s="228"/>
      <c r="S876" s="228"/>
      <c r="T876" s="229"/>
      <c r="AT876" s="230" t="s">
        <v>154</v>
      </c>
      <c r="AU876" s="230" t="s">
        <v>78</v>
      </c>
      <c r="AV876" s="15" t="s">
        <v>106</v>
      </c>
      <c r="AW876" s="15" t="s">
        <v>31</v>
      </c>
      <c r="AX876" s="15" t="s">
        <v>74</v>
      </c>
      <c r="AY876" s="230" t="s">
        <v>144</v>
      </c>
    </row>
    <row r="877" spans="1:65" s="2" customFormat="1" ht="37.799999999999997" customHeight="1">
      <c r="A877" s="36"/>
      <c r="B877" s="37"/>
      <c r="C877" s="180" t="s">
        <v>1041</v>
      </c>
      <c r="D877" s="180" t="s">
        <v>146</v>
      </c>
      <c r="E877" s="181" t="s">
        <v>1042</v>
      </c>
      <c r="F877" s="182" t="s">
        <v>1043</v>
      </c>
      <c r="G877" s="183" t="s">
        <v>184</v>
      </c>
      <c r="H877" s="184">
        <v>0.33300000000000002</v>
      </c>
      <c r="I877" s="185"/>
      <c r="J877" s="186">
        <f>ROUND(I877*H877,2)</f>
        <v>0</v>
      </c>
      <c r="K877" s="182" t="s">
        <v>150</v>
      </c>
      <c r="L877" s="41"/>
      <c r="M877" s="187" t="s">
        <v>19</v>
      </c>
      <c r="N877" s="188" t="s">
        <v>40</v>
      </c>
      <c r="O877" s="66"/>
      <c r="P877" s="189">
        <f>O877*H877</f>
        <v>0</v>
      </c>
      <c r="Q877" s="189">
        <v>1.0551200000000001</v>
      </c>
      <c r="R877" s="189">
        <f>Q877*H877</f>
        <v>0.35135496000000005</v>
      </c>
      <c r="S877" s="189">
        <v>0</v>
      </c>
      <c r="T877" s="190">
        <f>S877*H877</f>
        <v>0</v>
      </c>
      <c r="U877" s="36"/>
      <c r="V877" s="36"/>
      <c r="W877" s="36"/>
      <c r="X877" s="36"/>
      <c r="Y877" s="36"/>
      <c r="Z877" s="36"/>
      <c r="AA877" s="36"/>
      <c r="AB877" s="36"/>
      <c r="AC877" s="36"/>
      <c r="AD877" s="36"/>
      <c r="AE877" s="36"/>
      <c r="AR877" s="191" t="s">
        <v>106</v>
      </c>
      <c r="AT877" s="191" t="s">
        <v>146</v>
      </c>
      <c r="AU877" s="191" t="s">
        <v>78</v>
      </c>
      <c r="AY877" s="19" t="s">
        <v>144</v>
      </c>
      <c r="BE877" s="192">
        <f>IF(N877="základní",J877,0)</f>
        <v>0</v>
      </c>
      <c r="BF877" s="192">
        <f>IF(N877="snížená",J877,0)</f>
        <v>0</v>
      </c>
      <c r="BG877" s="192">
        <f>IF(N877="zákl. přenesená",J877,0)</f>
        <v>0</v>
      </c>
      <c r="BH877" s="192">
        <f>IF(N877="sníž. přenesená",J877,0)</f>
        <v>0</v>
      </c>
      <c r="BI877" s="192">
        <f>IF(N877="nulová",J877,0)</f>
        <v>0</v>
      </c>
      <c r="BJ877" s="19" t="s">
        <v>74</v>
      </c>
      <c r="BK877" s="192">
        <f>ROUND(I877*H877,2)</f>
        <v>0</v>
      </c>
      <c r="BL877" s="19" t="s">
        <v>106</v>
      </c>
      <c r="BM877" s="191" t="s">
        <v>1044</v>
      </c>
    </row>
    <row r="878" spans="1:65" s="2" customFormat="1" ht="10.199999999999999">
      <c r="A878" s="36"/>
      <c r="B878" s="37"/>
      <c r="C878" s="38"/>
      <c r="D878" s="193" t="s">
        <v>152</v>
      </c>
      <c r="E878" s="38"/>
      <c r="F878" s="194" t="s">
        <v>1045</v>
      </c>
      <c r="G878" s="38"/>
      <c r="H878" s="38"/>
      <c r="I878" s="195"/>
      <c r="J878" s="38"/>
      <c r="K878" s="38"/>
      <c r="L878" s="41"/>
      <c r="M878" s="196"/>
      <c r="N878" s="197"/>
      <c r="O878" s="66"/>
      <c r="P878" s="66"/>
      <c r="Q878" s="66"/>
      <c r="R878" s="66"/>
      <c r="S878" s="66"/>
      <c r="T878" s="67"/>
      <c r="U878" s="36"/>
      <c r="V878" s="36"/>
      <c r="W878" s="36"/>
      <c r="X878" s="36"/>
      <c r="Y878" s="36"/>
      <c r="Z878" s="36"/>
      <c r="AA878" s="36"/>
      <c r="AB878" s="36"/>
      <c r="AC878" s="36"/>
      <c r="AD878" s="36"/>
      <c r="AE878" s="36"/>
      <c r="AT878" s="19" t="s">
        <v>152</v>
      </c>
      <c r="AU878" s="19" t="s">
        <v>78</v>
      </c>
    </row>
    <row r="879" spans="1:65" s="13" customFormat="1" ht="10.199999999999999">
      <c r="B879" s="198"/>
      <c r="C879" s="199"/>
      <c r="D879" s="200" t="s">
        <v>154</v>
      </c>
      <c r="E879" s="201" t="s">
        <v>19</v>
      </c>
      <c r="F879" s="202" t="s">
        <v>1046</v>
      </c>
      <c r="G879" s="199"/>
      <c r="H879" s="201" t="s">
        <v>19</v>
      </c>
      <c r="I879" s="203"/>
      <c r="J879" s="199"/>
      <c r="K879" s="199"/>
      <c r="L879" s="204"/>
      <c r="M879" s="205"/>
      <c r="N879" s="206"/>
      <c r="O879" s="206"/>
      <c r="P879" s="206"/>
      <c r="Q879" s="206"/>
      <c r="R879" s="206"/>
      <c r="S879" s="206"/>
      <c r="T879" s="207"/>
      <c r="AT879" s="208" t="s">
        <v>154</v>
      </c>
      <c r="AU879" s="208" t="s">
        <v>78</v>
      </c>
      <c r="AV879" s="13" t="s">
        <v>74</v>
      </c>
      <c r="AW879" s="13" t="s">
        <v>31</v>
      </c>
      <c r="AX879" s="13" t="s">
        <v>69</v>
      </c>
      <c r="AY879" s="208" t="s">
        <v>144</v>
      </c>
    </row>
    <row r="880" spans="1:65" s="14" customFormat="1" ht="10.199999999999999">
      <c r="B880" s="209"/>
      <c r="C880" s="210"/>
      <c r="D880" s="200" t="s">
        <v>154</v>
      </c>
      <c r="E880" s="211" t="s">
        <v>19</v>
      </c>
      <c r="F880" s="212" t="s">
        <v>1047</v>
      </c>
      <c r="G880" s="210"/>
      <c r="H880" s="213">
        <v>0.33300000000000002</v>
      </c>
      <c r="I880" s="214"/>
      <c r="J880" s="210"/>
      <c r="K880" s="210"/>
      <c r="L880" s="215"/>
      <c r="M880" s="216"/>
      <c r="N880" s="217"/>
      <c r="O880" s="217"/>
      <c r="P880" s="217"/>
      <c r="Q880" s="217"/>
      <c r="R880" s="217"/>
      <c r="S880" s="217"/>
      <c r="T880" s="218"/>
      <c r="AT880" s="219" t="s">
        <v>154</v>
      </c>
      <c r="AU880" s="219" t="s">
        <v>78</v>
      </c>
      <c r="AV880" s="14" t="s">
        <v>78</v>
      </c>
      <c r="AW880" s="14" t="s">
        <v>31</v>
      </c>
      <c r="AX880" s="14" t="s">
        <v>69</v>
      </c>
      <c r="AY880" s="219" t="s">
        <v>144</v>
      </c>
    </row>
    <row r="881" spans="1:65" s="15" customFormat="1" ht="10.199999999999999">
      <c r="B881" s="220"/>
      <c r="C881" s="221"/>
      <c r="D881" s="200" t="s">
        <v>154</v>
      </c>
      <c r="E881" s="222" t="s">
        <v>19</v>
      </c>
      <c r="F881" s="223" t="s">
        <v>158</v>
      </c>
      <c r="G881" s="221"/>
      <c r="H881" s="224">
        <v>0.33300000000000002</v>
      </c>
      <c r="I881" s="225"/>
      <c r="J881" s="221"/>
      <c r="K881" s="221"/>
      <c r="L881" s="226"/>
      <c r="M881" s="227"/>
      <c r="N881" s="228"/>
      <c r="O881" s="228"/>
      <c r="P881" s="228"/>
      <c r="Q881" s="228"/>
      <c r="R881" s="228"/>
      <c r="S881" s="228"/>
      <c r="T881" s="229"/>
      <c r="AT881" s="230" t="s">
        <v>154</v>
      </c>
      <c r="AU881" s="230" t="s">
        <v>78</v>
      </c>
      <c r="AV881" s="15" t="s">
        <v>106</v>
      </c>
      <c r="AW881" s="15" t="s">
        <v>31</v>
      </c>
      <c r="AX881" s="15" t="s">
        <v>74</v>
      </c>
      <c r="AY881" s="230" t="s">
        <v>144</v>
      </c>
    </row>
    <row r="882" spans="1:65" s="2" customFormat="1" ht="24.15" customHeight="1">
      <c r="A882" s="36"/>
      <c r="B882" s="37"/>
      <c r="C882" s="180" t="s">
        <v>1048</v>
      </c>
      <c r="D882" s="180" t="s">
        <v>146</v>
      </c>
      <c r="E882" s="181" t="s">
        <v>1049</v>
      </c>
      <c r="F882" s="182" t="s">
        <v>1050</v>
      </c>
      <c r="G882" s="183" t="s">
        <v>184</v>
      </c>
      <c r="H882" s="184">
        <v>2.093</v>
      </c>
      <c r="I882" s="185"/>
      <c r="J882" s="186">
        <f>ROUND(I882*H882,2)</f>
        <v>0</v>
      </c>
      <c r="K882" s="182" t="s">
        <v>150</v>
      </c>
      <c r="L882" s="41"/>
      <c r="M882" s="187" t="s">
        <v>19</v>
      </c>
      <c r="N882" s="188" t="s">
        <v>40</v>
      </c>
      <c r="O882" s="66"/>
      <c r="P882" s="189">
        <f>O882*H882</f>
        <v>0</v>
      </c>
      <c r="Q882" s="189">
        <v>1.221E-2</v>
      </c>
      <c r="R882" s="189">
        <f>Q882*H882</f>
        <v>2.555553E-2</v>
      </c>
      <c r="S882" s="189">
        <v>0</v>
      </c>
      <c r="T882" s="190">
        <f>S882*H882</f>
        <v>0</v>
      </c>
      <c r="U882" s="36"/>
      <c r="V882" s="36"/>
      <c r="W882" s="36"/>
      <c r="X882" s="36"/>
      <c r="Y882" s="36"/>
      <c r="Z882" s="36"/>
      <c r="AA882" s="36"/>
      <c r="AB882" s="36"/>
      <c r="AC882" s="36"/>
      <c r="AD882" s="36"/>
      <c r="AE882" s="36"/>
      <c r="AR882" s="191" t="s">
        <v>106</v>
      </c>
      <c r="AT882" s="191" t="s">
        <v>146</v>
      </c>
      <c r="AU882" s="191" t="s">
        <v>78</v>
      </c>
      <c r="AY882" s="19" t="s">
        <v>144</v>
      </c>
      <c r="BE882" s="192">
        <f>IF(N882="základní",J882,0)</f>
        <v>0</v>
      </c>
      <c r="BF882" s="192">
        <f>IF(N882="snížená",J882,0)</f>
        <v>0</v>
      </c>
      <c r="BG882" s="192">
        <f>IF(N882="zákl. přenesená",J882,0)</f>
        <v>0</v>
      </c>
      <c r="BH882" s="192">
        <f>IF(N882="sníž. přenesená",J882,0)</f>
        <v>0</v>
      </c>
      <c r="BI882" s="192">
        <f>IF(N882="nulová",J882,0)</f>
        <v>0</v>
      </c>
      <c r="BJ882" s="19" t="s">
        <v>74</v>
      </c>
      <c r="BK882" s="192">
        <f>ROUND(I882*H882,2)</f>
        <v>0</v>
      </c>
      <c r="BL882" s="19" t="s">
        <v>106</v>
      </c>
      <c r="BM882" s="191" t="s">
        <v>1051</v>
      </c>
    </row>
    <row r="883" spans="1:65" s="2" customFormat="1" ht="10.199999999999999">
      <c r="A883" s="36"/>
      <c r="B883" s="37"/>
      <c r="C883" s="38"/>
      <c r="D883" s="193" t="s">
        <v>152</v>
      </c>
      <c r="E883" s="38"/>
      <c r="F883" s="194" t="s">
        <v>1052</v>
      </c>
      <c r="G883" s="38"/>
      <c r="H883" s="38"/>
      <c r="I883" s="195"/>
      <c r="J883" s="38"/>
      <c r="K883" s="38"/>
      <c r="L883" s="41"/>
      <c r="M883" s="196"/>
      <c r="N883" s="197"/>
      <c r="O883" s="66"/>
      <c r="P883" s="66"/>
      <c r="Q883" s="66"/>
      <c r="R883" s="66"/>
      <c r="S883" s="66"/>
      <c r="T883" s="67"/>
      <c r="U883" s="36"/>
      <c r="V883" s="36"/>
      <c r="W883" s="36"/>
      <c r="X883" s="36"/>
      <c r="Y883" s="36"/>
      <c r="Z883" s="36"/>
      <c r="AA883" s="36"/>
      <c r="AB883" s="36"/>
      <c r="AC883" s="36"/>
      <c r="AD883" s="36"/>
      <c r="AE883" s="36"/>
      <c r="AT883" s="19" t="s">
        <v>152</v>
      </c>
      <c r="AU883" s="19" t="s">
        <v>78</v>
      </c>
    </row>
    <row r="884" spans="1:65" s="13" customFormat="1" ht="10.199999999999999">
      <c r="B884" s="198"/>
      <c r="C884" s="199"/>
      <c r="D884" s="200" t="s">
        <v>154</v>
      </c>
      <c r="E884" s="201" t="s">
        <v>19</v>
      </c>
      <c r="F884" s="202" t="s">
        <v>1053</v>
      </c>
      <c r="G884" s="199"/>
      <c r="H884" s="201" t="s">
        <v>19</v>
      </c>
      <c r="I884" s="203"/>
      <c r="J884" s="199"/>
      <c r="K884" s="199"/>
      <c r="L884" s="204"/>
      <c r="M884" s="205"/>
      <c r="N884" s="206"/>
      <c r="O884" s="206"/>
      <c r="P884" s="206"/>
      <c r="Q884" s="206"/>
      <c r="R884" s="206"/>
      <c r="S884" s="206"/>
      <c r="T884" s="207"/>
      <c r="AT884" s="208" t="s">
        <v>154</v>
      </c>
      <c r="AU884" s="208" t="s">
        <v>78</v>
      </c>
      <c r="AV884" s="13" t="s">
        <v>74</v>
      </c>
      <c r="AW884" s="13" t="s">
        <v>31</v>
      </c>
      <c r="AX884" s="13" t="s">
        <v>69</v>
      </c>
      <c r="AY884" s="208" t="s">
        <v>144</v>
      </c>
    </row>
    <row r="885" spans="1:65" s="14" customFormat="1" ht="10.199999999999999">
      <c r="B885" s="209"/>
      <c r="C885" s="210"/>
      <c r="D885" s="200" t="s">
        <v>154</v>
      </c>
      <c r="E885" s="211" t="s">
        <v>19</v>
      </c>
      <c r="F885" s="212" t="s">
        <v>1054</v>
      </c>
      <c r="G885" s="210"/>
      <c r="H885" s="213">
        <v>2.093</v>
      </c>
      <c r="I885" s="214"/>
      <c r="J885" s="210"/>
      <c r="K885" s="210"/>
      <c r="L885" s="215"/>
      <c r="M885" s="216"/>
      <c r="N885" s="217"/>
      <c r="O885" s="217"/>
      <c r="P885" s="217"/>
      <c r="Q885" s="217"/>
      <c r="R885" s="217"/>
      <c r="S885" s="217"/>
      <c r="T885" s="218"/>
      <c r="AT885" s="219" t="s">
        <v>154</v>
      </c>
      <c r="AU885" s="219" t="s">
        <v>78</v>
      </c>
      <c r="AV885" s="14" t="s">
        <v>78</v>
      </c>
      <c r="AW885" s="14" t="s">
        <v>31</v>
      </c>
      <c r="AX885" s="14" t="s">
        <v>69</v>
      </c>
      <c r="AY885" s="219" t="s">
        <v>144</v>
      </c>
    </row>
    <row r="886" spans="1:65" s="15" customFormat="1" ht="10.199999999999999">
      <c r="B886" s="220"/>
      <c r="C886" s="221"/>
      <c r="D886" s="200" t="s">
        <v>154</v>
      </c>
      <c r="E886" s="222" t="s">
        <v>19</v>
      </c>
      <c r="F886" s="223" t="s">
        <v>158</v>
      </c>
      <c r="G886" s="221"/>
      <c r="H886" s="224">
        <v>2.093</v>
      </c>
      <c r="I886" s="225"/>
      <c r="J886" s="221"/>
      <c r="K886" s="221"/>
      <c r="L886" s="226"/>
      <c r="M886" s="227"/>
      <c r="N886" s="228"/>
      <c r="O886" s="228"/>
      <c r="P886" s="228"/>
      <c r="Q886" s="228"/>
      <c r="R886" s="228"/>
      <c r="S886" s="228"/>
      <c r="T886" s="229"/>
      <c r="AT886" s="230" t="s">
        <v>154</v>
      </c>
      <c r="AU886" s="230" t="s">
        <v>78</v>
      </c>
      <c r="AV886" s="15" t="s">
        <v>106</v>
      </c>
      <c r="AW886" s="15" t="s">
        <v>31</v>
      </c>
      <c r="AX886" s="15" t="s">
        <v>74</v>
      </c>
      <c r="AY886" s="230" t="s">
        <v>144</v>
      </c>
    </row>
    <row r="887" spans="1:65" s="2" customFormat="1" ht="16.5" customHeight="1">
      <c r="A887" s="36"/>
      <c r="B887" s="37"/>
      <c r="C887" s="231" t="s">
        <v>1055</v>
      </c>
      <c r="D887" s="231" t="s">
        <v>195</v>
      </c>
      <c r="E887" s="232" t="s">
        <v>1056</v>
      </c>
      <c r="F887" s="233" t="s">
        <v>1057</v>
      </c>
      <c r="G887" s="234" t="s">
        <v>184</v>
      </c>
      <c r="H887" s="235">
        <v>2.2599999999999998</v>
      </c>
      <c r="I887" s="236"/>
      <c r="J887" s="237">
        <f>ROUND(I887*H887,2)</f>
        <v>0</v>
      </c>
      <c r="K887" s="233" t="s">
        <v>150</v>
      </c>
      <c r="L887" s="238"/>
      <c r="M887" s="239" t="s">
        <v>19</v>
      </c>
      <c r="N887" s="240" t="s">
        <v>40</v>
      </c>
      <c r="O887" s="66"/>
      <c r="P887" s="189">
        <f>O887*H887</f>
        <v>0</v>
      </c>
      <c r="Q887" s="189">
        <v>1</v>
      </c>
      <c r="R887" s="189">
        <f>Q887*H887</f>
        <v>2.2599999999999998</v>
      </c>
      <c r="S887" s="189">
        <v>0</v>
      </c>
      <c r="T887" s="190">
        <f>S887*H887</f>
        <v>0</v>
      </c>
      <c r="U887" s="36"/>
      <c r="V887" s="36"/>
      <c r="W887" s="36"/>
      <c r="X887" s="36"/>
      <c r="Y887" s="36"/>
      <c r="Z887" s="36"/>
      <c r="AA887" s="36"/>
      <c r="AB887" s="36"/>
      <c r="AC887" s="36"/>
      <c r="AD887" s="36"/>
      <c r="AE887" s="36"/>
      <c r="AR887" s="191" t="s">
        <v>198</v>
      </c>
      <c r="AT887" s="191" t="s">
        <v>195</v>
      </c>
      <c r="AU887" s="191" t="s">
        <v>78</v>
      </c>
      <c r="AY887" s="19" t="s">
        <v>144</v>
      </c>
      <c r="BE887" s="192">
        <f>IF(N887="základní",J887,0)</f>
        <v>0</v>
      </c>
      <c r="BF887" s="192">
        <f>IF(N887="snížená",J887,0)</f>
        <v>0</v>
      </c>
      <c r="BG887" s="192">
        <f>IF(N887="zákl. přenesená",J887,0)</f>
        <v>0</v>
      </c>
      <c r="BH887" s="192">
        <f>IF(N887="sníž. přenesená",J887,0)</f>
        <v>0</v>
      </c>
      <c r="BI887" s="192">
        <f>IF(N887="nulová",J887,0)</f>
        <v>0</v>
      </c>
      <c r="BJ887" s="19" t="s">
        <v>74</v>
      </c>
      <c r="BK887" s="192">
        <f>ROUND(I887*H887,2)</f>
        <v>0</v>
      </c>
      <c r="BL887" s="19" t="s">
        <v>106</v>
      </c>
      <c r="BM887" s="191" t="s">
        <v>1058</v>
      </c>
    </row>
    <row r="888" spans="1:65" s="2" customFormat="1" ht="10.199999999999999">
      <c r="A888" s="36"/>
      <c r="B888" s="37"/>
      <c r="C888" s="38"/>
      <c r="D888" s="193" t="s">
        <v>152</v>
      </c>
      <c r="E888" s="38"/>
      <c r="F888" s="194" t="s">
        <v>1059</v>
      </c>
      <c r="G888" s="38"/>
      <c r="H888" s="38"/>
      <c r="I888" s="195"/>
      <c r="J888" s="38"/>
      <c r="K888" s="38"/>
      <c r="L888" s="41"/>
      <c r="M888" s="196"/>
      <c r="N888" s="197"/>
      <c r="O888" s="66"/>
      <c r="P888" s="66"/>
      <c r="Q888" s="66"/>
      <c r="R888" s="66"/>
      <c r="S888" s="66"/>
      <c r="T888" s="67"/>
      <c r="U888" s="36"/>
      <c r="V888" s="36"/>
      <c r="W888" s="36"/>
      <c r="X888" s="36"/>
      <c r="Y888" s="36"/>
      <c r="Z888" s="36"/>
      <c r="AA888" s="36"/>
      <c r="AB888" s="36"/>
      <c r="AC888" s="36"/>
      <c r="AD888" s="36"/>
      <c r="AE888" s="36"/>
      <c r="AT888" s="19" t="s">
        <v>152</v>
      </c>
      <c r="AU888" s="19" t="s">
        <v>78</v>
      </c>
    </row>
    <row r="889" spans="1:65" s="13" customFormat="1" ht="10.199999999999999">
      <c r="B889" s="198"/>
      <c r="C889" s="199"/>
      <c r="D889" s="200" t="s">
        <v>154</v>
      </c>
      <c r="E889" s="201" t="s">
        <v>19</v>
      </c>
      <c r="F889" s="202" t="s">
        <v>721</v>
      </c>
      <c r="G889" s="199"/>
      <c r="H889" s="201" t="s">
        <v>19</v>
      </c>
      <c r="I889" s="203"/>
      <c r="J889" s="199"/>
      <c r="K889" s="199"/>
      <c r="L889" s="204"/>
      <c r="M889" s="205"/>
      <c r="N889" s="206"/>
      <c r="O889" s="206"/>
      <c r="P889" s="206"/>
      <c r="Q889" s="206"/>
      <c r="R889" s="206"/>
      <c r="S889" s="206"/>
      <c r="T889" s="207"/>
      <c r="AT889" s="208" t="s">
        <v>154</v>
      </c>
      <c r="AU889" s="208" t="s">
        <v>78</v>
      </c>
      <c r="AV889" s="13" t="s">
        <v>74</v>
      </c>
      <c r="AW889" s="13" t="s">
        <v>31</v>
      </c>
      <c r="AX889" s="13" t="s">
        <v>69</v>
      </c>
      <c r="AY889" s="208" t="s">
        <v>144</v>
      </c>
    </row>
    <row r="890" spans="1:65" s="14" customFormat="1" ht="10.199999999999999">
      <c r="B890" s="209"/>
      <c r="C890" s="210"/>
      <c r="D890" s="200" t="s">
        <v>154</v>
      </c>
      <c r="E890" s="211" t="s">
        <v>19</v>
      </c>
      <c r="F890" s="212" t="s">
        <v>1060</v>
      </c>
      <c r="G890" s="210"/>
      <c r="H890" s="213">
        <v>2.2599999999999998</v>
      </c>
      <c r="I890" s="214"/>
      <c r="J890" s="210"/>
      <c r="K890" s="210"/>
      <c r="L890" s="215"/>
      <c r="M890" s="216"/>
      <c r="N890" s="217"/>
      <c r="O890" s="217"/>
      <c r="P890" s="217"/>
      <c r="Q890" s="217"/>
      <c r="R890" s="217"/>
      <c r="S890" s="217"/>
      <c r="T890" s="218"/>
      <c r="AT890" s="219" t="s">
        <v>154</v>
      </c>
      <c r="AU890" s="219" t="s">
        <v>78</v>
      </c>
      <c r="AV890" s="14" t="s">
        <v>78</v>
      </c>
      <c r="AW890" s="14" t="s">
        <v>31</v>
      </c>
      <c r="AX890" s="14" t="s">
        <v>69</v>
      </c>
      <c r="AY890" s="219" t="s">
        <v>144</v>
      </c>
    </row>
    <row r="891" spans="1:65" s="15" customFormat="1" ht="10.199999999999999">
      <c r="B891" s="220"/>
      <c r="C891" s="221"/>
      <c r="D891" s="200" t="s">
        <v>154</v>
      </c>
      <c r="E891" s="222" t="s">
        <v>19</v>
      </c>
      <c r="F891" s="223" t="s">
        <v>158</v>
      </c>
      <c r="G891" s="221"/>
      <c r="H891" s="224">
        <v>2.2599999999999998</v>
      </c>
      <c r="I891" s="225"/>
      <c r="J891" s="221"/>
      <c r="K891" s="221"/>
      <c r="L891" s="226"/>
      <c r="M891" s="227"/>
      <c r="N891" s="228"/>
      <c r="O891" s="228"/>
      <c r="P891" s="228"/>
      <c r="Q891" s="228"/>
      <c r="R891" s="228"/>
      <c r="S891" s="228"/>
      <c r="T891" s="229"/>
      <c r="AT891" s="230" t="s">
        <v>154</v>
      </c>
      <c r="AU891" s="230" t="s">
        <v>78</v>
      </c>
      <c r="AV891" s="15" t="s">
        <v>106</v>
      </c>
      <c r="AW891" s="15" t="s">
        <v>31</v>
      </c>
      <c r="AX891" s="15" t="s">
        <v>74</v>
      </c>
      <c r="AY891" s="230" t="s">
        <v>144</v>
      </c>
    </row>
    <row r="892" spans="1:65" s="2" customFormat="1" ht="16.5" customHeight="1">
      <c r="A892" s="36"/>
      <c r="B892" s="37"/>
      <c r="C892" s="180" t="s">
        <v>1061</v>
      </c>
      <c r="D892" s="180" t="s">
        <v>146</v>
      </c>
      <c r="E892" s="181" t="s">
        <v>1062</v>
      </c>
      <c r="F892" s="182" t="s">
        <v>1063</v>
      </c>
      <c r="G892" s="183" t="s">
        <v>149</v>
      </c>
      <c r="H892" s="184">
        <v>6.4820000000000002</v>
      </c>
      <c r="I892" s="185"/>
      <c r="J892" s="186">
        <f>ROUND(I892*H892,2)</f>
        <v>0</v>
      </c>
      <c r="K892" s="182" t="s">
        <v>150</v>
      </c>
      <c r="L892" s="41"/>
      <c r="M892" s="187" t="s">
        <v>19</v>
      </c>
      <c r="N892" s="188" t="s">
        <v>40</v>
      </c>
      <c r="O892" s="66"/>
      <c r="P892" s="189">
        <f>O892*H892</f>
        <v>0</v>
      </c>
      <c r="Q892" s="189">
        <v>2.4533999999999998</v>
      </c>
      <c r="R892" s="189">
        <f>Q892*H892</f>
        <v>15.902938799999999</v>
      </c>
      <c r="S892" s="189">
        <v>0</v>
      </c>
      <c r="T892" s="190">
        <f>S892*H892</f>
        <v>0</v>
      </c>
      <c r="U892" s="36"/>
      <c r="V892" s="36"/>
      <c r="W892" s="36"/>
      <c r="X892" s="36"/>
      <c r="Y892" s="36"/>
      <c r="Z892" s="36"/>
      <c r="AA892" s="36"/>
      <c r="AB892" s="36"/>
      <c r="AC892" s="36"/>
      <c r="AD892" s="36"/>
      <c r="AE892" s="36"/>
      <c r="AR892" s="191" t="s">
        <v>106</v>
      </c>
      <c r="AT892" s="191" t="s">
        <v>146</v>
      </c>
      <c r="AU892" s="191" t="s">
        <v>78</v>
      </c>
      <c r="AY892" s="19" t="s">
        <v>144</v>
      </c>
      <c r="BE892" s="192">
        <f>IF(N892="základní",J892,0)</f>
        <v>0</v>
      </c>
      <c r="BF892" s="192">
        <f>IF(N892="snížená",J892,0)</f>
        <v>0</v>
      </c>
      <c r="BG892" s="192">
        <f>IF(N892="zákl. přenesená",J892,0)</f>
        <v>0</v>
      </c>
      <c r="BH892" s="192">
        <f>IF(N892="sníž. přenesená",J892,0)</f>
        <v>0</v>
      </c>
      <c r="BI892" s="192">
        <f>IF(N892="nulová",J892,0)</f>
        <v>0</v>
      </c>
      <c r="BJ892" s="19" t="s">
        <v>74</v>
      </c>
      <c r="BK892" s="192">
        <f>ROUND(I892*H892,2)</f>
        <v>0</v>
      </c>
      <c r="BL892" s="19" t="s">
        <v>106</v>
      </c>
      <c r="BM892" s="191" t="s">
        <v>1064</v>
      </c>
    </row>
    <row r="893" spans="1:65" s="2" customFormat="1" ht="10.199999999999999">
      <c r="A893" s="36"/>
      <c r="B893" s="37"/>
      <c r="C893" s="38"/>
      <c r="D893" s="193" t="s">
        <v>152</v>
      </c>
      <c r="E893" s="38"/>
      <c r="F893" s="194" t="s">
        <v>1065</v>
      </c>
      <c r="G893" s="38"/>
      <c r="H893" s="38"/>
      <c r="I893" s="195"/>
      <c r="J893" s="38"/>
      <c r="K893" s="38"/>
      <c r="L893" s="41"/>
      <c r="M893" s="196"/>
      <c r="N893" s="197"/>
      <c r="O893" s="66"/>
      <c r="P893" s="66"/>
      <c r="Q893" s="66"/>
      <c r="R893" s="66"/>
      <c r="S893" s="66"/>
      <c r="T893" s="67"/>
      <c r="U893" s="36"/>
      <c r="V893" s="36"/>
      <c r="W893" s="36"/>
      <c r="X893" s="36"/>
      <c r="Y893" s="36"/>
      <c r="Z893" s="36"/>
      <c r="AA893" s="36"/>
      <c r="AB893" s="36"/>
      <c r="AC893" s="36"/>
      <c r="AD893" s="36"/>
      <c r="AE893" s="36"/>
      <c r="AT893" s="19" t="s">
        <v>152</v>
      </c>
      <c r="AU893" s="19" t="s">
        <v>78</v>
      </c>
    </row>
    <row r="894" spans="1:65" s="13" customFormat="1" ht="10.199999999999999">
      <c r="B894" s="198"/>
      <c r="C894" s="199"/>
      <c r="D894" s="200" t="s">
        <v>154</v>
      </c>
      <c r="E894" s="201" t="s">
        <v>19</v>
      </c>
      <c r="F894" s="202" t="s">
        <v>1066</v>
      </c>
      <c r="G894" s="199"/>
      <c r="H894" s="201" t="s">
        <v>19</v>
      </c>
      <c r="I894" s="203"/>
      <c r="J894" s="199"/>
      <c r="K894" s="199"/>
      <c r="L894" s="204"/>
      <c r="M894" s="205"/>
      <c r="N894" s="206"/>
      <c r="O894" s="206"/>
      <c r="P894" s="206"/>
      <c r="Q894" s="206"/>
      <c r="R894" s="206"/>
      <c r="S894" s="206"/>
      <c r="T894" s="207"/>
      <c r="AT894" s="208" t="s">
        <v>154</v>
      </c>
      <c r="AU894" s="208" t="s">
        <v>78</v>
      </c>
      <c r="AV894" s="13" t="s">
        <v>74</v>
      </c>
      <c r="AW894" s="13" t="s">
        <v>31</v>
      </c>
      <c r="AX894" s="13" t="s">
        <v>69</v>
      </c>
      <c r="AY894" s="208" t="s">
        <v>144</v>
      </c>
    </row>
    <row r="895" spans="1:65" s="13" customFormat="1" ht="10.199999999999999">
      <c r="B895" s="198"/>
      <c r="C895" s="199"/>
      <c r="D895" s="200" t="s">
        <v>154</v>
      </c>
      <c r="E895" s="201" t="s">
        <v>19</v>
      </c>
      <c r="F895" s="202" t="s">
        <v>1067</v>
      </c>
      <c r="G895" s="199"/>
      <c r="H895" s="201" t="s">
        <v>19</v>
      </c>
      <c r="I895" s="203"/>
      <c r="J895" s="199"/>
      <c r="K895" s="199"/>
      <c r="L895" s="204"/>
      <c r="M895" s="205"/>
      <c r="N895" s="206"/>
      <c r="O895" s="206"/>
      <c r="P895" s="206"/>
      <c r="Q895" s="206"/>
      <c r="R895" s="206"/>
      <c r="S895" s="206"/>
      <c r="T895" s="207"/>
      <c r="AT895" s="208" t="s">
        <v>154</v>
      </c>
      <c r="AU895" s="208" t="s">
        <v>78</v>
      </c>
      <c r="AV895" s="13" t="s">
        <v>74</v>
      </c>
      <c r="AW895" s="13" t="s">
        <v>31</v>
      </c>
      <c r="AX895" s="13" t="s">
        <v>69</v>
      </c>
      <c r="AY895" s="208" t="s">
        <v>144</v>
      </c>
    </row>
    <row r="896" spans="1:65" s="14" customFormat="1" ht="10.199999999999999">
      <c r="B896" s="209"/>
      <c r="C896" s="210"/>
      <c r="D896" s="200" t="s">
        <v>154</v>
      </c>
      <c r="E896" s="211" t="s">
        <v>19</v>
      </c>
      <c r="F896" s="212" t="s">
        <v>1068</v>
      </c>
      <c r="G896" s="210"/>
      <c r="H896" s="213">
        <v>3.206</v>
      </c>
      <c r="I896" s="214"/>
      <c r="J896" s="210"/>
      <c r="K896" s="210"/>
      <c r="L896" s="215"/>
      <c r="M896" s="216"/>
      <c r="N896" s="217"/>
      <c r="O896" s="217"/>
      <c r="P896" s="217"/>
      <c r="Q896" s="217"/>
      <c r="R896" s="217"/>
      <c r="S896" s="217"/>
      <c r="T896" s="218"/>
      <c r="AT896" s="219" t="s">
        <v>154</v>
      </c>
      <c r="AU896" s="219" t="s">
        <v>78</v>
      </c>
      <c r="AV896" s="14" t="s">
        <v>78</v>
      </c>
      <c r="AW896" s="14" t="s">
        <v>31</v>
      </c>
      <c r="AX896" s="14" t="s">
        <v>69</v>
      </c>
      <c r="AY896" s="219" t="s">
        <v>144</v>
      </c>
    </row>
    <row r="897" spans="1:65" s="13" customFormat="1" ht="10.199999999999999">
      <c r="B897" s="198"/>
      <c r="C897" s="199"/>
      <c r="D897" s="200" t="s">
        <v>154</v>
      </c>
      <c r="E897" s="201" t="s">
        <v>19</v>
      </c>
      <c r="F897" s="202" t="s">
        <v>1069</v>
      </c>
      <c r="G897" s="199"/>
      <c r="H897" s="201" t="s">
        <v>19</v>
      </c>
      <c r="I897" s="203"/>
      <c r="J897" s="199"/>
      <c r="K897" s="199"/>
      <c r="L897" s="204"/>
      <c r="M897" s="205"/>
      <c r="N897" s="206"/>
      <c r="O897" s="206"/>
      <c r="P897" s="206"/>
      <c r="Q897" s="206"/>
      <c r="R897" s="206"/>
      <c r="S897" s="206"/>
      <c r="T897" s="207"/>
      <c r="AT897" s="208" t="s">
        <v>154</v>
      </c>
      <c r="AU897" s="208" t="s">
        <v>78</v>
      </c>
      <c r="AV897" s="13" t="s">
        <v>74</v>
      </c>
      <c r="AW897" s="13" t="s">
        <v>31</v>
      </c>
      <c r="AX897" s="13" t="s">
        <v>69</v>
      </c>
      <c r="AY897" s="208" t="s">
        <v>144</v>
      </c>
    </row>
    <row r="898" spans="1:65" s="14" customFormat="1" ht="10.199999999999999">
      <c r="B898" s="209"/>
      <c r="C898" s="210"/>
      <c r="D898" s="200" t="s">
        <v>154</v>
      </c>
      <c r="E898" s="211" t="s">
        <v>19</v>
      </c>
      <c r="F898" s="212" t="s">
        <v>1070</v>
      </c>
      <c r="G898" s="210"/>
      <c r="H898" s="213">
        <v>2.2709999999999999</v>
      </c>
      <c r="I898" s="214"/>
      <c r="J898" s="210"/>
      <c r="K898" s="210"/>
      <c r="L898" s="215"/>
      <c r="M898" s="216"/>
      <c r="N898" s="217"/>
      <c r="O898" s="217"/>
      <c r="P898" s="217"/>
      <c r="Q898" s="217"/>
      <c r="R898" s="217"/>
      <c r="S898" s="217"/>
      <c r="T898" s="218"/>
      <c r="AT898" s="219" t="s">
        <v>154</v>
      </c>
      <c r="AU898" s="219" t="s">
        <v>78</v>
      </c>
      <c r="AV898" s="14" t="s">
        <v>78</v>
      </c>
      <c r="AW898" s="14" t="s">
        <v>31</v>
      </c>
      <c r="AX898" s="14" t="s">
        <v>69</v>
      </c>
      <c r="AY898" s="219" t="s">
        <v>144</v>
      </c>
    </row>
    <row r="899" spans="1:65" s="13" customFormat="1" ht="10.199999999999999">
      <c r="B899" s="198"/>
      <c r="C899" s="199"/>
      <c r="D899" s="200" t="s">
        <v>154</v>
      </c>
      <c r="E899" s="201" t="s">
        <v>19</v>
      </c>
      <c r="F899" s="202" t="s">
        <v>1071</v>
      </c>
      <c r="G899" s="199"/>
      <c r="H899" s="201" t="s">
        <v>19</v>
      </c>
      <c r="I899" s="203"/>
      <c r="J899" s="199"/>
      <c r="K899" s="199"/>
      <c r="L899" s="204"/>
      <c r="M899" s="205"/>
      <c r="N899" s="206"/>
      <c r="O899" s="206"/>
      <c r="P899" s="206"/>
      <c r="Q899" s="206"/>
      <c r="R899" s="206"/>
      <c r="S899" s="206"/>
      <c r="T899" s="207"/>
      <c r="AT899" s="208" t="s">
        <v>154</v>
      </c>
      <c r="AU899" s="208" t="s">
        <v>78</v>
      </c>
      <c r="AV899" s="13" t="s">
        <v>74</v>
      </c>
      <c r="AW899" s="13" t="s">
        <v>31</v>
      </c>
      <c r="AX899" s="13" t="s">
        <v>69</v>
      </c>
      <c r="AY899" s="208" t="s">
        <v>144</v>
      </c>
    </row>
    <row r="900" spans="1:65" s="14" customFormat="1" ht="10.199999999999999">
      <c r="B900" s="209"/>
      <c r="C900" s="210"/>
      <c r="D900" s="200" t="s">
        <v>154</v>
      </c>
      <c r="E900" s="211" t="s">
        <v>19</v>
      </c>
      <c r="F900" s="212" t="s">
        <v>1072</v>
      </c>
      <c r="G900" s="210"/>
      <c r="H900" s="213">
        <v>1.0049999999999999</v>
      </c>
      <c r="I900" s="214"/>
      <c r="J900" s="210"/>
      <c r="K900" s="210"/>
      <c r="L900" s="215"/>
      <c r="M900" s="216"/>
      <c r="N900" s="217"/>
      <c r="O900" s="217"/>
      <c r="P900" s="217"/>
      <c r="Q900" s="217"/>
      <c r="R900" s="217"/>
      <c r="S900" s="217"/>
      <c r="T900" s="218"/>
      <c r="AT900" s="219" t="s">
        <v>154</v>
      </c>
      <c r="AU900" s="219" t="s">
        <v>78</v>
      </c>
      <c r="AV900" s="14" t="s">
        <v>78</v>
      </c>
      <c r="AW900" s="14" t="s">
        <v>31</v>
      </c>
      <c r="AX900" s="14" t="s">
        <v>69</v>
      </c>
      <c r="AY900" s="219" t="s">
        <v>144</v>
      </c>
    </row>
    <row r="901" spans="1:65" s="15" customFormat="1" ht="10.199999999999999">
      <c r="B901" s="220"/>
      <c r="C901" s="221"/>
      <c r="D901" s="200" t="s">
        <v>154</v>
      </c>
      <c r="E901" s="222" t="s">
        <v>19</v>
      </c>
      <c r="F901" s="223" t="s">
        <v>158</v>
      </c>
      <c r="G901" s="221"/>
      <c r="H901" s="224">
        <v>6.4820000000000002</v>
      </c>
      <c r="I901" s="225"/>
      <c r="J901" s="221"/>
      <c r="K901" s="221"/>
      <c r="L901" s="226"/>
      <c r="M901" s="227"/>
      <c r="N901" s="228"/>
      <c r="O901" s="228"/>
      <c r="P901" s="228"/>
      <c r="Q901" s="228"/>
      <c r="R901" s="228"/>
      <c r="S901" s="228"/>
      <c r="T901" s="229"/>
      <c r="AT901" s="230" t="s">
        <v>154</v>
      </c>
      <c r="AU901" s="230" t="s">
        <v>78</v>
      </c>
      <c r="AV901" s="15" t="s">
        <v>106</v>
      </c>
      <c r="AW901" s="15" t="s">
        <v>31</v>
      </c>
      <c r="AX901" s="15" t="s">
        <v>74</v>
      </c>
      <c r="AY901" s="230" t="s">
        <v>144</v>
      </c>
    </row>
    <row r="902" spans="1:65" s="2" customFormat="1" ht="16.5" customHeight="1">
      <c r="A902" s="36"/>
      <c r="B902" s="37"/>
      <c r="C902" s="180" t="s">
        <v>1073</v>
      </c>
      <c r="D902" s="180" t="s">
        <v>146</v>
      </c>
      <c r="E902" s="181" t="s">
        <v>1074</v>
      </c>
      <c r="F902" s="182" t="s">
        <v>1075</v>
      </c>
      <c r="G902" s="183" t="s">
        <v>232</v>
      </c>
      <c r="H902" s="184">
        <v>44.213999999999999</v>
      </c>
      <c r="I902" s="185"/>
      <c r="J902" s="186">
        <f>ROUND(I902*H902,2)</f>
        <v>0</v>
      </c>
      <c r="K902" s="182" t="s">
        <v>150</v>
      </c>
      <c r="L902" s="41"/>
      <c r="M902" s="187" t="s">
        <v>19</v>
      </c>
      <c r="N902" s="188" t="s">
        <v>40</v>
      </c>
      <c r="O902" s="66"/>
      <c r="P902" s="189">
        <f>O902*H902</f>
        <v>0</v>
      </c>
      <c r="Q902" s="189">
        <v>5.7600000000000004E-3</v>
      </c>
      <c r="R902" s="189">
        <f>Q902*H902</f>
        <v>0.25467264000000001</v>
      </c>
      <c r="S902" s="189">
        <v>0</v>
      </c>
      <c r="T902" s="190">
        <f>S902*H902</f>
        <v>0</v>
      </c>
      <c r="U902" s="36"/>
      <c r="V902" s="36"/>
      <c r="W902" s="36"/>
      <c r="X902" s="36"/>
      <c r="Y902" s="36"/>
      <c r="Z902" s="36"/>
      <c r="AA902" s="36"/>
      <c r="AB902" s="36"/>
      <c r="AC902" s="36"/>
      <c r="AD902" s="36"/>
      <c r="AE902" s="36"/>
      <c r="AR902" s="191" t="s">
        <v>106</v>
      </c>
      <c r="AT902" s="191" t="s">
        <v>146</v>
      </c>
      <c r="AU902" s="191" t="s">
        <v>78</v>
      </c>
      <c r="AY902" s="19" t="s">
        <v>144</v>
      </c>
      <c r="BE902" s="192">
        <f>IF(N902="základní",J902,0)</f>
        <v>0</v>
      </c>
      <c r="BF902" s="192">
        <f>IF(N902="snížená",J902,0)</f>
        <v>0</v>
      </c>
      <c r="BG902" s="192">
        <f>IF(N902="zákl. přenesená",J902,0)</f>
        <v>0</v>
      </c>
      <c r="BH902" s="192">
        <f>IF(N902="sníž. přenesená",J902,0)</f>
        <v>0</v>
      </c>
      <c r="BI902" s="192">
        <f>IF(N902="nulová",J902,0)</f>
        <v>0</v>
      </c>
      <c r="BJ902" s="19" t="s">
        <v>74</v>
      </c>
      <c r="BK902" s="192">
        <f>ROUND(I902*H902,2)</f>
        <v>0</v>
      </c>
      <c r="BL902" s="19" t="s">
        <v>106</v>
      </c>
      <c r="BM902" s="191" t="s">
        <v>1076</v>
      </c>
    </row>
    <row r="903" spans="1:65" s="2" customFormat="1" ht="10.199999999999999">
      <c r="A903" s="36"/>
      <c r="B903" s="37"/>
      <c r="C903" s="38"/>
      <c r="D903" s="193" t="s">
        <v>152</v>
      </c>
      <c r="E903" s="38"/>
      <c r="F903" s="194" t="s">
        <v>1077</v>
      </c>
      <c r="G903" s="38"/>
      <c r="H903" s="38"/>
      <c r="I903" s="195"/>
      <c r="J903" s="38"/>
      <c r="K903" s="38"/>
      <c r="L903" s="41"/>
      <c r="M903" s="196"/>
      <c r="N903" s="197"/>
      <c r="O903" s="66"/>
      <c r="P903" s="66"/>
      <c r="Q903" s="66"/>
      <c r="R903" s="66"/>
      <c r="S903" s="66"/>
      <c r="T903" s="67"/>
      <c r="U903" s="36"/>
      <c r="V903" s="36"/>
      <c r="W903" s="36"/>
      <c r="X903" s="36"/>
      <c r="Y903" s="36"/>
      <c r="Z903" s="36"/>
      <c r="AA903" s="36"/>
      <c r="AB903" s="36"/>
      <c r="AC903" s="36"/>
      <c r="AD903" s="36"/>
      <c r="AE903" s="36"/>
      <c r="AT903" s="19" t="s">
        <v>152</v>
      </c>
      <c r="AU903" s="19" t="s">
        <v>78</v>
      </c>
    </row>
    <row r="904" spans="1:65" s="13" customFormat="1" ht="10.199999999999999">
      <c r="B904" s="198"/>
      <c r="C904" s="199"/>
      <c r="D904" s="200" t="s">
        <v>154</v>
      </c>
      <c r="E904" s="201" t="s">
        <v>19</v>
      </c>
      <c r="F904" s="202" t="s">
        <v>1066</v>
      </c>
      <c r="G904" s="199"/>
      <c r="H904" s="201" t="s">
        <v>19</v>
      </c>
      <c r="I904" s="203"/>
      <c r="J904" s="199"/>
      <c r="K904" s="199"/>
      <c r="L904" s="204"/>
      <c r="M904" s="205"/>
      <c r="N904" s="206"/>
      <c r="O904" s="206"/>
      <c r="P904" s="206"/>
      <c r="Q904" s="206"/>
      <c r="R904" s="206"/>
      <c r="S904" s="206"/>
      <c r="T904" s="207"/>
      <c r="AT904" s="208" t="s">
        <v>154</v>
      </c>
      <c r="AU904" s="208" t="s">
        <v>78</v>
      </c>
      <c r="AV904" s="13" t="s">
        <v>74</v>
      </c>
      <c r="AW904" s="13" t="s">
        <v>31</v>
      </c>
      <c r="AX904" s="13" t="s">
        <v>69</v>
      </c>
      <c r="AY904" s="208" t="s">
        <v>144</v>
      </c>
    </row>
    <row r="905" spans="1:65" s="13" customFormat="1" ht="10.199999999999999">
      <c r="B905" s="198"/>
      <c r="C905" s="199"/>
      <c r="D905" s="200" t="s">
        <v>154</v>
      </c>
      <c r="E905" s="201" t="s">
        <v>19</v>
      </c>
      <c r="F905" s="202" t="s">
        <v>1067</v>
      </c>
      <c r="G905" s="199"/>
      <c r="H905" s="201" t="s">
        <v>19</v>
      </c>
      <c r="I905" s="203"/>
      <c r="J905" s="199"/>
      <c r="K905" s="199"/>
      <c r="L905" s="204"/>
      <c r="M905" s="205"/>
      <c r="N905" s="206"/>
      <c r="O905" s="206"/>
      <c r="P905" s="206"/>
      <c r="Q905" s="206"/>
      <c r="R905" s="206"/>
      <c r="S905" s="206"/>
      <c r="T905" s="207"/>
      <c r="AT905" s="208" t="s">
        <v>154</v>
      </c>
      <c r="AU905" s="208" t="s">
        <v>78</v>
      </c>
      <c r="AV905" s="13" t="s">
        <v>74</v>
      </c>
      <c r="AW905" s="13" t="s">
        <v>31</v>
      </c>
      <c r="AX905" s="13" t="s">
        <v>69</v>
      </c>
      <c r="AY905" s="208" t="s">
        <v>144</v>
      </c>
    </row>
    <row r="906" spans="1:65" s="14" customFormat="1" ht="10.199999999999999">
      <c r="B906" s="209"/>
      <c r="C906" s="210"/>
      <c r="D906" s="200" t="s">
        <v>154</v>
      </c>
      <c r="E906" s="211" t="s">
        <v>19</v>
      </c>
      <c r="F906" s="212" t="s">
        <v>1078</v>
      </c>
      <c r="G906" s="210"/>
      <c r="H906" s="213">
        <v>21.373000000000001</v>
      </c>
      <c r="I906" s="214"/>
      <c r="J906" s="210"/>
      <c r="K906" s="210"/>
      <c r="L906" s="215"/>
      <c r="M906" s="216"/>
      <c r="N906" s="217"/>
      <c r="O906" s="217"/>
      <c r="P906" s="217"/>
      <c r="Q906" s="217"/>
      <c r="R906" s="217"/>
      <c r="S906" s="217"/>
      <c r="T906" s="218"/>
      <c r="AT906" s="219" t="s">
        <v>154</v>
      </c>
      <c r="AU906" s="219" t="s">
        <v>78</v>
      </c>
      <c r="AV906" s="14" t="s">
        <v>78</v>
      </c>
      <c r="AW906" s="14" t="s">
        <v>31</v>
      </c>
      <c r="AX906" s="14" t="s">
        <v>69</v>
      </c>
      <c r="AY906" s="219" t="s">
        <v>144</v>
      </c>
    </row>
    <row r="907" spans="1:65" s="13" customFormat="1" ht="10.199999999999999">
      <c r="B907" s="198"/>
      <c r="C907" s="199"/>
      <c r="D907" s="200" t="s">
        <v>154</v>
      </c>
      <c r="E907" s="201" t="s">
        <v>19</v>
      </c>
      <c r="F907" s="202" t="s">
        <v>1069</v>
      </c>
      <c r="G907" s="199"/>
      <c r="H907" s="201" t="s">
        <v>19</v>
      </c>
      <c r="I907" s="203"/>
      <c r="J907" s="199"/>
      <c r="K907" s="199"/>
      <c r="L907" s="204"/>
      <c r="M907" s="205"/>
      <c r="N907" s="206"/>
      <c r="O907" s="206"/>
      <c r="P907" s="206"/>
      <c r="Q907" s="206"/>
      <c r="R907" s="206"/>
      <c r="S907" s="206"/>
      <c r="T907" s="207"/>
      <c r="AT907" s="208" t="s">
        <v>154</v>
      </c>
      <c r="AU907" s="208" t="s">
        <v>78</v>
      </c>
      <c r="AV907" s="13" t="s">
        <v>74</v>
      </c>
      <c r="AW907" s="13" t="s">
        <v>31</v>
      </c>
      <c r="AX907" s="13" t="s">
        <v>69</v>
      </c>
      <c r="AY907" s="208" t="s">
        <v>144</v>
      </c>
    </row>
    <row r="908" spans="1:65" s="14" customFormat="1" ht="10.199999999999999">
      <c r="B908" s="209"/>
      <c r="C908" s="210"/>
      <c r="D908" s="200" t="s">
        <v>154</v>
      </c>
      <c r="E908" s="211" t="s">
        <v>19</v>
      </c>
      <c r="F908" s="212" t="s">
        <v>1079</v>
      </c>
      <c r="G908" s="210"/>
      <c r="H908" s="213">
        <v>18.164999999999999</v>
      </c>
      <c r="I908" s="214"/>
      <c r="J908" s="210"/>
      <c r="K908" s="210"/>
      <c r="L908" s="215"/>
      <c r="M908" s="216"/>
      <c r="N908" s="217"/>
      <c r="O908" s="217"/>
      <c r="P908" s="217"/>
      <c r="Q908" s="217"/>
      <c r="R908" s="217"/>
      <c r="S908" s="217"/>
      <c r="T908" s="218"/>
      <c r="AT908" s="219" t="s">
        <v>154</v>
      </c>
      <c r="AU908" s="219" t="s">
        <v>78</v>
      </c>
      <c r="AV908" s="14" t="s">
        <v>78</v>
      </c>
      <c r="AW908" s="14" t="s">
        <v>31</v>
      </c>
      <c r="AX908" s="14" t="s">
        <v>69</v>
      </c>
      <c r="AY908" s="219" t="s">
        <v>144</v>
      </c>
    </row>
    <row r="909" spans="1:65" s="13" customFormat="1" ht="10.199999999999999">
      <c r="B909" s="198"/>
      <c r="C909" s="199"/>
      <c r="D909" s="200" t="s">
        <v>154</v>
      </c>
      <c r="E909" s="201" t="s">
        <v>19</v>
      </c>
      <c r="F909" s="202" t="s">
        <v>1071</v>
      </c>
      <c r="G909" s="199"/>
      <c r="H909" s="201" t="s">
        <v>19</v>
      </c>
      <c r="I909" s="203"/>
      <c r="J909" s="199"/>
      <c r="K909" s="199"/>
      <c r="L909" s="204"/>
      <c r="M909" s="205"/>
      <c r="N909" s="206"/>
      <c r="O909" s="206"/>
      <c r="P909" s="206"/>
      <c r="Q909" s="206"/>
      <c r="R909" s="206"/>
      <c r="S909" s="206"/>
      <c r="T909" s="207"/>
      <c r="AT909" s="208" t="s">
        <v>154</v>
      </c>
      <c r="AU909" s="208" t="s">
        <v>78</v>
      </c>
      <c r="AV909" s="13" t="s">
        <v>74</v>
      </c>
      <c r="AW909" s="13" t="s">
        <v>31</v>
      </c>
      <c r="AX909" s="13" t="s">
        <v>69</v>
      </c>
      <c r="AY909" s="208" t="s">
        <v>144</v>
      </c>
    </row>
    <row r="910" spans="1:65" s="14" customFormat="1" ht="10.199999999999999">
      <c r="B910" s="209"/>
      <c r="C910" s="210"/>
      <c r="D910" s="200" t="s">
        <v>154</v>
      </c>
      <c r="E910" s="211" t="s">
        <v>19</v>
      </c>
      <c r="F910" s="212" t="s">
        <v>1080</v>
      </c>
      <c r="G910" s="210"/>
      <c r="H910" s="213">
        <v>4.6760000000000002</v>
      </c>
      <c r="I910" s="214"/>
      <c r="J910" s="210"/>
      <c r="K910" s="210"/>
      <c r="L910" s="215"/>
      <c r="M910" s="216"/>
      <c r="N910" s="217"/>
      <c r="O910" s="217"/>
      <c r="P910" s="217"/>
      <c r="Q910" s="217"/>
      <c r="R910" s="217"/>
      <c r="S910" s="217"/>
      <c r="T910" s="218"/>
      <c r="AT910" s="219" t="s">
        <v>154</v>
      </c>
      <c r="AU910" s="219" t="s">
        <v>78</v>
      </c>
      <c r="AV910" s="14" t="s">
        <v>78</v>
      </c>
      <c r="AW910" s="14" t="s">
        <v>31</v>
      </c>
      <c r="AX910" s="14" t="s">
        <v>69</v>
      </c>
      <c r="AY910" s="219" t="s">
        <v>144</v>
      </c>
    </row>
    <row r="911" spans="1:65" s="15" customFormat="1" ht="10.199999999999999">
      <c r="B911" s="220"/>
      <c r="C911" s="221"/>
      <c r="D911" s="200" t="s">
        <v>154</v>
      </c>
      <c r="E911" s="222" t="s">
        <v>19</v>
      </c>
      <c r="F911" s="223" t="s">
        <v>158</v>
      </c>
      <c r="G911" s="221"/>
      <c r="H911" s="224">
        <v>44.213999999999999</v>
      </c>
      <c r="I911" s="225"/>
      <c r="J911" s="221"/>
      <c r="K911" s="221"/>
      <c r="L911" s="226"/>
      <c r="M911" s="227"/>
      <c r="N911" s="228"/>
      <c r="O911" s="228"/>
      <c r="P911" s="228"/>
      <c r="Q911" s="228"/>
      <c r="R911" s="228"/>
      <c r="S911" s="228"/>
      <c r="T911" s="229"/>
      <c r="AT911" s="230" t="s">
        <v>154</v>
      </c>
      <c r="AU911" s="230" t="s">
        <v>78</v>
      </c>
      <c r="AV911" s="15" t="s">
        <v>106</v>
      </c>
      <c r="AW911" s="15" t="s">
        <v>31</v>
      </c>
      <c r="AX911" s="15" t="s">
        <v>74</v>
      </c>
      <c r="AY911" s="230" t="s">
        <v>144</v>
      </c>
    </row>
    <row r="912" spans="1:65" s="2" customFormat="1" ht="16.5" customHeight="1">
      <c r="A912" s="36"/>
      <c r="B912" s="37"/>
      <c r="C912" s="180" t="s">
        <v>1081</v>
      </c>
      <c r="D912" s="180" t="s">
        <v>146</v>
      </c>
      <c r="E912" s="181" t="s">
        <v>1082</v>
      </c>
      <c r="F912" s="182" t="s">
        <v>1083</v>
      </c>
      <c r="G912" s="183" t="s">
        <v>232</v>
      </c>
      <c r="H912" s="184">
        <v>44.213999999999999</v>
      </c>
      <c r="I912" s="185"/>
      <c r="J912" s="186">
        <f>ROUND(I912*H912,2)</f>
        <v>0</v>
      </c>
      <c r="K912" s="182" t="s">
        <v>150</v>
      </c>
      <c r="L912" s="41"/>
      <c r="M912" s="187" t="s">
        <v>19</v>
      </c>
      <c r="N912" s="188" t="s">
        <v>40</v>
      </c>
      <c r="O912" s="66"/>
      <c r="P912" s="189">
        <f>O912*H912</f>
        <v>0</v>
      </c>
      <c r="Q912" s="189">
        <v>0</v>
      </c>
      <c r="R912" s="189">
        <f>Q912*H912</f>
        <v>0</v>
      </c>
      <c r="S912" s="189">
        <v>0</v>
      </c>
      <c r="T912" s="190">
        <f>S912*H912</f>
        <v>0</v>
      </c>
      <c r="U912" s="36"/>
      <c r="V912" s="36"/>
      <c r="W912" s="36"/>
      <c r="X912" s="36"/>
      <c r="Y912" s="36"/>
      <c r="Z912" s="36"/>
      <c r="AA912" s="36"/>
      <c r="AB912" s="36"/>
      <c r="AC912" s="36"/>
      <c r="AD912" s="36"/>
      <c r="AE912" s="36"/>
      <c r="AR912" s="191" t="s">
        <v>106</v>
      </c>
      <c r="AT912" s="191" t="s">
        <v>146</v>
      </c>
      <c r="AU912" s="191" t="s">
        <v>78</v>
      </c>
      <c r="AY912" s="19" t="s">
        <v>144</v>
      </c>
      <c r="BE912" s="192">
        <f>IF(N912="základní",J912,0)</f>
        <v>0</v>
      </c>
      <c r="BF912" s="192">
        <f>IF(N912="snížená",J912,0)</f>
        <v>0</v>
      </c>
      <c r="BG912" s="192">
        <f>IF(N912="zákl. přenesená",J912,0)</f>
        <v>0</v>
      </c>
      <c r="BH912" s="192">
        <f>IF(N912="sníž. přenesená",J912,0)</f>
        <v>0</v>
      </c>
      <c r="BI912" s="192">
        <f>IF(N912="nulová",J912,0)</f>
        <v>0</v>
      </c>
      <c r="BJ912" s="19" t="s">
        <v>74</v>
      </c>
      <c r="BK912" s="192">
        <f>ROUND(I912*H912,2)</f>
        <v>0</v>
      </c>
      <c r="BL912" s="19" t="s">
        <v>106</v>
      </c>
      <c r="BM912" s="191" t="s">
        <v>1084</v>
      </c>
    </row>
    <row r="913" spans="1:65" s="2" customFormat="1" ht="10.199999999999999">
      <c r="A913" s="36"/>
      <c r="B913" s="37"/>
      <c r="C913" s="38"/>
      <c r="D913" s="193" t="s">
        <v>152</v>
      </c>
      <c r="E913" s="38"/>
      <c r="F913" s="194" t="s">
        <v>1085</v>
      </c>
      <c r="G913" s="38"/>
      <c r="H913" s="38"/>
      <c r="I913" s="195"/>
      <c r="J913" s="38"/>
      <c r="K913" s="38"/>
      <c r="L913" s="41"/>
      <c r="M913" s="196"/>
      <c r="N913" s="197"/>
      <c r="O913" s="66"/>
      <c r="P913" s="66"/>
      <c r="Q913" s="66"/>
      <c r="R913" s="66"/>
      <c r="S913" s="66"/>
      <c r="T913" s="67"/>
      <c r="U913" s="36"/>
      <c r="V913" s="36"/>
      <c r="W913" s="36"/>
      <c r="X913" s="36"/>
      <c r="Y913" s="36"/>
      <c r="Z913" s="36"/>
      <c r="AA913" s="36"/>
      <c r="AB913" s="36"/>
      <c r="AC913" s="36"/>
      <c r="AD913" s="36"/>
      <c r="AE913" s="36"/>
      <c r="AT913" s="19" t="s">
        <v>152</v>
      </c>
      <c r="AU913" s="19" t="s">
        <v>78</v>
      </c>
    </row>
    <row r="914" spans="1:65" s="13" customFormat="1" ht="10.199999999999999">
      <c r="B914" s="198"/>
      <c r="C914" s="199"/>
      <c r="D914" s="200" t="s">
        <v>154</v>
      </c>
      <c r="E914" s="201" t="s">
        <v>19</v>
      </c>
      <c r="F914" s="202" t="s">
        <v>470</v>
      </c>
      <c r="G914" s="199"/>
      <c r="H914" s="201" t="s">
        <v>19</v>
      </c>
      <c r="I914" s="203"/>
      <c r="J914" s="199"/>
      <c r="K914" s="199"/>
      <c r="L914" s="204"/>
      <c r="M914" s="205"/>
      <c r="N914" s="206"/>
      <c r="O914" s="206"/>
      <c r="P914" s="206"/>
      <c r="Q914" s="206"/>
      <c r="R914" s="206"/>
      <c r="S914" s="206"/>
      <c r="T914" s="207"/>
      <c r="AT914" s="208" t="s">
        <v>154</v>
      </c>
      <c r="AU914" s="208" t="s">
        <v>78</v>
      </c>
      <c r="AV914" s="13" t="s">
        <v>74</v>
      </c>
      <c r="AW914" s="13" t="s">
        <v>31</v>
      </c>
      <c r="AX914" s="13" t="s">
        <v>69</v>
      </c>
      <c r="AY914" s="208" t="s">
        <v>144</v>
      </c>
    </row>
    <row r="915" spans="1:65" s="14" customFormat="1" ht="10.199999999999999">
      <c r="B915" s="209"/>
      <c r="C915" s="210"/>
      <c r="D915" s="200" t="s">
        <v>154</v>
      </c>
      <c r="E915" s="211" t="s">
        <v>19</v>
      </c>
      <c r="F915" s="212" t="s">
        <v>1086</v>
      </c>
      <c r="G915" s="210"/>
      <c r="H915" s="213">
        <v>44.213999999999999</v>
      </c>
      <c r="I915" s="214"/>
      <c r="J915" s="210"/>
      <c r="K915" s="210"/>
      <c r="L915" s="215"/>
      <c r="M915" s="216"/>
      <c r="N915" s="217"/>
      <c r="O915" s="217"/>
      <c r="P915" s="217"/>
      <c r="Q915" s="217"/>
      <c r="R915" s="217"/>
      <c r="S915" s="217"/>
      <c r="T915" s="218"/>
      <c r="AT915" s="219" t="s">
        <v>154</v>
      </c>
      <c r="AU915" s="219" t="s">
        <v>78</v>
      </c>
      <c r="AV915" s="14" t="s">
        <v>78</v>
      </c>
      <c r="AW915" s="14" t="s">
        <v>31</v>
      </c>
      <c r="AX915" s="14" t="s">
        <v>69</v>
      </c>
      <c r="AY915" s="219" t="s">
        <v>144</v>
      </c>
    </row>
    <row r="916" spans="1:65" s="15" customFormat="1" ht="10.199999999999999">
      <c r="B916" s="220"/>
      <c r="C916" s="221"/>
      <c r="D916" s="200" t="s">
        <v>154</v>
      </c>
      <c r="E916" s="222" t="s">
        <v>19</v>
      </c>
      <c r="F916" s="223" t="s">
        <v>158</v>
      </c>
      <c r="G916" s="221"/>
      <c r="H916" s="224">
        <v>44.213999999999999</v>
      </c>
      <c r="I916" s="225"/>
      <c r="J916" s="221"/>
      <c r="K916" s="221"/>
      <c r="L916" s="226"/>
      <c r="M916" s="227"/>
      <c r="N916" s="228"/>
      <c r="O916" s="228"/>
      <c r="P916" s="228"/>
      <c r="Q916" s="228"/>
      <c r="R916" s="228"/>
      <c r="S916" s="228"/>
      <c r="T916" s="229"/>
      <c r="AT916" s="230" t="s">
        <v>154</v>
      </c>
      <c r="AU916" s="230" t="s">
        <v>78</v>
      </c>
      <c r="AV916" s="15" t="s">
        <v>106</v>
      </c>
      <c r="AW916" s="15" t="s">
        <v>31</v>
      </c>
      <c r="AX916" s="15" t="s">
        <v>74</v>
      </c>
      <c r="AY916" s="230" t="s">
        <v>144</v>
      </c>
    </row>
    <row r="917" spans="1:65" s="2" customFormat="1" ht="16.5" customHeight="1">
      <c r="A917" s="36"/>
      <c r="B917" s="37"/>
      <c r="C917" s="180" t="s">
        <v>1087</v>
      </c>
      <c r="D917" s="180" t="s">
        <v>146</v>
      </c>
      <c r="E917" s="181" t="s">
        <v>1088</v>
      </c>
      <c r="F917" s="182" t="s">
        <v>1089</v>
      </c>
      <c r="G917" s="183" t="s">
        <v>184</v>
      </c>
      <c r="H917" s="184">
        <v>0.55900000000000005</v>
      </c>
      <c r="I917" s="185"/>
      <c r="J917" s="186">
        <f>ROUND(I917*H917,2)</f>
        <v>0</v>
      </c>
      <c r="K917" s="182" t="s">
        <v>150</v>
      </c>
      <c r="L917" s="41"/>
      <c r="M917" s="187" t="s">
        <v>19</v>
      </c>
      <c r="N917" s="188" t="s">
        <v>40</v>
      </c>
      <c r="O917" s="66"/>
      <c r="P917" s="189">
        <f>O917*H917</f>
        <v>0</v>
      </c>
      <c r="Q917" s="189">
        <v>1.05291</v>
      </c>
      <c r="R917" s="189">
        <f>Q917*H917</f>
        <v>0.58857669000000001</v>
      </c>
      <c r="S917" s="189">
        <v>0</v>
      </c>
      <c r="T917" s="190">
        <f>S917*H917</f>
        <v>0</v>
      </c>
      <c r="U917" s="36"/>
      <c r="V917" s="36"/>
      <c r="W917" s="36"/>
      <c r="X917" s="36"/>
      <c r="Y917" s="36"/>
      <c r="Z917" s="36"/>
      <c r="AA917" s="36"/>
      <c r="AB917" s="36"/>
      <c r="AC917" s="36"/>
      <c r="AD917" s="36"/>
      <c r="AE917" s="36"/>
      <c r="AR917" s="191" t="s">
        <v>106</v>
      </c>
      <c r="AT917" s="191" t="s">
        <v>146</v>
      </c>
      <c r="AU917" s="191" t="s">
        <v>78</v>
      </c>
      <c r="AY917" s="19" t="s">
        <v>144</v>
      </c>
      <c r="BE917" s="192">
        <f>IF(N917="základní",J917,0)</f>
        <v>0</v>
      </c>
      <c r="BF917" s="192">
        <f>IF(N917="snížená",J917,0)</f>
        <v>0</v>
      </c>
      <c r="BG917" s="192">
        <f>IF(N917="zákl. přenesená",J917,0)</f>
        <v>0</v>
      </c>
      <c r="BH917" s="192">
        <f>IF(N917="sníž. přenesená",J917,0)</f>
        <v>0</v>
      </c>
      <c r="BI917" s="192">
        <f>IF(N917="nulová",J917,0)</f>
        <v>0</v>
      </c>
      <c r="BJ917" s="19" t="s">
        <v>74</v>
      </c>
      <c r="BK917" s="192">
        <f>ROUND(I917*H917,2)</f>
        <v>0</v>
      </c>
      <c r="BL917" s="19" t="s">
        <v>106</v>
      </c>
      <c r="BM917" s="191" t="s">
        <v>1090</v>
      </c>
    </row>
    <row r="918" spans="1:65" s="2" customFormat="1" ht="10.199999999999999">
      <c r="A918" s="36"/>
      <c r="B918" s="37"/>
      <c r="C918" s="38"/>
      <c r="D918" s="193" t="s">
        <v>152</v>
      </c>
      <c r="E918" s="38"/>
      <c r="F918" s="194" t="s">
        <v>1091</v>
      </c>
      <c r="G918" s="38"/>
      <c r="H918" s="38"/>
      <c r="I918" s="195"/>
      <c r="J918" s="38"/>
      <c r="K918" s="38"/>
      <c r="L918" s="41"/>
      <c r="M918" s="196"/>
      <c r="N918" s="197"/>
      <c r="O918" s="66"/>
      <c r="P918" s="66"/>
      <c r="Q918" s="66"/>
      <c r="R918" s="66"/>
      <c r="S918" s="66"/>
      <c r="T918" s="67"/>
      <c r="U918" s="36"/>
      <c r="V918" s="36"/>
      <c r="W918" s="36"/>
      <c r="X918" s="36"/>
      <c r="Y918" s="36"/>
      <c r="Z918" s="36"/>
      <c r="AA918" s="36"/>
      <c r="AB918" s="36"/>
      <c r="AC918" s="36"/>
      <c r="AD918" s="36"/>
      <c r="AE918" s="36"/>
      <c r="AT918" s="19" t="s">
        <v>152</v>
      </c>
      <c r="AU918" s="19" t="s">
        <v>78</v>
      </c>
    </row>
    <row r="919" spans="1:65" s="13" customFormat="1" ht="10.199999999999999">
      <c r="B919" s="198"/>
      <c r="C919" s="199"/>
      <c r="D919" s="200" t="s">
        <v>154</v>
      </c>
      <c r="E919" s="201" t="s">
        <v>19</v>
      </c>
      <c r="F919" s="202" t="s">
        <v>1092</v>
      </c>
      <c r="G919" s="199"/>
      <c r="H919" s="201" t="s">
        <v>19</v>
      </c>
      <c r="I919" s="203"/>
      <c r="J919" s="199"/>
      <c r="K919" s="199"/>
      <c r="L919" s="204"/>
      <c r="M919" s="205"/>
      <c r="N919" s="206"/>
      <c r="O919" s="206"/>
      <c r="P919" s="206"/>
      <c r="Q919" s="206"/>
      <c r="R919" s="206"/>
      <c r="S919" s="206"/>
      <c r="T919" s="207"/>
      <c r="AT919" s="208" t="s">
        <v>154</v>
      </c>
      <c r="AU919" s="208" t="s">
        <v>78</v>
      </c>
      <c r="AV919" s="13" t="s">
        <v>74</v>
      </c>
      <c r="AW919" s="13" t="s">
        <v>31</v>
      </c>
      <c r="AX919" s="13" t="s">
        <v>69</v>
      </c>
      <c r="AY919" s="208" t="s">
        <v>144</v>
      </c>
    </row>
    <row r="920" spans="1:65" s="14" customFormat="1" ht="10.199999999999999">
      <c r="B920" s="209"/>
      <c r="C920" s="210"/>
      <c r="D920" s="200" t="s">
        <v>154</v>
      </c>
      <c r="E920" s="211" t="s">
        <v>19</v>
      </c>
      <c r="F920" s="212" t="s">
        <v>1093</v>
      </c>
      <c r="G920" s="210"/>
      <c r="H920" s="213">
        <v>0.23100000000000001</v>
      </c>
      <c r="I920" s="214"/>
      <c r="J920" s="210"/>
      <c r="K920" s="210"/>
      <c r="L920" s="215"/>
      <c r="M920" s="216"/>
      <c r="N920" s="217"/>
      <c r="O920" s="217"/>
      <c r="P920" s="217"/>
      <c r="Q920" s="217"/>
      <c r="R920" s="217"/>
      <c r="S920" s="217"/>
      <c r="T920" s="218"/>
      <c r="AT920" s="219" t="s">
        <v>154</v>
      </c>
      <c r="AU920" s="219" t="s">
        <v>78</v>
      </c>
      <c r="AV920" s="14" t="s">
        <v>78</v>
      </c>
      <c r="AW920" s="14" t="s">
        <v>31</v>
      </c>
      <c r="AX920" s="14" t="s">
        <v>69</v>
      </c>
      <c r="AY920" s="219" t="s">
        <v>144</v>
      </c>
    </row>
    <row r="921" spans="1:65" s="13" customFormat="1" ht="10.199999999999999">
      <c r="B921" s="198"/>
      <c r="C921" s="199"/>
      <c r="D921" s="200" t="s">
        <v>154</v>
      </c>
      <c r="E921" s="201" t="s">
        <v>19</v>
      </c>
      <c r="F921" s="202" t="s">
        <v>1094</v>
      </c>
      <c r="G921" s="199"/>
      <c r="H921" s="201" t="s">
        <v>19</v>
      </c>
      <c r="I921" s="203"/>
      <c r="J921" s="199"/>
      <c r="K921" s="199"/>
      <c r="L921" s="204"/>
      <c r="M921" s="205"/>
      <c r="N921" s="206"/>
      <c r="O921" s="206"/>
      <c r="P921" s="206"/>
      <c r="Q921" s="206"/>
      <c r="R921" s="206"/>
      <c r="S921" s="206"/>
      <c r="T921" s="207"/>
      <c r="AT921" s="208" t="s">
        <v>154</v>
      </c>
      <c r="AU921" s="208" t="s">
        <v>78</v>
      </c>
      <c r="AV921" s="13" t="s">
        <v>74</v>
      </c>
      <c r="AW921" s="13" t="s">
        <v>31</v>
      </c>
      <c r="AX921" s="13" t="s">
        <v>69</v>
      </c>
      <c r="AY921" s="208" t="s">
        <v>144</v>
      </c>
    </row>
    <row r="922" spans="1:65" s="14" customFormat="1" ht="10.199999999999999">
      <c r="B922" s="209"/>
      <c r="C922" s="210"/>
      <c r="D922" s="200" t="s">
        <v>154</v>
      </c>
      <c r="E922" s="211" t="s">
        <v>19</v>
      </c>
      <c r="F922" s="212" t="s">
        <v>1095</v>
      </c>
      <c r="G922" s="210"/>
      <c r="H922" s="213">
        <v>0.26900000000000002</v>
      </c>
      <c r="I922" s="214"/>
      <c r="J922" s="210"/>
      <c r="K922" s="210"/>
      <c r="L922" s="215"/>
      <c r="M922" s="216"/>
      <c r="N922" s="217"/>
      <c r="O922" s="217"/>
      <c r="P922" s="217"/>
      <c r="Q922" s="217"/>
      <c r="R922" s="217"/>
      <c r="S922" s="217"/>
      <c r="T922" s="218"/>
      <c r="AT922" s="219" t="s">
        <v>154</v>
      </c>
      <c r="AU922" s="219" t="s">
        <v>78</v>
      </c>
      <c r="AV922" s="14" t="s">
        <v>78</v>
      </c>
      <c r="AW922" s="14" t="s">
        <v>31</v>
      </c>
      <c r="AX922" s="14" t="s">
        <v>69</v>
      </c>
      <c r="AY922" s="219" t="s">
        <v>144</v>
      </c>
    </row>
    <row r="923" spans="1:65" s="13" customFormat="1" ht="10.199999999999999">
      <c r="B923" s="198"/>
      <c r="C923" s="199"/>
      <c r="D923" s="200" t="s">
        <v>154</v>
      </c>
      <c r="E923" s="201" t="s">
        <v>19</v>
      </c>
      <c r="F923" s="202" t="s">
        <v>1096</v>
      </c>
      <c r="G923" s="199"/>
      <c r="H923" s="201" t="s">
        <v>19</v>
      </c>
      <c r="I923" s="203"/>
      <c r="J923" s="199"/>
      <c r="K923" s="199"/>
      <c r="L923" s="204"/>
      <c r="M923" s="205"/>
      <c r="N923" s="206"/>
      <c r="O923" s="206"/>
      <c r="P923" s="206"/>
      <c r="Q923" s="206"/>
      <c r="R923" s="206"/>
      <c r="S923" s="206"/>
      <c r="T923" s="207"/>
      <c r="AT923" s="208" t="s">
        <v>154</v>
      </c>
      <c r="AU923" s="208" t="s">
        <v>78</v>
      </c>
      <c r="AV923" s="13" t="s">
        <v>74</v>
      </c>
      <c r="AW923" s="13" t="s">
        <v>31</v>
      </c>
      <c r="AX923" s="13" t="s">
        <v>69</v>
      </c>
      <c r="AY923" s="208" t="s">
        <v>144</v>
      </c>
    </row>
    <row r="924" spans="1:65" s="14" customFormat="1" ht="10.199999999999999">
      <c r="B924" s="209"/>
      <c r="C924" s="210"/>
      <c r="D924" s="200" t="s">
        <v>154</v>
      </c>
      <c r="E924" s="211" t="s">
        <v>19</v>
      </c>
      <c r="F924" s="212" t="s">
        <v>1097</v>
      </c>
      <c r="G924" s="210"/>
      <c r="H924" s="213">
        <v>5.8999999999999997E-2</v>
      </c>
      <c r="I924" s="214"/>
      <c r="J924" s="210"/>
      <c r="K924" s="210"/>
      <c r="L924" s="215"/>
      <c r="M924" s="216"/>
      <c r="N924" s="217"/>
      <c r="O924" s="217"/>
      <c r="P924" s="217"/>
      <c r="Q924" s="217"/>
      <c r="R924" s="217"/>
      <c r="S924" s="217"/>
      <c r="T924" s="218"/>
      <c r="AT924" s="219" t="s">
        <v>154</v>
      </c>
      <c r="AU924" s="219" t="s">
        <v>78</v>
      </c>
      <c r="AV924" s="14" t="s">
        <v>78</v>
      </c>
      <c r="AW924" s="14" t="s">
        <v>31</v>
      </c>
      <c r="AX924" s="14" t="s">
        <v>69</v>
      </c>
      <c r="AY924" s="219" t="s">
        <v>144</v>
      </c>
    </row>
    <row r="925" spans="1:65" s="15" customFormat="1" ht="10.199999999999999">
      <c r="B925" s="220"/>
      <c r="C925" s="221"/>
      <c r="D925" s="200" t="s">
        <v>154</v>
      </c>
      <c r="E925" s="222" t="s">
        <v>19</v>
      </c>
      <c r="F925" s="223" t="s">
        <v>158</v>
      </c>
      <c r="G925" s="221"/>
      <c r="H925" s="224">
        <v>0.55899999999999994</v>
      </c>
      <c r="I925" s="225"/>
      <c r="J925" s="221"/>
      <c r="K925" s="221"/>
      <c r="L925" s="226"/>
      <c r="M925" s="227"/>
      <c r="N925" s="228"/>
      <c r="O925" s="228"/>
      <c r="P925" s="228"/>
      <c r="Q925" s="228"/>
      <c r="R925" s="228"/>
      <c r="S925" s="228"/>
      <c r="T925" s="229"/>
      <c r="AT925" s="230" t="s">
        <v>154</v>
      </c>
      <c r="AU925" s="230" t="s">
        <v>78</v>
      </c>
      <c r="AV925" s="15" t="s">
        <v>106</v>
      </c>
      <c r="AW925" s="15" t="s">
        <v>31</v>
      </c>
      <c r="AX925" s="15" t="s">
        <v>74</v>
      </c>
      <c r="AY925" s="230" t="s">
        <v>144</v>
      </c>
    </row>
    <row r="926" spans="1:65" s="12" customFormat="1" ht="22.8" customHeight="1">
      <c r="B926" s="164"/>
      <c r="C926" s="165"/>
      <c r="D926" s="166" t="s">
        <v>68</v>
      </c>
      <c r="E926" s="178" t="s">
        <v>181</v>
      </c>
      <c r="F926" s="178" t="s">
        <v>1098</v>
      </c>
      <c r="G926" s="165"/>
      <c r="H926" s="165"/>
      <c r="I926" s="168"/>
      <c r="J926" s="179">
        <f>BK926</f>
        <v>0</v>
      </c>
      <c r="K926" s="165"/>
      <c r="L926" s="170"/>
      <c r="M926" s="171"/>
      <c r="N926" s="172"/>
      <c r="O926" s="172"/>
      <c r="P926" s="173">
        <f>SUM(P927:P941)</f>
        <v>0</v>
      </c>
      <c r="Q926" s="172"/>
      <c r="R926" s="173">
        <f>SUM(R927:R941)</f>
        <v>0.34609899999999999</v>
      </c>
      <c r="S926" s="172"/>
      <c r="T926" s="174">
        <f>SUM(T927:T941)</f>
        <v>0</v>
      </c>
      <c r="AR926" s="175" t="s">
        <v>74</v>
      </c>
      <c r="AT926" s="176" t="s">
        <v>68</v>
      </c>
      <c r="AU926" s="176" t="s">
        <v>74</v>
      </c>
      <c r="AY926" s="175" t="s">
        <v>144</v>
      </c>
      <c r="BK926" s="177">
        <f>SUM(BK927:BK941)</f>
        <v>0</v>
      </c>
    </row>
    <row r="927" spans="1:65" s="2" customFormat="1" ht="24.15" customHeight="1">
      <c r="A927" s="36"/>
      <c r="B927" s="37"/>
      <c r="C927" s="180" t="s">
        <v>1099</v>
      </c>
      <c r="D927" s="180" t="s">
        <v>146</v>
      </c>
      <c r="E927" s="181" t="s">
        <v>1100</v>
      </c>
      <c r="F927" s="182" t="s">
        <v>1101</v>
      </c>
      <c r="G927" s="183" t="s">
        <v>232</v>
      </c>
      <c r="H927" s="184">
        <v>4.1079999999999997</v>
      </c>
      <c r="I927" s="185"/>
      <c r="J927" s="186">
        <f>ROUND(I927*H927,2)</f>
        <v>0</v>
      </c>
      <c r="K927" s="182" t="s">
        <v>150</v>
      </c>
      <c r="L927" s="41"/>
      <c r="M927" s="187" t="s">
        <v>19</v>
      </c>
      <c r="N927" s="188" t="s">
        <v>40</v>
      </c>
      <c r="O927" s="66"/>
      <c r="P927" s="189">
        <f>O927*H927</f>
        <v>0</v>
      </c>
      <c r="Q927" s="189">
        <v>0</v>
      </c>
      <c r="R927" s="189">
        <f>Q927*H927</f>
        <v>0</v>
      </c>
      <c r="S927" s="189">
        <v>0</v>
      </c>
      <c r="T927" s="190">
        <f>S927*H927</f>
        <v>0</v>
      </c>
      <c r="U927" s="36"/>
      <c r="V927" s="36"/>
      <c r="W927" s="36"/>
      <c r="X927" s="36"/>
      <c r="Y927" s="36"/>
      <c r="Z927" s="36"/>
      <c r="AA927" s="36"/>
      <c r="AB927" s="36"/>
      <c r="AC927" s="36"/>
      <c r="AD927" s="36"/>
      <c r="AE927" s="36"/>
      <c r="AR927" s="191" t="s">
        <v>106</v>
      </c>
      <c r="AT927" s="191" t="s">
        <v>146</v>
      </c>
      <c r="AU927" s="191" t="s">
        <v>78</v>
      </c>
      <c r="AY927" s="19" t="s">
        <v>144</v>
      </c>
      <c r="BE927" s="192">
        <f>IF(N927="základní",J927,0)</f>
        <v>0</v>
      </c>
      <c r="BF927" s="192">
        <f>IF(N927="snížená",J927,0)</f>
        <v>0</v>
      </c>
      <c r="BG927" s="192">
        <f>IF(N927="zákl. přenesená",J927,0)</f>
        <v>0</v>
      </c>
      <c r="BH927" s="192">
        <f>IF(N927="sníž. přenesená",J927,0)</f>
        <v>0</v>
      </c>
      <c r="BI927" s="192">
        <f>IF(N927="nulová",J927,0)</f>
        <v>0</v>
      </c>
      <c r="BJ927" s="19" t="s">
        <v>74</v>
      </c>
      <c r="BK927" s="192">
        <f>ROUND(I927*H927,2)</f>
        <v>0</v>
      </c>
      <c r="BL927" s="19" t="s">
        <v>106</v>
      </c>
      <c r="BM927" s="191" t="s">
        <v>1102</v>
      </c>
    </row>
    <row r="928" spans="1:65" s="2" customFormat="1" ht="10.199999999999999">
      <c r="A928" s="36"/>
      <c r="B928" s="37"/>
      <c r="C928" s="38"/>
      <c r="D928" s="193" t="s">
        <v>152</v>
      </c>
      <c r="E928" s="38"/>
      <c r="F928" s="194" t="s">
        <v>1103</v>
      </c>
      <c r="G928" s="38"/>
      <c r="H928" s="38"/>
      <c r="I928" s="195"/>
      <c r="J928" s="38"/>
      <c r="K928" s="38"/>
      <c r="L928" s="41"/>
      <c r="M928" s="196"/>
      <c r="N928" s="197"/>
      <c r="O928" s="66"/>
      <c r="P928" s="66"/>
      <c r="Q928" s="66"/>
      <c r="R928" s="66"/>
      <c r="S928" s="66"/>
      <c r="T928" s="67"/>
      <c r="U928" s="36"/>
      <c r="V928" s="36"/>
      <c r="W928" s="36"/>
      <c r="X928" s="36"/>
      <c r="Y928" s="36"/>
      <c r="Z928" s="36"/>
      <c r="AA928" s="36"/>
      <c r="AB928" s="36"/>
      <c r="AC928" s="36"/>
      <c r="AD928" s="36"/>
      <c r="AE928" s="36"/>
      <c r="AT928" s="19" t="s">
        <v>152</v>
      </c>
      <c r="AU928" s="19" t="s">
        <v>78</v>
      </c>
    </row>
    <row r="929" spans="1:65" s="13" customFormat="1" ht="10.199999999999999">
      <c r="B929" s="198"/>
      <c r="C929" s="199"/>
      <c r="D929" s="200" t="s">
        <v>154</v>
      </c>
      <c r="E929" s="201" t="s">
        <v>19</v>
      </c>
      <c r="F929" s="202" t="s">
        <v>1104</v>
      </c>
      <c r="G929" s="199"/>
      <c r="H929" s="201" t="s">
        <v>19</v>
      </c>
      <c r="I929" s="203"/>
      <c r="J929" s="199"/>
      <c r="K929" s="199"/>
      <c r="L929" s="204"/>
      <c r="M929" s="205"/>
      <c r="N929" s="206"/>
      <c r="O929" s="206"/>
      <c r="P929" s="206"/>
      <c r="Q929" s="206"/>
      <c r="R929" s="206"/>
      <c r="S929" s="206"/>
      <c r="T929" s="207"/>
      <c r="AT929" s="208" t="s">
        <v>154</v>
      </c>
      <c r="AU929" s="208" t="s">
        <v>78</v>
      </c>
      <c r="AV929" s="13" t="s">
        <v>74</v>
      </c>
      <c r="AW929" s="13" t="s">
        <v>31</v>
      </c>
      <c r="AX929" s="13" t="s">
        <v>69</v>
      </c>
      <c r="AY929" s="208" t="s">
        <v>144</v>
      </c>
    </row>
    <row r="930" spans="1:65" s="14" customFormat="1" ht="10.199999999999999">
      <c r="B930" s="209"/>
      <c r="C930" s="210"/>
      <c r="D930" s="200" t="s">
        <v>154</v>
      </c>
      <c r="E930" s="211" t="s">
        <v>19</v>
      </c>
      <c r="F930" s="212" t="s">
        <v>1105</v>
      </c>
      <c r="G930" s="210"/>
      <c r="H930" s="213">
        <v>4.1079999999999997</v>
      </c>
      <c r="I930" s="214"/>
      <c r="J930" s="210"/>
      <c r="K930" s="210"/>
      <c r="L930" s="215"/>
      <c r="M930" s="216"/>
      <c r="N930" s="217"/>
      <c r="O930" s="217"/>
      <c r="P930" s="217"/>
      <c r="Q930" s="217"/>
      <c r="R930" s="217"/>
      <c r="S930" s="217"/>
      <c r="T930" s="218"/>
      <c r="AT930" s="219" t="s">
        <v>154</v>
      </c>
      <c r="AU930" s="219" t="s">
        <v>78</v>
      </c>
      <c r="AV930" s="14" t="s">
        <v>78</v>
      </c>
      <c r="AW930" s="14" t="s">
        <v>31</v>
      </c>
      <c r="AX930" s="14" t="s">
        <v>69</v>
      </c>
      <c r="AY930" s="219" t="s">
        <v>144</v>
      </c>
    </row>
    <row r="931" spans="1:65" s="15" customFormat="1" ht="10.199999999999999">
      <c r="B931" s="220"/>
      <c r="C931" s="221"/>
      <c r="D931" s="200" t="s">
        <v>154</v>
      </c>
      <c r="E931" s="222" t="s">
        <v>19</v>
      </c>
      <c r="F931" s="223" t="s">
        <v>158</v>
      </c>
      <c r="G931" s="221"/>
      <c r="H931" s="224">
        <v>4.1079999999999997</v>
      </c>
      <c r="I931" s="225"/>
      <c r="J931" s="221"/>
      <c r="K931" s="221"/>
      <c r="L931" s="226"/>
      <c r="M931" s="227"/>
      <c r="N931" s="228"/>
      <c r="O931" s="228"/>
      <c r="P931" s="228"/>
      <c r="Q931" s="228"/>
      <c r="R931" s="228"/>
      <c r="S931" s="228"/>
      <c r="T931" s="229"/>
      <c r="AT931" s="230" t="s">
        <v>154</v>
      </c>
      <c r="AU931" s="230" t="s">
        <v>78</v>
      </c>
      <c r="AV931" s="15" t="s">
        <v>106</v>
      </c>
      <c r="AW931" s="15" t="s">
        <v>31</v>
      </c>
      <c r="AX931" s="15" t="s">
        <v>74</v>
      </c>
      <c r="AY931" s="230" t="s">
        <v>144</v>
      </c>
    </row>
    <row r="932" spans="1:65" s="2" customFormat="1" ht="16.5" customHeight="1">
      <c r="A932" s="36"/>
      <c r="B932" s="37"/>
      <c r="C932" s="180" t="s">
        <v>1106</v>
      </c>
      <c r="D932" s="180" t="s">
        <v>146</v>
      </c>
      <c r="E932" s="181" t="s">
        <v>1107</v>
      </c>
      <c r="F932" s="182" t="s">
        <v>1108</v>
      </c>
      <c r="G932" s="183" t="s">
        <v>232</v>
      </c>
      <c r="H932" s="184">
        <v>4.1079999999999997</v>
      </c>
      <c r="I932" s="185"/>
      <c r="J932" s="186">
        <f>ROUND(I932*H932,2)</f>
        <v>0</v>
      </c>
      <c r="K932" s="182" t="s">
        <v>150</v>
      </c>
      <c r="L932" s="41"/>
      <c r="M932" s="187" t="s">
        <v>19</v>
      </c>
      <c r="N932" s="188" t="s">
        <v>40</v>
      </c>
      <c r="O932" s="66"/>
      <c r="P932" s="189">
        <f>O932*H932</f>
        <v>0</v>
      </c>
      <c r="Q932" s="189">
        <v>0</v>
      </c>
      <c r="R932" s="189">
        <f>Q932*H932</f>
        <v>0</v>
      </c>
      <c r="S932" s="189">
        <v>0</v>
      </c>
      <c r="T932" s="190">
        <f>S932*H932</f>
        <v>0</v>
      </c>
      <c r="U932" s="36"/>
      <c r="V932" s="36"/>
      <c r="W932" s="36"/>
      <c r="X932" s="36"/>
      <c r="Y932" s="36"/>
      <c r="Z932" s="36"/>
      <c r="AA932" s="36"/>
      <c r="AB932" s="36"/>
      <c r="AC932" s="36"/>
      <c r="AD932" s="36"/>
      <c r="AE932" s="36"/>
      <c r="AR932" s="191" t="s">
        <v>106</v>
      </c>
      <c r="AT932" s="191" t="s">
        <v>146</v>
      </c>
      <c r="AU932" s="191" t="s">
        <v>78</v>
      </c>
      <c r="AY932" s="19" t="s">
        <v>144</v>
      </c>
      <c r="BE932" s="192">
        <f>IF(N932="základní",J932,0)</f>
        <v>0</v>
      </c>
      <c r="BF932" s="192">
        <f>IF(N932="snížená",J932,0)</f>
        <v>0</v>
      </c>
      <c r="BG932" s="192">
        <f>IF(N932="zákl. přenesená",J932,0)</f>
        <v>0</v>
      </c>
      <c r="BH932" s="192">
        <f>IF(N932="sníž. přenesená",J932,0)</f>
        <v>0</v>
      </c>
      <c r="BI932" s="192">
        <f>IF(N932="nulová",J932,0)</f>
        <v>0</v>
      </c>
      <c r="BJ932" s="19" t="s">
        <v>74</v>
      </c>
      <c r="BK932" s="192">
        <f>ROUND(I932*H932,2)</f>
        <v>0</v>
      </c>
      <c r="BL932" s="19" t="s">
        <v>106</v>
      </c>
      <c r="BM932" s="191" t="s">
        <v>1109</v>
      </c>
    </row>
    <row r="933" spans="1:65" s="2" customFormat="1" ht="10.199999999999999">
      <c r="A933" s="36"/>
      <c r="B933" s="37"/>
      <c r="C933" s="38"/>
      <c r="D933" s="193" t="s">
        <v>152</v>
      </c>
      <c r="E933" s="38"/>
      <c r="F933" s="194" t="s">
        <v>1110</v>
      </c>
      <c r="G933" s="38"/>
      <c r="H933" s="38"/>
      <c r="I933" s="195"/>
      <c r="J933" s="38"/>
      <c r="K933" s="38"/>
      <c r="L933" s="41"/>
      <c r="M933" s="196"/>
      <c r="N933" s="197"/>
      <c r="O933" s="66"/>
      <c r="P933" s="66"/>
      <c r="Q933" s="66"/>
      <c r="R933" s="66"/>
      <c r="S933" s="66"/>
      <c r="T933" s="67"/>
      <c r="U933" s="36"/>
      <c r="V933" s="36"/>
      <c r="W933" s="36"/>
      <c r="X933" s="36"/>
      <c r="Y933" s="36"/>
      <c r="Z933" s="36"/>
      <c r="AA933" s="36"/>
      <c r="AB933" s="36"/>
      <c r="AC933" s="36"/>
      <c r="AD933" s="36"/>
      <c r="AE933" s="36"/>
      <c r="AT933" s="19" t="s">
        <v>152</v>
      </c>
      <c r="AU933" s="19" t="s">
        <v>78</v>
      </c>
    </row>
    <row r="934" spans="1:65" s="13" customFormat="1" ht="10.199999999999999">
      <c r="B934" s="198"/>
      <c r="C934" s="199"/>
      <c r="D934" s="200" t="s">
        <v>154</v>
      </c>
      <c r="E934" s="201" t="s">
        <v>19</v>
      </c>
      <c r="F934" s="202" t="s">
        <v>1104</v>
      </c>
      <c r="G934" s="199"/>
      <c r="H934" s="201" t="s">
        <v>19</v>
      </c>
      <c r="I934" s="203"/>
      <c r="J934" s="199"/>
      <c r="K934" s="199"/>
      <c r="L934" s="204"/>
      <c r="M934" s="205"/>
      <c r="N934" s="206"/>
      <c r="O934" s="206"/>
      <c r="P934" s="206"/>
      <c r="Q934" s="206"/>
      <c r="R934" s="206"/>
      <c r="S934" s="206"/>
      <c r="T934" s="207"/>
      <c r="AT934" s="208" t="s">
        <v>154</v>
      </c>
      <c r="AU934" s="208" t="s">
        <v>78</v>
      </c>
      <c r="AV934" s="13" t="s">
        <v>74</v>
      </c>
      <c r="AW934" s="13" t="s">
        <v>31</v>
      </c>
      <c r="AX934" s="13" t="s">
        <v>69</v>
      </c>
      <c r="AY934" s="208" t="s">
        <v>144</v>
      </c>
    </row>
    <row r="935" spans="1:65" s="14" customFormat="1" ht="10.199999999999999">
      <c r="B935" s="209"/>
      <c r="C935" s="210"/>
      <c r="D935" s="200" t="s">
        <v>154</v>
      </c>
      <c r="E935" s="211" t="s">
        <v>19</v>
      </c>
      <c r="F935" s="212" t="s">
        <v>1105</v>
      </c>
      <c r="G935" s="210"/>
      <c r="H935" s="213">
        <v>4.1079999999999997</v>
      </c>
      <c r="I935" s="214"/>
      <c r="J935" s="210"/>
      <c r="K935" s="210"/>
      <c r="L935" s="215"/>
      <c r="M935" s="216"/>
      <c r="N935" s="217"/>
      <c r="O935" s="217"/>
      <c r="P935" s="217"/>
      <c r="Q935" s="217"/>
      <c r="R935" s="217"/>
      <c r="S935" s="217"/>
      <c r="T935" s="218"/>
      <c r="AT935" s="219" t="s">
        <v>154</v>
      </c>
      <c r="AU935" s="219" t="s">
        <v>78</v>
      </c>
      <c r="AV935" s="14" t="s">
        <v>78</v>
      </c>
      <c r="AW935" s="14" t="s">
        <v>31</v>
      </c>
      <c r="AX935" s="14" t="s">
        <v>69</v>
      </c>
      <c r="AY935" s="219" t="s">
        <v>144</v>
      </c>
    </row>
    <row r="936" spans="1:65" s="15" customFormat="1" ht="10.199999999999999">
      <c r="B936" s="220"/>
      <c r="C936" s="221"/>
      <c r="D936" s="200" t="s">
        <v>154</v>
      </c>
      <c r="E936" s="222" t="s">
        <v>19</v>
      </c>
      <c r="F936" s="223" t="s">
        <v>158</v>
      </c>
      <c r="G936" s="221"/>
      <c r="H936" s="224">
        <v>4.1079999999999997</v>
      </c>
      <c r="I936" s="225"/>
      <c r="J936" s="221"/>
      <c r="K936" s="221"/>
      <c r="L936" s="226"/>
      <c r="M936" s="227"/>
      <c r="N936" s="228"/>
      <c r="O936" s="228"/>
      <c r="P936" s="228"/>
      <c r="Q936" s="228"/>
      <c r="R936" s="228"/>
      <c r="S936" s="228"/>
      <c r="T936" s="229"/>
      <c r="AT936" s="230" t="s">
        <v>154</v>
      </c>
      <c r="AU936" s="230" t="s">
        <v>78</v>
      </c>
      <c r="AV936" s="15" t="s">
        <v>106</v>
      </c>
      <c r="AW936" s="15" t="s">
        <v>31</v>
      </c>
      <c r="AX936" s="15" t="s">
        <v>74</v>
      </c>
      <c r="AY936" s="230" t="s">
        <v>144</v>
      </c>
    </row>
    <row r="937" spans="1:65" s="2" customFormat="1" ht="37.799999999999997" customHeight="1">
      <c r="A937" s="36"/>
      <c r="B937" s="37"/>
      <c r="C937" s="180" t="s">
        <v>1111</v>
      </c>
      <c r="D937" s="180" t="s">
        <v>146</v>
      </c>
      <c r="E937" s="181" t="s">
        <v>1112</v>
      </c>
      <c r="F937" s="182" t="s">
        <v>1113</v>
      </c>
      <c r="G937" s="183" t="s">
        <v>232</v>
      </c>
      <c r="H937" s="184">
        <v>4.1079999999999997</v>
      </c>
      <c r="I937" s="185"/>
      <c r="J937" s="186">
        <f>ROUND(I937*H937,2)</f>
        <v>0</v>
      </c>
      <c r="K937" s="182" t="s">
        <v>150</v>
      </c>
      <c r="L937" s="41"/>
      <c r="M937" s="187" t="s">
        <v>19</v>
      </c>
      <c r="N937" s="188" t="s">
        <v>40</v>
      </c>
      <c r="O937" s="66"/>
      <c r="P937" s="189">
        <f>O937*H937</f>
        <v>0</v>
      </c>
      <c r="Q937" s="189">
        <v>8.4250000000000005E-2</v>
      </c>
      <c r="R937" s="189">
        <f>Q937*H937</f>
        <v>0.34609899999999999</v>
      </c>
      <c r="S937" s="189">
        <v>0</v>
      </c>
      <c r="T937" s="190">
        <f>S937*H937</f>
        <v>0</v>
      </c>
      <c r="U937" s="36"/>
      <c r="V937" s="36"/>
      <c r="W937" s="36"/>
      <c r="X937" s="36"/>
      <c r="Y937" s="36"/>
      <c r="Z937" s="36"/>
      <c r="AA937" s="36"/>
      <c r="AB937" s="36"/>
      <c r="AC937" s="36"/>
      <c r="AD937" s="36"/>
      <c r="AE937" s="36"/>
      <c r="AR937" s="191" t="s">
        <v>106</v>
      </c>
      <c r="AT937" s="191" t="s">
        <v>146</v>
      </c>
      <c r="AU937" s="191" t="s">
        <v>78</v>
      </c>
      <c r="AY937" s="19" t="s">
        <v>144</v>
      </c>
      <c r="BE937" s="192">
        <f>IF(N937="základní",J937,0)</f>
        <v>0</v>
      </c>
      <c r="BF937" s="192">
        <f>IF(N937="snížená",J937,0)</f>
        <v>0</v>
      </c>
      <c r="BG937" s="192">
        <f>IF(N937="zákl. přenesená",J937,0)</f>
        <v>0</v>
      </c>
      <c r="BH937" s="192">
        <f>IF(N937="sníž. přenesená",J937,0)</f>
        <v>0</v>
      </c>
      <c r="BI937" s="192">
        <f>IF(N937="nulová",J937,0)</f>
        <v>0</v>
      </c>
      <c r="BJ937" s="19" t="s">
        <v>74</v>
      </c>
      <c r="BK937" s="192">
        <f>ROUND(I937*H937,2)</f>
        <v>0</v>
      </c>
      <c r="BL937" s="19" t="s">
        <v>106</v>
      </c>
      <c r="BM937" s="191" t="s">
        <v>1114</v>
      </c>
    </row>
    <row r="938" spans="1:65" s="2" customFormat="1" ht="10.199999999999999">
      <c r="A938" s="36"/>
      <c r="B938" s="37"/>
      <c r="C938" s="38"/>
      <c r="D938" s="193" t="s">
        <v>152</v>
      </c>
      <c r="E938" s="38"/>
      <c r="F938" s="194" t="s">
        <v>1115</v>
      </c>
      <c r="G938" s="38"/>
      <c r="H938" s="38"/>
      <c r="I938" s="195"/>
      <c r="J938" s="38"/>
      <c r="K938" s="38"/>
      <c r="L938" s="41"/>
      <c r="M938" s="196"/>
      <c r="N938" s="197"/>
      <c r="O938" s="66"/>
      <c r="P938" s="66"/>
      <c r="Q938" s="66"/>
      <c r="R938" s="66"/>
      <c r="S938" s="66"/>
      <c r="T938" s="67"/>
      <c r="U938" s="36"/>
      <c r="V938" s="36"/>
      <c r="W938" s="36"/>
      <c r="X938" s="36"/>
      <c r="Y938" s="36"/>
      <c r="Z938" s="36"/>
      <c r="AA938" s="36"/>
      <c r="AB938" s="36"/>
      <c r="AC938" s="36"/>
      <c r="AD938" s="36"/>
      <c r="AE938" s="36"/>
      <c r="AT938" s="19" t="s">
        <v>152</v>
      </c>
      <c r="AU938" s="19" t="s">
        <v>78</v>
      </c>
    </row>
    <row r="939" spans="1:65" s="13" customFormat="1" ht="10.199999999999999">
      <c r="B939" s="198"/>
      <c r="C939" s="199"/>
      <c r="D939" s="200" t="s">
        <v>154</v>
      </c>
      <c r="E939" s="201" t="s">
        <v>19</v>
      </c>
      <c r="F939" s="202" t="s">
        <v>1116</v>
      </c>
      <c r="G939" s="199"/>
      <c r="H939" s="201" t="s">
        <v>19</v>
      </c>
      <c r="I939" s="203"/>
      <c r="J939" s="199"/>
      <c r="K939" s="199"/>
      <c r="L939" s="204"/>
      <c r="M939" s="205"/>
      <c r="N939" s="206"/>
      <c r="O939" s="206"/>
      <c r="P939" s="206"/>
      <c r="Q939" s="206"/>
      <c r="R939" s="206"/>
      <c r="S939" s="206"/>
      <c r="T939" s="207"/>
      <c r="AT939" s="208" t="s">
        <v>154</v>
      </c>
      <c r="AU939" s="208" t="s">
        <v>78</v>
      </c>
      <c r="AV939" s="13" t="s">
        <v>74</v>
      </c>
      <c r="AW939" s="13" t="s">
        <v>31</v>
      </c>
      <c r="AX939" s="13" t="s">
        <v>69</v>
      </c>
      <c r="AY939" s="208" t="s">
        <v>144</v>
      </c>
    </row>
    <row r="940" spans="1:65" s="14" customFormat="1" ht="10.199999999999999">
      <c r="B940" s="209"/>
      <c r="C940" s="210"/>
      <c r="D940" s="200" t="s">
        <v>154</v>
      </c>
      <c r="E940" s="211" t="s">
        <v>19</v>
      </c>
      <c r="F940" s="212" t="s">
        <v>1105</v>
      </c>
      <c r="G940" s="210"/>
      <c r="H940" s="213">
        <v>4.1079999999999997</v>
      </c>
      <c r="I940" s="214"/>
      <c r="J940" s="210"/>
      <c r="K940" s="210"/>
      <c r="L940" s="215"/>
      <c r="M940" s="216"/>
      <c r="N940" s="217"/>
      <c r="O940" s="217"/>
      <c r="P940" s="217"/>
      <c r="Q940" s="217"/>
      <c r="R940" s="217"/>
      <c r="S940" s="217"/>
      <c r="T940" s="218"/>
      <c r="AT940" s="219" t="s">
        <v>154</v>
      </c>
      <c r="AU940" s="219" t="s">
        <v>78</v>
      </c>
      <c r="AV940" s="14" t="s">
        <v>78</v>
      </c>
      <c r="AW940" s="14" t="s">
        <v>31</v>
      </c>
      <c r="AX940" s="14" t="s">
        <v>69</v>
      </c>
      <c r="AY940" s="219" t="s">
        <v>144</v>
      </c>
    </row>
    <row r="941" spans="1:65" s="15" customFormat="1" ht="10.199999999999999">
      <c r="B941" s="220"/>
      <c r="C941" s="221"/>
      <c r="D941" s="200" t="s">
        <v>154</v>
      </c>
      <c r="E941" s="222" t="s">
        <v>19</v>
      </c>
      <c r="F941" s="223" t="s">
        <v>158</v>
      </c>
      <c r="G941" s="221"/>
      <c r="H941" s="224">
        <v>4.1079999999999997</v>
      </c>
      <c r="I941" s="225"/>
      <c r="J941" s="221"/>
      <c r="K941" s="221"/>
      <c r="L941" s="226"/>
      <c r="M941" s="227"/>
      <c r="N941" s="228"/>
      <c r="O941" s="228"/>
      <c r="P941" s="228"/>
      <c r="Q941" s="228"/>
      <c r="R941" s="228"/>
      <c r="S941" s="228"/>
      <c r="T941" s="229"/>
      <c r="AT941" s="230" t="s">
        <v>154</v>
      </c>
      <c r="AU941" s="230" t="s">
        <v>78</v>
      </c>
      <c r="AV941" s="15" t="s">
        <v>106</v>
      </c>
      <c r="AW941" s="15" t="s">
        <v>31</v>
      </c>
      <c r="AX941" s="15" t="s">
        <v>74</v>
      </c>
      <c r="AY941" s="230" t="s">
        <v>144</v>
      </c>
    </row>
    <row r="942" spans="1:65" s="12" customFormat="1" ht="22.8" customHeight="1">
      <c r="B942" s="164"/>
      <c r="C942" s="165"/>
      <c r="D942" s="166" t="s">
        <v>68</v>
      </c>
      <c r="E942" s="178" t="s">
        <v>109</v>
      </c>
      <c r="F942" s="178" t="s">
        <v>1117</v>
      </c>
      <c r="G942" s="165"/>
      <c r="H942" s="165"/>
      <c r="I942" s="168"/>
      <c r="J942" s="179">
        <f>BK942</f>
        <v>0</v>
      </c>
      <c r="K942" s="165"/>
      <c r="L942" s="170"/>
      <c r="M942" s="171"/>
      <c r="N942" s="172"/>
      <c r="O942" s="172"/>
      <c r="P942" s="173">
        <f>SUM(P943:P1454)</f>
        <v>0</v>
      </c>
      <c r="Q942" s="172"/>
      <c r="R942" s="173">
        <f>SUM(R943:R1454)</f>
        <v>331.82389059240006</v>
      </c>
      <c r="S942" s="172"/>
      <c r="T942" s="174">
        <f>SUM(T943:T1454)</f>
        <v>0</v>
      </c>
      <c r="AR942" s="175" t="s">
        <v>74</v>
      </c>
      <c r="AT942" s="176" t="s">
        <v>68</v>
      </c>
      <c r="AU942" s="176" t="s">
        <v>74</v>
      </c>
      <c r="AY942" s="175" t="s">
        <v>144</v>
      </c>
      <c r="BK942" s="177">
        <f>SUM(BK943:BK1454)</f>
        <v>0</v>
      </c>
    </row>
    <row r="943" spans="1:65" s="2" customFormat="1" ht="21.75" customHeight="1">
      <c r="A943" s="36"/>
      <c r="B943" s="37"/>
      <c r="C943" s="180" t="s">
        <v>1118</v>
      </c>
      <c r="D943" s="180" t="s">
        <v>146</v>
      </c>
      <c r="E943" s="181" t="s">
        <v>1119</v>
      </c>
      <c r="F943" s="182" t="s">
        <v>1120</v>
      </c>
      <c r="G943" s="183" t="s">
        <v>232</v>
      </c>
      <c r="H943" s="184">
        <v>5.53</v>
      </c>
      <c r="I943" s="185"/>
      <c r="J943" s="186">
        <f>ROUND(I943*H943,2)</f>
        <v>0</v>
      </c>
      <c r="K943" s="182" t="s">
        <v>150</v>
      </c>
      <c r="L943" s="41"/>
      <c r="M943" s="187" t="s">
        <v>19</v>
      </c>
      <c r="N943" s="188" t="s">
        <v>40</v>
      </c>
      <c r="O943" s="66"/>
      <c r="P943" s="189">
        <f>O943*H943</f>
        <v>0</v>
      </c>
      <c r="Q943" s="189">
        <v>7.3499999999999998E-3</v>
      </c>
      <c r="R943" s="189">
        <f>Q943*H943</f>
        <v>4.0645500000000001E-2</v>
      </c>
      <c r="S943" s="189">
        <v>0</v>
      </c>
      <c r="T943" s="190">
        <f>S943*H943</f>
        <v>0</v>
      </c>
      <c r="U943" s="36"/>
      <c r="V943" s="36"/>
      <c r="W943" s="36"/>
      <c r="X943" s="36"/>
      <c r="Y943" s="36"/>
      <c r="Z943" s="36"/>
      <c r="AA943" s="36"/>
      <c r="AB943" s="36"/>
      <c r="AC943" s="36"/>
      <c r="AD943" s="36"/>
      <c r="AE943" s="36"/>
      <c r="AR943" s="191" t="s">
        <v>106</v>
      </c>
      <c r="AT943" s="191" t="s">
        <v>146</v>
      </c>
      <c r="AU943" s="191" t="s">
        <v>78</v>
      </c>
      <c r="AY943" s="19" t="s">
        <v>144</v>
      </c>
      <c r="BE943" s="192">
        <f>IF(N943="základní",J943,0)</f>
        <v>0</v>
      </c>
      <c r="BF943" s="192">
        <f>IF(N943="snížená",J943,0)</f>
        <v>0</v>
      </c>
      <c r="BG943" s="192">
        <f>IF(N943="zákl. přenesená",J943,0)</f>
        <v>0</v>
      </c>
      <c r="BH943" s="192">
        <f>IF(N943="sníž. přenesená",J943,0)</f>
        <v>0</v>
      </c>
      <c r="BI943" s="192">
        <f>IF(N943="nulová",J943,0)</f>
        <v>0</v>
      </c>
      <c r="BJ943" s="19" t="s">
        <v>74</v>
      </c>
      <c r="BK943" s="192">
        <f>ROUND(I943*H943,2)</f>
        <v>0</v>
      </c>
      <c r="BL943" s="19" t="s">
        <v>106</v>
      </c>
      <c r="BM943" s="191" t="s">
        <v>1121</v>
      </c>
    </row>
    <row r="944" spans="1:65" s="2" customFormat="1" ht="10.199999999999999">
      <c r="A944" s="36"/>
      <c r="B944" s="37"/>
      <c r="C944" s="38"/>
      <c r="D944" s="193" t="s">
        <v>152</v>
      </c>
      <c r="E944" s="38"/>
      <c r="F944" s="194" t="s">
        <v>1122</v>
      </c>
      <c r="G944" s="38"/>
      <c r="H944" s="38"/>
      <c r="I944" s="195"/>
      <c r="J944" s="38"/>
      <c r="K944" s="38"/>
      <c r="L944" s="41"/>
      <c r="M944" s="196"/>
      <c r="N944" s="197"/>
      <c r="O944" s="66"/>
      <c r="P944" s="66"/>
      <c r="Q944" s="66"/>
      <c r="R944" s="66"/>
      <c r="S944" s="66"/>
      <c r="T944" s="67"/>
      <c r="U944" s="36"/>
      <c r="V944" s="36"/>
      <c r="W944" s="36"/>
      <c r="X944" s="36"/>
      <c r="Y944" s="36"/>
      <c r="Z944" s="36"/>
      <c r="AA944" s="36"/>
      <c r="AB944" s="36"/>
      <c r="AC944" s="36"/>
      <c r="AD944" s="36"/>
      <c r="AE944" s="36"/>
      <c r="AT944" s="19" t="s">
        <v>152</v>
      </c>
      <c r="AU944" s="19" t="s">
        <v>78</v>
      </c>
    </row>
    <row r="945" spans="1:65" s="13" customFormat="1" ht="10.199999999999999">
      <c r="B945" s="198"/>
      <c r="C945" s="199"/>
      <c r="D945" s="200" t="s">
        <v>154</v>
      </c>
      <c r="E945" s="201" t="s">
        <v>19</v>
      </c>
      <c r="F945" s="202" t="s">
        <v>1123</v>
      </c>
      <c r="G945" s="199"/>
      <c r="H945" s="201" t="s">
        <v>19</v>
      </c>
      <c r="I945" s="203"/>
      <c r="J945" s="199"/>
      <c r="K945" s="199"/>
      <c r="L945" s="204"/>
      <c r="M945" s="205"/>
      <c r="N945" s="206"/>
      <c r="O945" s="206"/>
      <c r="P945" s="206"/>
      <c r="Q945" s="206"/>
      <c r="R945" s="206"/>
      <c r="S945" s="206"/>
      <c r="T945" s="207"/>
      <c r="AT945" s="208" t="s">
        <v>154</v>
      </c>
      <c r="AU945" s="208" t="s">
        <v>78</v>
      </c>
      <c r="AV945" s="13" t="s">
        <v>74</v>
      </c>
      <c r="AW945" s="13" t="s">
        <v>31</v>
      </c>
      <c r="AX945" s="13" t="s">
        <v>69</v>
      </c>
      <c r="AY945" s="208" t="s">
        <v>144</v>
      </c>
    </row>
    <row r="946" spans="1:65" s="14" customFormat="1" ht="10.199999999999999">
      <c r="B946" s="209"/>
      <c r="C946" s="210"/>
      <c r="D946" s="200" t="s">
        <v>154</v>
      </c>
      <c r="E946" s="211" t="s">
        <v>19</v>
      </c>
      <c r="F946" s="212" t="s">
        <v>1124</v>
      </c>
      <c r="G946" s="210"/>
      <c r="H946" s="213">
        <v>5.53</v>
      </c>
      <c r="I946" s="214"/>
      <c r="J946" s="210"/>
      <c r="K946" s="210"/>
      <c r="L946" s="215"/>
      <c r="M946" s="216"/>
      <c r="N946" s="217"/>
      <c r="O946" s="217"/>
      <c r="P946" s="217"/>
      <c r="Q946" s="217"/>
      <c r="R946" s="217"/>
      <c r="S946" s="217"/>
      <c r="T946" s="218"/>
      <c r="AT946" s="219" t="s">
        <v>154</v>
      </c>
      <c r="AU946" s="219" t="s">
        <v>78</v>
      </c>
      <c r="AV946" s="14" t="s">
        <v>78</v>
      </c>
      <c r="AW946" s="14" t="s">
        <v>31</v>
      </c>
      <c r="AX946" s="14" t="s">
        <v>69</v>
      </c>
      <c r="AY946" s="219" t="s">
        <v>144</v>
      </c>
    </row>
    <row r="947" spans="1:65" s="15" customFormat="1" ht="10.199999999999999">
      <c r="B947" s="220"/>
      <c r="C947" s="221"/>
      <c r="D947" s="200" t="s">
        <v>154</v>
      </c>
      <c r="E947" s="222" t="s">
        <v>19</v>
      </c>
      <c r="F947" s="223" t="s">
        <v>158</v>
      </c>
      <c r="G947" s="221"/>
      <c r="H947" s="224">
        <v>5.53</v>
      </c>
      <c r="I947" s="225"/>
      <c r="J947" s="221"/>
      <c r="K947" s="221"/>
      <c r="L947" s="226"/>
      <c r="M947" s="227"/>
      <c r="N947" s="228"/>
      <c r="O947" s="228"/>
      <c r="P947" s="228"/>
      <c r="Q947" s="228"/>
      <c r="R947" s="228"/>
      <c r="S947" s="228"/>
      <c r="T947" s="229"/>
      <c r="AT947" s="230" t="s">
        <v>154</v>
      </c>
      <c r="AU947" s="230" t="s">
        <v>78</v>
      </c>
      <c r="AV947" s="15" t="s">
        <v>106</v>
      </c>
      <c r="AW947" s="15" t="s">
        <v>31</v>
      </c>
      <c r="AX947" s="15" t="s">
        <v>74</v>
      </c>
      <c r="AY947" s="230" t="s">
        <v>144</v>
      </c>
    </row>
    <row r="948" spans="1:65" s="2" customFormat="1" ht="24.15" customHeight="1">
      <c r="A948" s="36"/>
      <c r="B948" s="37"/>
      <c r="C948" s="180" t="s">
        <v>1125</v>
      </c>
      <c r="D948" s="180" t="s">
        <v>146</v>
      </c>
      <c r="E948" s="181" t="s">
        <v>1126</v>
      </c>
      <c r="F948" s="182" t="s">
        <v>1127</v>
      </c>
      <c r="G948" s="183" t="s">
        <v>232</v>
      </c>
      <c r="H948" s="184">
        <v>5.53</v>
      </c>
      <c r="I948" s="185"/>
      <c r="J948" s="186">
        <f>ROUND(I948*H948,2)</f>
        <v>0</v>
      </c>
      <c r="K948" s="182" t="s">
        <v>150</v>
      </c>
      <c r="L948" s="41"/>
      <c r="M948" s="187" t="s">
        <v>19</v>
      </c>
      <c r="N948" s="188" t="s">
        <v>40</v>
      </c>
      <c r="O948" s="66"/>
      <c r="P948" s="189">
        <f>O948*H948</f>
        <v>0</v>
      </c>
      <c r="Q948" s="189">
        <v>4.3800000000000002E-3</v>
      </c>
      <c r="R948" s="189">
        <f>Q948*H948</f>
        <v>2.4221400000000001E-2</v>
      </c>
      <c r="S948" s="189">
        <v>0</v>
      </c>
      <c r="T948" s="190">
        <f>S948*H948</f>
        <v>0</v>
      </c>
      <c r="U948" s="36"/>
      <c r="V948" s="36"/>
      <c r="W948" s="36"/>
      <c r="X948" s="36"/>
      <c r="Y948" s="36"/>
      <c r="Z948" s="36"/>
      <c r="AA948" s="36"/>
      <c r="AB948" s="36"/>
      <c r="AC948" s="36"/>
      <c r="AD948" s="36"/>
      <c r="AE948" s="36"/>
      <c r="AR948" s="191" t="s">
        <v>106</v>
      </c>
      <c r="AT948" s="191" t="s">
        <v>146</v>
      </c>
      <c r="AU948" s="191" t="s">
        <v>78</v>
      </c>
      <c r="AY948" s="19" t="s">
        <v>144</v>
      </c>
      <c r="BE948" s="192">
        <f>IF(N948="základní",J948,0)</f>
        <v>0</v>
      </c>
      <c r="BF948" s="192">
        <f>IF(N948="snížená",J948,0)</f>
        <v>0</v>
      </c>
      <c r="BG948" s="192">
        <f>IF(N948="zákl. přenesená",J948,0)</f>
        <v>0</v>
      </c>
      <c r="BH948" s="192">
        <f>IF(N948="sníž. přenesená",J948,0)</f>
        <v>0</v>
      </c>
      <c r="BI948" s="192">
        <f>IF(N948="nulová",J948,0)</f>
        <v>0</v>
      </c>
      <c r="BJ948" s="19" t="s">
        <v>74</v>
      </c>
      <c r="BK948" s="192">
        <f>ROUND(I948*H948,2)</f>
        <v>0</v>
      </c>
      <c r="BL948" s="19" t="s">
        <v>106</v>
      </c>
      <c r="BM948" s="191" t="s">
        <v>1128</v>
      </c>
    </row>
    <row r="949" spans="1:65" s="2" customFormat="1" ht="10.199999999999999">
      <c r="A949" s="36"/>
      <c r="B949" s="37"/>
      <c r="C949" s="38"/>
      <c r="D949" s="193" t="s">
        <v>152</v>
      </c>
      <c r="E949" s="38"/>
      <c r="F949" s="194" t="s">
        <v>1129</v>
      </c>
      <c r="G949" s="38"/>
      <c r="H949" s="38"/>
      <c r="I949" s="195"/>
      <c r="J949" s="38"/>
      <c r="K949" s="38"/>
      <c r="L949" s="41"/>
      <c r="M949" s="196"/>
      <c r="N949" s="197"/>
      <c r="O949" s="66"/>
      <c r="P949" s="66"/>
      <c r="Q949" s="66"/>
      <c r="R949" s="66"/>
      <c r="S949" s="66"/>
      <c r="T949" s="67"/>
      <c r="U949" s="36"/>
      <c r="V949" s="36"/>
      <c r="W949" s="36"/>
      <c r="X949" s="36"/>
      <c r="Y949" s="36"/>
      <c r="Z949" s="36"/>
      <c r="AA949" s="36"/>
      <c r="AB949" s="36"/>
      <c r="AC949" s="36"/>
      <c r="AD949" s="36"/>
      <c r="AE949" s="36"/>
      <c r="AT949" s="19" t="s">
        <v>152</v>
      </c>
      <c r="AU949" s="19" t="s">
        <v>78</v>
      </c>
    </row>
    <row r="950" spans="1:65" s="13" customFormat="1" ht="10.199999999999999">
      <c r="B950" s="198"/>
      <c r="C950" s="199"/>
      <c r="D950" s="200" t="s">
        <v>154</v>
      </c>
      <c r="E950" s="201" t="s">
        <v>19</v>
      </c>
      <c r="F950" s="202" t="s">
        <v>1123</v>
      </c>
      <c r="G950" s="199"/>
      <c r="H950" s="201" t="s">
        <v>19</v>
      </c>
      <c r="I950" s="203"/>
      <c r="J950" s="199"/>
      <c r="K950" s="199"/>
      <c r="L950" s="204"/>
      <c r="M950" s="205"/>
      <c r="N950" s="206"/>
      <c r="O950" s="206"/>
      <c r="P950" s="206"/>
      <c r="Q950" s="206"/>
      <c r="R950" s="206"/>
      <c r="S950" s="206"/>
      <c r="T950" s="207"/>
      <c r="AT950" s="208" t="s">
        <v>154</v>
      </c>
      <c r="AU950" s="208" t="s">
        <v>78</v>
      </c>
      <c r="AV950" s="13" t="s">
        <v>74</v>
      </c>
      <c r="AW950" s="13" t="s">
        <v>31</v>
      </c>
      <c r="AX950" s="13" t="s">
        <v>69</v>
      </c>
      <c r="AY950" s="208" t="s">
        <v>144</v>
      </c>
    </row>
    <row r="951" spans="1:65" s="14" customFormat="1" ht="10.199999999999999">
      <c r="B951" s="209"/>
      <c r="C951" s="210"/>
      <c r="D951" s="200" t="s">
        <v>154</v>
      </c>
      <c r="E951" s="211" t="s">
        <v>19</v>
      </c>
      <c r="F951" s="212" t="s">
        <v>1124</v>
      </c>
      <c r="G951" s="210"/>
      <c r="H951" s="213">
        <v>5.53</v>
      </c>
      <c r="I951" s="214"/>
      <c r="J951" s="210"/>
      <c r="K951" s="210"/>
      <c r="L951" s="215"/>
      <c r="M951" s="216"/>
      <c r="N951" s="217"/>
      <c r="O951" s="217"/>
      <c r="P951" s="217"/>
      <c r="Q951" s="217"/>
      <c r="R951" s="217"/>
      <c r="S951" s="217"/>
      <c r="T951" s="218"/>
      <c r="AT951" s="219" t="s">
        <v>154</v>
      </c>
      <c r="AU951" s="219" t="s">
        <v>78</v>
      </c>
      <c r="AV951" s="14" t="s">
        <v>78</v>
      </c>
      <c r="AW951" s="14" t="s">
        <v>31</v>
      </c>
      <c r="AX951" s="14" t="s">
        <v>69</v>
      </c>
      <c r="AY951" s="219" t="s">
        <v>144</v>
      </c>
    </row>
    <row r="952" spans="1:65" s="15" customFormat="1" ht="10.199999999999999">
      <c r="B952" s="220"/>
      <c r="C952" s="221"/>
      <c r="D952" s="200" t="s">
        <v>154</v>
      </c>
      <c r="E952" s="222" t="s">
        <v>19</v>
      </c>
      <c r="F952" s="223" t="s">
        <v>158</v>
      </c>
      <c r="G952" s="221"/>
      <c r="H952" s="224">
        <v>5.53</v>
      </c>
      <c r="I952" s="225"/>
      <c r="J952" s="221"/>
      <c r="K952" s="221"/>
      <c r="L952" s="226"/>
      <c r="M952" s="227"/>
      <c r="N952" s="228"/>
      <c r="O952" s="228"/>
      <c r="P952" s="228"/>
      <c r="Q952" s="228"/>
      <c r="R952" s="228"/>
      <c r="S952" s="228"/>
      <c r="T952" s="229"/>
      <c r="AT952" s="230" t="s">
        <v>154</v>
      </c>
      <c r="AU952" s="230" t="s">
        <v>78</v>
      </c>
      <c r="AV952" s="15" t="s">
        <v>106</v>
      </c>
      <c r="AW952" s="15" t="s">
        <v>31</v>
      </c>
      <c r="AX952" s="15" t="s">
        <v>74</v>
      </c>
      <c r="AY952" s="230" t="s">
        <v>144</v>
      </c>
    </row>
    <row r="953" spans="1:65" s="2" customFormat="1" ht="16.5" customHeight="1">
      <c r="A953" s="36"/>
      <c r="B953" s="37"/>
      <c r="C953" s="180" t="s">
        <v>1130</v>
      </c>
      <c r="D953" s="180" t="s">
        <v>146</v>
      </c>
      <c r="E953" s="181" t="s">
        <v>1131</v>
      </c>
      <c r="F953" s="182" t="s">
        <v>1132</v>
      </c>
      <c r="G953" s="183" t="s">
        <v>232</v>
      </c>
      <c r="H953" s="184">
        <v>95.7</v>
      </c>
      <c r="I953" s="185"/>
      <c r="J953" s="186">
        <f>ROUND(I953*H953,2)</f>
        <v>0</v>
      </c>
      <c r="K953" s="182" t="s">
        <v>150</v>
      </c>
      <c r="L953" s="41"/>
      <c r="M953" s="187" t="s">
        <v>19</v>
      </c>
      <c r="N953" s="188" t="s">
        <v>40</v>
      </c>
      <c r="O953" s="66"/>
      <c r="P953" s="189">
        <f>O953*H953</f>
        <v>0</v>
      </c>
      <c r="Q953" s="189">
        <v>3.0000000000000001E-3</v>
      </c>
      <c r="R953" s="189">
        <f>Q953*H953</f>
        <v>0.28710000000000002</v>
      </c>
      <c r="S953" s="189">
        <v>0</v>
      </c>
      <c r="T953" s="190">
        <f>S953*H953</f>
        <v>0</v>
      </c>
      <c r="U953" s="36"/>
      <c r="V953" s="36"/>
      <c r="W953" s="36"/>
      <c r="X953" s="36"/>
      <c r="Y953" s="36"/>
      <c r="Z953" s="36"/>
      <c r="AA953" s="36"/>
      <c r="AB953" s="36"/>
      <c r="AC953" s="36"/>
      <c r="AD953" s="36"/>
      <c r="AE953" s="36"/>
      <c r="AR953" s="191" t="s">
        <v>106</v>
      </c>
      <c r="AT953" s="191" t="s">
        <v>146</v>
      </c>
      <c r="AU953" s="191" t="s">
        <v>78</v>
      </c>
      <c r="AY953" s="19" t="s">
        <v>144</v>
      </c>
      <c r="BE953" s="192">
        <f>IF(N953="základní",J953,0)</f>
        <v>0</v>
      </c>
      <c r="BF953" s="192">
        <f>IF(N953="snížená",J953,0)</f>
        <v>0</v>
      </c>
      <c r="BG953" s="192">
        <f>IF(N953="zákl. přenesená",J953,0)</f>
        <v>0</v>
      </c>
      <c r="BH953" s="192">
        <f>IF(N953="sníž. přenesená",J953,0)</f>
        <v>0</v>
      </c>
      <c r="BI953" s="192">
        <f>IF(N953="nulová",J953,0)</f>
        <v>0</v>
      </c>
      <c r="BJ953" s="19" t="s">
        <v>74</v>
      </c>
      <c r="BK953" s="192">
        <f>ROUND(I953*H953,2)</f>
        <v>0</v>
      </c>
      <c r="BL953" s="19" t="s">
        <v>106</v>
      </c>
      <c r="BM953" s="191" t="s">
        <v>1133</v>
      </c>
    </row>
    <row r="954" spans="1:65" s="2" customFormat="1" ht="10.199999999999999">
      <c r="A954" s="36"/>
      <c r="B954" s="37"/>
      <c r="C954" s="38"/>
      <c r="D954" s="193" t="s">
        <v>152</v>
      </c>
      <c r="E954" s="38"/>
      <c r="F954" s="194" t="s">
        <v>1134</v>
      </c>
      <c r="G954" s="38"/>
      <c r="H954" s="38"/>
      <c r="I954" s="195"/>
      <c r="J954" s="38"/>
      <c r="K954" s="38"/>
      <c r="L954" s="41"/>
      <c r="M954" s="196"/>
      <c r="N954" s="197"/>
      <c r="O954" s="66"/>
      <c r="P954" s="66"/>
      <c r="Q954" s="66"/>
      <c r="R954" s="66"/>
      <c r="S954" s="66"/>
      <c r="T954" s="67"/>
      <c r="U954" s="36"/>
      <c r="V954" s="36"/>
      <c r="W954" s="36"/>
      <c r="X954" s="36"/>
      <c r="Y954" s="36"/>
      <c r="Z954" s="36"/>
      <c r="AA954" s="36"/>
      <c r="AB954" s="36"/>
      <c r="AC954" s="36"/>
      <c r="AD954" s="36"/>
      <c r="AE954" s="36"/>
      <c r="AT954" s="19" t="s">
        <v>152</v>
      </c>
      <c r="AU954" s="19" t="s">
        <v>78</v>
      </c>
    </row>
    <row r="955" spans="1:65" s="13" customFormat="1" ht="10.199999999999999">
      <c r="B955" s="198"/>
      <c r="C955" s="199"/>
      <c r="D955" s="200" t="s">
        <v>154</v>
      </c>
      <c r="E955" s="201" t="s">
        <v>19</v>
      </c>
      <c r="F955" s="202" t="s">
        <v>1123</v>
      </c>
      <c r="G955" s="199"/>
      <c r="H955" s="201" t="s">
        <v>19</v>
      </c>
      <c r="I955" s="203"/>
      <c r="J955" s="199"/>
      <c r="K955" s="199"/>
      <c r="L955" s="204"/>
      <c r="M955" s="205"/>
      <c r="N955" s="206"/>
      <c r="O955" s="206"/>
      <c r="P955" s="206"/>
      <c r="Q955" s="206"/>
      <c r="R955" s="206"/>
      <c r="S955" s="206"/>
      <c r="T955" s="207"/>
      <c r="AT955" s="208" t="s">
        <v>154</v>
      </c>
      <c r="AU955" s="208" t="s">
        <v>78</v>
      </c>
      <c r="AV955" s="13" t="s">
        <v>74</v>
      </c>
      <c r="AW955" s="13" t="s">
        <v>31</v>
      </c>
      <c r="AX955" s="13" t="s">
        <v>69</v>
      </c>
      <c r="AY955" s="208" t="s">
        <v>144</v>
      </c>
    </row>
    <row r="956" spans="1:65" s="14" customFormat="1" ht="10.199999999999999">
      <c r="B956" s="209"/>
      <c r="C956" s="210"/>
      <c r="D956" s="200" t="s">
        <v>154</v>
      </c>
      <c r="E956" s="211" t="s">
        <v>19</v>
      </c>
      <c r="F956" s="212" t="s">
        <v>1124</v>
      </c>
      <c r="G956" s="210"/>
      <c r="H956" s="213">
        <v>5.53</v>
      </c>
      <c r="I956" s="214"/>
      <c r="J956" s="210"/>
      <c r="K956" s="210"/>
      <c r="L956" s="215"/>
      <c r="M956" s="216"/>
      <c r="N956" s="217"/>
      <c r="O956" s="217"/>
      <c r="P956" s="217"/>
      <c r="Q956" s="217"/>
      <c r="R956" s="217"/>
      <c r="S956" s="217"/>
      <c r="T956" s="218"/>
      <c r="AT956" s="219" t="s">
        <v>154</v>
      </c>
      <c r="AU956" s="219" t="s">
        <v>78</v>
      </c>
      <c r="AV956" s="14" t="s">
        <v>78</v>
      </c>
      <c r="AW956" s="14" t="s">
        <v>31</v>
      </c>
      <c r="AX956" s="14" t="s">
        <v>69</v>
      </c>
      <c r="AY956" s="219" t="s">
        <v>144</v>
      </c>
    </row>
    <row r="957" spans="1:65" s="13" customFormat="1" ht="10.199999999999999">
      <c r="B957" s="198"/>
      <c r="C957" s="199"/>
      <c r="D957" s="200" t="s">
        <v>154</v>
      </c>
      <c r="E957" s="201" t="s">
        <v>19</v>
      </c>
      <c r="F957" s="202" t="s">
        <v>1135</v>
      </c>
      <c r="G957" s="199"/>
      <c r="H957" s="201" t="s">
        <v>19</v>
      </c>
      <c r="I957" s="203"/>
      <c r="J957" s="199"/>
      <c r="K957" s="199"/>
      <c r="L957" s="204"/>
      <c r="M957" s="205"/>
      <c r="N957" s="206"/>
      <c r="O957" s="206"/>
      <c r="P957" s="206"/>
      <c r="Q957" s="206"/>
      <c r="R957" s="206"/>
      <c r="S957" s="206"/>
      <c r="T957" s="207"/>
      <c r="AT957" s="208" t="s">
        <v>154</v>
      </c>
      <c r="AU957" s="208" t="s">
        <v>78</v>
      </c>
      <c r="AV957" s="13" t="s">
        <v>74</v>
      </c>
      <c r="AW957" s="13" t="s">
        <v>31</v>
      </c>
      <c r="AX957" s="13" t="s">
        <v>69</v>
      </c>
      <c r="AY957" s="208" t="s">
        <v>144</v>
      </c>
    </row>
    <row r="958" spans="1:65" s="14" customFormat="1" ht="10.199999999999999">
      <c r="B958" s="209"/>
      <c r="C958" s="210"/>
      <c r="D958" s="200" t="s">
        <v>154</v>
      </c>
      <c r="E958" s="211" t="s">
        <v>19</v>
      </c>
      <c r="F958" s="212" t="s">
        <v>1136</v>
      </c>
      <c r="G958" s="210"/>
      <c r="H958" s="213">
        <v>90.17</v>
      </c>
      <c r="I958" s="214"/>
      <c r="J958" s="210"/>
      <c r="K958" s="210"/>
      <c r="L958" s="215"/>
      <c r="M958" s="216"/>
      <c r="N958" s="217"/>
      <c r="O958" s="217"/>
      <c r="P958" s="217"/>
      <c r="Q958" s="217"/>
      <c r="R958" s="217"/>
      <c r="S958" s="217"/>
      <c r="T958" s="218"/>
      <c r="AT958" s="219" t="s">
        <v>154</v>
      </c>
      <c r="AU958" s="219" t="s">
        <v>78</v>
      </c>
      <c r="AV958" s="14" t="s">
        <v>78</v>
      </c>
      <c r="AW958" s="14" t="s">
        <v>31</v>
      </c>
      <c r="AX958" s="14" t="s">
        <v>69</v>
      </c>
      <c r="AY958" s="219" t="s">
        <v>144</v>
      </c>
    </row>
    <row r="959" spans="1:65" s="15" customFormat="1" ht="10.199999999999999">
      <c r="B959" s="220"/>
      <c r="C959" s="221"/>
      <c r="D959" s="200" t="s">
        <v>154</v>
      </c>
      <c r="E959" s="222" t="s">
        <v>19</v>
      </c>
      <c r="F959" s="223" t="s">
        <v>158</v>
      </c>
      <c r="G959" s="221"/>
      <c r="H959" s="224">
        <v>95.7</v>
      </c>
      <c r="I959" s="225"/>
      <c r="J959" s="221"/>
      <c r="K959" s="221"/>
      <c r="L959" s="226"/>
      <c r="M959" s="227"/>
      <c r="N959" s="228"/>
      <c r="O959" s="228"/>
      <c r="P959" s="228"/>
      <c r="Q959" s="228"/>
      <c r="R959" s="228"/>
      <c r="S959" s="228"/>
      <c r="T959" s="229"/>
      <c r="AT959" s="230" t="s">
        <v>154</v>
      </c>
      <c r="AU959" s="230" t="s">
        <v>78</v>
      </c>
      <c r="AV959" s="15" t="s">
        <v>106</v>
      </c>
      <c r="AW959" s="15" t="s">
        <v>31</v>
      </c>
      <c r="AX959" s="15" t="s">
        <v>74</v>
      </c>
      <c r="AY959" s="230" t="s">
        <v>144</v>
      </c>
    </row>
    <row r="960" spans="1:65" s="2" customFormat="1" ht="24.15" customHeight="1">
      <c r="A960" s="36"/>
      <c r="B960" s="37"/>
      <c r="C960" s="180" t="s">
        <v>1137</v>
      </c>
      <c r="D960" s="180" t="s">
        <v>146</v>
      </c>
      <c r="E960" s="181" t="s">
        <v>1138</v>
      </c>
      <c r="F960" s="182" t="s">
        <v>1139</v>
      </c>
      <c r="G960" s="183" t="s">
        <v>232</v>
      </c>
      <c r="H960" s="184">
        <v>90.17</v>
      </c>
      <c r="I960" s="185"/>
      <c r="J960" s="186">
        <f>ROUND(I960*H960,2)</f>
        <v>0</v>
      </c>
      <c r="K960" s="182" t="s">
        <v>150</v>
      </c>
      <c r="L960" s="41"/>
      <c r="M960" s="187" t="s">
        <v>19</v>
      </c>
      <c r="N960" s="188" t="s">
        <v>40</v>
      </c>
      <c r="O960" s="66"/>
      <c r="P960" s="189">
        <f>O960*H960</f>
        <v>0</v>
      </c>
      <c r="Q960" s="189">
        <v>2.6100000000000002E-2</v>
      </c>
      <c r="R960" s="189">
        <f>Q960*H960</f>
        <v>2.353437</v>
      </c>
      <c r="S960" s="189">
        <v>0</v>
      </c>
      <c r="T960" s="190">
        <f>S960*H960</f>
        <v>0</v>
      </c>
      <c r="U960" s="36"/>
      <c r="V960" s="36"/>
      <c r="W960" s="36"/>
      <c r="X960" s="36"/>
      <c r="Y960" s="36"/>
      <c r="Z960" s="36"/>
      <c r="AA960" s="36"/>
      <c r="AB960" s="36"/>
      <c r="AC960" s="36"/>
      <c r="AD960" s="36"/>
      <c r="AE960" s="36"/>
      <c r="AR960" s="191" t="s">
        <v>106</v>
      </c>
      <c r="AT960" s="191" t="s">
        <v>146</v>
      </c>
      <c r="AU960" s="191" t="s">
        <v>78</v>
      </c>
      <c r="AY960" s="19" t="s">
        <v>144</v>
      </c>
      <c r="BE960" s="192">
        <f>IF(N960="základní",J960,0)</f>
        <v>0</v>
      </c>
      <c r="BF960" s="192">
        <f>IF(N960="snížená",J960,0)</f>
        <v>0</v>
      </c>
      <c r="BG960" s="192">
        <f>IF(N960="zákl. přenesená",J960,0)</f>
        <v>0</v>
      </c>
      <c r="BH960" s="192">
        <f>IF(N960="sníž. přenesená",J960,0)</f>
        <v>0</v>
      </c>
      <c r="BI960" s="192">
        <f>IF(N960="nulová",J960,0)</f>
        <v>0</v>
      </c>
      <c r="BJ960" s="19" t="s">
        <v>74</v>
      </c>
      <c r="BK960" s="192">
        <f>ROUND(I960*H960,2)</f>
        <v>0</v>
      </c>
      <c r="BL960" s="19" t="s">
        <v>106</v>
      </c>
      <c r="BM960" s="191" t="s">
        <v>1140</v>
      </c>
    </row>
    <row r="961" spans="1:65" s="2" customFormat="1" ht="10.199999999999999">
      <c r="A961" s="36"/>
      <c r="B961" s="37"/>
      <c r="C961" s="38"/>
      <c r="D961" s="193" t="s">
        <v>152</v>
      </c>
      <c r="E961" s="38"/>
      <c r="F961" s="194" t="s">
        <v>1141</v>
      </c>
      <c r="G961" s="38"/>
      <c r="H961" s="38"/>
      <c r="I961" s="195"/>
      <c r="J961" s="38"/>
      <c r="K961" s="38"/>
      <c r="L961" s="41"/>
      <c r="M961" s="196"/>
      <c r="N961" s="197"/>
      <c r="O961" s="66"/>
      <c r="P961" s="66"/>
      <c r="Q961" s="66"/>
      <c r="R961" s="66"/>
      <c r="S961" s="66"/>
      <c r="T961" s="67"/>
      <c r="U961" s="36"/>
      <c r="V961" s="36"/>
      <c r="W961" s="36"/>
      <c r="X961" s="36"/>
      <c r="Y961" s="36"/>
      <c r="Z961" s="36"/>
      <c r="AA961" s="36"/>
      <c r="AB961" s="36"/>
      <c r="AC961" s="36"/>
      <c r="AD961" s="36"/>
      <c r="AE961" s="36"/>
      <c r="AT961" s="19" t="s">
        <v>152</v>
      </c>
      <c r="AU961" s="19" t="s">
        <v>78</v>
      </c>
    </row>
    <row r="962" spans="1:65" s="13" customFormat="1" ht="10.199999999999999">
      <c r="B962" s="198"/>
      <c r="C962" s="199"/>
      <c r="D962" s="200" t="s">
        <v>154</v>
      </c>
      <c r="E962" s="201" t="s">
        <v>19</v>
      </c>
      <c r="F962" s="202" t="s">
        <v>1135</v>
      </c>
      <c r="G962" s="199"/>
      <c r="H962" s="201" t="s">
        <v>19</v>
      </c>
      <c r="I962" s="203"/>
      <c r="J962" s="199"/>
      <c r="K962" s="199"/>
      <c r="L962" s="204"/>
      <c r="M962" s="205"/>
      <c r="N962" s="206"/>
      <c r="O962" s="206"/>
      <c r="P962" s="206"/>
      <c r="Q962" s="206"/>
      <c r="R962" s="206"/>
      <c r="S962" s="206"/>
      <c r="T962" s="207"/>
      <c r="AT962" s="208" t="s">
        <v>154</v>
      </c>
      <c r="AU962" s="208" t="s">
        <v>78</v>
      </c>
      <c r="AV962" s="13" t="s">
        <v>74</v>
      </c>
      <c r="AW962" s="13" t="s">
        <v>31</v>
      </c>
      <c r="AX962" s="13" t="s">
        <v>69</v>
      </c>
      <c r="AY962" s="208" t="s">
        <v>144</v>
      </c>
    </row>
    <row r="963" spans="1:65" s="14" customFormat="1" ht="10.199999999999999">
      <c r="B963" s="209"/>
      <c r="C963" s="210"/>
      <c r="D963" s="200" t="s">
        <v>154</v>
      </c>
      <c r="E963" s="211" t="s">
        <v>19</v>
      </c>
      <c r="F963" s="212" t="s">
        <v>1136</v>
      </c>
      <c r="G963" s="210"/>
      <c r="H963" s="213">
        <v>90.17</v>
      </c>
      <c r="I963" s="214"/>
      <c r="J963" s="210"/>
      <c r="K963" s="210"/>
      <c r="L963" s="215"/>
      <c r="M963" s="216"/>
      <c r="N963" s="217"/>
      <c r="O963" s="217"/>
      <c r="P963" s="217"/>
      <c r="Q963" s="217"/>
      <c r="R963" s="217"/>
      <c r="S963" s="217"/>
      <c r="T963" s="218"/>
      <c r="AT963" s="219" t="s">
        <v>154</v>
      </c>
      <c r="AU963" s="219" t="s">
        <v>78</v>
      </c>
      <c r="AV963" s="14" t="s">
        <v>78</v>
      </c>
      <c r="AW963" s="14" t="s">
        <v>31</v>
      </c>
      <c r="AX963" s="14" t="s">
        <v>69</v>
      </c>
      <c r="AY963" s="219" t="s">
        <v>144</v>
      </c>
    </row>
    <row r="964" spans="1:65" s="15" customFormat="1" ht="10.199999999999999">
      <c r="B964" s="220"/>
      <c r="C964" s="221"/>
      <c r="D964" s="200" t="s">
        <v>154</v>
      </c>
      <c r="E964" s="222" t="s">
        <v>19</v>
      </c>
      <c r="F964" s="223" t="s">
        <v>158</v>
      </c>
      <c r="G964" s="221"/>
      <c r="H964" s="224">
        <v>90.17</v>
      </c>
      <c r="I964" s="225"/>
      <c r="J964" s="221"/>
      <c r="K964" s="221"/>
      <c r="L964" s="226"/>
      <c r="M964" s="227"/>
      <c r="N964" s="228"/>
      <c r="O964" s="228"/>
      <c r="P964" s="228"/>
      <c r="Q964" s="228"/>
      <c r="R964" s="228"/>
      <c r="S964" s="228"/>
      <c r="T964" s="229"/>
      <c r="AT964" s="230" t="s">
        <v>154</v>
      </c>
      <c r="AU964" s="230" t="s">
        <v>78</v>
      </c>
      <c r="AV964" s="15" t="s">
        <v>106</v>
      </c>
      <c r="AW964" s="15" t="s">
        <v>31</v>
      </c>
      <c r="AX964" s="15" t="s">
        <v>74</v>
      </c>
      <c r="AY964" s="230" t="s">
        <v>144</v>
      </c>
    </row>
    <row r="965" spans="1:65" s="2" customFormat="1" ht="24.15" customHeight="1">
      <c r="A965" s="36"/>
      <c r="B965" s="37"/>
      <c r="C965" s="180" t="s">
        <v>1142</v>
      </c>
      <c r="D965" s="180" t="s">
        <v>146</v>
      </c>
      <c r="E965" s="181" t="s">
        <v>1143</v>
      </c>
      <c r="F965" s="182" t="s">
        <v>1144</v>
      </c>
      <c r="G965" s="183" t="s">
        <v>232</v>
      </c>
      <c r="H965" s="184">
        <v>491.45299999999997</v>
      </c>
      <c r="I965" s="185"/>
      <c r="J965" s="186">
        <f>ROUND(I965*H965,2)</f>
        <v>0</v>
      </c>
      <c r="K965" s="182" t="s">
        <v>150</v>
      </c>
      <c r="L965" s="41"/>
      <c r="M965" s="187" t="s">
        <v>19</v>
      </c>
      <c r="N965" s="188" t="s">
        <v>40</v>
      </c>
      <c r="O965" s="66"/>
      <c r="P965" s="189">
        <f>O965*H965</f>
        <v>0</v>
      </c>
      <c r="Q965" s="189">
        <v>4.3800000000000002E-3</v>
      </c>
      <c r="R965" s="189">
        <f>Q965*H965</f>
        <v>2.15256414</v>
      </c>
      <c r="S965" s="189">
        <v>0</v>
      </c>
      <c r="T965" s="190">
        <f>S965*H965</f>
        <v>0</v>
      </c>
      <c r="U965" s="36"/>
      <c r="V965" s="36"/>
      <c r="W965" s="36"/>
      <c r="X965" s="36"/>
      <c r="Y965" s="36"/>
      <c r="Z965" s="36"/>
      <c r="AA965" s="36"/>
      <c r="AB965" s="36"/>
      <c r="AC965" s="36"/>
      <c r="AD965" s="36"/>
      <c r="AE965" s="36"/>
      <c r="AR965" s="191" t="s">
        <v>106</v>
      </c>
      <c r="AT965" s="191" t="s">
        <v>146</v>
      </c>
      <c r="AU965" s="191" t="s">
        <v>78</v>
      </c>
      <c r="AY965" s="19" t="s">
        <v>144</v>
      </c>
      <c r="BE965" s="192">
        <f>IF(N965="základní",J965,0)</f>
        <v>0</v>
      </c>
      <c r="BF965" s="192">
        <f>IF(N965="snížená",J965,0)</f>
        <v>0</v>
      </c>
      <c r="BG965" s="192">
        <f>IF(N965="zákl. přenesená",J965,0)</f>
        <v>0</v>
      </c>
      <c r="BH965" s="192">
        <f>IF(N965="sníž. přenesená",J965,0)</f>
        <v>0</v>
      </c>
      <c r="BI965" s="192">
        <f>IF(N965="nulová",J965,0)</f>
        <v>0</v>
      </c>
      <c r="BJ965" s="19" t="s">
        <v>74</v>
      </c>
      <c r="BK965" s="192">
        <f>ROUND(I965*H965,2)</f>
        <v>0</v>
      </c>
      <c r="BL965" s="19" t="s">
        <v>106</v>
      </c>
      <c r="BM965" s="191" t="s">
        <v>1145</v>
      </c>
    </row>
    <row r="966" spans="1:65" s="2" customFormat="1" ht="10.199999999999999">
      <c r="A966" s="36"/>
      <c r="B966" s="37"/>
      <c r="C966" s="38"/>
      <c r="D966" s="193" t="s">
        <v>152</v>
      </c>
      <c r="E966" s="38"/>
      <c r="F966" s="194" t="s">
        <v>1146</v>
      </c>
      <c r="G966" s="38"/>
      <c r="H966" s="38"/>
      <c r="I966" s="195"/>
      <c r="J966" s="38"/>
      <c r="K966" s="38"/>
      <c r="L966" s="41"/>
      <c r="M966" s="196"/>
      <c r="N966" s="197"/>
      <c r="O966" s="66"/>
      <c r="P966" s="66"/>
      <c r="Q966" s="66"/>
      <c r="R966" s="66"/>
      <c r="S966" s="66"/>
      <c r="T966" s="67"/>
      <c r="U966" s="36"/>
      <c r="V966" s="36"/>
      <c r="W966" s="36"/>
      <c r="X966" s="36"/>
      <c r="Y966" s="36"/>
      <c r="Z966" s="36"/>
      <c r="AA966" s="36"/>
      <c r="AB966" s="36"/>
      <c r="AC966" s="36"/>
      <c r="AD966" s="36"/>
      <c r="AE966" s="36"/>
      <c r="AT966" s="19" t="s">
        <v>152</v>
      </c>
      <c r="AU966" s="19" t="s">
        <v>78</v>
      </c>
    </row>
    <row r="967" spans="1:65" s="13" customFormat="1" ht="10.199999999999999">
      <c r="B967" s="198"/>
      <c r="C967" s="199"/>
      <c r="D967" s="200" t="s">
        <v>154</v>
      </c>
      <c r="E967" s="201" t="s">
        <v>19</v>
      </c>
      <c r="F967" s="202" t="s">
        <v>1147</v>
      </c>
      <c r="G967" s="199"/>
      <c r="H967" s="201" t="s">
        <v>19</v>
      </c>
      <c r="I967" s="203"/>
      <c r="J967" s="199"/>
      <c r="K967" s="199"/>
      <c r="L967" s="204"/>
      <c r="M967" s="205"/>
      <c r="N967" s="206"/>
      <c r="O967" s="206"/>
      <c r="P967" s="206"/>
      <c r="Q967" s="206"/>
      <c r="R967" s="206"/>
      <c r="S967" s="206"/>
      <c r="T967" s="207"/>
      <c r="AT967" s="208" t="s">
        <v>154</v>
      </c>
      <c r="AU967" s="208" t="s">
        <v>78</v>
      </c>
      <c r="AV967" s="13" t="s">
        <v>74</v>
      </c>
      <c r="AW967" s="13" t="s">
        <v>31</v>
      </c>
      <c r="AX967" s="13" t="s">
        <v>69</v>
      </c>
      <c r="AY967" s="208" t="s">
        <v>144</v>
      </c>
    </row>
    <row r="968" spans="1:65" s="14" customFormat="1" ht="10.199999999999999">
      <c r="B968" s="209"/>
      <c r="C968" s="210"/>
      <c r="D968" s="200" t="s">
        <v>154</v>
      </c>
      <c r="E968" s="211" t="s">
        <v>19</v>
      </c>
      <c r="F968" s="212" t="s">
        <v>1148</v>
      </c>
      <c r="G968" s="210"/>
      <c r="H968" s="213">
        <v>29.324999999999999</v>
      </c>
      <c r="I968" s="214"/>
      <c r="J968" s="210"/>
      <c r="K968" s="210"/>
      <c r="L968" s="215"/>
      <c r="M968" s="216"/>
      <c r="N968" s="217"/>
      <c r="O968" s="217"/>
      <c r="P968" s="217"/>
      <c r="Q968" s="217"/>
      <c r="R968" s="217"/>
      <c r="S968" s="217"/>
      <c r="T968" s="218"/>
      <c r="AT968" s="219" t="s">
        <v>154</v>
      </c>
      <c r="AU968" s="219" t="s">
        <v>78</v>
      </c>
      <c r="AV968" s="14" t="s">
        <v>78</v>
      </c>
      <c r="AW968" s="14" t="s">
        <v>31</v>
      </c>
      <c r="AX968" s="14" t="s">
        <v>69</v>
      </c>
      <c r="AY968" s="219" t="s">
        <v>144</v>
      </c>
    </row>
    <row r="969" spans="1:65" s="13" customFormat="1" ht="10.199999999999999">
      <c r="B969" s="198"/>
      <c r="C969" s="199"/>
      <c r="D969" s="200" t="s">
        <v>154</v>
      </c>
      <c r="E969" s="201" t="s">
        <v>19</v>
      </c>
      <c r="F969" s="202" t="s">
        <v>566</v>
      </c>
      <c r="G969" s="199"/>
      <c r="H969" s="201" t="s">
        <v>19</v>
      </c>
      <c r="I969" s="203"/>
      <c r="J969" s="199"/>
      <c r="K969" s="199"/>
      <c r="L969" s="204"/>
      <c r="M969" s="205"/>
      <c r="N969" s="206"/>
      <c r="O969" s="206"/>
      <c r="P969" s="206"/>
      <c r="Q969" s="206"/>
      <c r="R969" s="206"/>
      <c r="S969" s="206"/>
      <c r="T969" s="207"/>
      <c r="AT969" s="208" t="s">
        <v>154</v>
      </c>
      <c r="AU969" s="208" t="s">
        <v>78</v>
      </c>
      <c r="AV969" s="13" t="s">
        <v>74</v>
      </c>
      <c r="AW969" s="13" t="s">
        <v>31</v>
      </c>
      <c r="AX969" s="13" t="s">
        <v>69</v>
      </c>
      <c r="AY969" s="208" t="s">
        <v>144</v>
      </c>
    </row>
    <row r="970" spans="1:65" s="14" customFormat="1" ht="10.199999999999999">
      <c r="B970" s="209"/>
      <c r="C970" s="210"/>
      <c r="D970" s="200" t="s">
        <v>154</v>
      </c>
      <c r="E970" s="211" t="s">
        <v>19</v>
      </c>
      <c r="F970" s="212" t="s">
        <v>1149</v>
      </c>
      <c r="G970" s="210"/>
      <c r="H970" s="213">
        <v>-2.7549999999999999</v>
      </c>
      <c r="I970" s="214"/>
      <c r="J970" s="210"/>
      <c r="K970" s="210"/>
      <c r="L970" s="215"/>
      <c r="M970" s="216"/>
      <c r="N970" s="217"/>
      <c r="O970" s="217"/>
      <c r="P970" s="217"/>
      <c r="Q970" s="217"/>
      <c r="R970" s="217"/>
      <c r="S970" s="217"/>
      <c r="T970" s="218"/>
      <c r="AT970" s="219" t="s">
        <v>154</v>
      </c>
      <c r="AU970" s="219" t="s">
        <v>78</v>
      </c>
      <c r="AV970" s="14" t="s">
        <v>78</v>
      </c>
      <c r="AW970" s="14" t="s">
        <v>31</v>
      </c>
      <c r="AX970" s="14" t="s">
        <v>69</v>
      </c>
      <c r="AY970" s="219" t="s">
        <v>144</v>
      </c>
    </row>
    <row r="971" spans="1:65" s="14" customFormat="1" ht="10.199999999999999">
      <c r="B971" s="209"/>
      <c r="C971" s="210"/>
      <c r="D971" s="200" t="s">
        <v>154</v>
      </c>
      <c r="E971" s="211" t="s">
        <v>19</v>
      </c>
      <c r="F971" s="212" t="s">
        <v>759</v>
      </c>
      <c r="G971" s="210"/>
      <c r="H971" s="213">
        <v>-1.6</v>
      </c>
      <c r="I971" s="214"/>
      <c r="J971" s="210"/>
      <c r="K971" s="210"/>
      <c r="L971" s="215"/>
      <c r="M971" s="216"/>
      <c r="N971" s="217"/>
      <c r="O971" s="217"/>
      <c r="P971" s="217"/>
      <c r="Q971" s="217"/>
      <c r="R971" s="217"/>
      <c r="S971" s="217"/>
      <c r="T971" s="218"/>
      <c r="AT971" s="219" t="s">
        <v>154</v>
      </c>
      <c r="AU971" s="219" t="s">
        <v>78</v>
      </c>
      <c r="AV971" s="14" t="s">
        <v>78</v>
      </c>
      <c r="AW971" s="14" t="s">
        <v>31</v>
      </c>
      <c r="AX971" s="14" t="s">
        <v>69</v>
      </c>
      <c r="AY971" s="219" t="s">
        <v>144</v>
      </c>
    </row>
    <row r="972" spans="1:65" s="14" customFormat="1" ht="10.199999999999999">
      <c r="B972" s="209"/>
      <c r="C972" s="210"/>
      <c r="D972" s="200" t="s">
        <v>154</v>
      </c>
      <c r="E972" s="211" t="s">
        <v>19</v>
      </c>
      <c r="F972" s="212" t="s">
        <v>1150</v>
      </c>
      <c r="G972" s="210"/>
      <c r="H972" s="213">
        <v>-1.4</v>
      </c>
      <c r="I972" s="214"/>
      <c r="J972" s="210"/>
      <c r="K972" s="210"/>
      <c r="L972" s="215"/>
      <c r="M972" s="216"/>
      <c r="N972" s="217"/>
      <c r="O972" s="217"/>
      <c r="P972" s="217"/>
      <c r="Q972" s="217"/>
      <c r="R972" s="217"/>
      <c r="S972" s="217"/>
      <c r="T972" s="218"/>
      <c r="AT972" s="219" t="s">
        <v>154</v>
      </c>
      <c r="AU972" s="219" t="s">
        <v>78</v>
      </c>
      <c r="AV972" s="14" t="s">
        <v>78</v>
      </c>
      <c r="AW972" s="14" t="s">
        <v>31</v>
      </c>
      <c r="AX972" s="14" t="s">
        <v>69</v>
      </c>
      <c r="AY972" s="219" t="s">
        <v>144</v>
      </c>
    </row>
    <row r="973" spans="1:65" s="13" customFormat="1" ht="10.199999999999999">
      <c r="B973" s="198"/>
      <c r="C973" s="199"/>
      <c r="D973" s="200" t="s">
        <v>154</v>
      </c>
      <c r="E973" s="201" t="s">
        <v>19</v>
      </c>
      <c r="F973" s="202" t="s">
        <v>755</v>
      </c>
      <c r="G973" s="199"/>
      <c r="H973" s="201" t="s">
        <v>19</v>
      </c>
      <c r="I973" s="203"/>
      <c r="J973" s="199"/>
      <c r="K973" s="199"/>
      <c r="L973" s="204"/>
      <c r="M973" s="205"/>
      <c r="N973" s="206"/>
      <c r="O973" s="206"/>
      <c r="P973" s="206"/>
      <c r="Q973" s="206"/>
      <c r="R973" s="206"/>
      <c r="S973" s="206"/>
      <c r="T973" s="207"/>
      <c r="AT973" s="208" t="s">
        <v>154</v>
      </c>
      <c r="AU973" s="208" t="s">
        <v>78</v>
      </c>
      <c r="AV973" s="13" t="s">
        <v>74</v>
      </c>
      <c r="AW973" s="13" t="s">
        <v>31</v>
      </c>
      <c r="AX973" s="13" t="s">
        <v>69</v>
      </c>
      <c r="AY973" s="208" t="s">
        <v>144</v>
      </c>
    </row>
    <row r="974" spans="1:65" s="14" customFormat="1" ht="10.199999999999999">
      <c r="B974" s="209"/>
      <c r="C974" s="210"/>
      <c r="D974" s="200" t="s">
        <v>154</v>
      </c>
      <c r="E974" s="211" t="s">
        <v>19</v>
      </c>
      <c r="F974" s="212" t="s">
        <v>1151</v>
      </c>
      <c r="G974" s="210"/>
      <c r="H974" s="213">
        <v>23.154</v>
      </c>
      <c r="I974" s="214"/>
      <c r="J974" s="210"/>
      <c r="K974" s="210"/>
      <c r="L974" s="215"/>
      <c r="M974" s="216"/>
      <c r="N974" s="217"/>
      <c r="O974" s="217"/>
      <c r="P974" s="217"/>
      <c r="Q974" s="217"/>
      <c r="R974" s="217"/>
      <c r="S974" s="217"/>
      <c r="T974" s="218"/>
      <c r="AT974" s="219" t="s">
        <v>154</v>
      </c>
      <c r="AU974" s="219" t="s">
        <v>78</v>
      </c>
      <c r="AV974" s="14" t="s">
        <v>78</v>
      </c>
      <c r="AW974" s="14" t="s">
        <v>31</v>
      </c>
      <c r="AX974" s="14" t="s">
        <v>69</v>
      </c>
      <c r="AY974" s="219" t="s">
        <v>144</v>
      </c>
    </row>
    <row r="975" spans="1:65" s="13" customFormat="1" ht="10.199999999999999">
      <c r="B975" s="198"/>
      <c r="C975" s="199"/>
      <c r="D975" s="200" t="s">
        <v>154</v>
      </c>
      <c r="E975" s="201" t="s">
        <v>19</v>
      </c>
      <c r="F975" s="202" t="s">
        <v>566</v>
      </c>
      <c r="G975" s="199"/>
      <c r="H975" s="201" t="s">
        <v>19</v>
      </c>
      <c r="I975" s="203"/>
      <c r="J975" s="199"/>
      <c r="K975" s="199"/>
      <c r="L975" s="204"/>
      <c r="M975" s="205"/>
      <c r="N975" s="206"/>
      <c r="O975" s="206"/>
      <c r="P975" s="206"/>
      <c r="Q975" s="206"/>
      <c r="R975" s="206"/>
      <c r="S975" s="206"/>
      <c r="T975" s="207"/>
      <c r="AT975" s="208" t="s">
        <v>154</v>
      </c>
      <c r="AU975" s="208" t="s">
        <v>78</v>
      </c>
      <c r="AV975" s="13" t="s">
        <v>74</v>
      </c>
      <c r="AW975" s="13" t="s">
        <v>31</v>
      </c>
      <c r="AX975" s="13" t="s">
        <v>69</v>
      </c>
      <c r="AY975" s="208" t="s">
        <v>144</v>
      </c>
    </row>
    <row r="976" spans="1:65" s="14" customFormat="1" ht="10.199999999999999">
      <c r="B976" s="209"/>
      <c r="C976" s="210"/>
      <c r="D976" s="200" t="s">
        <v>154</v>
      </c>
      <c r="E976" s="211" t="s">
        <v>19</v>
      </c>
      <c r="F976" s="212" t="s">
        <v>1152</v>
      </c>
      <c r="G976" s="210"/>
      <c r="H976" s="213">
        <v>-5.6</v>
      </c>
      <c r="I976" s="214"/>
      <c r="J976" s="210"/>
      <c r="K976" s="210"/>
      <c r="L976" s="215"/>
      <c r="M976" s="216"/>
      <c r="N976" s="217"/>
      <c r="O976" s="217"/>
      <c r="P976" s="217"/>
      <c r="Q976" s="217"/>
      <c r="R976" s="217"/>
      <c r="S976" s="217"/>
      <c r="T976" s="218"/>
      <c r="AT976" s="219" t="s">
        <v>154</v>
      </c>
      <c r="AU976" s="219" t="s">
        <v>78</v>
      </c>
      <c r="AV976" s="14" t="s">
        <v>78</v>
      </c>
      <c r="AW976" s="14" t="s">
        <v>31</v>
      </c>
      <c r="AX976" s="14" t="s">
        <v>69</v>
      </c>
      <c r="AY976" s="219" t="s">
        <v>144</v>
      </c>
    </row>
    <row r="977" spans="2:51" s="13" customFormat="1" ht="10.199999999999999">
      <c r="B977" s="198"/>
      <c r="C977" s="199"/>
      <c r="D977" s="200" t="s">
        <v>154</v>
      </c>
      <c r="E977" s="201" t="s">
        <v>19</v>
      </c>
      <c r="F977" s="202" t="s">
        <v>753</v>
      </c>
      <c r="G977" s="199"/>
      <c r="H977" s="201" t="s">
        <v>19</v>
      </c>
      <c r="I977" s="203"/>
      <c r="J977" s="199"/>
      <c r="K977" s="199"/>
      <c r="L977" s="204"/>
      <c r="M977" s="205"/>
      <c r="N977" s="206"/>
      <c r="O977" s="206"/>
      <c r="P977" s="206"/>
      <c r="Q977" s="206"/>
      <c r="R977" s="206"/>
      <c r="S977" s="206"/>
      <c r="T977" s="207"/>
      <c r="AT977" s="208" t="s">
        <v>154</v>
      </c>
      <c r="AU977" s="208" t="s">
        <v>78</v>
      </c>
      <c r="AV977" s="13" t="s">
        <v>74</v>
      </c>
      <c r="AW977" s="13" t="s">
        <v>31</v>
      </c>
      <c r="AX977" s="13" t="s">
        <v>69</v>
      </c>
      <c r="AY977" s="208" t="s">
        <v>144</v>
      </c>
    </row>
    <row r="978" spans="2:51" s="14" customFormat="1" ht="10.199999999999999">
      <c r="B978" s="209"/>
      <c r="C978" s="210"/>
      <c r="D978" s="200" t="s">
        <v>154</v>
      </c>
      <c r="E978" s="211" t="s">
        <v>19</v>
      </c>
      <c r="F978" s="212" t="s">
        <v>1153</v>
      </c>
      <c r="G978" s="210"/>
      <c r="H978" s="213">
        <v>41.871000000000002</v>
      </c>
      <c r="I978" s="214"/>
      <c r="J978" s="210"/>
      <c r="K978" s="210"/>
      <c r="L978" s="215"/>
      <c r="M978" s="216"/>
      <c r="N978" s="217"/>
      <c r="O978" s="217"/>
      <c r="P978" s="217"/>
      <c r="Q978" s="217"/>
      <c r="R978" s="217"/>
      <c r="S978" s="217"/>
      <c r="T978" s="218"/>
      <c r="AT978" s="219" t="s">
        <v>154</v>
      </c>
      <c r="AU978" s="219" t="s">
        <v>78</v>
      </c>
      <c r="AV978" s="14" t="s">
        <v>78</v>
      </c>
      <c r="AW978" s="14" t="s">
        <v>31</v>
      </c>
      <c r="AX978" s="14" t="s">
        <v>69</v>
      </c>
      <c r="AY978" s="219" t="s">
        <v>144</v>
      </c>
    </row>
    <row r="979" spans="2:51" s="13" customFormat="1" ht="10.199999999999999">
      <c r="B979" s="198"/>
      <c r="C979" s="199"/>
      <c r="D979" s="200" t="s">
        <v>154</v>
      </c>
      <c r="E979" s="201" t="s">
        <v>19</v>
      </c>
      <c r="F979" s="202" t="s">
        <v>566</v>
      </c>
      <c r="G979" s="199"/>
      <c r="H979" s="201" t="s">
        <v>19</v>
      </c>
      <c r="I979" s="203"/>
      <c r="J979" s="199"/>
      <c r="K979" s="199"/>
      <c r="L979" s="204"/>
      <c r="M979" s="205"/>
      <c r="N979" s="206"/>
      <c r="O979" s="206"/>
      <c r="P979" s="206"/>
      <c r="Q979" s="206"/>
      <c r="R979" s="206"/>
      <c r="S979" s="206"/>
      <c r="T979" s="207"/>
      <c r="AT979" s="208" t="s">
        <v>154</v>
      </c>
      <c r="AU979" s="208" t="s">
        <v>78</v>
      </c>
      <c r="AV979" s="13" t="s">
        <v>74</v>
      </c>
      <c r="AW979" s="13" t="s">
        <v>31</v>
      </c>
      <c r="AX979" s="13" t="s">
        <v>69</v>
      </c>
      <c r="AY979" s="208" t="s">
        <v>144</v>
      </c>
    </row>
    <row r="980" spans="2:51" s="14" customFormat="1" ht="10.199999999999999">
      <c r="B980" s="209"/>
      <c r="C980" s="210"/>
      <c r="D980" s="200" t="s">
        <v>154</v>
      </c>
      <c r="E980" s="211" t="s">
        <v>19</v>
      </c>
      <c r="F980" s="212" t="s">
        <v>1154</v>
      </c>
      <c r="G980" s="210"/>
      <c r="H980" s="213">
        <v>-3.2</v>
      </c>
      <c r="I980" s="214"/>
      <c r="J980" s="210"/>
      <c r="K980" s="210"/>
      <c r="L980" s="215"/>
      <c r="M980" s="216"/>
      <c r="N980" s="217"/>
      <c r="O980" s="217"/>
      <c r="P980" s="217"/>
      <c r="Q980" s="217"/>
      <c r="R980" s="217"/>
      <c r="S980" s="217"/>
      <c r="T980" s="218"/>
      <c r="AT980" s="219" t="s">
        <v>154</v>
      </c>
      <c r="AU980" s="219" t="s">
        <v>78</v>
      </c>
      <c r="AV980" s="14" t="s">
        <v>78</v>
      </c>
      <c r="AW980" s="14" t="s">
        <v>31</v>
      </c>
      <c r="AX980" s="14" t="s">
        <v>69</v>
      </c>
      <c r="AY980" s="219" t="s">
        <v>144</v>
      </c>
    </row>
    <row r="981" spans="2:51" s="14" customFormat="1" ht="10.199999999999999">
      <c r="B981" s="209"/>
      <c r="C981" s="210"/>
      <c r="D981" s="200" t="s">
        <v>154</v>
      </c>
      <c r="E981" s="211" t="s">
        <v>19</v>
      </c>
      <c r="F981" s="212" t="s">
        <v>1150</v>
      </c>
      <c r="G981" s="210"/>
      <c r="H981" s="213">
        <v>-1.4</v>
      </c>
      <c r="I981" s="214"/>
      <c r="J981" s="210"/>
      <c r="K981" s="210"/>
      <c r="L981" s="215"/>
      <c r="M981" s="216"/>
      <c r="N981" s="217"/>
      <c r="O981" s="217"/>
      <c r="P981" s="217"/>
      <c r="Q981" s="217"/>
      <c r="R981" s="217"/>
      <c r="S981" s="217"/>
      <c r="T981" s="218"/>
      <c r="AT981" s="219" t="s">
        <v>154</v>
      </c>
      <c r="AU981" s="219" t="s">
        <v>78</v>
      </c>
      <c r="AV981" s="14" t="s">
        <v>78</v>
      </c>
      <c r="AW981" s="14" t="s">
        <v>31</v>
      </c>
      <c r="AX981" s="14" t="s">
        <v>69</v>
      </c>
      <c r="AY981" s="219" t="s">
        <v>144</v>
      </c>
    </row>
    <row r="982" spans="2:51" s="14" customFormat="1" ht="10.199999999999999">
      <c r="B982" s="209"/>
      <c r="C982" s="210"/>
      <c r="D982" s="200" t="s">
        <v>154</v>
      </c>
      <c r="E982" s="211" t="s">
        <v>19</v>
      </c>
      <c r="F982" s="212" t="s">
        <v>609</v>
      </c>
      <c r="G982" s="210"/>
      <c r="H982" s="213">
        <v>-2.9830000000000001</v>
      </c>
      <c r="I982" s="214"/>
      <c r="J982" s="210"/>
      <c r="K982" s="210"/>
      <c r="L982" s="215"/>
      <c r="M982" s="216"/>
      <c r="N982" s="217"/>
      <c r="O982" s="217"/>
      <c r="P982" s="217"/>
      <c r="Q982" s="217"/>
      <c r="R982" s="217"/>
      <c r="S982" s="217"/>
      <c r="T982" s="218"/>
      <c r="AT982" s="219" t="s">
        <v>154</v>
      </c>
      <c r="AU982" s="219" t="s">
        <v>78</v>
      </c>
      <c r="AV982" s="14" t="s">
        <v>78</v>
      </c>
      <c r="AW982" s="14" t="s">
        <v>31</v>
      </c>
      <c r="AX982" s="14" t="s">
        <v>69</v>
      </c>
      <c r="AY982" s="219" t="s">
        <v>144</v>
      </c>
    </row>
    <row r="983" spans="2:51" s="13" customFormat="1" ht="10.199999999999999">
      <c r="B983" s="198"/>
      <c r="C983" s="199"/>
      <c r="D983" s="200" t="s">
        <v>154</v>
      </c>
      <c r="E983" s="201" t="s">
        <v>19</v>
      </c>
      <c r="F983" s="202" t="s">
        <v>1123</v>
      </c>
      <c r="G983" s="199"/>
      <c r="H983" s="201" t="s">
        <v>19</v>
      </c>
      <c r="I983" s="203"/>
      <c r="J983" s="199"/>
      <c r="K983" s="199"/>
      <c r="L983" s="204"/>
      <c r="M983" s="205"/>
      <c r="N983" s="206"/>
      <c r="O983" s="206"/>
      <c r="P983" s="206"/>
      <c r="Q983" s="206"/>
      <c r="R983" s="206"/>
      <c r="S983" s="206"/>
      <c r="T983" s="207"/>
      <c r="AT983" s="208" t="s">
        <v>154</v>
      </c>
      <c r="AU983" s="208" t="s">
        <v>78</v>
      </c>
      <c r="AV983" s="13" t="s">
        <v>74</v>
      </c>
      <c r="AW983" s="13" t="s">
        <v>31</v>
      </c>
      <c r="AX983" s="13" t="s">
        <v>69</v>
      </c>
      <c r="AY983" s="208" t="s">
        <v>144</v>
      </c>
    </row>
    <row r="984" spans="2:51" s="14" customFormat="1" ht="10.199999999999999">
      <c r="B984" s="209"/>
      <c r="C984" s="210"/>
      <c r="D984" s="200" t="s">
        <v>154</v>
      </c>
      <c r="E984" s="211" t="s">
        <v>19</v>
      </c>
      <c r="F984" s="212" t="s">
        <v>1155</v>
      </c>
      <c r="G984" s="210"/>
      <c r="H984" s="213">
        <v>34.371000000000002</v>
      </c>
      <c r="I984" s="214"/>
      <c r="J984" s="210"/>
      <c r="K984" s="210"/>
      <c r="L984" s="215"/>
      <c r="M984" s="216"/>
      <c r="N984" s="217"/>
      <c r="O984" s="217"/>
      <c r="P984" s="217"/>
      <c r="Q984" s="217"/>
      <c r="R984" s="217"/>
      <c r="S984" s="217"/>
      <c r="T984" s="218"/>
      <c r="AT984" s="219" t="s">
        <v>154</v>
      </c>
      <c r="AU984" s="219" t="s">
        <v>78</v>
      </c>
      <c r="AV984" s="14" t="s">
        <v>78</v>
      </c>
      <c r="AW984" s="14" t="s">
        <v>31</v>
      </c>
      <c r="AX984" s="14" t="s">
        <v>69</v>
      </c>
      <c r="AY984" s="219" t="s">
        <v>144</v>
      </c>
    </row>
    <row r="985" spans="2:51" s="13" customFormat="1" ht="10.199999999999999">
      <c r="B985" s="198"/>
      <c r="C985" s="199"/>
      <c r="D985" s="200" t="s">
        <v>154</v>
      </c>
      <c r="E985" s="201" t="s">
        <v>19</v>
      </c>
      <c r="F985" s="202" t="s">
        <v>566</v>
      </c>
      <c r="G985" s="199"/>
      <c r="H985" s="201" t="s">
        <v>19</v>
      </c>
      <c r="I985" s="203"/>
      <c r="J985" s="199"/>
      <c r="K985" s="199"/>
      <c r="L985" s="204"/>
      <c r="M985" s="205"/>
      <c r="N985" s="206"/>
      <c r="O985" s="206"/>
      <c r="P985" s="206"/>
      <c r="Q985" s="206"/>
      <c r="R985" s="206"/>
      <c r="S985" s="206"/>
      <c r="T985" s="207"/>
      <c r="AT985" s="208" t="s">
        <v>154</v>
      </c>
      <c r="AU985" s="208" t="s">
        <v>78</v>
      </c>
      <c r="AV985" s="13" t="s">
        <v>74</v>
      </c>
      <c r="AW985" s="13" t="s">
        <v>31</v>
      </c>
      <c r="AX985" s="13" t="s">
        <v>69</v>
      </c>
      <c r="AY985" s="208" t="s">
        <v>144</v>
      </c>
    </row>
    <row r="986" spans="2:51" s="14" customFormat="1" ht="10.199999999999999">
      <c r="B986" s="209"/>
      <c r="C986" s="210"/>
      <c r="D986" s="200" t="s">
        <v>154</v>
      </c>
      <c r="E986" s="211" t="s">
        <v>19</v>
      </c>
      <c r="F986" s="212" t="s">
        <v>1156</v>
      </c>
      <c r="G986" s="210"/>
      <c r="H986" s="213">
        <v>-3.2</v>
      </c>
      <c r="I986" s="214"/>
      <c r="J986" s="210"/>
      <c r="K986" s="210"/>
      <c r="L986" s="215"/>
      <c r="M986" s="216"/>
      <c r="N986" s="217"/>
      <c r="O986" s="217"/>
      <c r="P986" s="217"/>
      <c r="Q986" s="217"/>
      <c r="R986" s="217"/>
      <c r="S986" s="217"/>
      <c r="T986" s="218"/>
      <c r="AT986" s="219" t="s">
        <v>154</v>
      </c>
      <c r="AU986" s="219" t="s">
        <v>78</v>
      </c>
      <c r="AV986" s="14" t="s">
        <v>78</v>
      </c>
      <c r="AW986" s="14" t="s">
        <v>31</v>
      </c>
      <c r="AX986" s="14" t="s">
        <v>69</v>
      </c>
      <c r="AY986" s="219" t="s">
        <v>144</v>
      </c>
    </row>
    <row r="987" spans="2:51" s="14" customFormat="1" ht="10.199999999999999">
      <c r="B987" s="209"/>
      <c r="C987" s="210"/>
      <c r="D987" s="200" t="s">
        <v>154</v>
      </c>
      <c r="E987" s="211" t="s">
        <v>19</v>
      </c>
      <c r="F987" s="212" t="s">
        <v>610</v>
      </c>
      <c r="G987" s="210"/>
      <c r="H987" s="213">
        <v>-3.3410000000000002</v>
      </c>
      <c r="I987" s="214"/>
      <c r="J987" s="210"/>
      <c r="K987" s="210"/>
      <c r="L987" s="215"/>
      <c r="M987" s="216"/>
      <c r="N987" s="217"/>
      <c r="O987" s="217"/>
      <c r="P987" s="217"/>
      <c r="Q987" s="217"/>
      <c r="R987" s="217"/>
      <c r="S987" s="217"/>
      <c r="T987" s="218"/>
      <c r="AT987" s="219" t="s">
        <v>154</v>
      </c>
      <c r="AU987" s="219" t="s">
        <v>78</v>
      </c>
      <c r="AV987" s="14" t="s">
        <v>78</v>
      </c>
      <c r="AW987" s="14" t="s">
        <v>31</v>
      </c>
      <c r="AX987" s="14" t="s">
        <v>69</v>
      </c>
      <c r="AY987" s="219" t="s">
        <v>144</v>
      </c>
    </row>
    <row r="988" spans="2:51" s="13" customFormat="1" ht="10.199999999999999">
      <c r="B988" s="198"/>
      <c r="C988" s="199"/>
      <c r="D988" s="200" t="s">
        <v>154</v>
      </c>
      <c r="E988" s="201" t="s">
        <v>19</v>
      </c>
      <c r="F988" s="202" t="s">
        <v>749</v>
      </c>
      <c r="G988" s="199"/>
      <c r="H988" s="201" t="s">
        <v>19</v>
      </c>
      <c r="I988" s="203"/>
      <c r="J988" s="199"/>
      <c r="K988" s="199"/>
      <c r="L988" s="204"/>
      <c r="M988" s="205"/>
      <c r="N988" s="206"/>
      <c r="O988" s="206"/>
      <c r="P988" s="206"/>
      <c r="Q988" s="206"/>
      <c r="R988" s="206"/>
      <c r="S988" s="206"/>
      <c r="T988" s="207"/>
      <c r="AT988" s="208" t="s">
        <v>154</v>
      </c>
      <c r="AU988" s="208" t="s">
        <v>78</v>
      </c>
      <c r="AV988" s="13" t="s">
        <v>74</v>
      </c>
      <c r="AW988" s="13" t="s">
        <v>31</v>
      </c>
      <c r="AX988" s="13" t="s">
        <v>69</v>
      </c>
      <c r="AY988" s="208" t="s">
        <v>144</v>
      </c>
    </row>
    <row r="989" spans="2:51" s="14" customFormat="1" ht="10.199999999999999">
      <c r="B989" s="209"/>
      <c r="C989" s="210"/>
      <c r="D989" s="200" t="s">
        <v>154</v>
      </c>
      <c r="E989" s="211" t="s">
        <v>19</v>
      </c>
      <c r="F989" s="212" t="s">
        <v>1157</v>
      </c>
      <c r="G989" s="210"/>
      <c r="H989" s="213">
        <v>73.44</v>
      </c>
      <c r="I989" s="214"/>
      <c r="J989" s="210"/>
      <c r="K989" s="210"/>
      <c r="L989" s="215"/>
      <c r="M989" s="216"/>
      <c r="N989" s="217"/>
      <c r="O989" s="217"/>
      <c r="P989" s="217"/>
      <c r="Q989" s="217"/>
      <c r="R989" s="217"/>
      <c r="S989" s="217"/>
      <c r="T989" s="218"/>
      <c r="AT989" s="219" t="s">
        <v>154</v>
      </c>
      <c r="AU989" s="219" t="s">
        <v>78</v>
      </c>
      <c r="AV989" s="14" t="s">
        <v>78</v>
      </c>
      <c r="AW989" s="14" t="s">
        <v>31</v>
      </c>
      <c r="AX989" s="14" t="s">
        <v>69</v>
      </c>
      <c r="AY989" s="219" t="s">
        <v>144</v>
      </c>
    </row>
    <row r="990" spans="2:51" s="13" customFormat="1" ht="10.199999999999999">
      <c r="B990" s="198"/>
      <c r="C990" s="199"/>
      <c r="D990" s="200" t="s">
        <v>154</v>
      </c>
      <c r="E990" s="201" t="s">
        <v>19</v>
      </c>
      <c r="F990" s="202" t="s">
        <v>566</v>
      </c>
      <c r="G990" s="199"/>
      <c r="H990" s="201" t="s">
        <v>19</v>
      </c>
      <c r="I990" s="203"/>
      <c r="J990" s="199"/>
      <c r="K990" s="199"/>
      <c r="L990" s="204"/>
      <c r="M990" s="205"/>
      <c r="N990" s="206"/>
      <c r="O990" s="206"/>
      <c r="P990" s="206"/>
      <c r="Q990" s="206"/>
      <c r="R990" s="206"/>
      <c r="S990" s="206"/>
      <c r="T990" s="207"/>
      <c r="AT990" s="208" t="s">
        <v>154</v>
      </c>
      <c r="AU990" s="208" t="s">
        <v>78</v>
      </c>
      <c r="AV990" s="13" t="s">
        <v>74</v>
      </c>
      <c r="AW990" s="13" t="s">
        <v>31</v>
      </c>
      <c r="AX990" s="13" t="s">
        <v>69</v>
      </c>
      <c r="AY990" s="208" t="s">
        <v>144</v>
      </c>
    </row>
    <row r="991" spans="2:51" s="14" customFormat="1" ht="10.199999999999999">
      <c r="B991" s="209"/>
      <c r="C991" s="210"/>
      <c r="D991" s="200" t="s">
        <v>154</v>
      </c>
      <c r="E991" s="211" t="s">
        <v>19</v>
      </c>
      <c r="F991" s="212" t="s">
        <v>1158</v>
      </c>
      <c r="G991" s="210"/>
      <c r="H991" s="213">
        <v>3.2</v>
      </c>
      <c r="I991" s="214"/>
      <c r="J991" s="210"/>
      <c r="K991" s="210"/>
      <c r="L991" s="215"/>
      <c r="M991" s="216"/>
      <c r="N991" s="217"/>
      <c r="O991" s="217"/>
      <c r="P991" s="217"/>
      <c r="Q991" s="217"/>
      <c r="R991" s="217"/>
      <c r="S991" s="217"/>
      <c r="T991" s="218"/>
      <c r="AT991" s="219" t="s">
        <v>154</v>
      </c>
      <c r="AU991" s="219" t="s">
        <v>78</v>
      </c>
      <c r="AV991" s="14" t="s">
        <v>78</v>
      </c>
      <c r="AW991" s="14" t="s">
        <v>31</v>
      </c>
      <c r="AX991" s="14" t="s">
        <v>69</v>
      </c>
      <c r="AY991" s="219" t="s">
        <v>144</v>
      </c>
    </row>
    <row r="992" spans="2:51" s="14" customFormat="1" ht="10.199999999999999">
      <c r="B992" s="209"/>
      <c r="C992" s="210"/>
      <c r="D992" s="200" t="s">
        <v>154</v>
      </c>
      <c r="E992" s="211" t="s">
        <v>19</v>
      </c>
      <c r="F992" s="212" t="s">
        <v>1159</v>
      </c>
      <c r="G992" s="210"/>
      <c r="H992" s="213">
        <v>-3.5579999999999998</v>
      </c>
      <c r="I992" s="214"/>
      <c r="J992" s="210"/>
      <c r="K992" s="210"/>
      <c r="L992" s="215"/>
      <c r="M992" s="216"/>
      <c r="N992" s="217"/>
      <c r="O992" s="217"/>
      <c r="P992" s="217"/>
      <c r="Q992" s="217"/>
      <c r="R992" s="217"/>
      <c r="S992" s="217"/>
      <c r="T992" s="218"/>
      <c r="AT992" s="219" t="s">
        <v>154</v>
      </c>
      <c r="AU992" s="219" t="s">
        <v>78</v>
      </c>
      <c r="AV992" s="14" t="s">
        <v>78</v>
      </c>
      <c r="AW992" s="14" t="s">
        <v>31</v>
      </c>
      <c r="AX992" s="14" t="s">
        <v>69</v>
      </c>
      <c r="AY992" s="219" t="s">
        <v>144</v>
      </c>
    </row>
    <row r="993" spans="2:51" s="13" customFormat="1" ht="10.199999999999999">
      <c r="B993" s="198"/>
      <c r="C993" s="199"/>
      <c r="D993" s="200" t="s">
        <v>154</v>
      </c>
      <c r="E993" s="201" t="s">
        <v>19</v>
      </c>
      <c r="F993" s="202" t="s">
        <v>1160</v>
      </c>
      <c r="G993" s="199"/>
      <c r="H993" s="201" t="s">
        <v>19</v>
      </c>
      <c r="I993" s="203"/>
      <c r="J993" s="199"/>
      <c r="K993" s="199"/>
      <c r="L993" s="204"/>
      <c r="M993" s="205"/>
      <c r="N993" s="206"/>
      <c r="O993" s="206"/>
      <c r="P993" s="206"/>
      <c r="Q993" s="206"/>
      <c r="R993" s="206"/>
      <c r="S993" s="206"/>
      <c r="T993" s="207"/>
      <c r="AT993" s="208" t="s">
        <v>154</v>
      </c>
      <c r="AU993" s="208" t="s">
        <v>78</v>
      </c>
      <c r="AV993" s="13" t="s">
        <v>74</v>
      </c>
      <c r="AW993" s="13" t="s">
        <v>31</v>
      </c>
      <c r="AX993" s="13" t="s">
        <v>69</v>
      </c>
      <c r="AY993" s="208" t="s">
        <v>144</v>
      </c>
    </row>
    <row r="994" spans="2:51" s="14" customFormat="1" ht="10.199999999999999">
      <c r="B994" s="209"/>
      <c r="C994" s="210"/>
      <c r="D994" s="200" t="s">
        <v>154</v>
      </c>
      <c r="E994" s="211" t="s">
        <v>19</v>
      </c>
      <c r="F994" s="212" t="s">
        <v>1161</v>
      </c>
      <c r="G994" s="210"/>
      <c r="H994" s="213">
        <v>20.128</v>
      </c>
      <c r="I994" s="214"/>
      <c r="J994" s="210"/>
      <c r="K994" s="210"/>
      <c r="L994" s="215"/>
      <c r="M994" s="216"/>
      <c r="N994" s="217"/>
      <c r="O994" s="217"/>
      <c r="P994" s="217"/>
      <c r="Q994" s="217"/>
      <c r="R994" s="217"/>
      <c r="S994" s="217"/>
      <c r="T994" s="218"/>
      <c r="AT994" s="219" t="s">
        <v>154</v>
      </c>
      <c r="AU994" s="219" t="s">
        <v>78</v>
      </c>
      <c r="AV994" s="14" t="s">
        <v>78</v>
      </c>
      <c r="AW994" s="14" t="s">
        <v>31</v>
      </c>
      <c r="AX994" s="14" t="s">
        <v>69</v>
      </c>
      <c r="AY994" s="219" t="s">
        <v>144</v>
      </c>
    </row>
    <row r="995" spans="2:51" s="13" customFormat="1" ht="10.199999999999999">
      <c r="B995" s="198"/>
      <c r="C995" s="199"/>
      <c r="D995" s="200" t="s">
        <v>154</v>
      </c>
      <c r="E995" s="201" t="s">
        <v>19</v>
      </c>
      <c r="F995" s="202" t="s">
        <v>566</v>
      </c>
      <c r="G995" s="199"/>
      <c r="H995" s="201" t="s">
        <v>19</v>
      </c>
      <c r="I995" s="203"/>
      <c r="J995" s="199"/>
      <c r="K995" s="199"/>
      <c r="L995" s="204"/>
      <c r="M995" s="205"/>
      <c r="N995" s="206"/>
      <c r="O995" s="206"/>
      <c r="P995" s="206"/>
      <c r="Q995" s="206"/>
      <c r="R995" s="206"/>
      <c r="S995" s="206"/>
      <c r="T995" s="207"/>
      <c r="AT995" s="208" t="s">
        <v>154</v>
      </c>
      <c r="AU995" s="208" t="s">
        <v>78</v>
      </c>
      <c r="AV995" s="13" t="s">
        <v>74</v>
      </c>
      <c r="AW995" s="13" t="s">
        <v>31</v>
      </c>
      <c r="AX995" s="13" t="s">
        <v>69</v>
      </c>
      <c r="AY995" s="208" t="s">
        <v>144</v>
      </c>
    </row>
    <row r="996" spans="2:51" s="14" customFormat="1" ht="10.199999999999999">
      <c r="B996" s="209"/>
      <c r="C996" s="210"/>
      <c r="D996" s="200" t="s">
        <v>154</v>
      </c>
      <c r="E996" s="211" t="s">
        <v>19</v>
      </c>
      <c r="F996" s="212" t="s">
        <v>1162</v>
      </c>
      <c r="G996" s="210"/>
      <c r="H996" s="213">
        <v>-2.78</v>
      </c>
      <c r="I996" s="214"/>
      <c r="J996" s="210"/>
      <c r="K996" s="210"/>
      <c r="L996" s="215"/>
      <c r="M996" s="216"/>
      <c r="N996" s="217"/>
      <c r="O996" s="217"/>
      <c r="P996" s="217"/>
      <c r="Q996" s="217"/>
      <c r="R996" s="217"/>
      <c r="S996" s="217"/>
      <c r="T996" s="218"/>
      <c r="AT996" s="219" t="s">
        <v>154</v>
      </c>
      <c r="AU996" s="219" t="s">
        <v>78</v>
      </c>
      <c r="AV996" s="14" t="s">
        <v>78</v>
      </c>
      <c r="AW996" s="14" t="s">
        <v>31</v>
      </c>
      <c r="AX996" s="14" t="s">
        <v>69</v>
      </c>
      <c r="AY996" s="219" t="s">
        <v>144</v>
      </c>
    </row>
    <row r="997" spans="2:51" s="13" customFormat="1" ht="10.199999999999999">
      <c r="B997" s="198"/>
      <c r="C997" s="199"/>
      <c r="D997" s="200" t="s">
        <v>154</v>
      </c>
      <c r="E997" s="201" t="s">
        <v>19</v>
      </c>
      <c r="F997" s="202" t="s">
        <v>751</v>
      </c>
      <c r="G997" s="199"/>
      <c r="H997" s="201" t="s">
        <v>19</v>
      </c>
      <c r="I997" s="203"/>
      <c r="J997" s="199"/>
      <c r="K997" s="199"/>
      <c r="L997" s="204"/>
      <c r="M997" s="205"/>
      <c r="N997" s="206"/>
      <c r="O997" s="206"/>
      <c r="P997" s="206"/>
      <c r="Q997" s="206"/>
      <c r="R997" s="206"/>
      <c r="S997" s="206"/>
      <c r="T997" s="207"/>
      <c r="AT997" s="208" t="s">
        <v>154</v>
      </c>
      <c r="AU997" s="208" t="s">
        <v>78</v>
      </c>
      <c r="AV997" s="13" t="s">
        <v>74</v>
      </c>
      <c r="AW997" s="13" t="s">
        <v>31</v>
      </c>
      <c r="AX997" s="13" t="s">
        <v>69</v>
      </c>
      <c r="AY997" s="208" t="s">
        <v>144</v>
      </c>
    </row>
    <row r="998" spans="2:51" s="14" customFormat="1" ht="10.199999999999999">
      <c r="B998" s="209"/>
      <c r="C998" s="210"/>
      <c r="D998" s="200" t="s">
        <v>154</v>
      </c>
      <c r="E998" s="211" t="s">
        <v>19</v>
      </c>
      <c r="F998" s="212" t="s">
        <v>1163</v>
      </c>
      <c r="G998" s="210"/>
      <c r="H998" s="213">
        <v>180.06399999999999</v>
      </c>
      <c r="I998" s="214"/>
      <c r="J998" s="210"/>
      <c r="K998" s="210"/>
      <c r="L998" s="215"/>
      <c r="M998" s="216"/>
      <c r="N998" s="217"/>
      <c r="O998" s="217"/>
      <c r="P998" s="217"/>
      <c r="Q998" s="217"/>
      <c r="R998" s="217"/>
      <c r="S998" s="217"/>
      <c r="T998" s="218"/>
      <c r="AT998" s="219" t="s">
        <v>154</v>
      </c>
      <c r="AU998" s="219" t="s">
        <v>78</v>
      </c>
      <c r="AV998" s="14" t="s">
        <v>78</v>
      </c>
      <c r="AW998" s="14" t="s">
        <v>31</v>
      </c>
      <c r="AX998" s="14" t="s">
        <v>69</v>
      </c>
      <c r="AY998" s="219" t="s">
        <v>144</v>
      </c>
    </row>
    <row r="999" spans="2:51" s="13" customFormat="1" ht="10.199999999999999">
      <c r="B999" s="198"/>
      <c r="C999" s="199"/>
      <c r="D999" s="200" t="s">
        <v>154</v>
      </c>
      <c r="E999" s="201" t="s">
        <v>19</v>
      </c>
      <c r="F999" s="202" t="s">
        <v>566</v>
      </c>
      <c r="G999" s="199"/>
      <c r="H999" s="201" t="s">
        <v>19</v>
      </c>
      <c r="I999" s="203"/>
      <c r="J999" s="199"/>
      <c r="K999" s="199"/>
      <c r="L999" s="204"/>
      <c r="M999" s="205"/>
      <c r="N999" s="206"/>
      <c r="O999" s="206"/>
      <c r="P999" s="206"/>
      <c r="Q999" s="206"/>
      <c r="R999" s="206"/>
      <c r="S999" s="206"/>
      <c r="T999" s="207"/>
      <c r="AT999" s="208" t="s">
        <v>154</v>
      </c>
      <c r="AU999" s="208" t="s">
        <v>78</v>
      </c>
      <c r="AV999" s="13" t="s">
        <v>74</v>
      </c>
      <c r="AW999" s="13" t="s">
        <v>31</v>
      </c>
      <c r="AX999" s="13" t="s">
        <v>69</v>
      </c>
      <c r="AY999" s="208" t="s">
        <v>144</v>
      </c>
    </row>
    <row r="1000" spans="2:51" s="14" customFormat="1" ht="10.199999999999999">
      <c r="B1000" s="209"/>
      <c r="C1000" s="210"/>
      <c r="D1000" s="200" t="s">
        <v>154</v>
      </c>
      <c r="E1000" s="211" t="s">
        <v>19</v>
      </c>
      <c r="F1000" s="212" t="s">
        <v>589</v>
      </c>
      <c r="G1000" s="210"/>
      <c r="H1000" s="213">
        <v>-15.07</v>
      </c>
      <c r="I1000" s="214"/>
      <c r="J1000" s="210"/>
      <c r="K1000" s="210"/>
      <c r="L1000" s="215"/>
      <c r="M1000" s="216"/>
      <c r="N1000" s="217"/>
      <c r="O1000" s="217"/>
      <c r="P1000" s="217"/>
      <c r="Q1000" s="217"/>
      <c r="R1000" s="217"/>
      <c r="S1000" s="217"/>
      <c r="T1000" s="218"/>
      <c r="AT1000" s="219" t="s">
        <v>154</v>
      </c>
      <c r="AU1000" s="219" t="s">
        <v>78</v>
      </c>
      <c r="AV1000" s="14" t="s">
        <v>78</v>
      </c>
      <c r="AW1000" s="14" t="s">
        <v>31</v>
      </c>
      <c r="AX1000" s="14" t="s">
        <v>69</v>
      </c>
      <c r="AY1000" s="219" t="s">
        <v>144</v>
      </c>
    </row>
    <row r="1001" spans="2:51" s="14" customFormat="1" ht="10.199999999999999">
      <c r="B1001" s="209"/>
      <c r="C1001" s="210"/>
      <c r="D1001" s="200" t="s">
        <v>154</v>
      </c>
      <c r="E1001" s="211" t="s">
        <v>19</v>
      </c>
      <c r="F1001" s="212" t="s">
        <v>1164</v>
      </c>
      <c r="G1001" s="210"/>
      <c r="H1001" s="213">
        <v>-17.492000000000001</v>
      </c>
      <c r="I1001" s="214"/>
      <c r="J1001" s="210"/>
      <c r="K1001" s="210"/>
      <c r="L1001" s="215"/>
      <c r="M1001" s="216"/>
      <c r="N1001" s="217"/>
      <c r="O1001" s="217"/>
      <c r="P1001" s="217"/>
      <c r="Q1001" s="217"/>
      <c r="R1001" s="217"/>
      <c r="S1001" s="217"/>
      <c r="T1001" s="218"/>
      <c r="AT1001" s="219" t="s">
        <v>154</v>
      </c>
      <c r="AU1001" s="219" t="s">
        <v>78</v>
      </c>
      <c r="AV1001" s="14" t="s">
        <v>78</v>
      </c>
      <c r="AW1001" s="14" t="s">
        <v>31</v>
      </c>
      <c r="AX1001" s="14" t="s">
        <v>69</v>
      </c>
      <c r="AY1001" s="219" t="s">
        <v>144</v>
      </c>
    </row>
    <row r="1002" spans="2:51" s="14" customFormat="1" ht="10.199999999999999">
      <c r="B1002" s="209"/>
      <c r="C1002" s="210"/>
      <c r="D1002" s="200" t="s">
        <v>154</v>
      </c>
      <c r="E1002" s="211" t="s">
        <v>19</v>
      </c>
      <c r="F1002" s="212" t="s">
        <v>1165</v>
      </c>
      <c r="G1002" s="210"/>
      <c r="H1002" s="213">
        <v>-9.6</v>
      </c>
      <c r="I1002" s="214"/>
      <c r="J1002" s="210"/>
      <c r="K1002" s="210"/>
      <c r="L1002" s="215"/>
      <c r="M1002" s="216"/>
      <c r="N1002" s="217"/>
      <c r="O1002" s="217"/>
      <c r="P1002" s="217"/>
      <c r="Q1002" s="217"/>
      <c r="R1002" s="217"/>
      <c r="S1002" s="217"/>
      <c r="T1002" s="218"/>
      <c r="AT1002" s="219" t="s">
        <v>154</v>
      </c>
      <c r="AU1002" s="219" t="s">
        <v>78</v>
      </c>
      <c r="AV1002" s="14" t="s">
        <v>78</v>
      </c>
      <c r="AW1002" s="14" t="s">
        <v>31</v>
      </c>
      <c r="AX1002" s="14" t="s">
        <v>69</v>
      </c>
      <c r="AY1002" s="219" t="s">
        <v>144</v>
      </c>
    </row>
    <row r="1003" spans="2:51" s="14" customFormat="1" ht="10.199999999999999">
      <c r="B1003" s="209"/>
      <c r="C1003" s="210"/>
      <c r="D1003" s="200" t="s">
        <v>154</v>
      </c>
      <c r="E1003" s="211" t="s">
        <v>19</v>
      </c>
      <c r="F1003" s="212" t="s">
        <v>592</v>
      </c>
      <c r="G1003" s="210"/>
      <c r="H1003" s="213">
        <v>-10.119999999999999</v>
      </c>
      <c r="I1003" s="214"/>
      <c r="J1003" s="210"/>
      <c r="K1003" s="210"/>
      <c r="L1003" s="215"/>
      <c r="M1003" s="216"/>
      <c r="N1003" s="217"/>
      <c r="O1003" s="217"/>
      <c r="P1003" s="217"/>
      <c r="Q1003" s="217"/>
      <c r="R1003" s="217"/>
      <c r="S1003" s="217"/>
      <c r="T1003" s="218"/>
      <c r="AT1003" s="219" t="s">
        <v>154</v>
      </c>
      <c r="AU1003" s="219" t="s">
        <v>78</v>
      </c>
      <c r="AV1003" s="14" t="s">
        <v>78</v>
      </c>
      <c r="AW1003" s="14" t="s">
        <v>31</v>
      </c>
      <c r="AX1003" s="14" t="s">
        <v>69</v>
      </c>
      <c r="AY1003" s="219" t="s">
        <v>144</v>
      </c>
    </row>
    <row r="1004" spans="2:51" s="13" customFormat="1" ht="10.199999999999999">
      <c r="B1004" s="198"/>
      <c r="C1004" s="199"/>
      <c r="D1004" s="200" t="s">
        <v>154</v>
      </c>
      <c r="E1004" s="201" t="s">
        <v>19</v>
      </c>
      <c r="F1004" s="202" t="s">
        <v>1166</v>
      </c>
      <c r="G1004" s="199"/>
      <c r="H1004" s="201" t="s">
        <v>19</v>
      </c>
      <c r="I1004" s="203"/>
      <c r="J1004" s="199"/>
      <c r="K1004" s="199"/>
      <c r="L1004" s="204"/>
      <c r="M1004" s="205"/>
      <c r="N1004" s="206"/>
      <c r="O1004" s="206"/>
      <c r="P1004" s="206"/>
      <c r="Q1004" s="206"/>
      <c r="R1004" s="206"/>
      <c r="S1004" s="206"/>
      <c r="T1004" s="207"/>
      <c r="AT1004" s="208" t="s">
        <v>154</v>
      </c>
      <c r="AU1004" s="208" t="s">
        <v>78</v>
      </c>
      <c r="AV1004" s="13" t="s">
        <v>74</v>
      </c>
      <c r="AW1004" s="13" t="s">
        <v>31</v>
      </c>
      <c r="AX1004" s="13" t="s">
        <v>69</v>
      </c>
      <c r="AY1004" s="208" t="s">
        <v>144</v>
      </c>
    </row>
    <row r="1005" spans="2:51" s="14" customFormat="1" ht="10.199999999999999">
      <c r="B1005" s="209"/>
      <c r="C1005" s="210"/>
      <c r="D1005" s="200" t="s">
        <v>154</v>
      </c>
      <c r="E1005" s="211" t="s">
        <v>19</v>
      </c>
      <c r="F1005" s="212" t="s">
        <v>1167</v>
      </c>
      <c r="G1005" s="210"/>
      <c r="H1005" s="213">
        <v>40.799999999999997</v>
      </c>
      <c r="I1005" s="214"/>
      <c r="J1005" s="210"/>
      <c r="K1005" s="210"/>
      <c r="L1005" s="215"/>
      <c r="M1005" s="216"/>
      <c r="N1005" s="217"/>
      <c r="O1005" s="217"/>
      <c r="P1005" s="217"/>
      <c r="Q1005" s="217"/>
      <c r="R1005" s="217"/>
      <c r="S1005" s="217"/>
      <c r="T1005" s="218"/>
      <c r="AT1005" s="219" t="s">
        <v>154</v>
      </c>
      <c r="AU1005" s="219" t="s">
        <v>78</v>
      </c>
      <c r="AV1005" s="14" t="s">
        <v>78</v>
      </c>
      <c r="AW1005" s="14" t="s">
        <v>31</v>
      </c>
      <c r="AX1005" s="14" t="s">
        <v>69</v>
      </c>
      <c r="AY1005" s="219" t="s">
        <v>144</v>
      </c>
    </row>
    <row r="1006" spans="2:51" s="13" customFormat="1" ht="10.199999999999999">
      <c r="B1006" s="198"/>
      <c r="C1006" s="199"/>
      <c r="D1006" s="200" t="s">
        <v>154</v>
      </c>
      <c r="E1006" s="201" t="s">
        <v>19</v>
      </c>
      <c r="F1006" s="202" t="s">
        <v>1168</v>
      </c>
      <c r="G1006" s="199"/>
      <c r="H1006" s="201" t="s">
        <v>19</v>
      </c>
      <c r="I1006" s="203"/>
      <c r="J1006" s="199"/>
      <c r="K1006" s="199"/>
      <c r="L1006" s="204"/>
      <c r="M1006" s="205"/>
      <c r="N1006" s="206"/>
      <c r="O1006" s="206"/>
      <c r="P1006" s="206"/>
      <c r="Q1006" s="206"/>
      <c r="R1006" s="206"/>
      <c r="S1006" s="206"/>
      <c r="T1006" s="207"/>
      <c r="AT1006" s="208" t="s">
        <v>154</v>
      </c>
      <c r="AU1006" s="208" t="s">
        <v>78</v>
      </c>
      <c r="AV1006" s="13" t="s">
        <v>74</v>
      </c>
      <c r="AW1006" s="13" t="s">
        <v>31</v>
      </c>
      <c r="AX1006" s="13" t="s">
        <v>69</v>
      </c>
      <c r="AY1006" s="208" t="s">
        <v>144</v>
      </c>
    </row>
    <row r="1007" spans="2:51" s="14" customFormat="1" ht="10.199999999999999">
      <c r="B1007" s="209"/>
      <c r="C1007" s="210"/>
      <c r="D1007" s="200" t="s">
        <v>154</v>
      </c>
      <c r="E1007" s="211" t="s">
        <v>19</v>
      </c>
      <c r="F1007" s="212" t="s">
        <v>567</v>
      </c>
      <c r="G1007" s="210"/>
      <c r="H1007" s="213">
        <v>-1.68</v>
      </c>
      <c r="I1007" s="214"/>
      <c r="J1007" s="210"/>
      <c r="K1007" s="210"/>
      <c r="L1007" s="215"/>
      <c r="M1007" s="216"/>
      <c r="N1007" s="217"/>
      <c r="O1007" s="217"/>
      <c r="P1007" s="217"/>
      <c r="Q1007" s="217"/>
      <c r="R1007" s="217"/>
      <c r="S1007" s="217"/>
      <c r="T1007" s="218"/>
      <c r="AT1007" s="219" t="s">
        <v>154</v>
      </c>
      <c r="AU1007" s="219" t="s">
        <v>78</v>
      </c>
      <c r="AV1007" s="14" t="s">
        <v>78</v>
      </c>
      <c r="AW1007" s="14" t="s">
        <v>31</v>
      </c>
      <c r="AX1007" s="14" t="s">
        <v>69</v>
      </c>
      <c r="AY1007" s="219" t="s">
        <v>144</v>
      </c>
    </row>
    <row r="1008" spans="2:51" s="14" customFormat="1" ht="10.199999999999999">
      <c r="B1008" s="209"/>
      <c r="C1008" s="210"/>
      <c r="D1008" s="200" t="s">
        <v>154</v>
      </c>
      <c r="E1008" s="211" t="s">
        <v>19</v>
      </c>
      <c r="F1008" s="212" t="s">
        <v>1169</v>
      </c>
      <c r="G1008" s="210"/>
      <c r="H1008" s="213">
        <v>-5.5659999999999998</v>
      </c>
      <c r="I1008" s="214"/>
      <c r="J1008" s="210"/>
      <c r="K1008" s="210"/>
      <c r="L1008" s="215"/>
      <c r="M1008" s="216"/>
      <c r="N1008" s="217"/>
      <c r="O1008" s="217"/>
      <c r="P1008" s="217"/>
      <c r="Q1008" s="217"/>
      <c r="R1008" s="217"/>
      <c r="S1008" s="217"/>
      <c r="T1008" s="218"/>
      <c r="AT1008" s="219" t="s">
        <v>154</v>
      </c>
      <c r="AU1008" s="219" t="s">
        <v>78</v>
      </c>
      <c r="AV1008" s="14" t="s">
        <v>78</v>
      </c>
      <c r="AW1008" s="14" t="s">
        <v>31</v>
      </c>
      <c r="AX1008" s="14" t="s">
        <v>69</v>
      </c>
      <c r="AY1008" s="219" t="s">
        <v>144</v>
      </c>
    </row>
    <row r="1009" spans="2:51" s="14" customFormat="1" ht="10.199999999999999">
      <c r="B1009" s="209"/>
      <c r="C1009" s="210"/>
      <c r="D1009" s="200" t="s">
        <v>154</v>
      </c>
      <c r="E1009" s="211" t="s">
        <v>19</v>
      </c>
      <c r="F1009" s="212" t="s">
        <v>756</v>
      </c>
      <c r="G1009" s="210"/>
      <c r="H1009" s="213">
        <v>-1.47</v>
      </c>
      <c r="I1009" s="214"/>
      <c r="J1009" s="210"/>
      <c r="K1009" s="210"/>
      <c r="L1009" s="215"/>
      <c r="M1009" s="216"/>
      <c r="N1009" s="217"/>
      <c r="O1009" s="217"/>
      <c r="P1009" s="217"/>
      <c r="Q1009" s="217"/>
      <c r="R1009" s="217"/>
      <c r="S1009" s="217"/>
      <c r="T1009" s="218"/>
      <c r="AT1009" s="219" t="s">
        <v>154</v>
      </c>
      <c r="AU1009" s="219" t="s">
        <v>78</v>
      </c>
      <c r="AV1009" s="14" t="s">
        <v>78</v>
      </c>
      <c r="AW1009" s="14" t="s">
        <v>31</v>
      </c>
      <c r="AX1009" s="14" t="s">
        <v>69</v>
      </c>
      <c r="AY1009" s="219" t="s">
        <v>144</v>
      </c>
    </row>
    <row r="1010" spans="2:51" s="14" customFormat="1" ht="10.199999999999999">
      <c r="B1010" s="209"/>
      <c r="C1010" s="210"/>
      <c r="D1010" s="200" t="s">
        <v>154</v>
      </c>
      <c r="E1010" s="211" t="s">
        <v>19</v>
      </c>
      <c r="F1010" s="212" t="s">
        <v>1170</v>
      </c>
      <c r="G1010" s="210"/>
      <c r="H1010" s="213">
        <v>-1.02</v>
      </c>
      <c r="I1010" s="214"/>
      <c r="J1010" s="210"/>
      <c r="K1010" s="210"/>
      <c r="L1010" s="215"/>
      <c r="M1010" s="216"/>
      <c r="N1010" s="217"/>
      <c r="O1010" s="217"/>
      <c r="P1010" s="217"/>
      <c r="Q1010" s="217"/>
      <c r="R1010" s="217"/>
      <c r="S1010" s="217"/>
      <c r="T1010" s="218"/>
      <c r="AT1010" s="219" t="s">
        <v>154</v>
      </c>
      <c r="AU1010" s="219" t="s">
        <v>78</v>
      </c>
      <c r="AV1010" s="14" t="s">
        <v>78</v>
      </c>
      <c r="AW1010" s="14" t="s">
        <v>31</v>
      </c>
      <c r="AX1010" s="14" t="s">
        <v>69</v>
      </c>
      <c r="AY1010" s="219" t="s">
        <v>144</v>
      </c>
    </row>
    <row r="1011" spans="2:51" s="13" customFormat="1" ht="10.199999999999999">
      <c r="B1011" s="198"/>
      <c r="C1011" s="199"/>
      <c r="D1011" s="200" t="s">
        <v>154</v>
      </c>
      <c r="E1011" s="201" t="s">
        <v>19</v>
      </c>
      <c r="F1011" s="202" t="s">
        <v>1171</v>
      </c>
      <c r="G1011" s="199"/>
      <c r="H1011" s="201" t="s">
        <v>19</v>
      </c>
      <c r="I1011" s="203"/>
      <c r="J1011" s="199"/>
      <c r="K1011" s="199"/>
      <c r="L1011" s="204"/>
      <c r="M1011" s="205"/>
      <c r="N1011" s="206"/>
      <c r="O1011" s="206"/>
      <c r="P1011" s="206"/>
      <c r="Q1011" s="206"/>
      <c r="R1011" s="206"/>
      <c r="S1011" s="206"/>
      <c r="T1011" s="207"/>
      <c r="AT1011" s="208" t="s">
        <v>154</v>
      </c>
      <c r="AU1011" s="208" t="s">
        <v>78</v>
      </c>
      <c r="AV1011" s="13" t="s">
        <v>74</v>
      </c>
      <c r="AW1011" s="13" t="s">
        <v>31</v>
      </c>
      <c r="AX1011" s="13" t="s">
        <v>69</v>
      </c>
      <c r="AY1011" s="208" t="s">
        <v>144</v>
      </c>
    </row>
    <row r="1012" spans="2:51" s="14" customFormat="1" ht="10.199999999999999">
      <c r="B1012" s="209"/>
      <c r="C1012" s="210"/>
      <c r="D1012" s="200" t="s">
        <v>154</v>
      </c>
      <c r="E1012" s="211" t="s">
        <v>19</v>
      </c>
      <c r="F1012" s="212" t="s">
        <v>1172</v>
      </c>
      <c r="G1012" s="210"/>
      <c r="H1012" s="213">
        <v>26.047999999999998</v>
      </c>
      <c r="I1012" s="214"/>
      <c r="J1012" s="210"/>
      <c r="K1012" s="210"/>
      <c r="L1012" s="215"/>
      <c r="M1012" s="216"/>
      <c r="N1012" s="217"/>
      <c r="O1012" s="217"/>
      <c r="P1012" s="217"/>
      <c r="Q1012" s="217"/>
      <c r="R1012" s="217"/>
      <c r="S1012" s="217"/>
      <c r="T1012" s="218"/>
      <c r="AT1012" s="219" t="s">
        <v>154</v>
      </c>
      <c r="AU1012" s="219" t="s">
        <v>78</v>
      </c>
      <c r="AV1012" s="14" t="s">
        <v>78</v>
      </c>
      <c r="AW1012" s="14" t="s">
        <v>31</v>
      </c>
      <c r="AX1012" s="14" t="s">
        <v>69</v>
      </c>
      <c r="AY1012" s="219" t="s">
        <v>144</v>
      </c>
    </row>
    <row r="1013" spans="2:51" s="13" customFormat="1" ht="10.199999999999999">
      <c r="B1013" s="198"/>
      <c r="C1013" s="199"/>
      <c r="D1013" s="200" t="s">
        <v>154</v>
      </c>
      <c r="E1013" s="201" t="s">
        <v>19</v>
      </c>
      <c r="F1013" s="202" t="s">
        <v>566</v>
      </c>
      <c r="G1013" s="199"/>
      <c r="H1013" s="201" t="s">
        <v>19</v>
      </c>
      <c r="I1013" s="203"/>
      <c r="J1013" s="199"/>
      <c r="K1013" s="199"/>
      <c r="L1013" s="204"/>
      <c r="M1013" s="205"/>
      <c r="N1013" s="206"/>
      <c r="O1013" s="206"/>
      <c r="P1013" s="206"/>
      <c r="Q1013" s="206"/>
      <c r="R1013" s="206"/>
      <c r="S1013" s="206"/>
      <c r="T1013" s="207"/>
      <c r="AT1013" s="208" t="s">
        <v>154</v>
      </c>
      <c r="AU1013" s="208" t="s">
        <v>78</v>
      </c>
      <c r="AV1013" s="13" t="s">
        <v>74</v>
      </c>
      <c r="AW1013" s="13" t="s">
        <v>31</v>
      </c>
      <c r="AX1013" s="13" t="s">
        <v>69</v>
      </c>
      <c r="AY1013" s="208" t="s">
        <v>144</v>
      </c>
    </row>
    <row r="1014" spans="2:51" s="14" customFormat="1" ht="10.199999999999999">
      <c r="B1014" s="209"/>
      <c r="C1014" s="210"/>
      <c r="D1014" s="200" t="s">
        <v>154</v>
      </c>
      <c r="E1014" s="211" t="s">
        <v>19</v>
      </c>
      <c r="F1014" s="212" t="s">
        <v>756</v>
      </c>
      <c r="G1014" s="210"/>
      <c r="H1014" s="213">
        <v>-1.47</v>
      </c>
      <c r="I1014" s="214"/>
      <c r="J1014" s="210"/>
      <c r="K1014" s="210"/>
      <c r="L1014" s="215"/>
      <c r="M1014" s="216"/>
      <c r="N1014" s="217"/>
      <c r="O1014" s="217"/>
      <c r="P1014" s="217"/>
      <c r="Q1014" s="217"/>
      <c r="R1014" s="217"/>
      <c r="S1014" s="217"/>
      <c r="T1014" s="218"/>
      <c r="AT1014" s="219" t="s">
        <v>154</v>
      </c>
      <c r="AU1014" s="219" t="s">
        <v>78</v>
      </c>
      <c r="AV1014" s="14" t="s">
        <v>78</v>
      </c>
      <c r="AW1014" s="14" t="s">
        <v>31</v>
      </c>
      <c r="AX1014" s="14" t="s">
        <v>69</v>
      </c>
      <c r="AY1014" s="219" t="s">
        <v>144</v>
      </c>
    </row>
    <row r="1015" spans="2:51" s="14" customFormat="1" ht="10.199999999999999">
      <c r="B1015" s="209"/>
      <c r="C1015" s="210"/>
      <c r="D1015" s="200" t="s">
        <v>154</v>
      </c>
      <c r="E1015" s="211" t="s">
        <v>19</v>
      </c>
      <c r="F1015" s="212" t="s">
        <v>1170</v>
      </c>
      <c r="G1015" s="210"/>
      <c r="H1015" s="213">
        <v>-1.02</v>
      </c>
      <c r="I1015" s="214"/>
      <c r="J1015" s="210"/>
      <c r="K1015" s="210"/>
      <c r="L1015" s="215"/>
      <c r="M1015" s="216"/>
      <c r="N1015" s="217"/>
      <c r="O1015" s="217"/>
      <c r="P1015" s="217"/>
      <c r="Q1015" s="217"/>
      <c r="R1015" s="217"/>
      <c r="S1015" s="217"/>
      <c r="T1015" s="218"/>
      <c r="AT1015" s="219" t="s">
        <v>154</v>
      </c>
      <c r="AU1015" s="219" t="s">
        <v>78</v>
      </c>
      <c r="AV1015" s="14" t="s">
        <v>78</v>
      </c>
      <c r="AW1015" s="14" t="s">
        <v>31</v>
      </c>
      <c r="AX1015" s="14" t="s">
        <v>69</v>
      </c>
      <c r="AY1015" s="219" t="s">
        <v>144</v>
      </c>
    </row>
    <row r="1016" spans="2:51" s="13" customFormat="1" ht="10.199999999999999">
      <c r="B1016" s="198"/>
      <c r="C1016" s="199"/>
      <c r="D1016" s="200" t="s">
        <v>154</v>
      </c>
      <c r="E1016" s="201" t="s">
        <v>19</v>
      </c>
      <c r="F1016" s="202" t="s">
        <v>1173</v>
      </c>
      <c r="G1016" s="199"/>
      <c r="H1016" s="201" t="s">
        <v>19</v>
      </c>
      <c r="I1016" s="203"/>
      <c r="J1016" s="199"/>
      <c r="K1016" s="199"/>
      <c r="L1016" s="204"/>
      <c r="M1016" s="205"/>
      <c r="N1016" s="206"/>
      <c r="O1016" s="206"/>
      <c r="P1016" s="206"/>
      <c r="Q1016" s="206"/>
      <c r="R1016" s="206"/>
      <c r="S1016" s="206"/>
      <c r="T1016" s="207"/>
      <c r="AT1016" s="208" t="s">
        <v>154</v>
      </c>
      <c r="AU1016" s="208" t="s">
        <v>78</v>
      </c>
      <c r="AV1016" s="13" t="s">
        <v>74</v>
      </c>
      <c r="AW1016" s="13" t="s">
        <v>31</v>
      </c>
      <c r="AX1016" s="13" t="s">
        <v>69</v>
      </c>
      <c r="AY1016" s="208" t="s">
        <v>144</v>
      </c>
    </row>
    <row r="1017" spans="2:51" s="14" customFormat="1" ht="10.199999999999999">
      <c r="B1017" s="209"/>
      <c r="C1017" s="210"/>
      <c r="D1017" s="200" t="s">
        <v>154</v>
      </c>
      <c r="E1017" s="211" t="s">
        <v>19</v>
      </c>
      <c r="F1017" s="212" t="s">
        <v>1174</v>
      </c>
      <c r="G1017" s="210"/>
      <c r="H1017" s="213">
        <v>29.76</v>
      </c>
      <c r="I1017" s="214"/>
      <c r="J1017" s="210"/>
      <c r="K1017" s="210"/>
      <c r="L1017" s="215"/>
      <c r="M1017" s="216"/>
      <c r="N1017" s="217"/>
      <c r="O1017" s="217"/>
      <c r="P1017" s="217"/>
      <c r="Q1017" s="217"/>
      <c r="R1017" s="217"/>
      <c r="S1017" s="217"/>
      <c r="T1017" s="218"/>
      <c r="AT1017" s="219" t="s">
        <v>154</v>
      </c>
      <c r="AU1017" s="219" t="s">
        <v>78</v>
      </c>
      <c r="AV1017" s="14" t="s">
        <v>78</v>
      </c>
      <c r="AW1017" s="14" t="s">
        <v>31</v>
      </c>
      <c r="AX1017" s="14" t="s">
        <v>69</v>
      </c>
      <c r="AY1017" s="219" t="s">
        <v>144</v>
      </c>
    </row>
    <row r="1018" spans="2:51" s="13" customFormat="1" ht="10.199999999999999">
      <c r="B1018" s="198"/>
      <c r="C1018" s="199"/>
      <c r="D1018" s="200" t="s">
        <v>154</v>
      </c>
      <c r="E1018" s="201" t="s">
        <v>19</v>
      </c>
      <c r="F1018" s="202" t="s">
        <v>566</v>
      </c>
      <c r="G1018" s="199"/>
      <c r="H1018" s="201" t="s">
        <v>19</v>
      </c>
      <c r="I1018" s="203"/>
      <c r="J1018" s="199"/>
      <c r="K1018" s="199"/>
      <c r="L1018" s="204"/>
      <c r="M1018" s="205"/>
      <c r="N1018" s="206"/>
      <c r="O1018" s="206"/>
      <c r="P1018" s="206"/>
      <c r="Q1018" s="206"/>
      <c r="R1018" s="206"/>
      <c r="S1018" s="206"/>
      <c r="T1018" s="207"/>
      <c r="AT1018" s="208" t="s">
        <v>154</v>
      </c>
      <c r="AU1018" s="208" t="s">
        <v>78</v>
      </c>
      <c r="AV1018" s="13" t="s">
        <v>74</v>
      </c>
      <c r="AW1018" s="13" t="s">
        <v>31</v>
      </c>
      <c r="AX1018" s="13" t="s">
        <v>69</v>
      </c>
      <c r="AY1018" s="208" t="s">
        <v>144</v>
      </c>
    </row>
    <row r="1019" spans="2:51" s="14" customFormat="1" ht="10.199999999999999">
      <c r="B1019" s="209"/>
      <c r="C1019" s="210"/>
      <c r="D1019" s="200" t="s">
        <v>154</v>
      </c>
      <c r="E1019" s="211" t="s">
        <v>19</v>
      </c>
      <c r="F1019" s="212" t="s">
        <v>756</v>
      </c>
      <c r="G1019" s="210"/>
      <c r="H1019" s="213">
        <v>-1.47</v>
      </c>
      <c r="I1019" s="214"/>
      <c r="J1019" s="210"/>
      <c r="K1019" s="210"/>
      <c r="L1019" s="215"/>
      <c r="M1019" s="216"/>
      <c r="N1019" s="217"/>
      <c r="O1019" s="217"/>
      <c r="P1019" s="217"/>
      <c r="Q1019" s="217"/>
      <c r="R1019" s="217"/>
      <c r="S1019" s="217"/>
      <c r="T1019" s="218"/>
      <c r="AT1019" s="219" t="s">
        <v>154</v>
      </c>
      <c r="AU1019" s="219" t="s">
        <v>78</v>
      </c>
      <c r="AV1019" s="14" t="s">
        <v>78</v>
      </c>
      <c r="AW1019" s="14" t="s">
        <v>31</v>
      </c>
      <c r="AX1019" s="14" t="s">
        <v>69</v>
      </c>
      <c r="AY1019" s="219" t="s">
        <v>144</v>
      </c>
    </row>
    <row r="1020" spans="2:51" s="14" customFormat="1" ht="10.199999999999999">
      <c r="B1020" s="209"/>
      <c r="C1020" s="210"/>
      <c r="D1020" s="200" t="s">
        <v>154</v>
      </c>
      <c r="E1020" s="211" t="s">
        <v>19</v>
      </c>
      <c r="F1020" s="212" t="s">
        <v>1170</v>
      </c>
      <c r="G1020" s="210"/>
      <c r="H1020" s="213">
        <v>-1.02</v>
      </c>
      <c r="I1020" s="214"/>
      <c r="J1020" s="210"/>
      <c r="K1020" s="210"/>
      <c r="L1020" s="215"/>
      <c r="M1020" s="216"/>
      <c r="N1020" s="217"/>
      <c r="O1020" s="217"/>
      <c r="P1020" s="217"/>
      <c r="Q1020" s="217"/>
      <c r="R1020" s="217"/>
      <c r="S1020" s="217"/>
      <c r="T1020" s="218"/>
      <c r="AT1020" s="219" t="s">
        <v>154</v>
      </c>
      <c r="AU1020" s="219" t="s">
        <v>78</v>
      </c>
      <c r="AV1020" s="14" t="s">
        <v>78</v>
      </c>
      <c r="AW1020" s="14" t="s">
        <v>31</v>
      </c>
      <c r="AX1020" s="14" t="s">
        <v>69</v>
      </c>
      <c r="AY1020" s="219" t="s">
        <v>144</v>
      </c>
    </row>
    <row r="1021" spans="2:51" s="13" customFormat="1" ht="10.199999999999999">
      <c r="B1021" s="198"/>
      <c r="C1021" s="199"/>
      <c r="D1021" s="200" t="s">
        <v>154</v>
      </c>
      <c r="E1021" s="201" t="s">
        <v>19</v>
      </c>
      <c r="F1021" s="202" t="s">
        <v>1175</v>
      </c>
      <c r="G1021" s="199"/>
      <c r="H1021" s="201" t="s">
        <v>19</v>
      </c>
      <c r="I1021" s="203"/>
      <c r="J1021" s="199"/>
      <c r="K1021" s="199"/>
      <c r="L1021" s="204"/>
      <c r="M1021" s="205"/>
      <c r="N1021" s="206"/>
      <c r="O1021" s="206"/>
      <c r="P1021" s="206"/>
      <c r="Q1021" s="206"/>
      <c r="R1021" s="206"/>
      <c r="S1021" s="206"/>
      <c r="T1021" s="207"/>
      <c r="AT1021" s="208" t="s">
        <v>154</v>
      </c>
      <c r="AU1021" s="208" t="s">
        <v>78</v>
      </c>
      <c r="AV1021" s="13" t="s">
        <v>74</v>
      </c>
      <c r="AW1021" s="13" t="s">
        <v>31</v>
      </c>
      <c r="AX1021" s="13" t="s">
        <v>69</v>
      </c>
      <c r="AY1021" s="208" t="s">
        <v>144</v>
      </c>
    </row>
    <row r="1022" spans="2:51" s="14" customFormat="1" ht="10.199999999999999">
      <c r="B1022" s="209"/>
      <c r="C1022" s="210"/>
      <c r="D1022" s="200" t="s">
        <v>154</v>
      </c>
      <c r="E1022" s="211" t="s">
        <v>19</v>
      </c>
      <c r="F1022" s="212" t="s">
        <v>1176</v>
      </c>
      <c r="G1022" s="210"/>
      <c r="H1022" s="213">
        <v>44.576000000000001</v>
      </c>
      <c r="I1022" s="214"/>
      <c r="J1022" s="210"/>
      <c r="K1022" s="210"/>
      <c r="L1022" s="215"/>
      <c r="M1022" s="216"/>
      <c r="N1022" s="217"/>
      <c r="O1022" s="217"/>
      <c r="P1022" s="217"/>
      <c r="Q1022" s="217"/>
      <c r="R1022" s="217"/>
      <c r="S1022" s="217"/>
      <c r="T1022" s="218"/>
      <c r="AT1022" s="219" t="s">
        <v>154</v>
      </c>
      <c r="AU1022" s="219" t="s">
        <v>78</v>
      </c>
      <c r="AV1022" s="14" t="s">
        <v>78</v>
      </c>
      <c r="AW1022" s="14" t="s">
        <v>31</v>
      </c>
      <c r="AX1022" s="14" t="s">
        <v>69</v>
      </c>
      <c r="AY1022" s="219" t="s">
        <v>144</v>
      </c>
    </row>
    <row r="1023" spans="2:51" s="13" customFormat="1" ht="10.199999999999999">
      <c r="B1023" s="198"/>
      <c r="C1023" s="199"/>
      <c r="D1023" s="200" t="s">
        <v>154</v>
      </c>
      <c r="E1023" s="201" t="s">
        <v>19</v>
      </c>
      <c r="F1023" s="202" t="s">
        <v>566</v>
      </c>
      <c r="G1023" s="199"/>
      <c r="H1023" s="201" t="s">
        <v>19</v>
      </c>
      <c r="I1023" s="203"/>
      <c r="J1023" s="199"/>
      <c r="K1023" s="199"/>
      <c r="L1023" s="204"/>
      <c r="M1023" s="205"/>
      <c r="N1023" s="206"/>
      <c r="O1023" s="206"/>
      <c r="P1023" s="206"/>
      <c r="Q1023" s="206"/>
      <c r="R1023" s="206"/>
      <c r="S1023" s="206"/>
      <c r="T1023" s="207"/>
      <c r="AT1023" s="208" t="s">
        <v>154</v>
      </c>
      <c r="AU1023" s="208" t="s">
        <v>78</v>
      </c>
      <c r="AV1023" s="13" t="s">
        <v>74</v>
      </c>
      <c r="AW1023" s="13" t="s">
        <v>31</v>
      </c>
      <c r="AX1023" s="13" t="s">
        <v>69</v>
      </c>
      <c r="AY1023" s="208" t="s">
        <v>144</v>
      </c>
    </row>
    <row r="1024" spans="2:51" s="14" customFormat="1" ht="10.199999999999999">
      <c r="B1024" s="209"/>
      <c r="C1024" s="210"/>
      <c r="D1024" s="200" t="s">
        <v>154</v>
      </c>
      <c r="E1024" s="211" t="s">
        <v>19</v>
      </c>
      <c r="F1024" s="212" t="s">
        <v>756</v>
      </c>
      <c r="G1024" s="210"/>
      <c r="H1024" s="213">
        <v>-1.47</v>
      </c>
      <c r="I1024" s="214"/>
      <c r="J1024" s="210"/>
      <c r="K1024" s="210"/>
      <c r="L1024" s="215"/>
      <c r="M1024" s="216"/>
      <c r="N1024" s="217"/>
      <c r="O1024" s="217"/>
      <c r="P1024" s="217"/>
      <c r="Q1024" s="217"/>
      <c r="R1024" s="217"/>
      <c r="S1024" s="217"/>
      <c r="T1024" s="218"/>
      <c r="AT1024" s="219" t="s">
        <v>154</v>
      </c>
      <c r="AU1024" s="219" t="s">
        <v>78</v>
      </c>
      <c r="AV1024" s="14" t="s">
        <v>78</v>
      </c>
      <c r="AW1024" s="14" t="s">
        <v>31</v>
      </c>
      <c r="AX1024" s="14" t="s">
        <v>69</v>
      </c>
      <c r="AY1024" s="219" t="s">
        <v>144</v>
      </c>
    </row>
    <row r="1025" spans="2:51" s="14" customFormat="1" ht="10.199999999999999">
      <c r="B1025" s="209"/>
      <c r="C1025" s="210"/>
      <c r="D1025" s="200" t="s">
        <v>154</v>
      </c>
      <c r="E1025" s="211" t="s">
        <v>19</v>
      </c>
      <c r="F1025" s="212" t="s">
        <v>1170</v>
      </c>
      <c r="G1025" s="210"/>
      <c r="H1025" s="213">
        <v>-1.02</v>
      </c>
      <c r="I1025" s="214"/>
      <c r="J1025" s="210"/>
      <c r="K1025" s="210"/>
      <c r="L1025" s="215"/>
      <c r="M1025" s="216"/>
      <c r="N1025" s="217"/>
      <c r="O1025" s="217"/>
      <c r="P1025" s="217"/>
      <c r="Q1025" s="217"/>
      <c r="R1025" s="217"/>
      <c r="S1025" s="217"/>
      <c r="T1025" s="218"/>
      <c r="AT1025" s="219" t="s">
        <v>154</v>
      </c>
      <c r="AU1025" s="219" t="s">
        <v>78</v>
      </c>
      <c r="AV1025" s="14" t="s">
        <v>78</v>
      </c>
      <c r="AW1025" s="14" t="s">
        <v>31</v>
      </c>
      <c r="AX1025" s="14" t="s">
        <v>69</v>
      </c>
      <c r="AY1025" s="219" t="s">
        <v>144</v>
      </c>
    </row>
    <row r="1026" spans="2:51" s="13" customFormat="1" ht="10.199999999999999">
      <c r="B1026" s="198"/>
      <c r="C1026" s="199"/>
      <c r="D1026" s="200" t="s">
        <v>154</v>
      </c>
      <c r="E1026" s="201" t="s">
        <v>19</v>
      </c>
      <c r="F1026" s="202" t="s">
        <v>1177</v>
      </c>
      <c r="G1026" s="199"/>
      <c r="H1026" s="201" t="s">
        <v>19</v>
      </c>
      <c r="I1026" s="203"/>
      <c r="J1026" s="199"/>
      <c r="K1026" s="199"/>
      <c r="L1026" s="204"/>
      <c r="M1026" s="205"/>
      <c r="N1026" s="206"/>
      <c r="O1026" s="206"/>
      <c r="P1026" s="206"/>
      <c r="Q1026" s="206"/>
      <c r="R1026" s="206"/>
      <c r="S1026" s="206"/>
      <c r="T1026" s="207"/>
      <c r="AT1026" s="208" t="s">
        <v>154</v>
      </c>
      <c r="AU1026" s="208" t="s">
        <v>78</v>
      </c>
      <c r="AV1026" s="13" t="s">
        <v>74</v>
      </c>
      <c r="AW1026" s="13" t="s">
        <v>31</v>
      </c>
      <c r="AX1026" s="13" t="s">
        <v>69</v>
      </c>
      <c r="AY1026" s="208" t="s">
        <v>144</v>
      </c>
    </row>
    <row r="1027" spans="2:51" s="14" customFormat="1" ht="10.199999999999999">
      <c r="B1027" s="209"/>
      <c r="C1027" s="210"/>
      <c r="D1027" s="200" t="s">
        <v>154</v>
      </c>
      <c r="E1027" s="211" t="s">
        <v>19</v>
      </c>
      <c r="F1027" s="212" t="s">
        <v>1178</v>
      </c>
      <c r="G1027" s="210"/>
      <c r="H1027" s="213">
        <v>11.083</v>
      </c>
      <c r="I1027" s="214"/>
      <c r="J1027" s="210"/>
      <c r="K1027" s="210"/>
      <c r="L1027" s="215"/>
      <c r="M1027" s="216"/>
      <c r="N1027" s="217"/>
      <c r="O1027" s="217"/>
      <c r="P1027" s="217"/>
      <c r="Q1027" s="217"/>
      <c r="R1027" s="217"/>
      <c r="S1027" s="217"/>
      <c r="T1027" s="218"/>
      <c r="AT1027" s="219" t="s">
        <v>154</v>
      </c>
      <c r="AU1027" s="219" t="s">
        <v>78</v>
      </c>
      <c r="AV1027" s="14" t="s">
        <v>78</v>
      </c>
      <c r="AW1027" s="14" t="s">
        <v>31</v>
      </c>
      <c r="AX1027" s="14" t="s">
        <v>69</v>
      </c>
      <c r="AY1027" s="219" t="s">
        <v>144</v>
      </c>
    </row>
    <row r="1028" spans="2:51" s="13" customFormat="1" ht="10.199999999999999">
      <c r="B1028" s="198"/>
      <c r="C1028" s="199"/>
      <c r="D1028" s="200" t="s">
        <v>154</v>
      </c>
      <c r="E1028" s="201" t="s">
        <v>19</v>
      </c>
      <c r="F1028" s="202" t="s">
        <v>566</v>
      </c>
      <c r="G1028" s="199"/>
      <c r="H1028" s="201" t="s">
        <v>19</v>
      </c>
      <c r="I1028" s="203"/>
      <c r="J1028" s="199"/>
      <c r="K1028" s="199"/>
      <c r="L1028" s="204"/>
      <c r="M1028" s="205"/>
      <c r="N1028" s="206"/>
      <c r="O1028" s="206"/>
      <c r="P1028" s="206"/>
      <c r="Q1028" s="206"/>
      <c r="R1028" s="206"/>
      <c r="S1028" s="206"/>
      <c r="T1028" s="207"/>
      <c r="AT1028" s="208" t="s">
        <v>154</v>
      </c>
      <c r="AU1028" s="208" t="s">
        <v>78</v>
      </c>
      <c r="AV1028" s="13" t="s">
        <v>74</v>
      </c>
      <c r="AW1028" s="13" t="s">
        <v>31</v>
      </c>
      <c r="AX1028" s="13" t="s">
        <v>69</v>
      </c>
      <c r="AY1028" s="208" t="s">
        <v>144</v>
      </c>
    </row>
    <row r="1029" spans="2:51" s="14" customFormat="1" ht="10.199999999999999">
      <c r="B1029" s="209"/>
      <c r="C1029" s="210"/>
      <c r="D1029" s="200" t="s">
        <v>154</v>
      </c>
      <c r="E1029" s="211" t="s">
        <v>19</v>
      </c>
      <c r="F1029" s="212" t="s">
        <v>765</v>
      </c>
      <c r="G1029" s="210"/>
      <c r="H1029" s="213">
        <v>-1.8</v>
      </c>
      <c r="I1029" s="214"/>
      <c r="J1029" s="210"/>
      <c r="K1029" s="210"/>
      <c r="L1029" s="215"/>
      <c r="M1029" s="216"/>
      <c r="N1029" s="217"/>
      <c r="O1029" s="217"/>
      <c r="P1029" s="217"/>
      <c r="Q1029" s="217"/>
      <c r="R1029" s="217"/>
      <c r="S1029" s="217"/>
      <c r="T1029" s="218"/>
      <c r="AT1029" s="219" t="s">
        <v>154</v>
      </c>
      <c r="AU1029" s="219" t="s">
        <v>78</v>
      </c>
      <c r="AV1029" s="14" t="s">
        <v>78</v>
      </c>
      <c r="AW1029" s="14" t="s">
        <v>31</v>
      </c>
      <c r="AX1029" s="14" t="s">
        <v>69</v>
      </c>
      <c r="AY1029" s="219" t="s">
        <v>144</v>
      </c>
    </row>
    <row r="1030" spans="2:51" s="13" customFormat="1" ht="10.199999999999999">
      <c r="B1030" s="198"/>
      <c r="C1030" s="199"/>
      <c r="D1030" s="200" t="s">
        <v>154</v>
      </c>
      <c r="E1030" s="201" t="s">
        <v>19</v>
      </c>
      <c r="F1030" s="202" t="s">
        <v>1179</v>
      </c>
      <c r="G1030" s="199"/>
      <c r="H1030" s="201" t="s">
        <v>19</v>
      </c>
      <c r="I1030" s="203"/>
      <c r="J1030" s="199"/>
      <c r="K1030" s="199"/>
      <c r="L1030" s="204"/>
      <c r="M1030" s="205"/>
      <c r="N1030" s="206"/>
      <c r="O1030" s="206"/>
      <c r="P1030" s="206"/>
      <c r="Q1030" s="206"/>
      <c r="R1030" s="206"/>
      <c r="S1030" s="206"/>
      <c r="T1030" s="207"/>
      <c r="AT1030" s="208" t="s">
        <v>154</v>
      </c>
      <c r="AU1030" s="208" t="s">
        <v>78</v>
      </c>
      <c r="AV1030" s="13" t="s">
        <v>74</v>
      </c>
      <c r="AW1030" s="13" t="s">
        <v>31</v>
      </c>
      <c r="AX1030" s="13" t="s">
        <v>69</v>
      </c>
      <c r="AY1030" s="208" t="s">
        <v>144</v>
      </c>
    </row>
    <row r="1031" spans="2:51" s="14" customFormat="1" ht="10.199999999999999">
      <c r="B1031" s="209"/>
      <c r="C1031" s="210"/>
      <c r="D1031" s="200" t="s">
        <v>154</v>
      </c>
      <c r="E1031" s="211" t="s">
        <v>19</v>
      </c>
      <c r="F1031" s="212" t="s">
        <v>1180</v>
      </c>
      <c r="G1031" s="210"/>
      <c r="H1031" s="213">
        <v>7.0129999999999999</v>
      </c>
      <c r="I1031" s="214"/>
      <c r="J1031" s="210"/>
      <c r="K1031" s="210"/>
      <c r="L1031" s="215"/>
      <c r="M1031" s="216"/>
      <c r="N1031" s="217"/>
      <c r="O1031" s="217"/>
      <c r="P1031" s="217"/>
      <c r="Q1031" s="217"/>
      <c r="R1031" s="217"/>
      <c r="S1031" s="217"/>
      <c r="T1031" s="218"/>
      <c r="AT1031" s="219" t="s">
        <v>154</v>
      </c>
      <c r="AU1031" s="219" t="s">
        <v>78</v>
      </c>
      <c r="AV1031" s="14" t="s">
        <v>78</v>
      </c>
      <c r="AW1031" s="14" t="s">
        <v>31</v>
      </c>
      <c r="AX1031" s="14" t="s">
        <v>69</v>
      </c>
      <c r="AY1031" s="219" t="s">
        <v>144</v>
      </c>
    </row>
    <row r="1032" spans="2:51" s="13" customFormat="1" ht="10.199999999999999">
      <c r="B1032" s="198"/>
      <c r="C1032" s="199"/>
      <c r="D1032" s="200" t="s">
        <v>154</v>
      </c>
      <c r="E1032" s="201" t="s">
        <v>19</v>
      </c>
      <c r="F1032" s="202" t="s">
        <v>566</v>
      </c>
      <c r="G1032" s="199"/>
      <c r="H1032" s="201" t="s">
        <v>19</v>
      </c>
      <c r="I1032" s="203"/>
      <c r="J1032" s="199"/>
      <c r="K1032" s="199"/>
      <c r="L1032" s="204"/>
      <c r="M1032" s="205"/>
      <c r="N1032" s="206"/>
      <c r="O1032" s="206"/>
      <c r="P1032" s="206"/>
      <c r="Q1032" s="206"/>
      <c r="R1032" s="206"/>
      <c r="S1032" s="206"/>
      <c r="T1032" s="207"/>
      <c r="AT1032" s="208" t="s">
        <v>154</v>
      </c>
      <c r="AU1032" s="208" t="s">
        <v>78</v>
      </c>
      <c r="AV1032" s="13" t="s">
        <v>74</v>
      </c>
      <c r="AW1032" s="13" t="s">
        <v>31</v>
      </c>
      <c r="AX1032" s="13" t="s">
        <v>69</v>
      </c>
      <c r="AY1032" s="208" t="s">
        <v>144</v>
      </c>
    </row>
    <row r="1033" spans="2:51" s="14" customFormat="1" ht="10.199999999999999">
      <c r="B1033" s="209"/>
      <c r="C1033" s="210"/>
      <c r="D1033" s="200" t="s">
        <v>154</v>
      </c>
      <c r="E1033" s="211" t="s">
        <v>19</v>
      </c>
      <c r="F1033" s="212" t="s">
        <v>759</v>
      </c>
      <c r="G1033" s="210"/>
      <c r="H1033" s="213">
        <v>-1.6</v>
      </c>
      <c r="I1033" s="214"/>
      <c r="J1033" s="210"/>
      <c r="K1033" s="210"/>
      <c r="L1033" s="215"/>
      <c r="M1033" s="216"/>
      <c r="N1033" s="217"/>
      <c r="O1033" s="217"/>
      <c r="P1033" s="217"/>
      <c r="Q1033" s="217"/>
      <c r="R1033" s="217"/>
      <c r="S1033" s="217"/>
      <c r="T1033" s="218"/>
      <c r="AT1033" s="219" t="s">
        <v>154</v>
      </c>
      <c r="AU1033" s="219" t="s">
        <v>78</v>
      </c>
      <c r="AV1033" s="14" t="s">
        <v>78</v>
      </c>
      <c r="AW1033" s="14" t="s">
        <v>31</v>
      </c>
      <c r="AX1033" s="14" t="s">
        <v>69</v>
      </c>
      <c r="AY1033" s="219" t="s">
        <v>144</v>
      </c>
    </row>
    <row r="1034" spans="2:51" s="13" customFormat="1" ht="10.199999999999999">
      <c r="B1034" s="198"/>
      <c r="C1034" s="199"/>
      <c r="D1034" s="200" t="s">
        <v>154</v>
      </c>
      <c r="E1034" s="201" t="s">
        <v>19</v>
      </c>
      <c r="F1034" s="202" t="s">
        <v>1181</v>
      </c>
      <c r="G1034" s="199"/>
      <c r="H1034" s="201" t="s">
        <v>19</v>
      </c>
      <c r="I1034" s="203"/>
      <c r="J1034" s="199"/>
      <c r="K1034" s="199"/>
      <c r="L1034" s="204"/>
      <c r="M1034" s="205"/>
      <c r="N1034" s="206"/>
      <c r="O1034" s="206"/>
      <c r="P1034" s="206"/>
      <c r="Q1034" s="206"/>
      <c r="R1034" s="206"/>
      <c r="S1034" s="206"/>
      <c r="T1034" s="207"/>
      <c r="AT1034" s="208" t="s">
        <v>154</v>
      </c>
      <c r="AU1034" s="208" t="s">
        <v>78</v>
      </c>
      <c r="AV1034" s="13" t="s">
        <v>74</v>
      </c>
      <c r="AW1034" s="13" t="s">
        <v>31</v>
      </c>
      <c r="AX1034" s="13" t="s">
        <v>69</v>
      </c>
      <c r="AY1034" s="208" t="s">
        <v>144</v>
      </c>
    </row>
    <row r="1035" spans="2:51" s="14" customFormat="1" ht="10.199999999999999">
      <c r="B1035" s="209"/>
      <c r="C1035" s="210"/>
      <c r="D1035" s="200" t="s">
        <v>154</v>
      </c>
      <c r="E1035" s="211" t="s">
        <v>19</v>
      </c>
      <c r="F1035" s="212" t="s">
        <v>1182</v>
      </c>
      <c r="G1035" s="210"/>
      <c r="H1035" s="213">
        <v>9.68</v>
      </c>
      <c r="I1035" s="214"/>
      <c r="J1035" s="210"/>
      <c r="K1035" s="210"/>
      <c r="L1035" s="215"/>
      <c r="M1035" s="216"/>
      <c r="N1035" s="217"/>
      <c r="O1035" s="217"/>
      <c r="P1035" s="217"/>
      <c r="Q1035" s="217"/>
      <c r="R1035" s="217"/>
      <c r="S1035" s="217"/>
      <c r="T1035" s="218"/>
      <c r="AT1035" s="219" t="s">
        <v>154</v>
      </c>
      <c r="AU1035" s="219" t="s">
        <v>78</v>
      </c>
      <c r="AV1035" s="14" t="s">
        <v>78</v>
      </c>
      <c r="AW1035" s="14" t="s">
        <v>31</v>
      </c>
      <c r="AX1035" s="14" t="s">
        <v>69</v>
      </c>
      <c r="AY1035" s="219" t="s">
        <v>144</v>
      </c>
    </row>
    <row r="1036" spans="2:51" s="13" customFormat="1" ht="10.199999999999999">
      <c r="B1036" s="198"/>
      <c r="C1036" s="199"/>
      <c r="D1036" s="200" t="s">
        <v>154</v>
      </c>
      <c r="E1036" s="201" t="s">
        <v>19</v>
      </c>
      <c r="F1036" s="202" t="s">
        <v>1183</v>
      </c>
      <c r="G1036" s="199"/>
      <c r="H1036" s="201" t="s">
        <v>19</v>
      </c>
      <c r="I1036" s="203"/>
      <c r="J1036" s="199"/>
      <c r="K1036" s="199"/>
      <c r="L1036" s="204"/>
      <c r="M1036" s="205"/>
      <c r="N1036" s="206"/>
      <c r="O1036" s="206"/>
      <c r="P1036" s="206"/>
      <c r="Q1036" s="206"/>
      <c r="R1036" s="206"/>
      <c r="S1036" s="206"/>
      <c r="T1036" s="207"/>
      <c r="AT1036" s="208" t="s">
        <v>154</v>
      </c>
      <c r="AU1036" s="208" t="s">
        <v>78</v>
      </c>
      <c r="AV1036" s="13" t="s">
        <v>74</v>
      </c>
      <c r="AW1036" s="13" t="s">
        <v>31</v>
      </c>
      <c r="AX1036" s="13" t="s">
        <v>69</v>
      </c>
      <c r="AY1036" s="208" t="s">
        <v>144</v>
      </c>
    </row>
    <row r="1037" spans="2:51" s="14" customFormat="1" ht="10.199999999999999">
      <c r="B1037" s="209"/>
      <c r="C1037" s="210"/>
      <c r="D1037" s="200" t="s">
        <v>154</v>
      </c>
      <c r="E1037" s="211" t="s">
        <v>19</v>
      </c>
      <c r="F1037" s="212" t="s">
        <v>1184</v>
      </c>
      <c r="G1037" s="210"/>
      <c r="H1037" s="213">
        <v>19.745000000000001</v>
      </c>
      <c r="I1037" s="214"/>
      <c r="J1037" s="210"/>
      <c r="K1037" s="210"/>
      <c r="L1037" s="215"/>
      <c r="M1037" s="216"/>
      <c r="N1037" s="217"/>
      <c r="O1037" s="217"/>
      <c r="P1037" s="217"/>
      <c r="Q1037" s="217"/>
      <c r="R1037" s="217"/>
      <c r="S1037" s="217"/>
      <c r="T1037" s="218"/>
      <c r="AT1037" s="219" t="s">
        <v>154</v>
      </c>
      <c r="AU1037" s="219" t="s">
        <v>78</v>
      </c>
      <c r="AV1037" s="14" t="s">
        <v>78</v>
      </c>
      <c r="AW1037" s="14" t="s">
        <v>31</v>
      </c>
      <c r="AX1037" s="14" t="s">
        <v>69</v>
      </c>
      <c r="AY1037" s="219" t="s">
        <v>144</v>
      </c>
    </row>
    <row r="1038" spans="2:51" s="13" customFormat="1" ht="10.199999999999999">
      <c r="B1038" s="198"/>
      <c r="C1038" s="199"/>
      <c r="D1038" s="200" t="s">
        <v>154</v>
      </c>
      <c r="E1038" s="201" t="s">
        <v>19</v>
      </c>
      <c r="F1038" s="202" t="s">
        <v>566</v>
      </c>
      <c r="G1038" s="199"/>
      <c r="H1038" s="201" t="s">
        <v>19</v>
      </c>
      <c r="I1038" s="203"/>
      <c r="J1038" s="199"/>
      <c r="K1038" s="199"/>
      <c r="L1038" s="204"/>
      <c r="M1038" s="205"/>
      <c r="N1038" s="206"/>
      <c r="O1038" s="206"/>
      <c r="P1038" s="206"/>
      <c r="Q1038" s="206"/>
      <c r="R1038" s="206"/>
      <c r="S1038" s="206"/>
      <c r="T1038" s="207"/>
      <c r="AT1038" s="208" t="s">
        <v>154</v>
      </c>
      <c r="AU1038" s="208" t="s">
        <v>78</v>
      </c>
      <c r="AV1038" s="13" t="s">
        <v>74</v>
      </c>
      <c r="AW1038" s="13" t="s">
        <v>31</v>
      </c>
      <c r="AX1038" s="13" t="s">
        <v>69</v>
      </c>
      <c r="AY1038" s="208" t="s">
        <v>144</v>
      </c>
    </row>
    <row r="1039" spans="2:51" s="14" customFormat="1" ht="10.199999999999999">
      <c r="B1039" s="209"/>
      <c r="C1039" s="210"/>
      <c r="D1039" s="200" t="s">
        <v>154</v>
      </c>
      <c r="E1039" s="211" t="s">
        <v>19</v>
      </c>
      <c r="F1039" s="212" t="s">
        <v>765</v>
      </c>
      <c r="G1039" s="210"/>
      <c r="H1039" s="213">
        <v>-1.8</v>
      </c>
      <c r="I1039" s="214"/>
      <c r="J1039" s="210"/>
      <c r="K1039" s="210"/>
      <c r="L1039" s="215"/>
      <c r="M1039" s="216"/>
      <c r="N1039" s="217"/>
      <c r="O1039" s="217"/>
      <c r="P1039" s="217"/>
      <c r="Q1039" s="217"/>
      <c r="R1039" s="217"/>
      <c r="S1039" s="217"/>
      <c r="T1039" s="218"/>
      <c r="AT1039" s="219" t="s">
        <v>154</v>
      </c>
      <c r="AU1039" s="219" t="s">
        <v>78</v>
      </c>
      <c r="AV1039" s="14" t="s">
        <v>78</v>
      </c>
      <c r="AW1039" s="14" t="s">
        <v>31</v>
      </c>
      <c r="AX1039" s="14" t="s">
        <v>69</v>
      </c>
      <c r="AY1039" s="219" t="s">
        <v>144</v>
      </c>
    </row>
    <row r="1040" spans="2:51" s="14" customFormat="1" ht="10.199999999999999">
      <c r="B1040" s="209"/>
      <c r="C1040" s="210"/>
      <c r="D1040" s="200" t="s">
        <v>154</v>
      </c>
      <c r="E1040" s="211" t="s">
        <v>19</v>
      </c>
      <c r="F1040" s="212" t="s">
        <v>759</v>
      </c>
      <c r="G1040" s="210"/>
      <c r="H1040" s="213">
        <v>-1.6</v>
      </c>
      <c r="I1040" s="214"/>
      <c r="J1040" s="210"/>
      <c r="K1040" s="210"/>
      <c r="L1040" s="215"/>
      <c r="M1040" s="216"/>
      <c r="N1040" s="217"/>
      <c r="O1040" s="217"/>
      <c r="P1040" s="217"/>
      <c r="Q1040" s="217"/>
      <c r="R1040" s="217"/>
      <c r="S1040" s="217"/>
      <c r="T1040" s="218"/>
      <c r="AT1040" s="219" t="s">
        <v>154</v>
      </c>
      <c r="AU1040" s="219" t="s">
        <v>78</v>
      </c>
      <c r="AV1040" s="14" t="s">
        <v>78</v>
      </c>
      <c r="AW1040" s="14" t="s">
        <v>31</v>
      </c>
      <c r="AX1040" s="14" t="s">
        <v>69</v>
      </c>
      <c r="AY1040" s="219" t="s">
        <v>144</v>
      </c>
    </row>
    <row r="1041" spans="1:65" s="13" customFormat="1" ht="10.199999999999999">
      <c r="B1041" s="198"/>
      <c r="C1041" s="199"/>
      <c r="D1041" s="200" t="s">
        <v>154</v>
      </c>
      <c r="E1041" s="201" t="s">
        <v>19</v>
      </c>
      <c r="F1041" s="202" t="s">
        <v>1185</v>
      </c>
      <c r="G1041" s="199"/>
      <c r="H1041" s="201" t="s">
        <v>19</v>
      </c>
      <c r="I1041" s="203"/>
      <c r="J1041" s="199"/>
      <c r="K1041" s="199"/>
      <c r="L1041" s="204"/>
      <c r="M1041" s="205"/>
      <c r="N1041" s="206"/>
      <c r="O1041" s="206"/>
      <c r="P1041" s="206"/>
      <c r="Q1041" s="206"/>
      <c r="R1041" s="206"/>
      <c r="S1041" s="206"/>
      <c r="T1041" s="207"/>
      <c r="AT1041" s="208" t="s">
        <v>154</v>
      </c>
      <c r="AU1041" s="208" t="s">
        <v>78</v>
      </c>
      <c r="AV1041" s="13" t="s">
        <v>74</v>
      </c>
      <c r="AW1041" s="13" t="s">
        <v>31</v>
      </c>
      <c r="AX1041" s="13" t="s">
        <v>69</v>
      </c>
      <c r="AY1041" s="208" t="s">
        <v>144</v>
      </c>
    </row>
    <row r="1042" spans="1:65" s="14" customFormat="1" ht="10.199999999999999">
      <c r="B1042" s="209"/>
      <c r="C1042" s="210"/>
      <c r="D1042" s="200" t="s">
        <v>154</v>
      </c>
      <c r="E1042" s="211" t="s">
        <v>19</v>
      </c>
      <c r="F1042" s="212" t="s">
        <v>1186</v>
      </c>
      <c r="G1042" s="210"/>
      <c r="H1042" s="213">
        <v>7.7</v>
      </c>
      <c r="I1042" s="214"/>
      <c r="J1042" s="210"/>
      <c r="K1042" s="210"/>
      <c r="L1042" s="215"/>
      <c r="M1042" s="216"/>
      <c r="N1042" s="217"/>
      <c r="O1042" s="217"/>
      <c r="P1042" s="217"/>
      <c r="Q1042" s="217"/>
      <c r="R1042" s="217"/>
      <c r="S1042" s="217"/>
      <c r="T1042" s="218"/>
      <c r="AT1042" s="219" t="s">
        <v>154</v>
      </c>
      <c r="AU1042" s="219" t="s">
        <v>78</v>
      </c>
      <c r="AV1042" s="14" t="s">
        <v>78</v>
      </c>
      <c r="AW1042" s="14" t="s">
        <v>31</v>
      </c>
      <c r="AX1042" s="14" t="s">
        <v>69</v>
      </c>
      <c r="AY1042" s="219" t="s">
        <v>144</v>
      </c>
    </row>
    <row r="1043" spans="1:65" s="13" customFormat="1" ht="10.199999999999999">
      <c r="B1043" s="198"/>
      <c r="C1043" s="199"/>
      <c r="D1043" s="200" t="s">
        <v>154</v>
      </c>
      <c r="E1043" s="201" t="s">
        <v>19</v>
      </c>
      <c r="F1043" s="202" t="s">
        <v>566</v>
      </c>
      <c r="G1043" s="199"/>
      <c r="H1043" s="201" t="s">
        <v>19</v>
      </c>
      <c r="I1043" s="203"/>
      <c r="J1043" s="199"/>
      <c r="K1043" s="199"/>
      <c r="L1043" s="204"/>
      <c r="M1043" s="205"/>
      <c r="N1043" s="206"/>
      <c r="O1043" s="206"/>
      <c r="P1043" s="206"/>
      <c r="Q1043" s="206"/>
      <c r="R1043" s="206"/>
      <c r="S1043" s="206"/>
      <c r="T1043" s="207"/>
      <c r="AT1043" s="208" t="s">
        <v>154</v>
      </c>
      <c r="AU1043" s="208" t="s">
        <v>78</v>
      </c>
      <c r="AV1043" s="13" t="s">
        <v>74</v>
      </c>
      <c r="AW1043" s="13" t="s">
        <v>31</v>
      </c>
      <c r="AX1043" s="13" t="s">
        <v>69</v>
      </c>
      <c r="AY1043" s="208" t="s">
        <v>144</v>
      </c>
    </row>
    <row r="1044" spans="1:65" s="14" customFormat="1" ht="10.199999999999999">
      <c r="B1044" s="209"/>
      <c r="C1044" s="210"/>
      <c r="D1044" s="200" t="s">
        <v>154</v>
      </c>
      <c r="E1044" s="211" t="s">
        <v>19</v>
      </c>
      <c r="F1044" s="212" t="s">
        <v>1187</v>
      </c>
      <c r="G1044" s="210"/>
      <c r="H1044" s="213">
        <v>-2.4</v>
      </c>
      <c r="I1044" s="214"/>
      <c r="J1044" s="210"/>
      <c r="K1044" s="210"/>
      <c r="L1044" s="215"/>
      <c r="M1044" s="216"/>
      <c r="N1044" s="217"/>
      <c r="O1044" s="217"/>
      <c r="P1044" s="217"/>
      <c r="Q1044" s="217"/>
      <c r="R1044" s="217"/>
      <c r="S1044" s="217"/>
      <c r="T1044" s="218"/>
      <c r="AT1044" s="219" t="s">
        <v>154</v>
      </c>
      <c r="AU1044" s="219" t="s">
        <v>78</v>
      </c>
      <c r="AV1044" s="14" t="s">
        <v>78</v>
      </c>
      <c r="AW1044" s="14" t="s">
        <v>31</v>
      </c>
      <c r="AX1044" s="14" t="s">
        <v>69</v>
      </c>
      <c r="AY1044" s="219" t="s">
        <v>144</v>
      </c>
    </row>
    <row r="1045" spans="1:65" s="15" customFormat="1" ht="10.199999999999999">
      <c r="B1045" s="220"/>
      <c r="C1045" s="221"/>
      <c r="D1045" s="200" t="s">
        <v>154</v>
      </c>
      <c r="E1045" s="222" t="s">
        <v>19</v>
      </c>
      <c r="F1045" s="223" t="s">
        <v>158</v>
      </c>
      <c r="G1045" s="221"/>
      <c r="H1045" s="224">
        <v>491.45299999999992</v>
      </c>
      <c r="I1045" s="225"/>
      <c r="J1045" s="221"/>
      <c r="K1045" s="221"/>
      <c r="L1045" s="226"/>
      <c r="M1045" s="227"/>
      <c r="N1045" s="228"/>
      <c r="O1045" s="228"/>
      <c r="P1045" s="228"/>
      <c r="Q1045" s="228"/>
      <c r="R1045" s="228"/>
      <c r="S1045" s="228"/>
      <c r="T1045" s="229"/>
      <c r="AT1045" s="230" t="s">
        <v>154</v>
      </c>
      <c r="AU1045" s="230" t="s">
        <v>78</v>
      </c>
      <c r="AV1045" s="15" t="s">
        <v>106</v>
      </c>
      <c r="AW1045" s="15" t="s">
        <v>31</v>
      </c>
      <c r="AX1045" s="15" t="s">
        <v>74</v>
      </c>
      <c r="AY1045" s="230" t="s">
        <v>144</v>
      </c>
    </row>
    <row r="1046" spans="1:65" s="2" customFormat="1" ht="16.5" customHeight="1">
      <c r="A1046" s="36"/>
      <c r="B1046" s="37"/>
      <c r="C1046" s="180" t="s">
        <v>1188</v>
      </c>
      <c r="D1046" s="180" t="s">
        <v>146</v>
      </c>
      <c r="E1046" s="181" t="s">
        <v>1189</v>
      </c>
      <c r="F1046" s="182" t="s">
        <v>1190</v>
      </c>
      <c r="G1046" s="183" t="s">
        <v>232</v>
      </c>
      <c r="H1046" s="184">
        <v>566.65200000000004</v>
      </c>
      <c r="I1046" s="185"/>
      <c r="J1046" s="186">
        <f>ROUND(I1046*H1046,2)</f>
        <v>0</v>
      </c>
      <c r="K1046" s="182" t="s">
        <v>150</v>
      </c>
      <c r="L1046" s="41"/>
      <c r="M1046" s="187" t="s">
        <v>19</v>
      </c>
      <c r="N1046" s="188" t="s">
        <v>40</v>
      </c>
      <c r="O1046" s="66"/>
      <c r="P1046" s="189">
        <f>O1046*H1046</f>
        <v>0</v>
      </c>
      <c r="Q1046" s="189">
        <v>3.0000000000000001E-3</v>
      </c>
      <c r="R1046" s="189">
        <f>Q1046*H1046</f>
        <v>1.6999560000000002</v>
      </c>
      <c r="S1046" s="189">
        <v>0</v>
      </c>
      <c r="T1046" s="190">
        <f>S1046*H1046</f>
        <v>0</v>
      </c>
      <c r="U1046" s="36"/>
      <c r="V1046" s="36"/>
      <c r="W1046" s="36"/>
      <c r="X1046" s="36"/>
      <c r="Y1046" s="36"/>
      <c r="Z1046" s="36"/>
      <c r="AA1046" s="36"/>
      <c r="AB1046" s="36"/>
      <c r="AC1046" s="36"/>
      <c r="AD1046" s="36"/>
      <c r="AE1046" s="36"/>
      <c r="AR1046" s="191" t="s">
        <v>106</v>
      </c>
      <c r="AT1046" s="191" t="s">
        <v>146</v>
      </c>
      <c r="AU1046" s="191" t="s">
        <v>78</v>
      </c>
      <c r="AY1046" s="19" t="s">
        <v>144</v>
      </c>
      <c r="BE1046" s="192">
        <f>IF(N1046="základní",J1046,0)</f>
        <v>0</v>
      </c>
      <c r="BF1046" s="192">
        <f>IF(N1046="snížená",J1046,0)</f>
        <v>0</v>
      </c>
      <c r="BG1046" s="192">
        <f>IF(N1046="zákl. přenesená",J1046,0)</f>
        <v>0</v>
      </c>
      <c r="BH1046" s="192">
        <f>IF(N1046="sníž. přenesená",J1046,0)</f>
        <v>0</v>
      </c>
      <c r="BI1046" s="192">
        <f>IF(N1046="nulová",J1046,0)</f>
        <v>0</v>
      </c>
      <c r="BJ1046" s="19" t="s">
        <v>74</v>
      </c>
      <c r="BK1046" s="192">
        <f>ROUND(I1046*H1046,2)</f>
        <v>0</v>
      </c>
      <c r="BL1046" s="19" t="s">
        <v>106</v>
      </c>
      <c r="BM1046" s="191" t="s">
        <v>1191</v>
      </c>
    </row>
    <row r="1047" spans="1:65" s="2" customFormat="1" ht="10.199999999999999">
      <c r="A1047" s="36"/>
      <c r="B1047" s="37"/>
      <c r="C1047" s="38"/>
      <c r="D1047" s="193" t="s">
        <v>152</v>
      </c>
      <c r="E1047" s="38"/>
      <c r="F1047" s="194" t="s">
        <v>1192</v>
      </c>
      <c r="G1047" s="38"/>
      <c r="H1047" s="38"/>
      <c r="I1047" s="195"/>
      <c r="J1047" s="38"/>
      <c r="K1047" s="38"/>
      <c r="L1047" s="41"/>
      <c r="M1047" s="196"/>
      <c r="N1047" s="197"/>
      <c r="O1047" s="66"/>
      <c r="P1047" s="66"/>
      <c r="Q1047" s="66"/>
      <c r="R1047" s="66"/>
      <c r="S1047" s="66"/>
      <c r="T1047" s="67"/>
      <c r="U1047" s="36"/>
      <c r="V1047" s="36"/>
      <c r="W1047" s="36"/>
      <c r="X1047" s="36"/>
      <c r="Y1047" s="36"/>
      <c r="Z1047" s="36"/>
      <c r="AA1047" s="36"/>
      <c r="AB1047" s="36"/>
      <c r="AC1047" s="36"/>
      <c r="AD1047" s="36"/>
      <c r="AE1047" s="36"/>
      <c r="AT1047" s="19" t="s">
        <v>152</v>
      </c>
      <c r="AU1047" s="19" t="s">
        <v>78</v>
      </c>
    </row>
    <row r="1048" spans="1:65" s="13" customFormat="1" ht="10.199999999999999">
      <c r="B1048" s="198"/>
      <c r="C1048" s="199"/>
      <c r="D1048" s="200" t="s">
        <v>154</v>
      </c>
      <c r="E1048" s="201" t="s">
        <v>19</v>
      </c>
      <c r="F1048" s="202" t="s">
        <v>1193</v>
      </c>
      <c r="G1048" s="199"/>
      <c r="H1048" s="201" t="s">
        <v>19</v>
      </c>
      <c r="I1048" s="203"/>
      <c r="J1048" s="199"/>
      <c r="K1048" s="199"/>
      <c r="L1048" s="204"/>
      <c r="M1048" s="205"/>
      <c r="N1048" s="206"/>
      <c r="O1048" s="206"/>
      <c r="P1048" s="206"/>
      <c r="Q1048" s="206"/>
      <c r="R1048" s="206"/>
      <c r="S1048" s="206"/>
      <c r="T1048" s="207"/>
      <c r="AT1048" s="208" t="s">
        <v>154</v>
      </c>
      <c r="AU1048" s="208" t="s">
        <v>78</v>
      </c>
      <c r="AV1048" s="13" t="s">
        <v>74</v>
      </c>
      <c r="AW1048" s="13" t="s">
        <v>31</v>
      </c>
      <c r="AX1048" s="13" t="s">
        <v>69</v>
      </c>
      <c r="AY1048" s="208" t="s">
        <v>144</v>
      </c>
    </row>
    <row r="1049" spans="1:65" s="13" customFormat="1" ht="10.199999999999999">
      <c r="B1049" s="198"/>
      <c r="C1049" s="199"/>
      <c r="D1049" s="200" t="s">
        <v>154</v>
      </c>
      <c r="E1049" s="201" t="s">
        <v>19</v>
      </c>
      <c r="F1049" s="202" t="s">
        <v>1147</v>
      </c>
      <c r="G1049" s="199"/>
      <c r="H1049" s="201" t="s">
        <v>19</v>
      </c>
      <c r="I1049" s="203"/>
      <c r="J1049" s="199"/>
      <c r="K1049" s="199"/>
      <c r="L1049" s="204"/>
      <c r="M1049" s="205"/>
      <c r="N1049" s="206"/>
      <c r="O1049" s="206"/>
      <c r="P1049" s="206"/>
      <c r="Q1049" s="206"/>
      <c r="R1049" s="206"/>
      <c r="S1049" s="206"/>
      <c r="T1049" s="207"/>
      <c r="AT1049" s="208" t="s">
        <v>154</v>
      </c>
      <c r="AU1049" s="208" t="s">
        <v>78</v>
      </c>
      <c r="AV1049" s="13" t="s">
        <v>74</v>
      </c>
      <c r="AW1049" s="13" t="s">
        <v>31</v>
      </c>
      <c r="AX1049" s="13" t="s">
        <v>69</v>
      </c>
      <c r="AY1049" s="208" t="s">
        <v>144</v>
      </c>
    </row>
    <row r="1050" spans="1:65" s="14" customFormat="1" ht="10.199999999999999">
      <c r="B1050" s="209"/>
      <c r="C1050" s="210"/>
      <c r="D1050" s="200" t="s">
        <v>154</v>
      </c>
      <c r="E1050" s="211" t="s">
        <v>19</v>
      </c>
      <c r="F1050" s="212" t="s">
        <v>1194</v>
      </c>
      <c r="G1050" s="210"/>
      <c r="H1050" s="213">
        <v>22.193000000000001</v>
      </c>
      <c r="I1050" s="214"/>
      <c r="J1050" s="210"/>
      <c r="K1050" s="210"/>
      <c r="L1050" s="215"/>
      <c r="M1050" s="216"/>
      <c r="N1050" s="217"/>
      <c r="O1050" s="217"/>
      <c r="P1050" s="217"/>
      <c r="Q1050" s="217"/>
      <c r="R1050" s="217"/>
      <c r="S1050" s="217"/>
      <c r="T1050" s="218"/>
      <c r="AT1050" s="219" t="s">
        <v>154</v>
      </c>
      <c r="AU1050" s="219" t="s">
        <v>78</v>
      </c>
      <c r="AV1050" s="14" t="s">
        <v>78</v>
      </c>
      <c r="AW1050" s="14" t="s">
        <v>31</v>
      </c>
      <c r="AX1050" s="14" t="s">
        <v>69</v>
      </c>
      <c r="AY1050" s="219" t="s">
        <v>144</v>
      </c>
    </row>
    <row r="1051" spans="1:65" s="13" customFormat="1" ht="10.199999999999999">
      <c r="B1051" s="198"/>
      <c r="C1051" s="199"/>
      <c r="D1051" s="200" t="s">
        <v>154</v>
      </c>
      <c r="E1051" s="201" t="s">
        <v>19</v>
      </c>
      <c r="F1051" s="202" t="s">
        <v>566</v>
      </c>
      <c r="G1051" s="199"/>
      <c r="H1051" s="201" t="s">
        <v>19</v>
      </c>
      <c r="I1051" s="203"/>
      <c r="J1051" s="199"/>
      <c r="K1051" s="199"/>
      <c r="L1051" s="204"/>
      <c r="M1051" s="205"/>
      <c r="N1051" s="206"/>
      <c r="O1051" s="206"/>
      <c r="P1051" s="206"/>
      <c r="Q1051" s="206"/>
      <c r="R1051" s="206"/>
      <c r="S1051" s="206"/>
      <c r="T1051" s="207"/>
      <c r="AT1051" s="208" t="s">
        <v>154</v>
      </c>
      <c r="AU1051" s="208" t="s">
        <v>78</v>
      </c>
      <c r="AV1051" s="13" t="s">
        <v>74</v>
      </c>
      <c r="AW1051" s="13" t="s">
        <v>31</v>
      </c>
      <c r="AX1051" s="13" t="s">
        <v>69</v>
      </c>
      <c r="AY1051" s="208" t="s">
        <v>144</v>
      </c>
    </row>
    <row r="1052" spans="1:65" s="14" customFormat="1" ht="10.199999999999999">
      <c r="B1052" s="209"/>
      <c r="C1052" s="210"/>
      <c r="D1052" s="200" t="s">
        <v>154</v>
      </c>
      <c r="E1052" s="211" t="s">
        <v>19</v>
      </c>
      <c r="F1052" s="212" t="s">
        <v>567</v>
      </c>
      <c r="G1052" s="210"/>
      <c r="H1052" s="213">
        <v>-1.68</v>
      </c>
      <c r="I1052" s="214"/>
      <c r="J1052" s="210"/>
      <c r="K1052" s="210"/>
      <c r="L1052" s="215"/>
      <c r="M1052" s="216"/>
      <c r="N1052" s="217"/>
      <c r="O1052" s="217"/>
      <c r="P1052" s="217"/>
      <c r="Q1052" s="217"/>
      <c r="R1052" s="217"/>
      <c r="S1052" s="217"/>
      <c r="T1052" s="218"/>
      <c r="AT1052" s="219" t="s">
        <v>154</v>
      </c>
      <c r="AU1052" s="219" t="s">
        <v>78</v>
      </c>
      <c r="AV1052" s="14" t="s">
        <v>78</v>
      </c>
      <c r="AW1052" s="14" t="s">
        <v>31</v>
      </c>
      <c r="AX1052" s="14" t="s">
        <v>69</v>
      </c>
      <c r="AY1052" s="219" t="s">
        <v>144</v>
      </c>
    </row>
    <row r="1053" spans="1:65" s="14" customFormat="1" ht="10.199999999999999">
      <c r="B1053" s="209"/>
      <c r="C1053" s="210"/>
      <c r="D1053" s="200" t="s">
        <v>154</v>
      </c>
      <c r="E1053" s="211" t="s">
        <v>19</v>
      </c>
      <c r="F1053" s="212" t="s">
        <v>756</v>
      </c>
      <c r="G1053" s="210"/>
      <c r="H1053" s="213">
        <v>-1.47</v>
      </c>
      <c r="I1053" s="214"/>
      <c r="J1053" s="210"/>
      <c r="K1053" s="210"/>
      <c r="L1053" s="215"/>
      <c r="M1053" s="216"/>
      <c r="N1053" s="217"/>
      <c r="O1053" s="217"/>
      <c r="P1053" s="217"/>
      <c r="Q1053" s="217"/>
      <c r="R1053" s="217"/>
      <c r="S1053" s="217"/>
      <c r="T1053" s="218"/>
      <c r="AT1053" s="219" t="s">
        <v>154</v>
      </c>
      <c r="AU1053" s="219" t="s">
        <v>78</v>
      </c>
      <c r="AV1053" s="14" t="s">
        <v>78</v>
      </c>
      <c r="AW1053" s="14" t="s">
        <v>31</v>
      </c>
      <c r="AX1053" s="14" t="s">
        <v>69</v>
      </c>
      <c r="AY1053" s="219" t="s">
        <v>144</v>
      </c>
    </row>
    <row r="1054" spans="1:65" s="14" customFormat="1" ht="10.199999999999999">
      <c r="B1054" s="209"/>
      <c r="C1054" s="210"/>
      <c r="D1054" s="200" t="s">
        <v>154</v>
      </c>
      <c r="E1054" s="211" t="s">
        <v>19</v>
      </c>
      <c r="F1054" s="212" t="s">
        <v>1195</v>
      </c>
      <c r="G1054" s="210"/>
      <c r="H1054" s="213">
        <v>-3.0030000000000001</v>
      </c>
      <c r="I1054" s="214"/>
      <c r="J1054" s="210"/>
      <c r="K1054" s="210"/>
      <c r="L1054" s="215"/>
      <c r="M1054" s="216"/>
      <c r="N1054" s="217"/>
      <c r="O1054" s="217"/>
      <c r="P1054" s="217"/>
      <c r="Q1054" s="217"/>
      <c r="R1054" s="217"/>
      <c r="S1054" s="217"/>
      <c r="T1054" s="218"/>
      <c r="AT1054" s="219" t="s">
        <v>154</v>
      </c>
      <c r="AU1054" s="219" t="s">
        <v>78</v>
      </c>
      <c r="AV1054" s="14" t="s">
        <v>78</v>
      </c>
      <c r="AW1054" s="14" t="s">
        <v>31</v>
      </c>
      <c r="AX1054" s="14" t="s">
        <v>69</v>
      </c>
      <c r="AY1054" s="219" t="s">
        <v>144</v>
      </c>
    </row>
    <row r="1055" spans="1:65" s="13" customFormat="1" ht="10.199999999999999">
      <c r="B1055" s="198"/>
      <c r="C1055" s="199"/>
      <c r="D1055" s="200" t="s">
        <v>154</v>
      </c>
      <c r="E1055" s="201" t="s">
        <v>19</v>
      </c>
      <c r="F1055" s="202" t="s">
        <v>755</v>
      </c>
      <c r="G1055" s="199"/>
      <c r="H1055" s="201" t="s">
        <v>19</v>
      </c>
      <c r="I1055" s="203"/>
      <c r="J1055" s="199"/>
      <c r="K1055" s="199"/>
      <c r="L1055" s="204"/>
      <c r="M1055" s="205"/>
      <c r="N1055" s="206"/>
      <c r="O1055" s="206"/>
      <c r="P1055" s="206"/>
      <c r="Q1055" s="206"/>
      <c r="R1055" s="206"/>
      <c r="S1055" s="206"/>
      <c r="T1055" s="207"/>
      <c r="AT1055" s="208" t="s">
        <v>154</v>
      </c>
      <c r="AU1055" s="208" t="s">
        <v>78</v>
      </c>
      <c r="AV1055" s="13" t="s">
        <v>74</v>
      </c>
      <c r="AW1055" s="13" t="s">
        <v>31</v>
      </c>
      <c r="AX1055" s="13" t="s">
        <v>69</v>
      </c>
      <c r="AY1055" s="208" t="s">
        <v>144</v>
      </c>
    </row>
    <row r="1056" spans="1:65" s="14" customFormat="1" ht="10.199999999999999">
      <c r="B1056" s="209"/>
      <c r="C1056" s="210"/>
      <c r="D1056" s="200" t="s">
        <v>154</v>
      </c>
      <c r="E1056" s="211" t="s">
        <v>19</v>
      </c>
      <c r="F1056" s="212" t="s">
        <v>1196</v>
      </c>
      <c r="G1056" s="210"/>
      <c r="H1056" s="213">
        <v>7.0049999999999999</v>
      </c>
      <c r="I1056" s="214"/>
      <c r="J1056" s="210"/>
      <c r="K1056" s="210"/>
      <c r="L1056" s="215"/>
      <c r="M1056" s="216"/>
      <c r="N1056" s="217"/>
      <c r="O1056" s="217"/>
      <c r="P1056" s="217"/>
      <c r="Q1056" s="217"/>
      <c r="R1056" s="217"/>
      <c r="S1056" s="217"/>
      <c r="T1056" s="218"/>
      <c r="AT1056" s="219" t="s">
        <v>154</v>
      </c>
      <c r="AU1056" s="219" t="s">
        <v>78</v>
      </c>
      <c r="AV1056" s="14" t="s">
        <v>78</v>
      </c>
      <c r="AW1056" s="14" t="s">
        <v>31</v>
      </c>
      <c r="AX1056" s="14" t="s">
        <v>69</v>
      </c>
      <c r="AY1056" s="219" t="s">
        <v>144</v>
      </c>
    </row>
    <row r="1057" spans="2:51" s="13" customFormat="1" ht="10.199999999999999">
      <c r="B1057" s="198"/>
      <c r="C1057" s="199"/>
      <c r="D1057" s="200" t="s">
        <v>154</v>
      </c>
      <c r="E1057" s="201" t="s">
        <v>19</v>
      </c>
      <c r="F1057" s="202" t="s">
        <v>753</v>
      </c>
      <c r="G1057" s="199"/>
      <c r="H1057" s="201" t="s">
        <v>19</v>
      </c>
      <c r="I1057" s="203"/>
      <c r="J1057" s="199"/>
      <c r="K1057" s="199"/>
      <c r="L1057" s="204"/>
      <c r="M1057" s="205"/>
      <c r="N1057" s="206"/>
      <c r="O1057" s="206"/>
      <c r="P1057" s="206"/>
      <c r="Q1057" s="206"/>
      <c r="R1057" s="206"/>
      <c r="S1057" s="206"/>
      <c r="T1057" s="207"/>
      <c r="AT1057" s="208" t="s">
        <v>154</v>
      </c>
      <c r="AU1057" s="208" t="s">
        <v>78</v>
      </c>
      <c r="AV1057" s="13" t="s">
        <v>74</v>
      </c>
      <c r="AW1057" s="13" t="s">
        <v>31</v>
      </c>
      <c r="AX1057" s="13" t="s">
        <v>69</v>
      </c>
      <c r="AY1057" s="208" t="s">
        <v>144</v>
      </c>
    </row>
    <row r="1058" spans="2:51" s="14" customFormat="1" ht="10.199999999999999">
      <c r="B1058" s="209"/>
      <c r="C1058" s="210"/>
      <c r="D1058" s="200" t="s">
        <v>154</v>
      </c>
      <c r="E1058" s="211" t="s">
        <v>19</v>
      </c>
      <c r="F1058" s="212" t="s">
        <v>1197</v>
      </c>
      <c r="G1058" s="210"/>
      <c r="H1058" s="213">
        <v>80.52</v>
      </c>
      <c r="I1058" s="214"/>
      <c r="J1058" s="210"/>
      <c r="K1058" s="210"/>
      <c r="L1058" s="215"/>
      <c r="M1058" s="216"/>
      <c r="N1058" s="217"/>
      <c r="O1058" s="217"/>
      <c r="P1058" s="217"/>
      <c r="Q1058" s="217"/>
      <c r="R1058" s="217"/>
      <c r="S1058" s="217"/>
      <c r="T1058" s="218"/>
      <c r="AT1058" s="219" t="s">
        <v>154</v>
      </c>
      <c r="AU1058" s="219" t="s">
        <v>78</v>
      </c>
      <c r="AV1058" s="14" t="s">
        <v>78</v>
      </c>
      <c r="AW1058" s="14" t="s">
        <v>31</v>
      </c>
      <c r="AX1058" s="14" t="s">
        <v>69</v>
      </c>
      <c r="AY1058" s="219" t="s">
        <v>144</v>
      </c>
    </row>
    <row r="1059" spans="2:51" s="13" customFormat="1" ht="10.199999999999999">
      <c r="B1059" s="198"/>
      <c r="C1059" s="199"/>
      <c r="D1059" s="200" t="s">
        <v>154</v>
      </c>
      <c r="E1059" s="201" t="s">
        <v>19</v>
      </c>
      <c r="F1059" s="202" t="s">
        <v>566</v>
      </c>
      <c r="G1059" s="199"/>
      <c r="H1059" s="201" t="s">
        <v>19</v>
      </c>
      <c r="I1059" s="203"/>
      <c r="J1059" s="199"/>
      <c r="K1059" s="199"/>
      <c r="L1059" s="204"/>
      <c r="M1059" s="205"/>
      <c r="N1059" s="206"/>
      <c r="O1059" s="206"/>
      <c r="P1059" s="206"/>
      <c r="Q1059" s="206"/>
      <c r="R1059" s="206"/>
      <c r="S1059" s="206"/>
      <c r="T1059" s="207"/>
      <c r="AT1059" s="208" t="s">
        <v>154</v>
      </c>
      <c r="AU1059" s="208" t="s">
        <v>78</v>
      </c>
      <c r="AV1059" s="13" t="s">
        <v>74</v>
      </c>
      <c r="AW1059" s="13" t="s">
        <v>31</v>
      </c>
      <c r="AX1059" s="13" t="s">
        <v>69</v>
      </c>
      <c r="AY1059" s="208" t="s">
        <v>144</v>
      </c>
    </row>
    <row r="1060" spans="2:51" s="14" customFormat="1" ht="10.199999999999999">
      <c r="B1060" s="209"/>
      <c r="C1060" s="210"/>
      <c r="D1060" s="200" t="s">
        <v>154</v>
      </c>
      <c r="E1060" s="211" t="s">
        <v>19</v>
      </c>
      <c r="F1060" s="212" t="s">
        <v>743</v>
      </c>
      <c r="G1060" s="210"/>
      <c r="H1060" s="213">
        <v>-5.04</v>
      </c>
      <c r="I1060" s="214"/>
      <c r="J1060" s="210"/>
      <c r="K1060" s="210"/>
      <c r="L1060" s="215"/>
      <c r="M1060" s="216"/>
      <c r="N1060" s="217"/>
      <c r="O1060" s="217"/>
      <c r="P1060" s="217"/>
      <c r="Q1060" s="217"/>
      <c r="R1060" s="217"/>
      <c r="S1060" s="217"/>
      <c r="T1060" s="218"/>
      <c r="AT1060" s="219" t="s">
        <v>154</v>
      </c>
      <c r="AU1060" s="219" t="s">
        <v>78</v>
      </c>
      <c r="AV1060" s="14" t="s">
        <v>78</v>
      </c>
      <c r="AW1060" s="14" t="s">
        <v>31</v>
      </c>
      <c r="AX1060" s="14" t="s">
        <v>69</v>
      </c>
      <c r="AY1060" s="219" t="s">
        <v>144</v>
      </c>
    </row>
    <row r="1061" spans="2:51" s="14" customFormat="1" ht="10.199999999999999">
      <c r="B1061" s="209"/>
      <c r="C1061" s="210"/>
      <c r="D1061" s="200" t="s">
        <v>154</v>
      </c>
      <c r="E1061" s="211" t="s">
        <v>19</v>
      </c>
      <c r="F1061" s="212" t="s">
        <v>1198</v>
      </c>
      <c r="G1061" s="210"/>
      <c r="H1061" s="213">
        <v>-1.54</v>
      </c>
      <c r="I1061" s="214"/>
      <c r="J1061" s="210"/>
      <c r="K1061" s="210"/>
      <c r="L1061" s="215"/>
      <c r="M1061" s="216"/>
      <c r="N1061" s="217"/>
      <c r="O1061" s="217"/>
      <c r="P1061" s="217"/>
      <c r="Q1061" s="217"/>
      <c r="R1061" s="217"/>
      <c r="S1061" s="217"/>
      <c r="T1061" s="218"/>
      <c r="AT1061" s="219" t="s">
        <v>154</v>
      </c>
      <c r="AU1061" s="219" t="s">
        <v>78</v>
      </c>
      <c r="AV1061" s="14" t="s">
        <v>78</v>
      </c>
      <c r="AW1061" s="14" t="s">
        <v>31</v>
      </c>
      <c r="AX1061" s="14" t="s">
        <v>69</v>
      </c>
      <c r="AY1061" s="219" t="s">
        <v>144</v>
      </c>
    </row>
    <row r="1062" spans="2:51" s="13" customFormat="1" ht="10.199999999999999">
      <c r="B1062" s="198"/>
      <c r="C1062" s="199"/>
      <c r="D1062" s="200" t="s">
        <v>154</v>
      </c>
      <c r="E1062" s="201" t="s">
        <v>19</v>
      </c>
      <c r="F1062" s="202" t="s">
        <v>1123</v>
      </c>
      <c r="G1062" s="199"/>
      <c r="H1062" s="201" t="s">
        <v>19</v>
      </c>
      <c r="I1062" s="203"/>
      <c r="J1062" s="199"/>
      <c r="K1062" s="199"/>
      <c r="L1062" s="204"/>
      <c r="M1062" s="205"/>
      <c r="N1062" s="206"/>
      <c r="O1062" s="206"/>
      <c r="P1062" s="206"/>
      <c r="Q1062" s="206"/>
      <c r="R1062" s="206"/>
      <c r="S1062" s="206"/>
      <c r="T1062" s="207"/>
      <c r="AT1062" s="208" t="s">
        <v>154</v>
      </c>
      <c r="AU1062" s="208" t="s">
        <v>78</v>
      </c>
      <c r="AV1062" s="13" t="s">
        <v>74</v>
      </c>
      <c r="AW1062" s="13" t="s">
        <v>31</v>
      </c>
      <c r="AX1062" s="13" t="s">
        <v>69</v>
      </c>
      <c r="AY1062" s="208" t="s">
        <v>144</v>
      </c>
    </row>
    <row r="1063" spans="2:51" s="14" customFormat="1" ht="10.199999999999999">
      <c r="B1063" s="209"/>
      <c r="C1063" s="210"/>
      <c r="D1063" s="200" t="s">
        <v>154</v>
      </c>
      <c r="E1063" s="211" t="s">
        <v>19</v>
      </c>
      <c r="F1063" s="212" t="s">
        <v>1199</v>
      </c>
      <c r="G1063" s="210"/>
      <c r="H1063" s="213">
        <v>16.582999999999998</v>
      </c>
      <c r="I1063" s="214"/>
      <c r="J1063" s="210"/>
      <c r="K1063" s="210"/>
      <c r="L1063" s="215"/>
      <c r="M1063" s="216"/>
      <c r="N1063" s="217"/>
      <c r="O1063" s="217"/>
      <c r="P1063" s="217"/>
      <c r="Q1063" s="217"/>
      <c r="R1063" s="217"/>
      <c r="S1063" s="217"/>
      <c r="T1063" s="218"/>
      <c r="AT1063" s="219" t="s">
        <v>154</v>
      </c>
      <c r="AU1063" s="219" t="s">
        <v>78</v>
      </c>
      <c r="AV1063" s="14" t="s">
        <v>78</v>
      </c>
      <c r="AW1063" s="14" t="s">
        <v>31</v>
      </c>
      <c r="AX1063" s="14" t="s">
        <v>69</v>
      </c>
      <c r="AY1063" s="219" t="s">
        <v>144</v>
      </c>
    </row>
    <row r="1064" spans="2:51" s="13" customFormat="1" ht="10.199999999999999">
      <c r="B1064" s="198"/>
      <c r="C1064" s="199"/>
      <c r="D1064" s="200" t="s">
        <v>154</v>
      </c>
      <c r="E1064" s="201" t="s">
        <v>19</v>
      </c>
      <c r="F1064" s="202" t="s">
        <v>566</v>
      </c>
      <c r="G1064" s="199"/>
      <c r="H1064" s="201" t="s">
        <v>19</v>
      </c>
      <c r="I1064" s="203"/>
      <c r="J1064" s="199"/>
      <c r="K1064" s="199"/>
      <c r="L1064" s="204"/>
      <c r="M1064" s="205"/>
      <c r="N1064" s="206"/>
      <c r="O1064" s="206"/>
      <c r="P1064" s="206"/>
      <c r="Q1064" s="206"/>
      <c r="R1064" s="206"/>
      <c r="S1064" s="206"/>
      <c r="T1064" s="207"/>
      <c r="AT1064" s="208" t="s">
        <v>154</v>
      </c>
      <c r="AU1064" s="208" t="s">
        <v>78</v>
      </c>
      <c r="AV1064" s="13" t="s">
        <v>74</v>
      </c>
      <c r="AW1064" s="13" t="s">
        <v>31</v>
      </c>
      <c r="AX1064" s="13" t="s">
        <v>69</v>
      </c>
      <c r="AY1064" s="208" t="s">
        <v>144</v>
      </c>
    </row>
    <row r="1065" spans="2:51" s="14" customFormat="1" ht="10.199999999999999">
      <c r="B1065" s="209"/>
      <c r="C1065" s="210"/>
      <c r="D1065" s="200" t="s">
        <v>154</v>
      </c>
      <c r="E1065" s="211" t="s">
        <v>19</v>
      </c>
      <c r="F1065" s="212" t="s">
        <v>567</v>
      </c>
      <c r="G1065" s="210"/>
      <c r="H1065" s="213">
        <v>-1.68</v>
      </c>
      <c r="I1065" s="214"/>
      <c r="J1065" s="210"/>
      <c r="K1065" s="210"/>
      <c r="L1065" s="215"/>
      <c r="M1065" s="216"/>
      <c r="N1065" s="217"/>
      <c r="O1065" s="217"/>
      <c r="P1065" s="217"/>
      <c r="Q1065" s="217"/>
      <c r="R1065" s="217"/>
      <c r="S1065" s="217"/>
      <c r="T1065" s="218"/>
      <c r="AT1065" s="219" t="s">
        <v>154</v>
      </c>
      <c r="AU1065" s="219" t="s">
        <v>78</v>
      </c>
      <c r="AV1065" s="14" t="s">
        <v>78</v>
      </c>
      <c r="AW1065" s="14" t="s">
        <v>31</v>
      </c>
      <c r="AX1065" s="14" t="s">
        <v>69</v>
      </c>
      <c r="AY1065" s="219" t="s">
        <v>144</v>
      </c>
    </row>
    <row r="1066" spans="2:51" s="13" customFormat="1" ht="10.199999999999999">
      <c r="B1066" s="198"/>
      <c r="C1066" s="199"/>
      <c r="D1066" s="200" t="s">
        <v>154</v>
      </c>
      <c r="E1066" s="201" t="s">
        <v>19</v>
      </c>
      <c r="F1066" s="202" t="s">
        <v>749</v>
      </c>
      <c r="G1066" s="199"/>
      <c r="H1066" s="201" t="s">
        <v>19</v>
      </c>
      <c r="I1066" s="203"/>
      <c r="J1066" s="199"/>
      <c r="K1066" s="199"/>
      <c r="L1066" s="204"/>
      <c r="M1066" s="205"/>
      <c r="N1066" s="206"/>
      <c r="O1066" s="206"/>
      <c r="P1066" s="206"/>
      <c r="Q1066" s="206"/>
      <c r="R1066" s="206"/>
      <c r="S1066" s="206"/>
      <c r="T1066" s="207"/>
      <c r="AT1066" s="208" t="s">
        <v>154</v>
      </c>
      <c r="AU1066" s="208" t="s">
        <v>78</v>
      </c>
      <c r="AV1066" s="13" t="s">
        <v>74</v>
      </c>
      <c r="AW1066" s="13" t="s">
        <v>31</v>
      </c>
      <c r="AX1066" s="13" t="s">
        <v>69</v>
      </c>
      <c r="AY1066" s="208" t="s">
        <v>144</v>
      </c>
    </row>
    <row r="1067" spans="2:51" s="14" customFormat="1" ht="10.199999999999999">
      <c r="B1067" s="209"/>
      <c r="C1067" s="210"/>
      <c r="D1067" s="200" t="s">
        <v>154</v>
      </c>
      <c r="E1067" s="211" t="s">
        <v>19</v>
      </c>
      <c r="F1067" s="212" t="s">
        <v>1200</v>
      </c>
      <c r="G1067" s="210"/>
      <c r="H1067" s="213">
        <v>37.518999999999998</v>
      </c>
      <c r="I1067" s="214"/>
      <c r="J1067" s="210"/>
      <c r="K1067" s="210"/>
      <c r="L1067" s="215"/>
      <c r="M1067" s="216"/>
      <c r="N1067" s="217"/>
      <c r="O1067" s="217"/>
      <c r="P1067" s="217"/>
      <c r="Q1067" s="217"/>
      <c r="R1067" s="217"/>
      <c r="S1067" s="217"/>
      <c r="T1067" s="218"/>
      <c r="AT1067" s="219" t="s">
        <v>154</v>
      </c>
      <c r="AU1067" s="219" t="s">
        <v>78</v>
      </c>
      <c r="AV1067" s="14" t="s">
        <v>78</v>
      </c>
      <c r="AW1067" s="14" t="s">
        <v>31</v>
      </c>
      <c r="AX1067" s="14" t="s">
        <v>69</v>
      </c>
      <c r="AY1067" s="219" t="s">
        <v>144</v>
      </c>
    </row>
    <row r="1068" spans="2:51" s="13" customFormat="1" ht="10.199999999999999">
      <c r="B1068" s="198"/>
      <c r="C1068" s="199"/>
      <c r="D1068" s="200" t="s">
        <v>154</v>
      </c>
      <c r="E1068" s="201" t="s">
        <v>19</v>
      </c>
      <c r="F1068" s="202" t="s">
        <v>566</v>
      </c>
      <c r="G1068" s="199"/>
      <c r="H1068" s="201" t="s">
        <v>19</v>
      </c>
      <c r="I1068" s="203"/>
      <c r="J1068" s="199"/>
      <c r="K1068" s="199"/>
      <c r="L1068" s="204"/>
      <c r="M1068" s="205"/>
      <c r="N1068" s="206"/>
      <c r="O1068" s="206"/>
      <c r="P1068" s="206"/>
      <c r="Q1068" s="206"/>
      <c r="R1068" s="206"/>
      <c r="S1068" s="206"/>
      <c r="T1068" s="207"/>
      <c r="AT1068" s="208" t="s">
        <v>154</v>
      </c>
      <c r="AU1068" s="208" t="s">
        <v>78</v>
      </c>
      <c r="AV1068" s="13" t="s">
        <v>74</v>
      </c>
      <c r="AW1068" s="13" t="s">
        <v>31</v>
      </c>
      <c r="AX1068" s="13" t="s">
        <v>69</v>
      </c>
      <c r="AY1068" s="208" t="s">
        <v>144</v>
      </c>
    </row>
    <row r="1069" spans="2:51" s="14" customFormat="1" ht="10.199999999999999">
      <c r="B1069" s="209"/>
      <c r="C1069" s="210"/>
      <c r="D1069" s="200" t="s">
        <v>154</v>
      </c>
      <c r="E1069" s="211" t="s">
        <v>19</v>
      </c>
      <c r="F1069" s="212" t="s">
        <v>567</v>
      </c>
      <c r="G1069" s="210"/>
      <c r="H1069" s="213">
        <v>-1.68</v>
      </c>
      <c r="I1069" s="214"/>
      <c r="J1069" s="210"/>
      <c r="K1069" s="210"/>
      <c r="L1069" s="215"/>
      <c r="M1069" s="216"/>
      <c r="N1069" s="217"/>
      <c r="O1069" s="217"/>
      <c r="P1069" s="217"/>
      <c r="Q1069" s="217"/>
      <c r="R1069" s="217"/>
      <c r="S1069" s="217"/>
      <c r="T1069" s="218"/>
      <c r="AT1069" s="219" t="s">
        <v>154</v>
      </c>
      <c r="AU1069" s="219" t="s">
        <v>78</v>
      </c>
      <c r="AV1069" s="14" t="s">
        <v>78</v>
      </c>
      <c r="AW1069" s="14" t="s">
        <v>31</v>
      </c>
      <c r="AX1069" s="14" t="s">
        <v>69</v>
      </c>
      <c r="AY1069" s="219" t="s">
        <v>144</v>
      </c>
    </row>
    <row r="1070" spans="2:51" s="13" customFormat="1" ht="10.199999999999999">
      <c r="B1070" s="198"/>
      <c r="C1070" s="199"/>
      <c r="D1070" s="200" t="s">
        <v>154</v>
      </c>
      <c r="E1070" s="201" t="s">
        <v>19</v>
      </c>
      <c r="F1070" s="202" t="s">
        <v>1160</v>
      </c>
      <c r="G1070" s="199"/>
      <c r="H1070" s="201" t="s">
        <v>19</v>
      </c>
      <c r="I1070" s="203"/>
      <c r="J1070" s="199"/>
      <c r="K1070" s="199"/>
      <c r="L1070" s="204"/>
      <c r="M1070" s="205"/>
      <c r="N1070" s="206"/>
      <c r="O1070" s="206"/>
      <c r="P1070" s="206"/>
      <c r="Q1070" s="206"/>
      <c r="R1070" s="206"/>
      <c r="S1070" s="206"/>
      <c r="T1070" s="207"/>
      <c r="AT1070" s="208" t="s">
        <v>154</v>
      </c>
      <c r="AU1070" s="208" t="s">
        <v>78</v>
      </c>
      <c r="AV1070" s="13" t="s">
        <v>74</v>
      </c>
      <c r="AW1070" s="13" t="s">
        <v>31</v>
      </c>
      <c r="AX1070" s="13" t="s">
        <v>69</v>
      </c>
      <c r="AY1070" s="208" t="s">
        <v>144</v>
      </c>
    </row>
    <row r="1071" spans="2:51" s="14" customFormat="1" ht="10.199999999999999">
      <c r="B1071" s="209"/>
      <c r="C1071" s="210"/>
      <c r="D1071" s="200" t="s">
        <v>154</v>
      </c>
      <c r="E1071" s="211" t="s">
        <v>19</v>
      </c>
      <c r="F1071" s="212" t="s">
        <v>1201</v>
      </c>
      <c r="G1071" s="210"/>
      <c r="H1071" s="213">
        <v>5.931</v>
      </c>
      <c r="I1071" s="214"/>
      <c r="J1071" s="210"/>
      <c r="K1071" s="210"/>
      <c r="L1071" s="215"/>
      <c r="M1071" s="216"/>
      <c r="N1071" s="217"/>
      <c r="O1071" s="217"/>
      <c r="P1071" s="217"/>
      <c r="Q1071" s="217"/>
      <c r="R1071" s="217"/>
      <c r="S1071" s="217"/>
      <c r="T1071" s="218"/>
      <c r="AT1071" s="219" t="s">
        <v>154</v>
      </c>
      <c r="AU1071" s="219" t="s">
        <v>78</v>
      </c>
      <c r="AV1071" s="14" t="s">
        <v>78</v>
      </c>
      <c r="AW1071" s="14" t="s">
        <v>31</v>
      </c>
      <c r="AX1071" s="14" t="s">
        <v>69</v>
      </c>
      <c r="AY1071" s="219" t="s">
        <v>144</v>
      </c>
    </row>
    <row r="1072" spans="2:51" s="13" customFormat="1" ht="10.199999999999999">
      <c r="B1072" s="198"/>
      <c r="C1072" s="199"/>
      <c r="D1072" s="200" t="s">
        <v>154</v>
      </c>
      <c r="E1072" s="201" t="s">
        <v>19</v>
      </c>
      <c r="F1072" s="202" t="s">
        <v>751</v>
      </c>
      <c r="G1072" s="199"/>
      <c r="H1072" s="201" t="s">
        <v>19</v>
      </c>
      <c r="I1072" s="203"/>
      <c r="J1072" s="199"/>
      <c r="K1072" s="199"/>
      <c r="L1072" s="204"/>
      <c r="M1072" s="205"/>
      <c r="N1072" s="206"/>
      <c r="O1072" s="206"/>
      <c r="P1072" s="206"/>
      <c r="Q1072" s="206"/>
      <c r="R1072" s="206"/>
      <c r="S1072" s="206"/>
      <c r="T1072" s="207"/>
      <c r="AT1072" s="208" t="s">
        <v>154</v>
      </c>
      <c r="AU1072" s="208" t="s">
        <v>78</v>
      </c>
      <c r="AV1072" s="13" t="s">
        <v>74</v>
      </c>
      <c r="AW1072" s="13" t="s">
        <v>31</v>
      </c>
      <c r="AX1072" s="13" t="s">
        <v>69</v>
      </c>
      <c r="AY1072" s="208" t="s">
        <v>144</v>
      </c>
    </row>
    <row r="1073" spans="2:51" s="14" customFormat="1" ht="10.199999999999999">
      <c r="B1073" s="209"/>
      <c r="C1073" s="210"/>
      <c r="D1073" s="200" t="s">
        <v>154</v>
      </c>
      <c r="E1073" s="211" t="s">
        <v>19</v>
      </c>
      <c r="F1073" s="212" t="s">
        <v>1202</v>
      </c>
      <c r="G1073" s="210"/>
      <c r="H1073" s="213">
        <v>99.912000000000006</v>
      </c>
      <c r="I1073" s="214"/>
      <c r="J1073" s="210"/>
      <c r="K1073" s="210"/>
      <c r="L1073" s="215"/>
      <c r="M1073" s="216"/>
      <c r="N1073" s="217"/>
      <c r="O1073" s="217"/>
      <c r="P1073" s="217"/>
      <c r="Q1073" s="217"/>
      <c r="R1073" s="217"/>
      <c r="S1073" s="217"/>
      <c r="T1073" s="218"/>
      <c r="AT1073" s="219" t="s">
        <v>154</v>
      </c>
      <c r="AU1073" s="219" t="s">
        <v>78</v>
      </c>
      <c r="AV1073" s="14" t="s">
        <v>78</v>
      </c>
      <c r="AW1073" s="14" t="s">
        <v>31</v>
      </c>
      <c r="AX1073" s="14" t="s">
        <v>69</v>
      </c>
      <c r="AY1073" s="219" t="s">
        <v>144</v>
      </c>
    </row>
    <row r="1074" spans="2:51" s="13" customFormat="1" ht="10.199999999999999">
      <c r="B1074" s="198"/>
      <c r="C1074" s="199"/>
      <c r="D1074" s="200" t="s">
        <v>154</v>
      </c>
      <c r="E1074" s="201" t="s">
        <v>19</v>
      </c>
      <c r="F1074" s="202" t="s">
        <v>566</v>
      </c>
      <c r="G1074" s="199"/>
      <c r="H1074" s="201" t="s">
        <v>19</v>
      </c>
      <c r="I1074" s="203"/>
      <c r="J1074" s="199"/>
      <c r="K1074" s="199"/>
      <c r="L1074" s="204"/>
      <c r="M1074" s="205"/>
      <c r="N1074" s="206"/>
      <c r="O1074" s="206"/>
      <c r="P1074" s="206"/>
      <c r="Q1074" s="206"/>
      <c r="R1074" s="206"/>
      <c r="S1074" s="206"/>
      <c r="T1074" s="207"/>
      <c r="AT1074" s="208" t="s">
        <v>154</v>
      </c>
      <c r="AU1074" s="208" t="s">
        <v>78</v>
      </c>
      <c r="AV1074" s="13" t="s">
        <v>74</v>
      </c>
      <c r="AW1074" s="13" t="s">
        <v>31</v>
      </c>
      <c r="AX1074" s="13" t="s">
        <v>69</v>
      </c>
      <c r="AY1074" s="208" t="s">
        <v>144</v>
      </c>
    </row>
    <row r="1075" spans="2:51" s="14" customFormat="1" ht="10.199999999999999">
      <c r="B1075" s="209"/>
      <c r="C1075" s="210"/>
      <c r="D1075" s="200" t="s">
        <v>154</v>
      </c>
      <c r="E1075" s="211" t="s">
        <v>19</v>
      </c>
      <c r="F1075" s="212" t="s">
        <v>1203</v>
      </c>
      <c r="G1075" s="210"/>
      <c r="H1075" s="213">
        <v>-6.72</v>
      </c>
      <c r="I1075" s="214"/>
      <c r="J1075" s="210"/>
      <c r="K1075" s="210"/>
      <c r="L1075" s="215"/>
      <c r="M1075" s="216"/>
      <c r="N1075" s="217"/>
      <c r="O1075" s="217"/>
      <c r="P1075" s="217"/>
      <c r="Q1075" s="217"/>
      <c r="R1075" s="217"/>
      <c r="S1075" s="217"/>
      <c r="T1075" s="218"/>
      <c r="AT1075" s="219" t="s">
        <v>154</v>
      </c>
      <c r="AU1075" s="219" t="s">
        <v>78</v>
      </c>
      <c r="AV1075" s="14" t="s">
        <v>78</v>
      </c>
      <c r="AW1075" s="14" t="s">
        <v>31</v>
      </c>
      <c r="AX1075" s="14" t="s">
        <v>69</v>
      </c>
      <c r="AY1075" s="219" t="s">
        <v>144</v>
      </c>
    </row>
    <row r="1076" spans="2:51" s="13" customFormat="1" ht="10.199999999999999">
      <c r="B1076" s="198"/>
      <c r="C1076" s="199"/>
      <c r="D1076" s="200" t="s">
        <v>154</v>
      </c>
      <c r="E1076" s="201" t="s">
        <v>19</v>
      </c>
      <c r="F1076" s="202" t="s">
        <v>1166</v>
      </c>
      <c r="G1076" s="199"/>
      <c r="H1076" s="201" t="s">
        <v>19</v>
      </c>
      <c r="I1076" s="203"/>
      <c r="J1076" s="199"/>
      <c r="K1076" s="199"/>
      <c r="L1076" s="204"/>
      <c r="M1076" s="205"/>
      <c r="N1076" s="206"/>
      <c r="O1076" s="206"/>
      <c r="P1076" s="206"/>
      <c r="Q1076" s="206"/>
      <c r="R1076" s="206"/>
      <c r="S1076" s="206"/>
      <c r="T1076" s="207"/>
      <c r="AT1076" s="208" t="s">
        <v>154</v>
      </c>
      <c r="AU1076" s="208" t="s">
        <v>78</v>
      </c>
      <c r="AV1076" s="13" t="s">
        <v>74</v>
      </c>
      <c r="AW1076" s="13" t="s">
        <v>31</v>
      </c>
      <c r="AX1076" s="13" t="s">
        <v>69</v>
      </c>
      <c r="AY1076" s="208" t="s">
        <v>144</v>
      </c>
    </row>
    <row r="1077" spans="2:51" s="14" customFormat="1" ht="10.199999999999999">
      <c r="B1077" s="209"/>
      <c r="C1077" s="210"/>
      <c r="D1077" s="200" t="s">
        <v>154</v>
      </c>
      <c r="E1077" s="211" t="s">
        <v>19</v>
      </c>
      <c r="F1077" s="212" t="s">
        <v>1204</v>
      </c>
      <c r="G1077" s="210"/>
      <c r="H1077" s="213">
        <v>21.994</v>
      </c>
      <c r="I1077" s="214"/>
      <c r="J1077" s="210"/>
      <c r="K1077" s="210"/>
      <c r="L1077" s="215"/>
      <c r="M1077" s="216"/>
      <c r="N1077" s="217"/>
      <c r="O1077" s="217"/>
      <c r="P1077" s="217"/>
      <c r="Q1077" s="217"/>
      <c r="R1077" s="217"/>
      <c r="S1077" s="217"/>
      <c r="T1077" s="218"/>
      <c r="AT1077" s="219" t="s">
        <v>154</v>
      </c>
      <c r="AU1077" s="219" t="s">
        <v>78</v>
      </c>
      <c r="AV1077" s="14" t="s">
        <v>78</v>
      </c>
      <c r="AW1077" s="14" t="s">
        <v>31</v>
      </c>
      <c r="AX1077" s="14" t="s">
        <v>69</v>
      </c>
      <c r="AY1077" s="219" t="s">
        <v>144</v>
      </c>
    </row>
    <row r="1078" spans="2:51" s="13" customFormat="1" ht="10.199999999999999">
      <c r="B1078" s="198"/>
      <c r="C1078" s="199"/>
      <c r="D1078" s="200" t="s">
        <v>154</v>
      </c>
      <c r="E1078" s="201" t="s">
        <v>19</v>
      </c>
      <c r="F1078" s="202" t="s">
        <v>566</v>
      </c>
      <c r="G1078" s="199"/>
      <c r="H1078" s="201" t="s">
        <v>19</v>
      </c>
      <c r="I1078" s="203"/>
      <c r="J1078" s="199"/>
      <c r="K1078" s="199"/>
      <c r="L1078" s="204"/>
      <c r="M1078" s="205"/>
      <c r="N1078" s="206"/>
      <c r="O1078" s="206"/>
      <c r="P1078" s="206"/>
      <c r="Q1078" s="206"/>
      <c r="R1078" s="206"/>
      <c r="S1078" s="206"/>
      <c r="T1078" s="207"/>
      <c r="AT1078" s="208" t="s">
        <v>154</v>
      </c>
      <c r="AU1078" s="208" t="s">
        <v>78</v>
      </c>
      <c r="AV1078" s="13" t="s">
        <v>74</v>
      </c>
      <c r="AW1078" s="13" t="s">
        <v>31</v>
      </c>
      <c r="AX1078" s="13" t="s">
        <v>69</v>
      </c>
      <c r="AY1078" s="208" t="s">
        <v>144</v>
      </c>
    </row>
    <row r="1079" spans="2:51" s="14" customFormat="1" ht="10.199999999999999">
      <c r="B1079" s="209"/>
      <c r="C1079" s="210"/>
      <c r="D1079" s="200" t="s">
        <v>154</v>
      </c>
      <c r="E1079" s="211" t="s">
        <v>19</v>
      </c>
      <c r="F1079" s="212" t="s">
        <v>567</v>
      </c>
      <c r="G1079" s="210"/>
      <c r="H1079" s="213">
        <v>-1.68</v>
      </c>
      <c r="I1079" s="214"/>
      <c r="J1079" s="210"/>
      <c r="K1079" s="210"/>
      <c r="L1079" s="215"/>
      <c r="M1079" s="216"/>
      <c r="N1079" s="217"/>
      <c r="O1079" s="217"/>
      <c r="P1079" s="217"/>
      <c r="Q1079" s="217"/>
      <c r="R1079" s="217"/>
      <c r="S1079" s="217"/>
      <c r="T1079" s="218"/>
      <c r="AT1079" s="219" t="s">
        <v>154</v>
      </c>
      <c r="AU1079" s="219" t="s">
        <v>78</v>
      </c>
      <c r="AV1079" s="14" t="s">
        <v>78</v>
      </c>
      <c r="AW1079" s="14" t="s">
        <v>31</v>
      </c>
      <c r="AX1079" s="14" t="s">
        <v>69</v>
      </c>
      <c r="AY1079" s="219" t="s">
        <v>144</v>
      </c>
    </row>
    <row r="1080" spans="2:51" s="13" customFormat="1" ht="10.199999999999999">
      <c r="B1080" s="198"/>
      <c r="C1080" s="199"/>
      <c r="D1080" s="200" t="s">
        <v>154</v>
      </c>
      <c r="E1080" s="201" t="s">
        <v>19</v>
      </c>
      <c r="F1080" s="202" t="s">
        <v>1171</v>
      </c>
      <c r="G1080" s="199"/>
      <c r="H1080" s="201" t="s">
        <v>19</v>
      </c>
      <c r="I1080" s="203"/>
      <c r="J1080" s="199"/>
      <c r="K1080" s="199"/>
      <c r="L1080" s="204"/>
      <c r="M1080" s="205"/>
      <c r="N1080" s="206"/>
      <c r="O1080" s="206"/>
      <c r="P1080" s="206"/>
      <c r="Q1080" s="206"/>
      <c r="R1080" s="206"/>
      <c r="S1080" s="206"/>
      <c r="T1080" s="207"/>
      <c r="AT1080" s="208" t="s">
        <v>154</v>
      </c>
      <c r="AU1080" s="208" t="s">
        <v>78</v>
      </c>
      <c r="AV1080" s="13" t="s">
        <v>74</v>
      </c>
      <c r="AW1080" s="13" t="s">
        <v>31</v>
      </c>
      <c r="AX1080" s="13" t="s">
        <v>69</v>
      </c>
      <c r="AY1080" s="208" t="s">
        <v>144</v>
      </c>
    </row>
    <row r="1081" spans="2:51" s="14" customFormat="1" ht="10.199999999999999">
      <c r="B1081" s="209"/>
      <c r="C1081" s="210"/>
      <c r="D1081" s="200" t="s">
        <v>154</v>
      </c>
      <c r="E1081" s="211" t="s">
        <v>19</v>
      </c>
      <c r="F1081" s="212" t="s">
        <v>1205</v>
      </c>
      <c r="G1081" s="210"/>
      <c r="H1081" s="213">
        <v>23.321999999999999</v>
      </c>
      <c r="I1081" s="214"/>
      <c r="J1081" s="210"/>
      <c r="K1081" s="210"/>
      <c r="L1081" s="215"/>
      <c r="M1081" s="216"/>
      <c r="N1081" s="217"/>
      <c r="O1081" s="217"/>
      <c r="P1081" s="217"/>
      <c r="Q1081" s="217"/>
      <c r="R1081" s="217"/>
      <c r="S1081" s="217"/>
      <c r="T1081" s="218"/>
      <c r="AT1081" s="219" t="s">
        <v>154</v>
      </c>
      <c r="AU1081" s="219" t="s">
        <v>78</v>
      </c>
      <c r="AV1081" s="14" t="s">
        <v>78</v>
      </c>
      <c r="AW1081" s="14" t="s">
        <v>31</v>
      </c>
      <c r="AX1081" s="14" t="s">
        <v>69</v>
      </c>
      <c r="AY1081" s="219" t="s">
        <v>144</v>
      </c>
    </row>
    <row r="1082" spans="2:51" s="13" customFormat="1" ht="10.199999999999999">
      <c r="B1082" s="198"/>
      <c r="C1082" s="199"/>
      <c r="D1082" s="200" t="s">
        <v>154</v>
      </c>
      <c r="E1082" s="201" t="s">
        <v>19</v>
      </c>
      <c r="F1082" s="202" t="s">
        <v>1173</v>
      </c>
      <c r="G1082" s="199"/>
      <c r="H1082" s="201" t="s">
        <v>19</v>
      </c>
      <c r="I1082" s="203"/>
      <c r="J1082" s="199"/>
      <c r="K1082" s="199"/>
      <c r="L1082" s="204"/>
      <c r="M1082" s="205"/>
      <c r="N1082" s="206"/>
      <c r="O1082" s="206"/>
      <c r="P1082" s="206"/>
      <c r="Q1082" s="206"/>
      <c r="R1082" s="206"/>
      <c r="S1082" s="206"/>
      <c r="T1082" s="207"/>
      <c r="AT1082" s="208" t="s">
        <v>154</v>
      </c>
      <c r="AU1082" s="208" t="s">
        <v>78</v>
      </c>
      <c r="AV1082" s="13" t="s">
        <v>74</v>
      </c>
      <c r="AW1082" s="13" t="s">
        <v>31</v>
      </c>
      <c r="AX1082" s="13" t="s">
        <v>69</v>
      </c>
      <c r="AY1082" s="208" t="s">
        <v>144</v>
      </c>
    </row>
    <row r="1083" spans="2:51" s="14" customFormat="1" ht="10.199999999999999">
      <c r="B1083" s="209"/>
      <c r="C1083" s="210"/>
      <c r="D1083" s="200" t="s">
        <v>154</v>
      </c>
      <c r="E1083" s="211" t="s">
        <v>19</v>
      </c>
      <c r="F1083" s="212" t="s">
        <v>1206</v>
      </c>
      <c r="G1083" s="210"/>
      <c r="H1083" s="213">
        <v>24.391999999999999</v>
      </c>
      <c r="I1083" s="214"/>
      <c r="J1083" s="210"/>
      <c r="K1083" s="210"/>
      <c r="L1083" s="215"/>
      <c r="M1083" s="216"/>
      <c r="N1083" s="217"/>
      <c r="O1083" s="217"/>
      <c r="P1083" s="217"/>
      <c r="Q1083" s="217"/>
      <c r="R1083" s="217"/>
      <c r="S1083" s="217"/>
      <c r="T1083" s="218"/>
      <c r="AT1083" s="219" t="s">
        <v>154</v>
      </c>
      <c r="AU1083" s="219" t="s">
        <v>78</v>
      </c>
      <c r="AV1083" s="14" t="s">
        <v>78</v>
      </c>
      <c r="AW1083" s="14" t="s">
        <v>31</v>
      </c>
      <c r="AX1083" s="14" t="s">
        <v>69</v>
      </c>
      <c r="AY1083" s="219" t="s">
        <v>144</v>
      </c>
    </row>
    <row r="1084" spans="2:51" s="13" customFormat="1" ht="10.199999999999999">
      <c r="B1084" s="198"/>
      <c r="C1084" s="199"/>
      <c r="D1084" s="200" t="s">
        <v>154</v>
      </c>
      <c r="E1084" s="201" t="s">
        <v>19</v>
      </c>
      <c r="F1084" s="202" t="s">
        <v>566</v>
      </c>
      <c r="G1084" s="199"/>
      <c r="H1084" s="201" t="s">
        <v>19</v>
      </c>
      <c r="I1084" s="203"/>
      <c r="J1084" s="199"/>
      <c r="K1084" s="199"/>
      <c r="L1084" s="204"/>
      <c r="M1084" s="205"/>
      <c r="N1084" s="206"/>
      <c r="O1084" s="206"/>
      <c r="P1084" s="206"/>
      <c r="Q1084" s="206"/>
      <c r="R1084" s="206"/>
      <c r="S1084" s="206"/>
      <c r="T1084" s="207"/>
      <c r="AT1084" s="208" t="s">
        <v>154</v>
      </c>
      <c r="AU1084" s="208" t="s">
        <v>78</v>
      </c>
      <c r="AV1084" s="13" t="s">
        <v>74</v>
      </c>
      <c r="AW1084" s="13" t="s">
        <v>31</v>
      </c>
      <c r="AX1084" s="13" t="s">
        <v>69</v>
      </c>
      <c r="AY1084" s="208" t="s">
        <v>144</v>
      </c>
    </row>
    <row r="1085" spans="2:51" s="14" customFormat="1" ht="10.199999999999999">
      <c r="B1085" s="209"/>
      <c r="C1085" s="210"/>
      <c r="D1085" s="200" t="s">
        <v>154</v>
      </c>
      <c r="E1085" s="211" t="s">
        <v>19</v>
      </c>
      <c r="F1085" s="212" t="s">
        <v>567</v>
      </c>
      <c r="G1085" s="210"/>
      <c r="H1085" s="213">
        <v>-1.68</v>
      </c>
      <c r="I1085" s="214"/>
      <c r="J1085" s="210"/>
      <c r="K1085" s="210"/>
      <c r="L1085" s="215"/>
      <c r="M1085" s="216"/>
      <c r="N1085" s="217"/>
      <c r="O1085" s="217"/>
      <c r="P1085" s="217"/>
      <c r="Q1085" s="217"/>
      <c r="R1085" s="217"/>
      <c r="S1085" s="217"/>
      <c r="T1085" s="218"/>
      <c r="AT1085" s="219" t="s">
        <v>154</v>
      </c>
      <c r="AU1085" s="219" t="s">
        <v>78</v>
      </c>
      <c r="AV1085" s="14" t="s">
        <v>78</v>
      </c>
      <c r="AW1085" s="14" t="s">
        <v>31</v>
      </c>
      <c r="AX1085" s="14" t="s">
        <v>69</v>
      </c>
      <c r="AY1085" s="219" t="s">
        <v>144</v>
      </c>
    </row>
    <row r="1086" spans="2:51" s="13" customFormat="1" ht="10.199999999999999">
      <c r="B1086" s="198"/>
      <c r="C1086" s="199"/>
      <c r="D1086" s="200" t="s">
        <v>154</v>
      </c>
      <c r="E1086" s="201" t="s">
        <v>19</v>
      </c>
      <c r="F1086" s="202" t="s">
        <v>1175</v>
      </c>
      <c r="G1086" s="199"/>
      <c r="H1086" s="201" t="s">
        <v>19</v>
      </c>
      <c r="I1086" s="203"/>
      <c r="J1086" s="199"/>
      <c r="K1086" s="199"/>
      <c r="L1086" s="204"/>
      <c r="M1086" s="205"/>
      <c r="N1086" s="206"/>
      <c r="O1086" s="206"/>
      <c r="P1086" s="206"/>
      <c r="Q1086" s="206"/>
      <c r="R1086" s="206"/>
      <c r="S1086" s="206"/>
      <c r="T1086" s="207"/>
      <c r="AT1086" s="208" t="s">
        <v>154</v>
      </c>
      <c r="AU1086" s="208" t="s">
        <v>78</v>
      </c>
      <c r="AV1086" s="13" t="s">
        <v>74</v>
      </c>
      <c r="AW1086" s="13" t="s">
        <v>31</v>
      </c>
      <c r="AX1086" s="13" t="s">
        <v>69</v>
      </c>
      <c r="AY1086" s="208" t="s">
        <v>144</v>
      </c>
    </row>
    <row r="1087" spans="2:51" s="14" customFormat="1" ht="10.199999999999999">
      <c r="B1087" s="209"/>
      <c r="C1087" s="210"/>
      <c r="D1087" s="200" t="s">
        <v>154</v>
      </c>
      <c r="E1087" s="211" t="s">
        <v>19</v>
      </c>
      <c r="F1087" s="212" t="s">
        <v>1207</v>
      </c>
      <c r="G1087" s="210"/>
      <c r="H1087" s="213">
        <v>24.029</v>
      </c>
      <c r="I1087" s="214"/>
      <c r="J1087" s="210"/>
      <c r="K1087" s="210"/>
      <c r="L1087" s="215"/>
      <c r="M1087" s="216"/>
      <c r="N1087" s="217"/>
      <c r="O1087" s="217"/>
      <c r="P1087" s="217"/>
      <c r="Q1087" s="217"/>
      <c r="R1087" s="217"/>
      <c r="S1087" s="217"/>
      <c r="T1087" s="218"/>
      <c r="AT1087" s="219" t="s">
        <v>154</v>
      </c>
      <c r="AU1087" s="219" t="s">
        <v>78</v>
      </c>
      <c r="AV1087" s="14" t="s">
        <v>78</v>
      </c>
      <c r="AW1087" s="14" t="s">
        <v>31</v>
      </c>
      <c r="AX1087" s="14" t="s">
        <v>69</v>
      </c>
      <c r="AY1087" s="219" t="s">
        <v>144</v>
      </c>
    </row>
    <row r="1088" spans="2:51" s="13" customFormat="1" ht="10.199999999999999">
      <c r="B1088" s="198"/>
      <c r="C1088" s="199"/>
      <c r="D1088" s="200" t="s">
        <v>154</v>
      </c>
      <c r="E1088" s="201" t="s">
        <v>19</v>
      </c>
      <c r="F1088" s="202" t="s">
        <v>566</v>
      </c>
      <c r="G1088" s="199"/>
      <c r="H1088" s="201" t="s">
        <v>19</v>
      </c>
      <c r="I1088" s="203"/>
      <c r="J1088" s="199"/>
      <c r="K1088" s="199"/>
      <c r="L1088" s="204"/>
      <c r="M1088" s="205"/>
      <c r="N1088" s="206"/>
      <c r="O1088" s="206"/>
      <c r="P1088" s="206"/>
      <c r="Q1088" s="206"/>
      <c r="R1088" s="206"/>
      <c r="S1088" s="206"/>
      <c r="T1088" s="207"/>
      <c r="AT1088" s="208" t="s">
        <v>154</v>
      </c>
      <c r="AU1088" s="208" t="s">
        <v>78</v>
      </c>
      <c r="AV1088" s="13" t="s">
        <v>74</v>
      </c>
      <c r="AW1088" s="13" t="s">
        <v>31</v>
      </c>
      <c r="AX1088" s="13" t="s">
        <v>69</v>
      </c>
      <c r="AY1088" s="208" t="s">
        <v>144</v>
      </c>
    </row>
    <row r="1089" spans="2:51" s="14" customFormat="1" ht="10.199999999999999">
      <c r="B1089" s="209"/>
      <c r="C1089" s="210"/>
      <c r="D1089" s="200" t="s">
        <v>154</v>
      </c>
      <c r="E1089" s="211" t="s">
        <v>19</v>
      </c>
      <c r="F1089" s="212" t="s">
        <v>567</v>
      </c>
      <c r="G1089" s="210"/>
      <c r="H1089" s="213">
        <v>-1.68</v>
      </c>
      <c r="I1089" s="214"/>
      <c r="J1089" s="210"/>
      <c r="K1089" s="210"/>
      <c r="L1089" s="215"/>
      <c r="M1089" s="216"/>
      <c r="N1089" s="217"/>
      <c r="O1089" s="217"/>
      <c r="P1089" s="217"/>
      <c r="Q1089" s="217"/>
      <c r="R1089" s="217"/>
      <c r="S1089" s="217"/>
      <c r="T1089" s="218"/>
      <c r="AT1089" s="219" t="s">
        <v>154</v>
      </c>
      <c r="AU1089" s="219" t="s">
        <v>78</v>
      </c>
      <c r="AV1089" s="14" t="s">
        <v>78</v>
      </c>
      <c r="AW1089" s="14" t="s">
        <v>31</v>
      </c>
      <c r="AX1089" s="14" t="s">
        <v>69</v>
      </c>
      <c r="AY1089" s="219" t="s">
        <v>144</v>
      </c>
    </row>
    <row r="1090" spans="2:51" s="13" customFormat="1" ht="10.199999999999999">
      <c r="B1090" s="198"/>
      <c r="C1090" s="199"/>
      <c r="D1090" s="200" t="s">
        <v>154</v>
      </c>
      <c r="E1090" s="201" t="s">
        <v>19</v>
      </c>
      <c r="F1090" s="202" t="s">
        <v>1177</v>
      </c>
      <c r="G1090" s="199"/>
      <c r="H1090" s="201" t="s">
        <v>19</v>
      </c>
      <c r="I1090" s="203"/>
      <c r="J1090" s="199"/>
      <c r="K1090" s="199"/>
      <c r="L1090" s="204"/>
      <c r="M1090" s="205"/>
      <c r="N1090" s="206"/>
      <c r="O1090" s="206"/>
      <c r="P1090" s="206"/>
      <c r="Q1090" s="206"/>
      <c r="R1090" s="206"/>
      <c r="S1090" s="206"/>
      <c r="T1090" s="207"/>
      <c r="AT1090" s="208" t="s">
        <v>154</v>
      </c>
      <c r="AU1090" s="208" t="s">
        <v>78</v>
      </c>
      <c r="AV1090" s="13" t="s">
        <v>74</v>
      </c>
      <c r="AW1090" s="13" t="s">
        <v>31</v>
      </c>
      <c r="AX1090" s="13" t="s">
        <v>69</v>
      </c>
      <c r="AY1090" s="208" t="s">
        <v>144</v>
      </c>
    </row>
    <row r="1091" spans="2:51" s="14" customFormat="1" ht="10.199999999999999">
      <c r="B1091" s="209"/>
      <c r="C1091" s="210"/>
      <c r="D1091" s="200" t="s">
        <v>154</v>
      </c>
      <c r="E1091" s="211" t="s">
        <v>19</v>
      </c>
      <c r="F1091" s="212" t="s">
        <v>1178</v>
      </c>
      <c r="G1091" s="210"/>
      <c r="H1091" s="213">
        <v>11.083</v>
      </c>
      <c r="I1091" s="214"/>
      <c r="J1091" s="210"/>
      <c r="K1091" s="210"/>
      <c r="L1091" s="215"/>
      <c r="M1091" s="216"/>
      <c r="N1091" s="217"/>
      <c r="O1091" s="217"/>
      <c r="P1091" s="217"/>
      <c r="Q1091" s="217"/>
      <c r="R1091" s="217"/>
      <c r="S1091" s="217"/>
      <c r="T1091" s="218"/>
      <c r="AT1091" s="219" t="s">
        <v>154</v>
      </c>
      <c r="AU1091" s="219" t="s">
        <v>78</v>
      </c>
      <c r="AV1091" s="14" t="s">
        <v>78</v>
      </c>
      <c r="AW1091" s="14" t="s">
        <v>31</v>
      </c>
      <c r="AX1091" s="14" t="s">
        <v>69</v>
      </c>
      <c r="AY1091" s="219" t="s">
        <v>144</v>
      </c>
    </row>
    <row r="1092" spans="2:51" s="13" customFormat="1" ht="10.199999999999999">
      <c r="B1092" s="198"/>
      <c r="C1092" s="199"/>
      <c r="D1092" s="200" t="s">
        <v>154</v>
      </c>
      <c r="E1092" s="201" t="s">
        <v>19</v>
      </c>
      <c r="F1092" s="202" t="s">
        <v>566</v>
      </c>
      <c r="G1092" s="199"/>
      <c r="H1092" s="201" t="s">
        <v>19</v>
      </c>
      <c r="I1092" s="203"/>
      <c r="J1092" s="199"/>
      <c r="K1092" s="199"/>
      <c r="L1092" s="204"/>
      <c r="M1092" s="205"/>
      <c r="N1092" s="206"/>
      <c r="O1092" s="206"/>
      <c r="P1092" s="206"/>
      <c r="Q1092" s="206"/>
      <c r="R1092" s="206"/>
      <c r="S1092" s="206"/>
      <c r="T1092" s="207"/>
      <c r="AT1092" s="208" t="s">
        <v>154</v>
      </c>
      <c r="AU1092" s="208" t="s">
        <v>78</v>
      </c>
      <c r="AV1092" s="13" t="s">
        <v>74</v>
      </c>
      <c r="AW1092" s="13" t="s">
        <v>31</v>
      </c>
      <c r="AX1092" s="13" t="s">
        <v>69</v>
      </c>
      <c r="AY1092" s="208" t="s">
        <v>144</v>
      </c>
    </row>
    <row r="1093" spans="2:51" s="14" customFormat="1" ht="10.199999999999999">
      <c r="B1093" s="209"/>
      <c r="C1093" s="210"/>
      <c r="D1093" s="200" t="s">
        <v>154</v>
      </c>
      <c r="E1093" s="211" t="s">
        <v>19</v>
      </c>
      <c r="F1093" s="212" t="s">
        <v>765</v>
      </c>
      <c r="G1093" s="210"/>
      <c r="H1093" s="213">
        <v>-1.8</v>
      </c>
      <c r="I1093" s="214"/>
      <c r="J1093" s="210"/>
      <c r="K1093" s="210"/>
      <c r="L1093" s="215"/>
      <c r="M1093" s="216"/>
      <c r="N1093" s="217"/>
      <c r="O1093" s="217"/>
      <c r="P1093" s="217"/>
      <c r="Q1093" s="217"/>
      <c r="R1093" s="217"/>
      <c r="S1093" s="217"/>
      <c r="T1093" s="218"/>
      <c r="AT1093" s="219" t="s">
        <v>154</v>
      </c>
      <c r="AU1093" s="219" t="s">
        <v>78</v>
      </c>
      <c r="AV1093" s="14" t="s">
        <v>78</v>
      </c>
      <c r="AW1093" s="14" t="s">
        <v>31</v>
      </c>
      <c r="AX1093" s="14" t="s">
        <v>69</v>
      </c>
      <c r="AY1093" s="219" t="s">
        <v>144</v>
      </c>
    </row>
    <row r="1094" spans="2:51" s="13" customFormat="1" ht="10.199999999999999">
      <c r="B1094" s="198"/>
      <c r="C1094" s="199"/>
      <c r="D1094" s="200" t="s">
        <v>154</v>
      </c>
      <c r="E1094" s="201" t="s">
        <v>19</v>
      </c>
      <c r="F1094" s="202" t="s">
        <v>1179</v>
      </c>
      <c r="G1094" s="199"/>
      <c r="H1094" s="201" t="s">
        <v>19</v>
      </c>
      <c r="I1094" s="203"/>
      <c r="J1094" s="199"/>
      <c r="K1094" s="199"/>
      <c r="L1094" s="204"/>
      <c r="M1094" s="205"/>
      <c r="N1094" s="206"/>
      <c r="O1094" s="206"/>
      <c r="P1094" s="206"/>
      <c r="Q1094" s="206"/>
      <c r="R1094" s="206"/>
      <c r="S1094" s="206"/>
      <c r="T1094" s="207"/>
      <c r="AT1094" s="208" t="s">
        <v>154</v>
      </c>
      <c r="AU1094" s="208" t="s">
        <v>78</v>
      </c>
      <c r="AV1094" s="13" t="s">
        <v>74</v>
      </c>
      <c r="AW1094" s="13" t="s">
        <v>31</v>
      </c>
      <c r="AX1094" s="13" t="s">
        <v>69</v>
      </c>
      <c r="AY1094" s="208" t="s">
        <v>144</v>
      </c>
    </row>
    <row r="1095" spans="2:51" s="14" customFormat="1" ht="10.199999999999999">
      <c r="B1095" s="209"/>
      <c r="C1095" s="210"/>
      <c r="D1095" s="200" t="s">
        <v>154</v>
      </c>
      <c r="E1095" s="211" t="s">
        <v>19</v>
      </c>
      <c r="F1095" s="212" t="s">
        <v>1180</v>
      </c>
      <c r="G1095" s="210"/>
      <c r="H1095" s="213">
        <v>7.0129999999999999</v>
      </c>
      <c r="I1095" s="214"/>
      <c r="J1095" s="210"/>
      <c r="K1095" s="210"/>
      <c r="L1095" s="215"/>
      <c r="M1095" s="216"/>
      <c r="N1095" s="217"/>
      <c r="O1095" s="217"/>
      <c r="P1095" s="217"/>
      <c r="Q1095" s="217"/>
      <c r="R1095" s="217"/>
      <c r="S1095" s="217"/>
      <c r="T1095" s="218"/>
      <c r="AT1095" s="219" t="s">
        <v>154</v>
      </c>
      <c r="AU1095" s="219" t="s">
        <v>78</v>
      </c>
      <c r="AV1095" s="14" t="s">
        <v>78</v>
      </c>
      <c r="AW1095" s="14" t="s">
        <v>31</v>
      </c>
      <c r="AX1095" s="14" t="s">
        <v>69</v>
      </c>
      <c r="AY1095" s="219" t="s">
        <v>144</v>
      </c>
    </row>
    <row r="1096" spans="2:51" s="13" customFormat="1" ht="10.199999999999999">
      <c r="B1096" s="198"/>
      <c r="C1096" s="199"/>
      <c r="D1096" s="200" t="s">
        <v>154</v>
      </c>
      <c r="E1096" s="201" t="s">
        <v>19</v>
      </c>
      <c r="F1096" s="202" t="s">
        <v>566</v>
      </c>
      <c r="G1096" s="199"/>
      <c r="H1096" s="201" t="s">
        <v>19</v>
      </c>
      <c r="I1096" s="203"/>
      <c r="J1096" s="199"/>
      <c r="K1096" s="199"/>
      <c r="L1096" s="204"/>
      <c r="M1096" s="205"/>
      <c r="N1096" s="206"/>
      <c r="O1096" s="206"/>
      <c r="P1096" s="206"/>
      <c r="Q1096" s="206"/>
      <c r="R1096" s="206"/>
      <c r="S1096" s="206"/>
      <c r="T1096" s="207"/>
      <c r="AT1096" s="208" t="s">
        <v>154</v>
      </c>
      <c r="AU1096" s="208" t="s">
        <v>78</v>
      </c>
      <c r="AV1096" s="13" t="s">
        <v>74</v>
      </c>
      <c r="AW1096" s="13" t="s">
        <v>31</v>
      </c>
      <c r="AX1096" s="13" t="s">
        <v>69</v>
      </c>
      <c r="AY1096" s="208" t="s">
        <v>144</v>
      </c>
    </row>
    <row r="1097" spans="2:51" s="14" customFormat="1" ht="10.199999999999999">
      <c r="B1097" s="209"/>
      <c r="C1097" s="210"/>
      <c r="D1097" s="200" t="s">
        <v>154</v>
      </c>
      <c r="E1097" s="211" t="s">
        <v>19</v>
      </c>
      <c r="F1097" s="212" t="s">
        <v>759</v>
      </c>
      <c r="G1097" s="210"/>
      <c r="H1097" s="213">
        <v>-1.6</v>
      </c>
      <c r="I1097" s="214"/>
      <c r="J1097" s="210"/>
      <c r="K1097" s="210"/>
      <c r="L1097" s="215"/>
      <c r="M1097" s="216"/>
      <c r="N1097" s="217"/>
      <c r="O1097" s="217"/>
      <c r="P1097" s="217"/>
      <c r="Q1097" s="217"/>
      <c r="R1097" s="217"/>
      <c r="S1097" s="217"/>
      <c r="T1097" s="218"/>
      <c r="AT1097" s="219" t="s">
        <v>154</v>
      </c>
      <c r="AU1097" s="219" t="s">
        <v>78</v>
      </c>
      <c r="AV1097" s="14" t="s">
        <v>78</v>
      </c>
      <c r="AW1097" s="14" t="s">
        <v>31</v>
      </c>
      <c r="AX1097" s="14" t="s">
        <v>69</v>
      </c>
      <c r="AY1097" s="219" t="s">
        <v>144</v>
      </c>
    </row>
    <row r="1098" spans="2:51" s="13" customFormat="1" ht="10.199999999999999">
      <c r="B1098" s="198"/>
      <c r="C1098" s="199"/>
      <c r="D1098" s="200" t="s">
        <v>154</v>
      </c>
      <c r="E1098" s="201" t="s">
        <v>19</v>
      </c>
      <c r="F1098" s="202" t="s">
        <v>1181</v>
      </c>
      <c r="G1098" s="199"/>
      <c r="H1098" s="201" t="s">
        <v>19</v>
      </c>
      <c r="I1098" s="203"/>
      <c r="J1098" s="199"/>
      <c r="K1098" s="199"/>
      <c r="L1098" s="204"/>
      <c r="M1098" s="205"/>
      <c r="N1098" s="206"/>
      <c r="O1098" s="206"/>
      <c r="P1098" s="206"/>
      <c r="Q1098" s="206"/>
      <c r="R1098" s="206"/>
      <c r="S1098" s="206"/>
      <c r="T1098" s="207"/>
      <c r="AT1098" s="208" t="s">
        <v>154</v>
      </c>
      <c r="AU1098" s="208" t="s">
        <v>78</v>
      </c>
      <c r="AV1098" s="13" t="s">
        <v>74</v>
      </c>
      <c r="AW1098" s="13" t="s">
        <v>31</v>
      </c>
      <c r="AX1098" s="13" t="s">
        <v>69</v>
      </c>
      <c r="AY1098" s="208" t="s">
        <v>144</v>
      </c>
    </row>
    <row r="1099" spans="2:51" s="14" customFormat="1" ht="10.199999999999999">
      <c r="B1099" s="209"/>
      <c r="C1099" s="210"/>
      <c r="D1099" s="200" t="s">
        <v>154</v>
      </c>
      <c r="E1099" s="211" t="s">
        <v>19</v>
      </c>
      <c r="F1099" s="212" t="s">
        <v>1182</v>
      </c>
      <c r="G1099" s="210"/>
      <c r="H1099" s="213">
        <v>9.68</v>
      </c>
      <c r="I1099" s="214"/>
      <c r="J1099" s="210"/>
      <c r="K1099" s="210"/>
      <c r="L1099" s="215"/>
      <c r="M1099" s="216"/>
      <c r="N1099" s="217"/>
      <c r="O1099" s="217"/>
      <c r="P1099" s="217"/>
      <c r="Q1099" s="217"/>
      <c r="R1099" s="217"/>
      <c r="S1099" s="217"/>
      <c r="T1099" s="218"/>
      <c r="AT1099" s="219" t="s">
        <v>154</v>
      </c>
      <c r="AU1099" s="219" t="s">
        <v>78</v>
      </c>
      <c r="AV1099" s="14" t="s">
        <v>78</v>
      </c>
      <c r="AW1099" s="14" t="s">
        <v>31</v>
      </c>
      <c r="AX1099" s="14" t="s">
        <v>69</v>
      </c>
      <c r="AY1099" s="219" t="s">
        <v>144</v>
      </c>
    </row>
    <row r="1100" spans="2:51" s="13" customFormat="1" ht="10.199999999999999">
      <c r="B1100" s="198"/>
      <c r="C1100" s="199"/>
      <c r="D1100" s="200" t="s">
        <v>154</v>
      </c>
      <c r="E1100" s="201" t="s">
        <v>19</v>
      </c>
      <c r="F1100" s="202" t="s">
        <v>1183</v>
      </c>
      <c r="G1100" s="199"/>
      <c r="H1100" s="201" t="s">
        <v>19</v>
      </c>
      <c r="I1100" s="203"/>
      <c r="J1100" s="199"/>
      <c r="K1100" s="199"/>
      <c r="L1100" s="204"/>
      <c r="M1100" s="205"/>
      <c r="N1100" s="206"/>
      <c r="O1100" s="206"/>
      <c r="P1100" s="206"/>
      <c r="Q1100" s="206"/>
      <c r="R1100" s="206"/>
      <c r="S1100" s="206"/>
      <c r="T1100" s="207"/>
      <c r="AT1100" s="208" t="s">
        <v>154</v>
      </c>
      <c r="AU1100" s="208" t="s">
        <v>78</v>
      </c>
      <c r="AV1100" s="13" t="s">
        <v>74</v>
      </c>
      <c r="AW1100" s="13" t="s">
        <v>31</v>
      </c>
      <c r="AX1100" s="13" t="s">
        <v>69</v>
      </c>
      <c r="AY1100" s="208" t="s">
        <v>144</v>
      </c>
    </row>
    <row r="1101" spans="2:51" s="14" customFormat="1" ht="10.199999999999999">
      <c r="B1101" s="209"/>
      <c r="C1101" s="210"/>
      <c r="D1101" s="200" t="s">
        <v>154</v>
      </c>
      <c r="E1101" s="211" t="s">
        <v>19</v>
      </c>
      <c r="F1101" s="212" t="s">
        <v>1184</v>
      </c>
      <c r="G1101" s="210"/>
      <c r="H1101" s="213">
        <v>19.745000000000001</v>
      </c>
      <c r="I1101" s="214"/>
      <c r="J1101" s="210"/>
      <c r="K1101" s="210"/>
      <c r="L1101" s="215"/>
      <c r="M1101" s="216"/>
      <c r="N1101" s="217"/>
      <c r="O1101" s="217"/>
      <c r="P1101" s="217"/>
      <c r="Q1101" s="217"/>
      <c r="R1101" s="217"/>
      <c r="S1101" s="217"/>
      <c r="T1101" s="218"/>
      <c r="AT1101" s="219" t="s">
        <v>154</v>
      </c>
      <c r="AU1101" s="219" t="s">
        <v>78</v>
      </c>
      <c r="AV1101" s="14" t="s">
        <v>78</v>
      </c>
      <c r="AW1101" s="14" t="s">
        <v>31</v>
      </c>
      <c r="AX1101" s="14" t="s">
        <v>69</v>
      </c>
      <c r="AY1101" s="219" t="s">
        <v>144</v>
      </c>
    </row>
    <row r="1102" spans="2:51" s="13" customFormat="1" ht="10.199999999999999">
      <c r="B1102" s="198"/>
      <c r="C1102" s="199"/>
      <c r="D1102" s="200" t="s">
        <v>154</v>
      </c>
      <c r="E1102" s="201" t="s">
        <v>19</v>
      </c>
      <c r="F1102" s="202" t="s">
        <v>566</v>
      </c>
      <c r="G1102" s="199"/>
      <c r="H1102" s="201" t="s">
        <v>19</v>
      </c>
      <c r="I1102" s="203"/>
      <c r="J1102" s="199"/>
      <c r="K1102" s="199"/>
      <c r="L1102" s="204"/>
      <c r="M1102" s="205"/>
      <c r="N1102" s="206"/>
      <c r="O1102" s="206"/>
      <c r="P1102" s="206"/>
      <c r="Q1102" s="206"/>
      <c r="R1102" s="206"/>
      <c r="S1102" s="206"/>
      <c r="T1102" s="207"/>
      <c r="AT1102" s="208" t="s">
        <v>154</v>
      </c>
      <c r="AU1102" s="208" t="s">
        <v>78</v>
      </c>
      <c r="AV1102" s="13" t="s">
        <v>74</v>
      </c>
      <c r="AW1102" s="13" t="s">
        <v>31</v>
      </c>
      <c r="AX1102" s="13" t="s">
        <v>69</v>
      </c>
      <c r="AY1102" s="208" t="s">
        <v>144</v>
      </c>
    </row>
    <row r="1103" spans="2:51" s="14" customFormat="1" ht="10.199999999999999">
      <c r="B1103" s="209"/>
      <c r="C1103" s="210"/>
      <c r="D1103" s="200" t="s">
        <v>154</v>
      </c>
      <c r="E1103" s="211" t="s">
        <v>19</v>
      </c>
      <c r="F1103" s="212" t="s">
        <v>765</v>
      </c>
      <c r="G1103" s="210"/>
      <c r="H1103" s="213">
        <v>-1.8</v>
      </c>
      <c r="I1103" s="214"/>
      <c r="J1103" s="210"/>
      <c r="K1103" s="210"/>
      <c r="L1103" s="215"/>
      <c r="M1103" s="216"/>
      <c r="N1103" s="217"/>
      <c r="O1103" s="217"/>
      <c r="P1103" s="217"/>
      <c r="Q1103" s="217"/>
      <c r="R1103" s="217"/>
      <c r="S1103" s="217"/>
      <c r="T1103" s="218"/>
      <c r="AT1103" s="219" t="s">
        <v>154</v>
      </c>
      <c r="AU1103" s="219" t="s">
        <v>78</v>
      </c>
      <c r="AV1103" s="14" t="s">
        <v>78</v>
      </c>
      <c r="AW1103" s="14" t="s">
        <v>31</v>
      </c>
      <c r="AX1103" s="14" t="s">
        <v>69</v>
      </c>
      <c r="AY1103" s="219" t="s">
        <v>144</v>
      </c>
    </row>
    <row r="1104" spans="2:51" s="14" customFormat="1" ht="10.199999999999999">
      <c r="B1104" s="209"/>
      <c r="C1104" s="210"/>
      <c r="D1104" s="200" t="s">
        <v>154</v>
      </c>
      <c r="E1104" s="211" t="s">
        <v>19</v>
      </c>
      <c r="F1104" s="212" t="s">
        <v>759</v>
      </c>
      <c r="G1104" s="210"/>
      <c r="H1104" s="213">
        <v>-1.6</v>
      </c>
      <c r="I1104" s="214"/>
      <c r="J1104" s="210"/>
      <c r="K1104" s="210"/>
      <c r="L1104" s="215"/>
      <c r="M1104" s="216"/>
      <c r="N1104" s="217"/>
      <c r="O1104" s="217"/>
      <c r="P1104" s="217"/>
      <c r="Q1104" s="217"/>
      <c r="R1104" s="217"/>
      <c r="S1104" s="217"/>
      <c r="T1104" s="218"/>
      <c r="AT1104" s="219" t="s">
        <v>154</v>
      </c>
      <c r="AU1104" s="219" t="s">
        <v>78</v>
      </c>
      <c r="AV1104" s="14" t="s">
        <v>78</v>
      </c>
      <c r="AW1104" s="14" t="s">
        <v>31</v>
      </c>
      <c r="AX1104" s="14" t="s">
        <v>69</v>
      </c>
      <c r="AY1104" s="219" t="s">
        <v>144</v>
      </c>
    </row>
    <row r="1105" spans="2:51" s="13" customFormat="1" ht="10.199999999999999">
      <c r="B1105" s="198"/>
      <c r="C1105" s="199"/>
      <c r="D1105" s="200" t="s">
        <v>154</v>
      </c>
      <c r="E1105" s="201" t="s">
        <v>19</v>
      </c>
      <c r="F1105" s="202" t="s">
        <v>1185</v>
      </c>
      <c r="G1105" s="199"/>
      <c r="H1105" s="201" t="s">
        <v>19</v>
      </c>
      <c r="I1105" s="203"/>
      <c r="J1105" s="199"/>
      <c r="K1105" s="199"/>
      <c r="L1105" s="204"/>
      <c r="M1105" s="205"/>
      <c r="N1105" s="206"/>
      <c r="O1105" s="206"/>
      <c r="P1105" s="206"/>
      <c r="Q1105" s="206"/>
      <c r="R1105" s="206"/>
      <c r="S1105" s="206"/>
      <c r="T1105" s="207"/>
      <c r="AT1105" s="208" t="s">
        <v>154</v>
      </c>
      <c r="AU1105" s="208" t="s">
        <v>78</v>
      </c>
      <c r="AV1105" s="13" t="s">
        <v>74</v>
      </c>
      <c r="AW1105" s="13" t="s">
        <v>31</v>
      </c>
      <c r="AX1105" s="13" t="s">
        <v>69</v>
      </c>
      <c r="AY1105" s="208" t="s">
        <v>144</v>
      </c>
    </row>
    <row r="1106" spans="2:51" s="14" customFormat="1" ht="10.199999999999999">
      <c r="B1106" s="209"/>
      <c r="C1106" s="210"/>
      <c r="D1106" s="200" t="s">
        <v>154</v>
      </c>
      <c r="E1106" s="211" t="s">
        <v>19</v>
      </c>
      <c r="F1106" s="212" t="s">
        <v>1208</v>
      </c>
      <c r="G1106" s="210"/>
      <c r="H1106" s="213">
        <v>2.1</v>
      </c>
      <c r="I1106" s="214"/>
      <c r="J1106" s="210"/>
      <c r="K1106" s="210"/>
      <c r="L1106" s="215"/>
      <c r="M1106" s="216"/>
      <c r="N1106" s="217"/>
      <c r="O1106" s="217"/>
      <c r="P1106" s="217"/>
      <c r="Q1106" s="217"/>
      <c r="R1106" s="217"/>
      <c r="S1106" s="217"/>
      <c r="T1106" s="218"/>
      <c r="AT1106" s="219" t="s">
        <v>154</v>
      </c>
      <c r="AU1106" s="219" t="s">
        <v>78</v>
      </c>
      <c r="AV1106" s="14" t="s">
        <v>78</v>
      </c>
      <c r="AW1106" s="14" t="s">
        <v>31</v>
      </c>
      <c r="AX1106" s="14" t="s">
        <v>69</v>
      </c>
      <c r="AY1106" s="219" t="s">
        <v>144</v>
      </c>
    </row>
    <row r="1107" spans="2:51" s="13" customFormat="1" ht="10.199999999999999">
      <c r="B1107" s="198"/>
      <c r="C1107" s="199"/>
      <c r="D1107" s="200" t="s">
        <v>154</v>
      </c>
      <c r="E1107" s="201" t="s">
        <v>19</v>
      </c>
      <c r="F1107" s="202" t="s">
        <v>1135</v>
      </c>
      <c r="G1107" s="199"/>
      <c r="H1107" s="201" t="s">
        <v>19</v>
      </c>
      <c r="I1107" s="203"/>
      <c r="J1107" s="199"/>
      <c r="K1107" s="199"/>
      <c r="L1107" s="204"/>
      <c r="M1107" s="205"/>
      <c r="N1107" s="206"/>
      <c r="O1107" s="206"/>
      <c r="P1107" s="206"/>
      <c r="Q1107" s="206"/>
      <c r="R1107" s="206"/>
      <c r="S1107" s="206"/>
      <c r="T1107" s="207"/>
      <c r="AT1107" s="208" t="s">
        <v>154</v>
      </c>
      <c r="AU1107" s="208" t="s">
        <v>78</v>
      </c>
      <c r="AV1107" s="13" t="s">
        <v>74</v>
      </c>
      <c r="AW1107" s="13" t="s">
        <v>31</v>
      </c>
      <c r="AX1107" s="13" t="s">
        <v>69</v>
      </c>
      <c r="AY1107" s="208" t="s">
        <v>144</v>
      </c>
    </row>
    <row r="1108" spans="2:51" s="14" customFormat="1" ht="10.199999999999999">
      <c r="B1108" s="209"/>
      <c r="C1108" s="210"/>
      <c r="D1108" s="200" t="s">
        <v>154</v>
      </c>
      <c r="E1108" s="211" t="s">
        <v>19</v>
      </c>
      <c r="F1108" s="212" t="s">
        <v>1209</v>
      </c>
      <c r="G1108" s="210"/>
      <c r="H1108" s="213">
        <v>33.99</v>
      </c>
      <c r="I1108" s="214"/>
      <c r="J1108" s="210"/>
      <c r="K1108" s="210"/>
      <c r="L1108" s="215"/>
      <c r="M1108" s="216"/>
      <c r="N1108" s="217"/>
      <c r="O1108" s="217"/>
      <c r="P1108" s="217"/>
      <c r="Q1108" s="217"/>
      <c r="R1108" s="217"/>
      <c r="S1108" s="217"/>
      <c r="T1108" s="218"/>
      <c r="AT1108" s="219" t="s">
        <v>154</v>
      </c>
      <c r="AU1108" s="219" t="s">
        <v>78</v>
      </c>
      <c r="AV1108" s="14" t="s">
        <v>78</v>
      </c>
      <c r="AW1108" s="14" t="s">
        <v>31</v>
      </c>
      <c r="AX1108" s="14" t="s">
        <v>69</v>
      </c>
      <c r="AY1108" s="219" t="s">
        <v>144</v>
      </c>
    </row>
    <row r="1109" spans="2:51" s="13" customFormat="1" ht="10.199999999999999">
      <c r="B1109" s="198"/>
      <c r="C1109" s="199"/>
      <c r="D1109" s="200" t="s">
        <v>154</v>
      </c>
      <c r="E1109" s="201" t="s">
        <v>19</v>
      </c>
      <c r="F1109" s="202" t="s">
        <v>566</v>
      </c>
      <c r="G1109" s="199"/>
      <c r="H1109" s="201" t="s">
        <v>19</v>
      </c>
      <c r="I1109" s="203"/>
      <c r="J1109" s="199"/>
      <c r="K1109" s="199"/>
      <c r="L1109" s="204"/>
      <c r="M1109" s="205"/>
      <c r="N1109" s="206"/>
      <c r="O1109" s="206"/>
      <c r="P1109" s="206"/>
      <c r="Q1109" s="206"/>
      <c r="R1109" s="206"/>
      <c r="S1109" s="206"/>
      <c r="T1109" s="207"/>
      <c r="AT1109" s="208" t="s">
        <v>154</v>
      </c>
      <c r="AU1109" s="208" t="s">
        <v>78</v>
      </c>
      <c r="AV1109" s="13" t="s">
        <v>74</v>
      </c>
      <c r="AW1109" s="13" t="s">
        <v>31</v>
      </c>
      <c r="AX1109" s="13" t="s">
        <v>69</v>
      </c>
      <c r="AY1109" s="208" t="s">
        <v>144</v>
      </c>
    </row>
    <row r="1110" spans="2:51" s="14" customFormat="1" ht="10.199999999999999">
      <c r="B1110" s="209"/>
      <c r="C1110" s="210"/>
      <c r="D1110" s="200" t="s">
        <v>154</v>
      </c>
      <c r="E1110" s="211" t="s">
        <v>19</v>
      </c>
      <c r="F1110" s="212" t="s">
        <v>759</v>
      </c>
      <c r="G1110" s="210"/>
      <c r="H1110" s="213">
        <v>-1.6</v>
      </c>
      <c r="I1110" s="214"/>
      <c r="J1110" s="210"/>
      <c r="K1110" s="210"/>
      <c r="L1110" s="215"/>
      <c r="M1110" s="216"/>
      <c r="N1110" s="217"/>
      <c r="O1110" s="217"/>
      <c r="P1110" s="217"/>
      <c r="Q1110" s="217"/>
      <c r="R1110" s="217"/>
      <c r="S1110" s="217"/>
      <c r="T1110" s="218"/>
      <c r="AT1110" s="219" t="s">
        <v>154</v>
      </c>
      <c r="AU1110" s="219" t="s">
        <v>78</v>
      </c>
      <c r="AV1110" s="14" t="s">
        <v>78</v>
      </c>
      <c r="AW1110" s="14" t="s">
        <v>31</v>
      </c>
      <c r="AX1110" s="14" t="s">
        <v>69</v>
      </c>
      <c r="AY1110" s="219" t="s">
        <v>144</v>
      </c>
    </row>
    <row r="1111" spans="2:51" s="14" customFormat="1" ht="10.199999999999999">
      <c r="B1111" s="209"/>
      <c r="C1111" s="210"/>
      <c r="D1111" s="200" t="s">
        <v>154</v>
      </c>
      <c r="E1111" s="211" t="s">
        <v>19</v>
      </c>
      <c r="F1111" s="212" t="s">
        <v>1210</v>
      </c>
      <c r="G1111" s="210"/>
      <c r="H1111" s="213">
        <v>-2.1120000000000001</v>
      </c>
      <c r="I1111" s="214"/>
      <c r="J1111" s="210"/>
      <c r="K1111" s="210"/>
      <c r="L1111" s="215"/>
      <c r="M1111" s="216"/>
      <c r="N1111" s="217"/>
      <c r="O1111" s="217"/>
      <c r="P1111" s="217"/>
      <c r="Q1111" s="217"/>
      <c r="R1111" s="217"/>
      <c r="S1111" s="217"/>
      <c r="T1111" s="218"/>
      <c r="AT1111" s="219" t="s">
        <v>154</v>
      </c>
      <c r="AU1111" s="219" t="s">
        <v>78</v>
      </c>
      <c r="AV1111" s="14" t="s">
        <v>78</v>
      </c>
      <c r="AW1111" s="14" t="s">
        <v>31</v>
      </c>
      <c r="AX1111" s="14" t="s">
        <v>69</v>
      </c>
      <c r="AY1111" s="219" t="s">
        <v>144</v>
      </c>
    </row>
    <row r="1112" spans="2:51" s="13" customFormat="1" ht="10.199999999999999">
      <c r="B1112" s="198"/>
      <c r="C1112" s="199"/>
      <c r="D1112" s="200" t="s">
        <v>154</v>
      </c>
      <c r="E1112" s="201" t="s">
        <v>19</v>
      </c>
      <c r="F1112" s="202" t="s">
        <v>1211</v>
      </c>
      <c r="G1112" s="199"/>
      <c r="H1112" s="201" t="s">
        <v>19</v>
      </c>
      <c r="I1112" s="203"/>
      <c r="J1112" s="199"/>
      <c r="K1112" s="199"/>
      <c r="L1112" s="204"/>
      <c r="M1112" s="205"/>
      <c r="N1112" s="206"/>
      <c r="O1112" s="206"/>
      <c r="P1112" s="206"/>
      <c r="Q1112" s="206"/>
      <c r="R1112" s="206"/>
      <c r="S1112" s="206"/>
      <c r="T1112" s="207"/>
      <c r="AT1112" s="208" t="s">
        <v>154</v>
      </c>
      <c r="AU1112" s="208" t="s">
        <v>78</v>
      </c>
      <c r="AV1112" s="13" t="s">
        <v>74</v>
      </c>
      <c r="AW1112" s="13" t="s">
        <v>31</v>
      </c>
      <c r="AX1112" s="13" t="s">
        <v>69</v>
      </c>
      <c r="AY1112" s="208" t="s">
        <v>144</v>
      </c>
    </row>
    <row r="1113" spans="2:51" s="14" customFormat="1" ht="10.199999999999999">
      <c r="B1113" s="209"/>
      <c r="C1113" s="210"/>
      <c r="D1113" s="200" t="s">
        <v>154</v>
      </c>
      <c r="E1113" s="211" t="s">
        <v>19</v>
      </c>
      <c r="F1113" s="212" t="s">
        <v>1212</v>
      </c>
      <c r="G1113" s="210"/>
      <c r="H1113" s="213">
        <v>31.13</v>
      </c>
      <c r="I1113" s="214"/>
      <c r="J1113" s="210"/>
      <c r="K1113" s="210"/>
      <c r="L1113" s="215"/>
      <c r="M1113" s="216"/>
      <c r="N1113" s="217"/>
      <c r="O1113" s="217"/>
      <c r="P1113" s="217"/>
      <c r="Q1113" s="217"/>
      <c r="R1113" s="217"/>
      <c r="S1113" s="217"/>
      <c r="T1113" s="218"/>
      <c r="AT1113" s="219" t="s">
        <v>154</v>
      </c>
      <c r="AU1113" s="219" t="s">
        <v>78</v>
      </c>
      <c r="AV1113" s="14" t="s">
        <v>78</v>
      </c>
      <c r="AW1113" s="14" t="s">
        <v>31</v>
      </c>
      <c r="AX1113" s="14" t="s">
        <v>69</v>
      </c>
      <c r="AY1113" s="219" t="s">
        <v>144</v>
      </c>
    </row>
    <row r="1114" spans="2:51" s="13" customFormat="1" ht="10.199999999999999">
      <c r="B1114" s="198"/>
      <c r="C1114" s="199"/>
      <c r="D1114" s="200" t="s">
        <v>154</v>
      </c>
      <c r="E1114" s="201" t="s">
        <v>19</v>
      </c>
      <c r="F1114" s="202" t="s">
        <v>566</v>
      </c>
      <c r="G1114" s="199"/>
      <c r="H1114" s="201" t="s">
        <v>19</v>
      </c>
      <c r="I1114" s="203"/>
      <c r="J1114" s="199"/>
      <c r="K1114" s="199"/>
      <c r="L1114" s="204"/>
      <c r="M1114" s="205"/>
      <c r="N1114" s="206"/>
      <c r="O1114" s="206"/>
      <c r="P1114" s="206"/>
      <c r="Q1114" s="206"/>
      <c r="R1114" s="206"/>
      <c r="S1114" s="206"/>
      <c r="T1114" s="207"/>
      <c r="AT1114" s="208" t="s">
        <v>154</v>
      </c>
      <c r="AU1114" s="208" t="s">
        <v>78</v>
      </c>
      <c r="AV1114" s="13" t="s">
        <v>74</v>
      </c>
      <c r="AW1114" s="13" t="s">
        <v>31</v>
      </c>
      <c r="AX1114" s="13" t="s">
        <v>69</v>
      </c>
      <c r="AY1114" s="208" t="s">
        <v>144</v>
      </c>
    </row>
    <row r="1115" spans="2:51" s="14" customFormat="1" ht="10.199999999999999">
      <c r="B1115" s="209"/>
      <c r="C1115" s="210"/>
      <c r="D1115" s="200" t="s">
        <v>154</v>
      </c>
      <c r="E1115" s="211" t="s">
        <v>19</v>
      </c>
      <c r="F1115" s="212" t="s">
        <v>572</v>
      </c>
      <c r="G1115" s="210"/>
      <c r="H1115" s="213">
        <v>-4.8</v>
      </c>
      <c r="I1115" s="214"/>
      <c r="J1115" s="210"/>
      <c r="K1115" s="210"/>
      <c r="L1115" s="215"/>
      <c r="M1115" s="216"/>
      <c r="N1115" s="217"/>
      <c r="O1115" s="217"/>
      <c r="P1115" s="217"/>
      <c r="Q1115" s="217"/>
      <c r="R1115" s="217"/>
      <c r="S1115" s="217"/>
      <c r="T1115" s="218"/>
      <c r="AT1115" s="219" t="s">
        <v>154</v>
      </c>
      <c r="AU1115" s="219" t="s">
        <v>78</v>
      </c>
      <c r="AV1115" s="14" t="s">
        <v>78</v>
      </c>
      <c r="AW1115" s="14" t="s">
        <v>31</v>
      </c>
      <c r="AX1115" s="14" t="s">
        <v>69</v>
      </c>
      <c r="AY1115" s="219" t="s">
        <v>144</v>
      </c>
    </row>
    <row r="1116" spans="2:51" s="14" customFormat="1" ht="10.199999999999999">
      <c r="B1116" s="209"/>
      <c r="C1116" s="210"/>
      <c r="D1116" s="200" t="s">
        <v>154</v>
      </c>
      <c r="E1116" s="211" t="s">
        <v>19</v>
      </c>
      <c r="F1116" s="212" t="s">
        <v>1195</v>
      </c>
      <c r="G1116" s="210"/>
      <c r="H1116" s="213">
        <v>-3.0030000000000001</v>
      </c>
      <c r="I1116" s="214"/>
      <c r="J1116" s="210"/>
      <c r="K1116" s="210"/>
      <c r="L1116" s="215"/>
      <c r="M1116" s="216"/>
      <c r="N1116" s="217"/>
      <c r="O1116" s="217"/>
      <c r="P1116" s="217"/>
      <c r="Q1116" s="217"/>
      <c r="R1116" s="217"/>
      <c r="S1116" s="217"/>
      <c r="T1116" s="218"/>
      <c r="AT1116" s="219" t="s">
        <v>154</v>
      </c>
      <c r="AU1116" s="219" t="s">
        <v>78</v>
      </c>
      <c r="AV1116" s="14" t="s">
        <v>78</v>
      </c>
      <c r="AW1116" s="14" t="s">
        <v>31</v>
      </c>
      <c r="AX1116" s="14" t="s">
        <v>69</v>
      </c>
      <c r="AY1116" s="219" t="s">
        <v>144</v>
      </c>
    </row>
    <row r="1117" spans="2:51" s="13" customFormat="1" ht="10.199999999999999">
      <c r="B1117" s="198"/>
      <c r="C1117" s="199"/>
      <c r="D1117" s="200" t="s">
        <v>154</v>
      </c>
      <c r="E1117" s="201" t="s">
        <v>19</v>
      </c>
      <c r="F1117" s="202" t="s">
        <v>1213</v>
      </c>
      <c r="G1117" s="199"/>
      <c r="H1117" s="201" t="s">
        <v>19</v>
      </c>
      <c r="I1117" s="203"/>
      <c r="J1117" s="199"/>
      <c r="K1117" s="199"/>
      <c r="L1117" s="204"/>
      <c r="M1117" s="205"/>
      <c r="N1117" s="206"/>
      <c r="O1117" s="206"/>
      <c r="P1117" s="206"/>
      <c r="Q1117" s="206"/>
      <c r="R1117" s="206"/>
      <c r="S1117" s="206"/>
      <c r="T1117" s="207"/>
      <c r="AT1117" s="208" t="s">
        <v>154</v>
      </c>
      <c r="AU1117" s="208" t="s">
        <v>78</v>
      </c>
      <c r="AV1117" s="13" t="s">
        <v>74</v>
      </c>
      <c r="AW1117" s="13" t="s">
        <v>31</v>
      </c>
      <c r="AX1117" s="13" t="s">
        <v>69</v>
      </c>
      <c r="AY1117" s="208" t="s">
        <v>144</v>
      </c>
    </row>
    <row r="1118" spans="2:51" s="14" customFormat="1" ht="10.199999999999999">
      <c r="B1118" s="209"/>
      <c r="C1118" s="210"/>
      <c r="D1118" s="200" t="s">
        <v>154</v>
      </c>
      <c r="E1118" s="211" t="s">
        <v>19</v>
      </c>
      <c r="F1118" s="212" t="s">
        <v>1214</v>
      </c>
      <c r="G1118" s="210"/>
      <c r="H1118" s="213">
        <v>31.02</v>
      </c>
      <c r="I1118" s="214"/>
      <c r="J1118" s="210"/>
      <c r="K1118" s="210"/>
      <c r="L1118" s="215"/>
      <c r="M1118" s="216"/>
      <c r="N1118" s="217"/>
      <c r="O1118" s="217"/>
      <c r="P1118" s="217"/>
      <c r="Q1118" s="217"/>
      <c r="R1118" s="217"/>
      <c r="S1118" s="217"/>
      <c r="T1118" s="218"/>
      <c r="AT1118" s="219" t="s">
        <v>154</v>
      </c>
      <c r="AU1118" s="219" t="s">
        <v>78</v>
      </c>
      <c r="AV1118" s="14" t="s">
        <v>78</v>
      </c>
      <c r="AW1118" s="14" t="s">
        <v>31</v>
      </c>
      <c r="AX1118" s="14" t="s">
        <v>69</v>
      </c>
      <c r="AY1118" s="219" t="s">
        <v>144</v>
      </c>
    </row>
    <row r="1119" spans="2:51" s="13" customFormat="1" ht="10.199999999999999">
      <c r="B1119" s="198"/>
      <c r="C1119" s="199"/>
      <c r="D1119" s="200" t="s">
        <v>154</v>
      </c>
      <c r="E1119" s="201" t="s">
        <v>19</v>
      </c>
      <c r="F1119" s="202" t="s">
        <v>566</v>
      </c>
      <c r="G1119" s="199"/>
      <c r="H1119" s="201" t="s">
        <v>19</v>
      </c>
      <c r="I1119" s="203"/>
      <c r="J1119" s="199"/>
      <c r="K1119" s="199"/>
      <c r="L1119" s="204"/>
      <c r="M1119" s="205"/>
      <c r="N1119" s="206"/>
      <c r="O1119" s="206"/>
      <c r="P1119" s="206"/>
      <c r="Q1119" s="206"/>
      <c r="R1119" s="206"/>
      <c r="S1119" s="206"/>
      <c r="T1119" s="207"/>
      <c r="AT1119" s="208" t="s">
        <v>154</v>
      </c>
      <c r="AU1119" s="208" t="s">
        <v>78</v>
      </c>
      <c r="AV1119" s="13" t="s">
        <v>74</v>
      </c>
      <c r="AW1119" s="13" t="s">
        <v>31</v>
      </c>
      <c r="AX1119" s="13" t="s">
        <v>69</v>
      </c>
      <c r="AY1119" s="208" t="s">
        <v>144</v>
      </c>
    </row>
    <row r="1120" spans="2:51" s="14" customFormat="1" ht="10.199999999999999">
      <c r="B1120" s="209"/>
      <c r="C1120" s="210"/>
      <c r="D1120" s="200" t="s">
        <v>154</v>
      </c>
      <c r="E1120" s="211" t="s">
        <v>19</v>
      </c>
      <c r="F1120" s="212" t="s">
        <v>1215</v>
      </c>
      <c r="G1120" s="210"/>
      <c r="H1120" s="213">
        <v>-3.36</v>
      </c>
      <c r="I1120" s="214"/>
      <c r="J1120" s="210"/>
      <c r="K1120" s="210"/>
      <c r="L1120" s="215"/>
      <c r="M1120" s="216"/>
      <c r="N1120" s="217"/>
      <c r="O1120" s="217"/>
      <c r="P1120" s="217"/>
      <c r="Q1120" s="217"/>
      <c r="R1120" s="217"/>
      <c r="S1120" s="217"/>
      <c r="T1120" s="218"/>
      <c r="AT1120" s="219" t="s">
        <v>154</v>
      </c>
      <c r="AU1120" s="219" t="s">
        <v>78</v>
      </c>
      <c r="AV1120" s="14" t="s">
        <v>78</v>
      </c>
      <c r="AW1120" s="14" t="s">
        <v>31</v>
      </c>
      <c r="AX1120" s="14" t="s">
        <v>69</v>
      </c>
      <c r="AY1120" s="219" t="s">
        <v>144</v>
      </c>
    </row>
    <row r="1121" spans="2:51" s="13" customFormat="1" ht="10.199999999999999">
      <c r="B1121" s="198"/>
      <c r="C1121" s="199"/>
      <c r="D1121" s="200" t="s">
        <v>154</v>
      </c>
      <c r="E1121" s="201" t="s">
        <v>19</v>
      </c>
      <c r="F1121" s="202" t="s">
        <v>1177</v>
      </c>
      <c r="G1121" s="199"/>
      <c r="H1121" s="201" t="s">
        <v>19</v>
      </c>
      <c r="I1121" s="203"/>
      <c r="J1121" s="199"/>
      <c r="K1121" s="199"/>
      <c r="L1121" s="204"/>
      <c r="M1121" s="205"/>
      <c r="N1121" s="206"/>
      <c r="O1121" s="206"/>
      <c r="P1121" s="206"/>
      <c r="Q1121" s="206"/>
      <c r="R1121" s="206"/>
      <c r="S1121" s="206"/>
      <c r="T1121" s="207"/>
      <c r="AT1121" s="208" t="s">
        <v>154</v>
      </c>
      <c r="AU1121" s="208" t="s">
        <v>78</v>
      </c>
      <c r="AV1121" s="13" t="s">
        <v>74</v>
      </c>
      <c r="AW1121" s="13" t="s">
        <v>31</v>
      </c>
      <c r="AX1121" s="13" t="s">
        <v>69</v>
      </c>
      <c r="AY1121" s="208" t="s">
        <v>144</v>
      </c>
    </row>
    <row r="1122" spans="2:51" s="14" customFormat="1" ht="10.199999999999999">
      <c r="B1122" s="209"/>
      <c r="C1122" s="210"/>
      <c r="D1122" s="200" t="s">
        <v>154</v>
      </c>
      <c r="E1122" s="211" t="s">
        <v>19</v>
      </c>
      <c r="F1122" s="212" t="s">
        <v>1216</v>
      </c>
      <c r="G1122" s="210"/>
      <c r="H1122" s="213">
        <v>20</v>
      </c>
      <c r="I1122" s="214"/>
      <c r="J1122" s="210"/>
      <c r="K1122" s="210"/>
      <c r="L1122" s="215"/>
      <c r="M1122" s="216"/>
      <c r="N1122" s="217"/>
      <c r="O1122" s="217"/>
      <c r="P1122" s="217"/>
      <c r="Q1122" s="217"/>
      <c r="R1122" s="217"/>
      <c r="S1122" s="217"/>
      <c r="T1122" s="218"/>
      <c r="AT1122" s="219" t="s">
        <v>154</v>
      </c>
      <c r="AU1122" s="219" t="s">
        <v>78</v>
      </c>
      <c r="AV1122" s="14" t="s">
        <v>78</v>
      </c>
      <c r="AW1122" s="14" t="s">
        <v>31</v>
      </c>
      <c r="AX1122" s="14" t="s">
        <v>69</v>
      </c>
      <c r="AY1122" s="219" t="s">
        <v>144</v>
      </c>
    </row>
    <row r="1123" spans="2:51" s="13" customFormat="1" ht="10.199999999999999">
      <c r="B1123" s="198"/>
      <c r="C1123" s="199"/>
      <c r="D1123" s="200" t="s">
        <v>154</v>
      </c>
      <c r="E1123" s="201" t="s">
        <v>19</v>
      </c>
      <c r="F1123" s="202" t="s">
        <v>1179</v>
      </c>
      <c r="G1123" s="199"/>
      <c r="H1123" s="201" t="s">
        <v>19</v>
      </c>
      <c r="I1123" s="203"/>
      <c r="J1123" s="199"/>
      <c r="K1123" s="199"/>
      <c r="L1123" s="204"/>
      <c r="M1123" s="205"/>
      <c r="N1123" s="206"/>
      <c r="O1123" s="206"/>
      <c r="P1123" s="206"/>
      <c r="Q1123" s="206"/>
      <c r="R1123" s="206"/>
      <c r="S1123" s="206"/>
      <c r="T1123" s="207"/>
      <c r="AT1123" s="208" t="s">
        <v>154</v>
      </c>
      <c r="AU1123" s="208" t="s">
        <v>78</v>
      </c>
      <c r="AV1123" s="13" t="s">
        <v>74</v>
      </c>
      <c r="AW1123" s="13" t="s">
        <v>31</v>
      </c>
      <c r="AX1123" s="13" t="s">
        <v>69</v>
      </c>
      <c r="AY1123" s="208" t="s">
        <v>144</v>
      </c>
    </row>
    <row r="1124" spans="2:51" s="14" customFormat="1" ht="10.199999999999999">
      <c r="B1124" s="209"/>
      <c r="C1124" s="210"/>
      <c r="D1124" s="200" t="s">
        <v>154</v>
      </c>
      <c r="E1124" s="211" t="s">
        <v>19</v>
      </c>
      <c r="F1124" s="212" t="s">
        <v>1217</v>
      </c>
      <c r="G1124" s="210"/>
      <c r="H1124" s="213">
        <v>13.64</v>
      </c>
      <c r="I1124" s="214"/>
      <c r="J1124" s="210"/>
      <c r="K1124" s="210"/>
      <c r="L1124" s="215"/>
      <c r="M1124" s="216"/>
      <c r="N1124" s="217"/>
      <c r="O1124" s="217"/>
      <c r="P1124" s="217"/>
      <c r="Q1124" s="217"/>
      <c r="R1124" s="217"/>
      <c r="S1124" s="217"/>
      <c r="T1124" s="218"/>
      <c r="AT1124" s="219" t="s">
        <v>154</v>
      </c>
      <c r="AU1124" s="219" t="s">
        <v>78</v>
      </c>
      <c r="AV1124" s="14" t="s">
        <v>78</v>
      </c>
      <c r="AW1124" s="14" t="s">
        <v>31</v>
      </c>
      <c r="AX1124" s="14" t="s">
        <v>69</v>
      </c>
      <c r="AY1124" s="219" t="s">
        <v>144</v>
      </c>
    </row>
    <row r="1125" spans="2:51" s="13" customFormat="1" ht="10.199999999999999">
      <c r="B1125" s="198"/>
      <c r="C1125" s="199"/>
      <c r="D1125" s="200" t="s">
        <v>154</v>
      </c>
      <c r="E1125" s="201" t="s">
        <v>19</v>
      </c>
      <c r="F1125" s="202" t="s">
        <v>566</v>
      </c>
      <c r="G1125" s="199"/>
      <c r="H1125" s="201" t="s">
        <v>19</v>
      </c>
      <c r="I1125" s="203"/>
      <c r="J1125" s="199"/>
      <c r="K1125" s="199"/>
      <c r="L1125" s="204"/>
      <c r="M1125" s="205"/>
      <c r="N1125" s="206"/>
      <c r="O1125" s="206"/>
      <c r="P1125" s="206"/>
      <c r="Q1125" s="206"/>
      <c r="R1125" s="206"/>
      <c r="S1125" s="206"/>
      <c r="T1125" s="207"/>
      <c r="AT1125" s="208" t="s">
        <v>154</v>
      </c>
      <c r="AU1125" s="208" t="s">
        <v>78</v>
      </c>
      <c r="AV1125" s="13" t="s">
        <v>74</v>
      </c>
      <c r="AW1125" s="13" t="s">
        <v>31</v>
      </c>
      <c r="AX1125" s="13" t="s">
        <v>69</v>
      </c>
      <c r="AY1125" s="208" t="s">
        <v>144</v>
      </c>
    </row>
    <row r="1126" spans="2:51" s="14" customFormat="1" ht="10.199999999999999">
      <c r="B1126" s="209"/>
      <c r="C1126" s="210"/>
      <c r="D1126" s="200" t="s">
        <v>154</v>
      </c>
      <c r="E1126" s="211" t="s">
        <v>19</v>
      </c>
      <c r="F1126" s="212" t="s">
        <v>1218</v>
      </c>
      <c r="G1126" s="210"/>
      <c r="H1126" s="213">
        <v>-2.2879999999999998</v>
      </c>
      <c r="I1126" s="214"/>
      <c r="J1126" s="210"/>
      <c r="K1126" s="210"/>
      <c r="L1126" s="215"/>
      <c r="M1126" s="216"/>
      <c r="N1126" s="217"/>
      <c r="O1126" s="217"/>
      <c r="P1126" s="217"/>
      <c r="Q1126" s="217"/>
      <c r="R1126" s="217"/>
      <c r="S1126" s="217"/>
      <c r="T1126" s="218"/>
      <c r="AT1126" s="219" t="s">
        <v>154</v>
      </c>
      <c r="AU1126" s="219" t="s">
        <v>78</v>
      </c>
      <c r="AV1126" s="14" t="s">
        <v>78</v>
      </c>
      <c r="AW1126" s="14" t="s">
        <v>31</v>
      </c>
      <c r="AX1126" s="14" t="s">
        <v>69</v>
      </c>
      <c r="AY1126" s="219" t="s">
        <v>144</v>
      </c>
    </row>
    <row r="1127" spans="2:51" s="13" customFormat="1" ht="10.199999999999999">
      <c r="B1127" s="198"/>
      <c r="C1127" s="199"/>
      <c r="D1127" s="200" t="s">
        <v>154</v>
      </c>
      <c r="E1127" s="201" t="s">
        <v>19</v>
      </c>
      <c r="F1127" s="202" t="s">
        <v>1181</v>
      </c>
      <c r="G1127" s="199"/>
      <c r="H1127" s="201" t="s">
        <v>19</v>
      </c>
      <c r="I1127" s="203"/>
      <c r="J1127" s="199"/>
      <c r="K1127" s="199"/>
      <c r="L1127" s="204"/>
      <c r="M1127" s="205"/>
      <c r="N1127" s="206"/>
      <c r="O1127" s="206"/>
      <c r="P1127" s="206"/>
      <c r="Q1127" s="206"/>
      <c r="R1127" s="206"/>
      <c r="S1127" s="206"/>
      <c r="T1127" s="207"/>
      <c r="AT1127" s="208" t="s">
        <v>154</v>
      </c>
      <c r="AU1127" s="208" t="s">
        <v>78</v>
      </c>
      <c r="AV1127" s="13" t="s">
        <v>74</v>
      </c>
      <c r="AW1127" s="13" t="s">
        <v>31</v>
      </c>
      <c r="AX1127" s="13" t="s">
        <v>69</v>
      </c>
      <c r="AY1127" s="208" t="s">
        <v>144</v>
      </c>
    </row>
    <row r="1128" spans="2:51" s="14" customFormat="1" ht="10.199999999999999">
      <c r="B1128" s="209"/>
      <c r="C1128" s="210"/>
      <c r="D1128" s="200" t="s">
        <v>154</v>
      </c>
      <c r="E1128" s="211" t="s">
        <v>19</v>
      </c>
      <c r="F1128" s="212" t="s">
        <v>1219</v>
      </c>
      <c r="G1128" s="210"/>
      <c r="H1128" s="213">
        <v>20.873000000000001</v>
      </c>
      <c r="I1128" s="214"/>
      <c r="J1128" s="210"/>
      <c r="K1128" s="210"/>
      <c r="L1128" s="215"/>
      <c r="M1128" s="216"/>
      <c r="N1128" s="217"/>
      <c r="O1128" s="217"/>
      <c r="P1128" s="217"/>
      <c r="Q1128" s="217"/>
      <c r="R1128" s="217"/>
      <c r="S1128" s="217"/>
      <c r="T1128" s="218"/>
      <c r="AT1128" s="219" t="s">
        <v>154</v>
      </c>
      <c r="AU1128" s="219" t="s">
        <v>78</v>
      </c>
      <c r="AV1128" s="14" t="s">
        <v>78</v>
      </c>
      <c r="AW1128" s="14" t="s">
        <v>31</v>
      </c>
      <c r="AX1128" s="14" t="s">
        <v>69</v>
      </c>
      <c r="AY1128" s="219" t="s">
        <v>144</v>
      </c>
    </row>
    <row r="1129" spans="2:51" s="13" customFormat="1" ht="10.199999999999999">
      <c r="B1129" s="198"/>
      <c r="C1129" s="199"/>
      <c r="D1129" s="200" t="s">
        <v>154</v>
      </c>
      <c r="E1129" s="201" t="s">
        <v>19</v>
      </c>
      <c r="F1129" s="202" t="s">
        <v>566</v>
      </c>
      <c r="G1129" s="199"/>
      <c r="H1129" s="201" t="s">
        <v>19</v>
      </c>
      <c r="I1129" s="203"/>
      <c r="J1129" s="199"/>
      <c r="K1129" s="199"/>
      <c r="L1129" s="204"/>
      <c r="M1129" s="205"/>
      <c r="N1129" s="206"/>
      <c r="O1129" s="206"/>
      <c r="P1129" s="206"/>
      <c r="Q1129" s="206"/>
      <c r="R1129" s="206"/>
      <c r="S1129" s="206"/>
      <c r="T1129" s="207"/>
      <c r="AT1129" s="208" t="s">
        <v>154</v>
      </c>
      <c r="AU1129" s="208" t="s">
        <v>78</v>
      </c>
      <c r="AV1129" s="13" t="s">
        <v>74</v>
      </c>
      <c r="AW1129" s="13" t="s">
        <v>31</v>
      </c>
      <c r="AX1129" s="13" t="s">
        <v>69</v>
      </c>
      <c r="AY1129" s="208" t="s">
        <v>144</v>
      </c>
    </row>
    <row r="1130" spans="2:51" s="14" customFormat="1" ht="10.199999999999999">
      <c r="B1130" s="209"/>
      <c r="C1130" s="210"/>
      <c r="D1130" s="200" t="s">
        <v>154</v>
      </c>
      <c r="E1130" s="211" t="s">
        <v>19</v>
      </c>
      <c r="F1130" s="212" t="s">
        <v>1156</v>
      </c>
      <c r="G1130" s="210"/>
      <c r="H1130" s="213">
        <v>-3.2</v>
      </c>
      <c r="I1130" s="214"/>
      <c r="J1130" s="210"/>
      <c r="K1130" s="210"/>
      <c r="L1130" s="215"/>
      <c r="M1130" s="216"/>
      <c r="N1130" s="217"/>
      <c r="O1130" s="217"/>
      <c r="P1130" s="217"/>
      <c r="Q1130" s="217"/>
      <c r="R1130" s="217"/>
      <c r="S1130" s="217"/>
      <c r="T1130" s="218"/>
      <c r="AT1130" s="219" t="s">
        <v>154</v>
      </c>
      <c r="AU1130" s="219" t="s">
        <v>78</v>
      </c>
      <c r="AV1130" s="14" t="s">
        <v>78</v>
      </c>
      <c r="AW1130" s="14" t="s">
        <v>31</v>
      </c>
      <c r="AX1130" s="14" t="s">
        <v>69</v>
      </c>
      <c r="AY1130" s="219" t="s">
        <v>144</v>
      </c>
    </row>
    <row r="1131" spans="2:51" s="14" customFormat="1" ht="10.199999999999999">
      <c r="B1131" s="209"/>
      <c r="C1131" s="210"/>
      <c r="D1131" s="200" t="s">
        <v>154</v>
      </c>
      <c r="E1131" s="211" t="s">
        <v>19</v>
      </c>
      <c r="F1131" s="212" t="s">
        <v>1220</v>
      </c>
      <c r="G1131" s="210"/>
      <c r="H1131" s="213">
        <v>-2.0059999999999998</v>
      </c>
      <c r="I1131" s="214"/>
      <c r="J1131" s="210"/>
      <c r="K1131" s="210"/>
      <c r="L1131" s="215"/>
      <c r="M1131" s="216"/>
      <c r="N1131" s="217"/>
      <c r="O1131" s="217"/>
      <c r="P1131" s="217"/>
      <c r="Q1131" s="217"/>
      <c r="R1131" s="217"/>
      <c r="S1131" s="217"/>
      <c r="T1131" s="218"/>
      <c r="AT1131" s="219" t="s">
        <v>154</v>
      </c>
      <c r="AU1131" s="219" t="s">
        <v>78</v>
      </c>
      <c r="AV1131" s="14" t="s">
        <v>78</v>
      </c>
      <c r="AW1131" s="14" t="s">
        <v>31</v>
      </c>
      <c r="AX1131" s="14" t="s">
        <v>69</v>
      </c>
      <c r="AY1131" s="219" t="s">
        <v>144</v>
      </c>
    </row>
    <row r="1132" spans="2:51" s="13" customFormat="1" ht="10.199999999999999">
      <c r="B1132" s="198"/>
      <c r="C1132" s="199"/>
      <c r="D1132" s="200" t="s">
        <v>154</v>
      </c>
      <c r="E1132" s="201" t="s">
        <v>19</v>
      </c>
      <c r="F1132" s="202" t="s">
        <v>1183</v>
      </c>
      <c r="G1132" s="199"/>
      <c r="H1132" s="201" t="s">
        <v>19</v>
      </c>
      <c r="I1132" s="203"/>
      <c r="J1132" s="199"/>
      <c r="K1132" s="199"/>
      <c r="L1132" s="204"/>
      <c r="M1132" s="205"/>
      <c r="N1132" s="206"/>
      <c r="O1132" s="206"/>
      <c r="P1132" s="206"/>
      <c r="Q1132" s="206"/>
      <c r="R1132" s="206"/>
      <c r="S1132" s="206"/>
      <c r="T1132" s="207"/>
      <c r="AT1132" s="208" t="s">
        <v>154</v>
      </c>
      <c r="AU1132" s="208" t="s">
        <v>78</v>
      </c>
      <c r="AV1132" s="13" t="s">
        <v>74</v>
      </c>
      <c r="AW1132" s="13" t="s">
        <v>31</v>
      </c>
      <c r="AX1132" s="13" t="s">
        <v>69</v>
      </c>
      <c r="AY1132" s="208" t="s">
        <v>144</v>
      </c>
    </row>
    <row r="1133" spans="2:51" s="14" customFormat="1" ht="10.199999999999999">
      <c r="B1133" s="209"/>
      <c r="C1133" s="210"/>
      <c r="D1133" s="200" t="s">
        <v>154</v>
      </c>
      <c r="E1133" s="211" t="s">
        <v>19</v>
      </c>
      <c r="F1133" s="212" t="s">
        <v>1221</v>
      </c>
      <c r="G1133" s="210"/>
      <c r="H1133" s="213">
        <v>50</v>
      </c>
      <c r="I1133" s="214"/>
      <c r="J1133" s="210"/>
      <c r="K1133" s="210"/>
      <c r="L1133" s="215"/>
      <c r="M1133" s="216"/>
      <c r="N1133" s="217"/>
      <c r="O1133" s="217"/>
      <c r="P1133" s="217"/>
      <c r="Q1133" s="217"/>
      <c r="R1133" s="217"/>
      <c r="S1133" s="217"/>
      <c r="T1133" s="218"/>
      <c r="AT1133" s="219" t="s">
        <v>154</v>
      </c>
      <c r="AU1133" s="219" t="s">
        <v>78</v>
      </c>
      <c r="AV1133" s="14" t="s">
        <v>78</v>
      </c>
      <c r="AW1133" s="14" t="s">
        <v>31</v>
      </c>
      <c r="AX1133" s="14" t="s">
        <v>69</v>
      </c>
      <c r="AY1133" s="219" t="s">
        <v>144</v>
      </c>
    </row>
    <row r="1134" spans="2:51" s="13" customFormat="1" ht="10.199999999999999">
      <c r="B1134" s="198"/>
      <c r="C1134" s="199"/>
      <c r="D1134" s="200" t="s">
        <v>154</v>
      </c>
      <c r="E1134" s="201" t="s">
        <v>19</v>
      </c>
      <c r="F1134" s="202" t="s">
        <v>1185</v>
      </c>
      <c r="G1134" s="199"/>
      <c r="H1134" s="201" t="s">
        <v>19</v>
      </c>
      <c r="I1134" s="203"/>
      <c r="J1134" s="199"/>
      <c r="K1134" s="199"/>
      <c r="L1134" s="204"/>
      <c r="M1134" s="205"/>
      <c r="N1134" s="206"/>
      <c r="O1134" s="206"/>
      <c r="P1134" s="206"/>
      <c r="Q1134" s="206"/>
      <c r="R1134" s="206"/>
      <c r="S1134" s="206"/>
      <c r="T1134" s="207"/>
      <c r="AT1134" s="208" t="s">
        <v>154</v>
      </c>
      <c r="AU1134" s="208" t="s">
        <v>78</v>
      </c>
      <c r="AV1134" s="13" t="s">
        <v>74</v>
      </c>
      <c r="AW1134" s="13" t="s">
        <v>31</v>
      </c>
      <c r="AX1134" s="13" t="s">
        <v>69</v>
      </c>
      <c r="AY1134" s="208" t="s">
        <v>144</v>
      </c>
    </row>
    <row r="1135" spans="2:51" s="14" customFormat="1" ht="10.199999999999999">
      <c r="B1135" s="209"/>
      <c r="C1135" s="210"/>
      <c r="D1135" s="200" t="s">
        <v>154</v>
      </c>
      <c r="E1135" s="211" t="s">
        <v>19</v>
      </c>
      <c r="F1135" s="212" t="s">
        <v>1222</v>
      </c>
      <c r="G1135" s="210"/>
      <c r="H1135" s="213">
        <v>10</v>
      </c>
      <c r="I1135" s="214"/>
      <c r="J1135" s="210"/>
      <c r="K1135" s="210"/>
      <c r="L1135" s="215"/>
      <c r="M1135" s="216"/>
      <c r="N1135" s="217"/>
      <c r="O1135" s="217"/>
      <c r="P1135" s="217"/>
      <c r="Q1135" s="217"/>
      <c r="R1135" s="217"/>
      <c r="S1135" s="217"/>
      <c r="T1135" s="218"/>
      <c r="AT1135" s="219" t="s">
        <v>154</v>
      </c>
      <c r="AU1135" s="219" t="s">
        <v>78</v>
      </c>
      <c r="AV1135" s="14" t="s">
        <v>78</v>
      </c>
      <c r="AW1135" s="14" t="s">
        <v>31</v>
      </c>
      <c r="AX1135" s="14" t="s">
        <v>69</v>
      </c>
      <c r="AY1135" s="219" t="s">
        <v>144</v>
      </c>
    </row>
    <row r="1136" spans="2:51" s="15" customFormat="1" ht="10.199999999999999">
      <c r="B1136" s="220"/>
      <c r="C1136" s="221"/>
      <c r="D1136" s="200" t="s">
        <v>154</v>
      </c>
      <c r="E1136" s="222" t="s">
        <v>19</v>
      </c>
      <c r="F1136" s="223" t="s">
        <v>158</v>
      </c>
      <c r="G1136" s="221"/>
      <c r="H1136" s="224">
        <v>566.65199999999982</v>
      </c>
      <c r="I1136" s="225"/>
      <c r="J1136" s="221"/>
      <c r="K1136" s="221"/>
      <c r="L1136" s="226"/>
      <c r="M1136" s="227"/>
      <c r="N1136" s="228"/>
      <c r="O1136" s="228"/>
      <c r="P1136" s="228"/>
      <c r="Q1136" s="228"/>
      <c r="R1136" s="228"/>
      <c r="S1136" s="228"/>
      <c r="T1136" s="229"/>
      <c r="AT1136" s="230" t="s">
        <v>154</v>
      </c>
      <c r="AU1136" s="230" t="s">
        <v>78</v>
      </c>
      <c r="AV1136" s="15" t="s">
        <v>106</v>
      </c>
      <c r="AW1136" s="15" t="s">
        <v>31</v>
      </c>
      <c r="AX1136" s="15" t="s">
        <v>74</v>
      </c>
      <c r="AY1136" s="230" t="s">
        <v>144</v>
      </c>
    </row>
    <row r="1137" spans="1:65" s="2" customFormat="1" ht="24.15" customHeight="1">
      <c r="A1137" s="36"/>
      <c r="B1137" s="37"/>
      <c r="C1137" s="180" t="s">
        <v>1223</v>
      </c>
      <c r="D1137" s="180" t="s">
        <v>146</v>
      </c>
      <c r="E1137" s="181" t="s">
        <v>1224</v>
      </c>
      <c r="F1137" s="182" t="s">
        <v>1225</v>
      </c>
      <c r="G1137" s="183" t="s">
        <v>232</v>
      </c>
      <c r="H1137" s="184">
        <v>188.28399999999999</v>
      </c>
      <c r="I1137" s="185"/>
      <c r="J1137" s="186">
        <f>ROUND(I1137*H1137,2)</f>
        <v>0</v>
      </c>
      <c r="K1137" s="182" t="s">
        <v>150</v>
      </c>
      <c r="L1137" s="41"/>
      <c r="M1137" s="187" t="s">
        <v>19</v>
      </c>
      <c r="N1137" s="188" t="s">
        <v>40</v>
      </c>
      <c r="O1137" s="66"/>
      <c r="P1137" s="189">
        <f>O1137*H1137</f>
        <v>0</v>
      </c>
      <c r="Q1137" s="189">
        <v>2.6100000000000002E-2</v>
      </c>
      <c r="R1137" s="189">
        <f>Q1137*H1137</f>
        <v>4.9142124000000003</v>
      </c>
      <c r="S1137" s="189">
        <v>0</v>
      </c>
      <c r="T1137" s="190">
        <f>S1137*H1137</f>
        <v>0</v>
      </c>
      <c r="U1137" s="36"/>
      <c r="V1137" s="36"/>
      <c r="W1137" s="36"/>
      <c r="X1137" s="36"/>
      <c r="Y1137" s="36"/>
      <c r="Z1137" s="36"/>
      <c r="AA1137" s="36"/>
      <c r="AB1137" s="36"/>
      <c r="AC1137" s="36"/>
      <c r="AD1137" s="36"/>
      <c r="AE1137" s="36"/>
      <c r="AR1137" s="191" t="s">
        <v>106</v>
      </c>
      <c r="AT1137" s="191" t="s">
        <v>146</v>
      </c>
      <c r="AU1137" s="191" t="s">
        <v>78</v>
      </c>
      <c r="AY1137" s="19" t="s">
        <v>144</v>
      </c>
      <c r="BE1137" s="192">
        <f>IF(N1137="základní",J1137,0)</f>
        <v>0</v>
      </c>
      <c r="BF1137" s="192">
        <f>IF(N1137="snížená",J1137,0)</f>
        <v>0</v>
      </c>
      <c r="BG1137" s="192">
        <f>IF(N1137="zákl. přenesená",J1137,0)</f>
        <v>0</v>
      </c>
      <c r="BH1137" s="192">
        <f>IF(N1137="sníž. přenesená",J1137,0)</f>
        <v>0</v>
      </c>
      <c r="BI1137" s="192">
        <f>IF(N1137="nulová",J1137,0)</f>
        <v>0</v>
      </c>
      <c r="BJ1137" s="19" t="s">
        <v>74</v>
      </c>
      <c r="BK1137" s="192">
        <f>ROUND(I1137*H1137,2)</f>
        <v>0</v>
      </c>
      <c r="BL1137" s="19" t="s">
        <v>106</v>
      </c>
      <c r="BM1137" s="191" t="s">
        <v>1226</v>
      </c>
    </row>
    <row r="1138" spans="1:65" s="2" customFormat="1" ht="10.199999999999999">
      <c r="A1138" s="36"/>
      <c r="B1138" s="37"/>
      <c r="C1138" s="38"/>
      <c r="D1138" s="193" t="s">
        <v>152</v>
      </c>
      <c r="E1138" s="38"/>
      <c r="F1138" s="194" t="s">
        <v>1227</v>
      </c>
      <c r="G1138" s="38"/>
      <c r="H1138" s="38"/>
      <c r="I1138" s="195"/>
      <c r="J1138" s="38"/>
      <c r="K1138" s="38"/>
      <c r="L1138" s="41"/>
      <c r="M1138" s="196"/>
      <c r="N1138" s="197"/>
      <c r="O1138" s="66"/>
      <c r="P1138" s="66"/>
      <c r="Q1138" s="66"/>
      <c r="R1138" s="66"/>
      <c r="S1138" s="66"/>
      <c r="T1138" s="67"/>
      <c r="U1138" s="36"/>
      <c r="V1138" s="36"/>
      <c r="W1138" s="36"/>
      <c r="X1138" s="36"/>
      <c r="Y1138" s="36"/>
      <c r="Z1138" s="36"/>
      <c r="AA1138" s="36"/>
      <c r="AB1138" s="36"/>
      <c r="AC1138" s="36"/>
      <c r="AD1138" s="36"/>
      <c r="AE1138" s="36"/>
      <c r="AT1138" s="19" t="s">
        <v>152</v>
      </c>
      <c r="AU1138" s="19" t="s">
        <v>78</v>
      </c>
    </row>
    <row r="1139" spans="1:65" s="13" customFormat="1" ht="10.199999999999999">
      <c r="B1139" s="198"/>
      <c r="C1139" s="199"/>
      <c r="D1139" s="200" t="s">
        <v>154</v>
      </c>
      <c r="E1139" s="201" t="s">
        <v>19</v>
      </c>
      <c r="F1139" s="202" t="s">
        <v>1135</v>
      </c>
      <c r="G1139" s="199"/>
      <c r="H1139" s="201" t="s">
        <v>19</v>
      </c>
      <c r="I1139" s="203"/>
      <c r="J1139" s="199"/>
      <c r="K1139" s="199"/>
      <c r="L1139" s="204"/>
      <c r="M1139" s="205"/>
      <c r="N1139" s="206"/>
      <c r="O1139" s="206"/>
      <c r="P1139" s="206"/>
      <c r="Q1139" s="206"/>
      <c r="R1139" s="206"/>
      <c r="S1139" s="206"/>
      <c r="T1139" s="207"/>
      <c r="AT1139" s="208" t="s">
        <v>154</v>
      </c>
      <c r="AU1139" s="208" t="s">
        <v>78</v>
      </c>
      <c r="AV1139" s="13" t="s">
        <v>74</v>
      </c>
      <c r="AW1139" s="13" t="s">
        <v>31</v>
      </c>
      <c r="AX1139" s="13" t="s">
        <v>69</v>
      </c>
      <c r="AY1139" s="208" t="s">
        <v>144</v>
      </c>
    </row>
    <row r="1140" spans="1:65" s="14" customFormat="1" ht="10.199999999999999">
      <c r="B1140" s="209"/>
      <c r="C1140" s="210"/>
      <c r="D1140" s="200" t="s">
        <v>154</v>
      </c>
      <c r="E1140" s="211" t="s">
        <v>19</v>
      </c>
      <c r="F1140" s="212" t="s">
        <v>1209</v>
      </c>
      <c r="G1140" s="210"/>
      <c r="H1140" s="213">
        <v>33.99</v>
      </c>
      <c r="I1140" s="214"/>
      <c r="J1140" s="210"/>
      <c r="K1140" s="210"/>
      <c r="L1140" s="215"/>
      <c r="M1140" s="216"/>
      <c r="N1140" s="217"/>
      <c r="O1140" s="217"/>
      <c r="P1140" s="217"/>
      <c r="Q1140" s="217"/>
      <c r="R1140" s="217"/>
      <c r="S1140" s="217"/>
      <c r="T1140" s="218"/>
      <c r="AT1140" s="219" t="s">
        <v>154</v>
      </c>
      <c r="AU1140" s="219" t="s">
        <v>78</v>
      </c>
      <c r="AV1140" s="14" t="s">
        <v>78</v>
      </c>
      <c r="AW1140" s="14" t="s">
        <v>31</v>
      </c>
      <c r="AX1140" s="14" t="s">
        <v>69</v>
      </c>
      <c r="AY1140" s="219" t="s">
        <v>144</v>
      </c>
    </row>
    <row r="1141" spans="1:65" s="13" customFormat="1" ht="10.199999999999999">
      <c r="B1141" s="198"/>
      <c r="C1141" s="199"/>
      <c r="D1141" s="200" t="s">
        <v>154</v>
      </c>
      <c r="E1141" s="201" t="s">
        <v>19</v>
      </c>
      <c r="F1141" s="202" t="s">
        <v>566</v>
      </c>
      <c r="G1141" s="199"/>
      <c r="H1141" s="201" t="s">
        <v>19</v>
      </c>
      <c r="I1141" s="203"/>
      <c r="J1141" s="199"/>
      <c r="K1141" s="199"/>
      <c r="L1141" s="204"/>
      <c r="M1141" s="205"/>
      <c r="N1141" s="206"/>
      <c r="O1141" s="206"/>
      <c r="P1141" s="206"/>
      <c r="Q1141" s="206"/>
      <c r="R1141" s="206"/>
      <c r="S1141" s="206"/>
      <c r="T1141" s="207"/>
      <c r="AT1141" s="208" t="s">
        <v>154</v>
      </c>
      <c r="AU1141" s="208" t="s">
        <v>78</v>
      </c>
      <c r="AV1141" s="13" t="s">
        <v>74</v>
      </c>
      <c r="AW1141" s="13" t="s">
        <v>31</v>
      </c>
      <c r="AX1141" s="13" t="s">
        <v>69</v>
      </c>
      <c r="AY1141" s="208" t="s">
        <v>144</v>
      </c>
    </row>
    <row r="1142" spans="1:65" s="14" customFormat="1" ht="10.199999999999999">
      <c r="B1142" s="209"/>
      <c r="C1142" s="210"/>
      <c r="D1142" s="200" t="s">
        <v>154</v>
      </c>
      <c r="E1142" s="211" t="s">
        <v>19</v>
      </c>
      <c r="F1142" s="212" t="s">
        <v>759</v>
      </c>
      <c r="G1142" s="210"/>
      <c r="H1142" s="213">
        <v>-1.6</v>
      </c>
      <c r="I1142" s="214"/>
      <c r="J1142" s="210"/>
      <c r="K1142" s="210"/>
      <c r="L1142" s="215"/>
      <c r="M1142" s="216"/>
      <c r="N1142" s="217"/>
      <c r="O1142" s="217"/>
      <c r="P1142" s="217"/>
      <c r="Q1142" s="217"/>
      <c r="R1142" s="217"/>
      <c r="S1142" s="217"/>
      <c r="T1142" s="218"/>
      <c r="AT1142" s="219" t="s">
        <v>154</v>
      </c>
      <c r="AU1142" s="219" t="s">
        <v>78</v>
      </c>
      <c r="AV1142" s="14" t="s">
        <v>78</v>
      </c>
      <c r="AW1142" s="14" t="s">
        <v>31</v>
      </c>
      <c r="AX1142" s="14" t="s">
        <v>69</v>
      </c>
      <c r="AY1142" s="219" t="s">
        <v>144</v>
      </c>
    </row>
    <row r="1143" spans="1:65" s="14" customFormat="1" ht="10.199999999999999">
      <c r="B1143" s="209"/>
      <c r="C1143" s="210"/>
      <c r="D1143" s="200" t="s">
        <v>154</v>
      </c>
      <c r="E1143" s="211" t="s">
        <v>19</v>
      </c>
      <c r="F1143" s="212" t="s">
        <v>1210</v>
      </c>
      <c r="G1143" s="210"/>
      <c r="H1143" s="213">
        <v>-2.1120000000000001</v>
      </c>
      <c r="I1143" s="214"/>
      <c r="J1143" s="210"/>
      <c r="K1143" s="210"/>
      <c r="L1143" s="215"/>
      <c r="M1143" s="216"/>
      <c r="N1143" s="217"/>
      <c r="O1143" s="217"/>
      <c r="P1143" s="217"/>
      <c r="Q1143" s="217"/>
      <c r="R1143" s="217"/>
      <c r="S1143" s="217"/>
      <c r="T1143" s="218"/>
      <c r="AT1143" s="219" t="s">
        <v>154</v>
      </c>
      <c r="AU1143" s="219" t="s">
        <v>78</v>
      </c>
      <c r="AV1143" s="14" t="s">
        <v>78</v>
      </c>
      <c r="AW1143" s="14" t="s">
        <v>31</v>
      </c>
      <c r="AX1143" s="14" t="s">
        <v>69</v>
      </c>
      <c r="AY1143" s="219" t="s">
        <v>144</v>
      </c>
    </row>
    <row r="1144" spans="1:65" s="13" customFormat="1" ht="10.199999999999999">
      <c r="B1144" s="198"/>
      <c r="C1144" s="199"/>
      <c r="D1144" s="200" t="s">
        <v>154</v>
      </c>
      <c r="E1144" s="201" t="s">
        <v>19</v>
      </c>
      <c r="F1144" s="202" t="s">
        <v>1211</v>
      </c>
      <c r="G1144" s="199"/>
      <c r="H1144" s="201" t="s">
        <v>19</v>
      </c>
      <c r="I1144" s="203"/>
      <c r="J1144" s="199"/>
      <c r="K1144" s="199"/>
      <c r="L1144" s="204"/>
      <c r="M1144" s="205"/>
      <c r="N1144" s="206"/>
      <c r="O1144" s="206"/>
      <c r="P1144" s="206"/>
      <c r="Q1144" s="206"/>
      <c r="R1144" s="206"/>
      <c r="S1144" s="206"/>
      <c r="T1144" s="207"/>
      <c r="AT1144" s="208" t="s">
        <v>154</v>
      </c>
      <c r="AU1144" s="208" t="s">
        <v>78</v>
      </c>
      <c r="AV1144" s="13" t="s">
        <v>74</v>
      </c>
      <c r="AW1144" s="13" t="s">
        <v>31</v>
      </c>
      <c r="AX1144" s="13" t="s">
        <v>69</v>
      </c>
      <c r="AY1144" s="208" t="s">
        <v>144</v>
      </c>
    </row>
    <row r="1145" spans="1:65" s="14" customFormat="1" ht="10.199999999999999">
      <c r="B1145" s="209"/>
      <c r="C1145" s="210"/>
      <c r="D1145" s="200" t="s">
        <v>154</v>
      </c>
      <c r="E1145" s="211" t="s">
        <v>19</v>
      </c>
      <c r="F1145" s="212" t="s">
        <v>1212</v>
      </c>
      <c r="G1145" s="210"/>
      <c r="H1145" s="213">
        <v>31.13</v>
      </c>
      <c r="I1145" s="214"/>
      <c r="J1145" s="210"/>
      <c r="K1145" s="210"/>
      <c r="L1145" s="215"/>
      <c r="M1145" s="216"/>
      <c r="N1145" s="217"/>
      <c r="O1145" s="217"/>
      <c r="P1145" s="217"/>
      <c r="Q1145" s="217"/>
      <c r="R1145" s="217"/>
      <c r="S1145" s="217"/>
      <c r="T1145" s="218"/>
      <c r="AT1145" s="219" t="s">
        <v>154</v>
      </c>
      <c r="AU1145" s="219" t="s">
        <v>78</v>
      </c>
      <c r="AV1145" s="14" t="s">
        <v>78</v>
      </c>
      <c r="AW1145" s="14" t="s">
        <v>31</v>
      </c>
      <c r="AX1145" s="14" t="s">
        <v>69</v>
      </c>
      <c r="AY1145" s="219" t="s">
        <v>144</v>
      </c>
    </row>
    <row r="1146" spans="1:65" s="13" customFormat="1" ht="10.199999999999999">
      <c r="B1146" s="198"/>
      <c r="C1146" s="199"/>
      <c r="D1146" s="200" t="s">
        <v>154</v>
      </c>
      <c r="E1146" s="201" t="s">
        <v>19</v>
      </c>
      <c r="F1146" s="202" t="s">
        <v>566</v>
      </c>
      <c r="G1146" s="199"/>
      <c r="H1146" s="201" t="s">
        <v>19</v>
      </c>
      <c r="I1146" s="203"/>
      <c r="J1146" s="199"/>
      <c r="K1146" s="199"/>
      <c r="L1146" s="204"/>
      <c r="M1146" s="205"/>
      <c r="N1146" s="206"/>
      <c r="O1146" s="206"/>
      <c r="P1146" s="206"/>
      <c r="Q1146" s="206"/>
      <c r="R1146" s="206"/>
      <c r="S1146" s="206"/>
      <c r="T1146" s="207"/>
      <c r="AT1146" s="208" t="s">
        <v>154</v>
      </c>
      <c r="AU1146" s="208" t="s">
        <v>78</v>
      </c>
      <c r="AV1146" s="13" t="s">
        <v>74</v>
      </c>
      <c r="AW1146" s="13" t="s">
        <v>31</v>
      </c>
      <c r="AX1146" s="13" t="s">
        <v>69</v>
      </c>
      <c r="AY1146" s="208" t="s">
        <v>144</v>
      </c>
    </row>
    <row r="1147" spans="1:65" s="14" customFormat="1" ht="10.199999999999999">
      <c r="B1147" s="209"/>
      <c r="C1147" s="210"/>
      <c r="D1147" s="200" t="s">
        <v>154</v>
      </c>
      <c r="E1147" s="211" t="s">
        <v>19</v>
      </c>
      <c r="F1147" s="212" t="s">
        <v>572</v>
      </c>
      <c r="G1147" s="210"/>
      <c r="H1147" s="213">
        <v>-4.8</v>
      </c>
      <c r="I1147" s="214"/>
      <c r="J1147" s="210"/>
      <c r="K1147" s="210"/>
      <c r="L1147" s="215"/>
      <c r="M1147" s="216"/>
      <c r="N1147" s="217"/>
      <c r="O1147" s="217"/>
      <c r="P1147" s="217"/>
      <c r="Q1147" s="217"/>
      <c r="R1147" s="217"/>
      <c r="S1147" s="217"/>
      <c r="T1147" s="218"/>
      <c r="AT1147" s="219" t="s">
        <v>154</v>
      </c>
      <c r="AU1147" s="219" t="s">
        <v>78</v>
      </c>
      <c r="AV1147" s="14" t="s">
        <v>78</v>
      </c>
      <c r="AW1147" s="14" t="s">
        <v>31</v>
      </c>
      <c r="AX1147" s="14" t="s">
        <v>69</v>
      </c>
      <c r="AY1147" s="219" t="s">
        <v>144</v>
      </c>
    </row>
    <row r="1148" spans="1:65" s="14" customFormat="1" ht="10.199999999999999">
      <c r="B1148" s="209"/>
      <c r="C1148" s="210"/>
      <c r="D1148" s="200" t="s">
        <v>154</v>
      </c>
      <c r="E1148" s="211" t="s">
        <v>19</v>
      </c>
      <c r="F1148" s="212" t="s">
        <v>1195</v>
      </c>
      <c r="G1148" s="210"/>
      <c r="H1148" s="213">
        <v>-3.0030000000000001</v>
      </c>
      <c r="I1148" s="214"/>
      <c r="J1148" s="210"/>
      <c r="K1148" s="210"/>
      <c r="L1148" s="215"/>
      <c r="M1148" s="216"/>
      <c r="N1148" s="217"/>
      <c r="O1148" s="217"/>
      <c r="P1148" s="217"/>
      <c r="Q1148" s="217"/>
      <c r="R1148" s="217"/>
      <c r="S1148" s="217"/>
      <c r="T1148" s="218"/>
      <c r="AT1148" s="219" t="s">
        <v>154</v>
      </c>
      <c r="AU1148" s="219" t="s">
        <v>78</v>
      </c>
      <c r="AV1148" s="14" t="s">
        <v>78</v>
      </c>
      <c r="AW1148" s="14" t="s">
        <v>31</v>
      </c>
      <c r="AX1148" s="14" t="s">
        <v>69</v>
      </c>
      <c r="AY1148" s="219" t="s">
        <v>144</v>
      </c>
    </row>
    <row r="1149" spans="1:65" s="13" customFormat="1" ht="10.199999999999999">
      <c r="B1149" s="198"/>
      <c r="C1149" s="199"/>
      <c r="D1149" s="200" t="s">
        <v>154</v>
      </c>
      <c r="E1149" s="201" t="s">
        <v>19</v>
      </c>
      <c r="F1149" s="202" t="s">
        <v>1213</v>
      </c>
      <c r="G1149" s="199"/>
      <c r="H1149" s="201" t="s">
        <v>19</v>
      </c>
      <c r="I1149" s="203"/>
      <c r="J1149" s="199"/>
      <c r="K1149" s="199"/>
      <c r="L1149" s="204"/>
      <c r="M1149" s="205"/>
      <c r="N1149" s="206"/>
      <c r="O1149" s="206"/>
      <c r="P1149" s="206"/>
      <c r="Q1149" s="206"/>
      <c r="R1149" s="206"/>
      <c r="S1149" s="206"/>
      <c r="T1149" s="207"/>
      <c r="AT1149" s="208" t="s">
        <v>154</v>
      </c>
      <c r="AU1149" s="208" t="s">
        <v>78</v>
      </c>
      <c r="AV1149" s="13" t="s">
        <v>74</v>
      </c>
      <c r="AW1149" s="13" t="s">
        <v>31</v>
      </c>
      <c r="AX1149" s="13" t="s">
        <v>69</v>
      </c>
      <c r="AY1149" s="208" t="s">
        <v>144</v>
      </c>
    </row>
    <row r="1150" spans="1:65" s="14" customFormat="1" ht="10.199999999999999">
      <c r="B1150" s="209"/>
      <c r="C1150" s="210"/>
      <c r="D1150" s="200" t="s">
        <v>154</v>
      </c>
      <c r="E1150" s="211" t="s">
        <v>19</v>
      </c>
      <c r="F1150" s="212" t="s">
        <v>1214</v>
      </c>
      <c r="G1150" s="210"/>
      <c r="H1150" s="213">
        <v>31.02</v>
      </c>
      <c r="I1150" s="214"/>
      <c r="J1150" s="210"/>
      <c r="K1150" s="210"/>
      <c r="L1150" s="215"/>
      <c r="M1150" s="216"/>
      <c r="N1150" s="217"/>
      <c r="O1150" s="217"/>
      <c r="P1150" s="217"/>
      <c r="Q1150" s="217"/>
      <c r="R1150" s="217"/>
      <c r="S1150" s="217"/>
      <c r="T1150" s="218"/>
      <c r="AT1150" s="219" t="s">
        <v>154</v>
      </c>
      <c r="AU1150" s="219" t="s">
        <v>78</v>
      </c>
      <c r="AV1150" s="14" t="s">
        <v>78</v>
      </c>
      <c r="AW1150" s="14" t="s">
        <v>31</v>
      </c>
      <c r="AX1150" s="14" t="s">
        <v>69</v>
      </c>
      <c r="AY1150" s="219" t="s">
        <v>144</v>
      </c>
    </row>
    <row r="1151" spans="1:65" s="13" customFormat="1" ht="10.199999999999999">
      <c r="B1151" s="198"/>
      <c r="C1151" s="199"/>
      <c r="D1151" s="200" t="s">
        <v>154</v>
      </c>
      <c r="E1151" s="201" t="s">
        <v>19</v>
      </c>
      <c r="F1151" s="202" t="s">
        <v>566</v>
      </c>
      <c r="G1151" s="199"/>
      <c r="H1151" s="201" t="s">
        <v>19</v>
      </c>
      <c r="I1151" s="203"/>
      <c r="J1151" s="199"/>
      <c r="K1151" s="199"/>
      <c r="L1151" s="204"/>
      <c r="M1151" s="205"/>
      <c r="N1151" s="206"/>
      <c r="O1151" s="206"/>
      <c r="P1151" s="206"/>
      <c r="Q1151" s="206"/>
      <c r="R1151" s="206"/>
      <c r="S1151" s="206"/>
      <c r="T1151" s="207"/>
      <c r="AT1151" s="208" t="s">
        <v>154</v>
      </c>
      <c r="AU1151" s="208" t="s">
        <v>78</v>
      </c>
      <c r="AV1151" s="13" t="s">
        <v>74</v>
      </c>
      <c r="AW1151" s="13" t="s">
        <v>31</v>
      </c>
      <c r="AX1151" s="13" t="s">
        <v>69</v>
      </c>
      <c r="AY1151" s="208" t="s">
        <v>144</v>
      </c>
    </row>
    <row r="1152" spans="1:65" s="14" customFormat="1" ht="10.199999999999999">
      <c r="B1152" s="209"/>
      <c r="C1152" s="210"/>
      <c r="D1152" s="200" t="s">
        <v>154</v>
      </c>
      <c r="E1152" s="211" t="s">
        <v>19</v>
      </c>
      <c r="F1152" s="212" t="s">
        <v>1215</v>
      </c>
      <c r="G1152" s="210"/>
      <c r="H1152" s="213">
        <v>-3.36</v>
      </c>
      <c r="I1152" s="214"/>
      <c r="J1152" s="210"/>
      <c r="K1152" s="210"/>
      <c r="L1152" s="215"/>
      <c r="M1152" s="216"/>
      <c r="N1152" s="217"/>
      <c r="O1152" s="217"/>
      <c r="P1152" s="217"/>
      <c r="Q1152" s="217"/>
      <c r="R1152" s="217"/>
      <c r="S1152" s="217"/>
      <c r="T1152" s="218"/>
      <c r="AT1152" s="219" t="s">
        <v>154</v>
      </c>
      <c r="AU1152" s="219" t="s">
        <v>78</v>
      </c>
      <c r="AV1152" s="14" t="s">
        <v>78</v>
      </c>
      <c r="AW1152" s="14" t="s">
        <v>31</v>
      </c>
      <c r="AX1152" s="14" t="s">
        <v>69</v>
      </c>
      <c r="AY1152" s="219" t="s">
        <v>144</v>
      </c>
    </row>
    <row r="1153" spans="2:51" s="13" customFormat="1" ht="10.199999999999999">
      <c r="B1153" s="198"/>
      <c r="C1153" s="199"/>
      <c r="D1153" s="200" t="s">
        <v>154</v>
      </c>
      <c r="E1153" s="201" t="s">
        <v>19</v>
      </c>
      <c r="F1153" s="202" t="s">
        <v>1177</v>
      </c>
      <c r="G1153" s="199"/>
      <c r="H1153" s="201" t="s">
        <v>19</v>
      </c>
      <c r="I1153" s="203"/>
      <c r="J1153" s="199"/>
      <c r="K1153" s="199"/>
      <c r="L1153" s="204"/>
      <c r="M1153" s="205"/>
      <c r="N1153" s="206"/>
      <c r="O1153" s="206"/>
      <c r="P1153" s="206"/>
      <c r="Q1153" s="206"/>
      <c r="R1153" s="206"/>
      <c r="S1153" s="206"/>
      <c r="T1153" s="207"/>
      <c r="AT1153" s="208" t="s">
        <v>154</v>
      </c>
      <c r="AU1153" s="208" t="s">
        <v>78</v>
      </c>
      <c r="AV1153" s="13" t="s">
        <v>74</v>
      </c>
      <c r="AW1153" s="13" t="s">
        <v>31</v>
      </c>
      <c r="AX1153" s="13" t="s">
        <v>69</v>
      </c>
      <c r="AY1153" s="208" t="s">
        <v>144</v>
      </c>
    </row>
    <row r="1154" spans="2:51" s="14" customFormat="1" ht="10.199999999999999">
      <c r="B1154" s="209"/>
      <c r="C1154" s="210"/>
      <c r="D1154" s="200" t="s">
        <v>154</v>
      </c>
      <c r="E1154" s="211" t="s">
        <v>19</v>
      </c>
      <c r="F1154" s="212" t="s">
        <v>1216</v>
      </c>
      <c r="G1154" s="210"/>
      <c r="H1154" s="213">
        <v>20</v>
      </c>
      <c r="I1154" s="214"/>
      <c r="J1154" s="210"/>
      <c r="K1154" s="210"/>
      <c r="L1154" s="215"/>
      <c r="M1154" s="216"/>
      <c r="N1154" s="217"/>
      <c r="O1154" s="217"/>
      <c r="P1154" s="217"/>
      <c r="Q1154" s="217"/>
      <c r="R1154" s="217"/>
      <c r="S1154" s="217"/>
      <c r="T1154" s="218"/>
      <c r="AT1154" s="219" t="s">
        <v>154</v>
      </c>
      <c r="AU1154" s="219" t="s">
        <v>78</v>
      </c>
      <c r="AV1154" s="14" t="s">
        <v>78</v>
      </c>
      <c r="AW1154" s="14" t="s">
        <v>31</v>
      </c>
      <c r="AX1154" s="14" t="s">
        <v>69</v>
      </c>
      <c r="AY1154" s="219" t="s">
        <v>144</v>
      </c>
    </row>
    <row r="1155" spans="2:51" s="13" customFormat="1" ht="10.199999999999999">
      <c r="B1155" s="198"/>
      <c r="C1155" s="199"/>
      <c r="D1155" s="200" t="s">
        <v>154</v>
      </c>
      <c r="E1155" s="201" t="s">
        <v>19</v>
      </c>
      <c r="F1155" s="202" t="s">
        <v>1179</v>
      </c>
      <c r="G1155" s="199"/>
      <c r="H1155" s="201" t="s">
        <v>19</v>
      </c>
      <c r="I1155" s="203"/>
      <c r="J1155" s="199"/>
      <c r="K1155" s="199"/>
      <c r="L1155" s="204"/>
      <c r="M1155" s="205"/>
      <c r="N1155" s="206"/>
      <c r="O1155" s="206"/>
      <c r="P1155" s="206"/>
      <c r="Q1155" s="206"/>
      <c r="R1155" s="206"/>
      <c r="S1155" s="206"/>
      <c r="T1155" s="207"/>
      <c r="AT1155" s="208" t="s">
        <v>154</v>
      </c>
      <c r="AU1155" s="208" t="s">
        <v>78</v>
      </c>
      <c r="AV1155" s="13" t="s">
        <v>74</v>
      </c>
      <c r="AW1155" s="13" t="s">
        <v>31</v>
      </c>
      <c r="AX1155" s="13" t="s">
        <v>69</v>
      </c>
      <c r="AY1155" s="208" t="s">
        <v>144</v>
      </c>
    </row>
    <row r="1156" spans="2:51" s="14" customFormat="1" ht="10.199999999999999">
      <c r="B1156" s="209"/>
      <c r="C1156" s="210"/>
      <c r="D1156" s="200" t="s">
        <v>154</v>
      </c>
      <c r="E1156" s="211" t="s">
        <v>19</v>
      </c>
      <c r="F1156" s="212" t="s">
        <v>1217</v>
      </c>
      <c r="G1156" s="210"/>
      <c r="H1156" s="213">
        <v>13.64</v>
      </c>
      <c r="I1156" s="214"/>
      <c r="J1156" s="210"/>
      <c r="K1156" s="210"/>
      <c r="L1156" s="215"/>
      <c r="M1156" s="216"/>
      <c r="N1156" s="217"/>
      <c r="O1156" s="217"/>
      <c r="P1156" s="217"/>
      <c r="Q1156" s="217"/>
      <c r="R1156" s="217"/>
      <c r="S1156" s="217"/>
      <c r="T1156" s="218"/>
      <c r="AT1156" s="219" t="s">
        <v>154</v>
      </c>
      <c r="AU1156" s="219" t="s">
        <v>78</v>
      </c>
      <c r="AV1156" s="14" t="s">
        <v>78</v>
      </c>
      <c r="AW1156" s="14" t="s">
        <v>31</v>
      </c>
      <c r="AX1156" s="14" t="s">
        <v>69</v>
      </c>
      <c r="AY1156" s="219" t="s">
        <v>144</v>
      </c>
    </row>
    <row r="1157" spans="2:51" s="13" customFormat="1" ht="10.199999999999999">
      <c r="B1157" s="198"/>
      <c r="C1157" s="199"/>
      <c r="D1157" s="200" t="s">
        <v>154</v>
      </c>
      <c r="E1157" s="201" t="s">
        <v>19</v>
      </c>
      <c r="F1157" s="202" t="s">
        <v>566</v>
      </c>
      <c r="G1157" s="199"/>
      <c r="H1157" s="201" t="s">
        <v>19</v>
      </c>
      <c r="I1157" s="203"/>
      <c r="J1157" s="199"/>
      <c r="K1157" s="199"/>
      <c r="L1157" s="204"/>
      <c r="M1157" s="205"/>
      <c r="N1157" s="206"/>
      <c r="O1157" s="206"/>
      <c r="P1157" s="206"/>
      <c r="Q1157" s="206"/>
      <c r="R1157" s="206"/>
      <c r="S1157" s="206"/>
      <c r="T1157" s="207"/>
      <c r="AT1157" s="208" t="s">
        <v>154</v>
      </c>
      <c r="AU1157" s="208" t="s">
        <v>78</v>
      </c>
      <c r="AV1157" s="13" t="s">
        <v>74</v>
      </c>
      <c r="AW1157" s="13" t="s">
        <v>31</v>
      </c>
      <c r="AX1157" s="13" t="s">
        <v>69</v>
      </c>
      <c r="AY1157" s="208" t="s">
        <v>144</v>
      </c>
    </row>
    <row r="1158" spans="2:51" s="14" customFormat="1" ht="10.199999999999999">
      <c r="B1158" s="209"/>
      <c r="C1158" s="210"/>
      <c r="D1158" s="200" t="s">
        <v>154</v>
      </c>
      <c r="E1158" s="211" t="s">
        <v>19</v>
      </c>
      <c r="F1158" s="212" t="s">
        <v>1218</v>
      </c>
      <c r="G1158" s="210"/>
      <c r="H1158" s="213">
        <v>-2.2879999999999998</v>
      </c>
      <c r="I1158" s="214"/>
      <c r="J1158" s="210"/>
      <c r="K1158" s="210"/>
      <c r="L1158" s="215"/>
      <c r="M1158" s="216"/>
      <c r="N1158" s="217"/>
      <c r="O1158" s="217"/>
      <c r="P1158" s="217"/>
      <c r="Q1158" s="217"/>
      <c r="R1158" s="217"/>
      <c r="S1158" s="217"/>
      <c r="T1158" s="218"/>
      <c r="AT1158" s="219" t="s">
        <v>154</v>
      </c>
      <c r="AU1158" s="219" t="s">
        <v>78</v>
      </c>
      <c r="AV1158" s="14" t="s">
        <v>78</v>
      </c>
      <c r="AW1158" s="14" t="s">
        <v>31</v>
      </c>
      <c r="AX1158" s="14" t="s">
        <v>69</v>
      </c>
      <c r="AY1158" s="219" t="s">
        <v>144</v>
      </c>
    </row>
    <row r="1159" spans="2:51" s="13" customFormat="1" ht="10.199999999999999">
      <c r="B1159" s="198"/>
      <c r="C1159" s="199"/>
      <c r="D1159" s="200" t="s">
        <v>154</v>
      </c>
      <c r="E1159" s="201" t="s">
        <v>19</v>
      </c>
      <c r="F1159" s="202" t="s">
        <v>1181</v>
      </c>
      <c r="G1159" s="199"/>
      <c r="H1159" s="201" t="s">
        <v>19</v>
      </c>
      <c r="I1159" s="203"/>
      <c r="J1159" s="199"/>
      <c r="K1159" s="199"/>
      <c r="L1159" s="204"/>
      <c r="M1159" s="205"/>
      <c r="N1159" s="206"/>
      <c r="O1159" s="206"/>
      <c r="P1159" s="206"/>
      <c r="Q1159" s="206"/>
      <c r="R1159" s="206"/>
      <c r="S1159" s="206"/>
      <c r="T1159" s="207"/>
      <c r="AT1159" s="208" t="s">
        <v>154</v>
      </c>
      <c r="AU1159" s="208" t="s">
        <v>78</v>
      </c>
      <c r="AV1159" s="13" t="s">
        <v>74</v>
      </c>
      <c r="AW1159" s="13" t="s">
        <v>31</v>
      </c>
      <c r="AX1159" s="13" t="s">
        <v>69</v>
      </c>
      <c r="AY1159" s="208" t="s">
        <v>144</v>
      </c>
    </row>
    <row r="1160" spans="2:51" s="14" customFormat="1" ht="10.199999999999999">
      <c r="B1160" s="209"/>
      <c r="C1160" s="210"/>
      <c r="D1160" s="200" t="s">
        <v>154</v>
      </c>
      <c r="E1160" s="211" t="s">
        <v>19</v>
      </c>
      <c r="F1160" s="212" t="s">
        <v>1219</v>
      </c>
      <c r="G1160" s="210"/>
      <c r="H1160" s="213">
        <v>20.873000000000001</v>
      </c>
      <c r="I1160" s="214"/>
      <c r="J1160" s="210"/>
      <c r="K1160" s="210"/>
      <c r="L1160" s="215"/>
      <c r="M1160" s="216"/>
      <c r="N1160" s="217"/>
      <c r="O1160" s="217"/>
      <c r="P1160" s="217"/>
      <c r="Q1160" s="217"/>
      <c r="R1160" s="217"/>
      <c r="S1160" s="217"/>
      <c r="T1160" s="218"/>
      <c r="AT1160" s="219" t="s">
        <v>154</v>
      </c>
      <c r="AU1160" s="219" t="s">
        <v>78</v>
      </c>
      <c r="AV1160" s="14" t="s">
        <v>78</v>
      </c>
      <c r="AW1160" s="14" t="s">
        <v>31</v>
      </c>
      <c r="AX1160" s="14" t="s">
        <v>69</v>
      </c>
      <c r="AY1160" s="219" t="s">
        <v>144</v>
      </c>
    </row>
    <row r="1161" spans="2:51" s="13" customFormat="1" ht="10.199999999999999">
      <c r="B1161" s="198"/>
      <c r="C1161" s="199"/>
      <c r="D1161" s="200" t="s">
        <v>154</v>
      </c>
      <c r="E1161" s="201" t="s">
        <v>19</v>
      </c>
      <c r="F1161" s="202" t="s">
        <v>566</v>
      </c>
      <c r="G1161" s="199"/>
      <c r="H1161" s="201" t="s">
        <v>19</v>
      </c>
      <c r="I1161" s="203"/>
      <c r="J1161" s="199"/>
      <c r="K1161" s="199"/>
      <c r="L1161" s="204"/>
      <c r="M1161" s="205"/>
      <c r="N1161" s="206"/>
      <c r="O1161" s="206"/>
      <c r="P1161" s="206"/>
      <c r="Q1161" s="206"/>
      <c r="R1161" s="206"/>
      <c r="S1161" s="206"/>
      <c r="T1161" s="207"/>
      <c r="AT1161" s="208" t="s">
        <v>154</v>
      </c>
      <c r="AU1161" s="208" t="s">
        <v>78</v>
      </c>
      <c r="AV1161" s="13" t="s">
        <v>74</v>
      </c>
      <c r="AW1161" s="13" t="s">
        <v>31</v>
      </c>
      <c r="AX1161" s="13" t="s">
        <v>69</v>
      </c>
      <c r="AY1161" s="208" t="s">
        <v>144</v>
      </c>
    </row>
    <row r="1162" spans="2:51" s="14" customFormat="1" ht="10.199999999999999">
      <c r="B1162" s="209"/>
      <c r="C1162" s="210"/>
      <c r="D1162" s="200" t="s">
        <v>154</v>
      </c>
      <c r="E1162" s="211" t="s">
        <v>19</v>
      </c>
      <c r="F1162" s="212" t="s">
        <v>1156</v>
      </c>
      <c r="G1162" s="210"/>
      <c r="H1162" s="213">
        <v>-3.2</v>
      </c>
      <c r="I1162" s="214"/>
      <c r="J1162" s="210"/>
      <c r="K1162" s="210"/>
      <c r="L1162" s="215"/>
      <c r="M1162" s="216"/>
      <c r="N1162" s="217"/>
      <c r="O1162" s="217"/>
      <c r="P1162" s="217"/>
      <c r="Q1162" s="217"/>
      <c r="R1162" s="217"/>
      <c r="S1162" s="217"/>
      <c r="T1162" s="218"/>
      <c r="AT1162" s="219" t="s">
        <v>154</v>
      </c>
      <c r="AU1162" s="219" t="s">
        <v>78</v>
      </c>
      <c r="AV1162" s="14" t="s">
        <v>78</v>
      </c>
      <c r="AW1162" s="14" t="s">
        <v>31</v>
      </c>
      <c r="AX1162" s="14" t="s">
        <v>69</v>
      </c>
      <c r="AY1162" s="219" t="s">
        <v>144</v>
      </c>
    </row>
    <row r="1163" spans="2:51" s="14" customFormat="1" ht="10.199999999999999">
      <c r="B1163" s="209"/>
      <c r="C1163" s="210"/>
      <c r="D1163" s="200" t="s">
        <v>154</v>
      </c>
      <c r="E1163" s="211" t="s">
        <v>19</v>
      </c>
      <c r="F1163" s="212" t="s">
        <v>1220</v>
      </c>
      <c r="G1163" s="210"/>
      <c r="H1163" s="213">
        <v>-2.0059999999999998</v>
      </c>
      <c r="I1163" s="214"/>
      <c r="J1163" s="210"/>
      <c r="K1163" s="210"/>
      <c r="L1163" s="215"/>
      <c r="M1163" s="216"/>
      <c r="N1163" s="217"/>
      <c r="O1163" s="217"/>
      <c r="P1163" s="217"/>
      <c r="Q1163" s="217"/>
      <c r="R1163" s="217"/>
      <c r="S1163" s="217"/>
      <c r="T1163" s="218"/>
      <c r="AT1163" s="219" t="s">
        <v>154</v>
      </c>
      <c r="AU1163" s="219" t="s">
        <v>78</v>
      </c>
      <c r="AV1163" s="14" t="s">
        <v>78</v>
      </c>
      <c r="AW1163" s="14" t="s">
        <v>31</v>
      </c>
      <c r="AX1163" s="14" t="s">
        <v>69</v>
      </c>
      <c r="AY1163" s="219" t="s">
        <v>144</v>
      </c>
    </row>
    <row r="1164" spans="2:51" s="13" customFormat="1" ht="10.199999999999999">
      <c r="B1164" s="198"/>
      <c r="C1164" s="199"/>
      <c r="D1164" s="200" t="s">
        <v>154</v>
      </c>
      <c r="E1164" s="201" t="s">
        <v>19</v>
      </c>
      <c r="F1164" s="202" t="s">
        <v>1183</v>
      </c>
      <c r="G1164" s="199"/>
      <c r="H1164" s="201" t="s">
        <v>19</v>
      </c>
      <c r="I1164" s="203"/>
      <c r="J1164" s="199"/>
      <c r="K1164" s="199"/>
      <c r="L1164" s="204"/>
      <c r="M1164" s="205"/>
      <c r="N1164" s="206"/>
      <c r="O1164" s="206"/>
      <c r="P1164" s="206"/>
      <c r="Q1164" s="206"/>
      <c r="R1164" s="206"/>
      <c r="S1164" s="206"/>
      <c r="T1164" s="207"/>
      <c r="AT1164" s="208" t="s">
        <v>154</v>
      </c>
      <c r="AU1164" s="208" t="s">
        <v>78</v>
      </c>
      <c r="AV1164" s="13" t="s">
        <v>74</v>
      </c>
      <c r="AW1164" s="13" t="s">
        <v>31</v>
      </c>
      <c r="AX1164" s="13" t="s">
        <v>69</v>
      </c>
      <c r="AY1164" s="208" t="s">
        <v>144</v>
      </c>
    </row>
    <row r="1165" spans="2:51" s="14" customFormat="1" ht="10.199999999999999">
      <c r="B1165" s="209"/>
      <c r="C1165" s="210"/>
      <c r="D1165" s="200" t="s">
        <v>154</v>
      </c>
      <c r="E1165" s="211" t="s">
        <v>19</v>
      </c>
      <c r="F1165" s="212" t="s">
        <v>1221</v>
      </c>
      <c r="G1165" s="210"/>
      <c r="H1165" s="213">
        <v>50</v>
      </c>
      <c r="I1165" s="214"/>
      <c r="J1165" s="210"/>
      <c r="K1165" s="210"/>
      <c r="L1165" s="215"/>
      <c r="M1165" s="216"/>
      <c r="N1165" s="217"/>
      <c r="O1165" s="217"/>
      <c r="P1165" s="217"/>
      <c r="Q1165" s="217"/>
      <c r="R1165" s="217"/>
      <c r="S1165" s="217"/>
      <c r="T1165" s="218"/>
      <c r="AT1165" s="219" t="s">
        <v>154</v>
      </c>
      <c r="AU1165" s="219" t="s">
        <v>78</v>
      </c>
      <c r="AV1165" s="14" t="s">
        <v>78</v>
      </c>
      <c r="AW1165" s="14" t="s">
        <v>31</v>
      </c>
      <c r="AX1165" s="14" t="s">
        <v>69</v>
      </c>
      <c r="AY1165" s="219" t="s">
        <v>144</v>
      </c>
    </row>
    <row r="1166" spans="2:51" s="13" customFormat="1" ht="10.199999999999999">
      <c r="B1166" s="198"/>
      <c r="C1166" s="199"/>
      <c r="D1166" s="200" t="s">
        <v>154</v>
      </c>
      <c r="E1166" s="201" t="s">
        <v>19</v>
      </c>
      <c r="F1166" s="202" t="s">
        <v>1185</v>
      </c>
      <c r="G1166" s="199"/>
      <c r="H1166" s="201" t="s">
        <v>19</v>
      </c>
      <c r="I1166" s="203"/>
      <c r="J1166" s="199"/>
      <c r="K1166" s="199"/>
      <c r="L1166" s="204"/>
      <c r="M1166" s="205"/>
      <c r="N1166" s="206"/>
      <c r="O1166" s="206"/>
      <c r="P1166" s="206"/>
      <c r="Q1166" s="206"/>
      <c r="R1166" s="206"/>
      <c r="S1166" s="206"/>
      <c r="T1166" s="207"/>
      <c r="AT1166" s="208" t="s">
        <v>154</v>
      </c>
      <c r="AU1166" s="208" t="s">
        <v>78</v>
      </c>
      <c r="AV1166" s="13" t="s">
        <v>74</v>
      </c>
      <c r="AW1166" s="13" t="s">
        <v>31</v>
      </c>
      <c r="AX1166" s="13" t="s">
        <v>69</v>
      </c>
      <c r="AY1166" s="208" t="s">
        <v>144</v>
      </c>
    </row>
    <row r="1167" spans="2:51" s="14" customFormat="1" ht="10.199999999999999">
      <c r="B1167" s="209"/>
      <c r="C1167" s="210"/>
      <c r="D1167" s="200" t="s">
        <v>154</v>
      </c>
      <c r="E1167" s="211" t="s">
        <v>19</v>
      </c>
      <c r="F1167" s="212" t="s">
        <v>1222</v>
      </c>
      <c r="G1167" s="210"/>
      <c r="H1167" s="213">
        <v>10</v>
      </c>
      <c r="I1167" s="214"/>
      <c r="J1167" s="210"/>
      <c r="K1167" s="210"/>
      <c r="L1167" s="215"/>
      <c r="M1167" s="216"/>
      <c r="N1167" s="217"/>
      <c r="O1167" s="217"/>
      <c r="P1167" s="217"/>
      <c r="Q1167" s="217"/>
      <c r="R1167" s="217"/>
      <c r="S1167" s="217"/>
      <c r="T1167" s="218"/>
      <c r="AT1167" s="219" t="s">
        <v>154</v>
      </c>
      <c r="AU1167" s="219" t="s">
        <v>78</v>
      </c>
      <c r="AV1167" s="14" t="s">
        <v>78</v>
      </c>
      <c r="AW1167" s="14" t="s">
        <v>31</v>
      </c>
      <c r="AX1167" s="14" t="s">
        <v>69</v>
      </c>
      <c r="AY1167" s="219" t="s">
        <v>144</v>
      </c>
    </row>
    <row r="1168" spans="2:51" s="15" customFormat="1" ht="10.199999999999999">
      <c r="B1168" s="220"/>
      <c r="C1168" s="221"/>
      <c r="D1168" s="200" t="s">
        <v>154</v>
      </c>
      <c r="E1168" s="222" t="s">
        <v>19</v>
      </c>
      <c r="F1168" s="223" t="s">
        <v>158</v>
      </c>
      <c r="G1168" s="221"/>
      <c r="H1168" s="224">
        <v>188.28400000000002</v>
      </c>
      <c r="I1168" s="225"/>
      <c r="J1168" s="221"/>
      <c r="K1168" s="221"/>
      <c r="L1168" s="226"/>
      <c r="M1168" s="227"/>
      <c r="N1168" s="228"/>
      <c r="O1168" s="228"/>
      <c r="P1168" s="228"/>
      <c r="Q1168" s="228"/>
      <c r="R1168" s="228"/>
      <c r="S1168" s="228"/>
      <c r="T1168" s="229"/>
      <c r="AT1168" s="230" t="s">
        <v>154</v>
      </c>
      <c r="AU1168" s="230" t="s">
        <v>78</v>
      </c>
      <c r="AV1168" s="15" t="s">
        <v>106</v>
      </c>
      <c r="AW1168" s="15" t="s">
        <v>31</v>
      </c>
      <c r="AX1168" s="15" t="s">
        <v>74</v>
      </c>
      <c r="AY1168" s="230" t="s">
        <v>144</v>
      </c>
    </row>
    <row r="1169" spans="1:65" s="2" customFormat="1" ht="24.15" customHeight="1">
      <c r="A1169" s="36"/>
      <c r="B1169" s="37"/>
      <c r="C1169" s="180" t="s">
        <v>1228</v>
      </c>
      <c r="D1169" s="180" t="s">
        <v>146</v>
      </c>
      <c r="E1169" s="181" t="s">
        <v>1229</v>
      </c>
      <c r="F1169" s="182" t="s">
        <v>1230</v>
      </c>
      <c r="G1169" s="183" t="s">
        <v>232</v>
      </c>
      <c r="H1169" s="184">
        <v>174.934</v>
      </c>
      <c r="I1169" s="185"/>
      <c r="J1169" s="186">
        <f>ROUND(I1169*H1169,2)</f>
        <v>0</v>
      </c>
      <c r="K1169" s="182" t="s">
        <v>150</v>
      </c>
      <c r="L1169" s="41"/>
      <c r="M1169" s="187" t="s">
        <v>19</v>
      </c>
      <c r="N1169" s="188" t="s">
        <v>40</v>
      </c>
      <c r="O1169" s="66"/>
      <c r="P1169" s="189">
        <f>O1169*H1169</f>
        <v>0</v>
      </c>
      <c r="Q1169" s="189">
        <v>1.2500000000000001E-2</v>
      </c>
      <c r="R1169" s="189">
        <f>Q1169*H1169</f>
        <v>2.1866750000000001</v>
      </c>
      <c r="S1169" s="189">
        <v>0</v>
      </c>
      <c r="T1169" s="190">
        <f>S1169*H1169</f>
        <v>0</v>
      </c>
      <c r="U1169" s="36"/>
      <c r="V1169" s="36"/>
      <c r="W1169" s="36"/>
      <c r="X1169" s="36"/>
      <c r="Y1169" s="36"/>
      <c r="Z1169" s="36"/>
      <c r="AA1169" s="36"/>
      <c r="AB1169" s="36"/>
      <c r="AC1169" s="36"/>
      <c r="AD1169" s="36"/>
      <c r="AE1169" s="36"/>
      <c r="AR1169" s="191" t="s">
        <v>106</v>
      </c>
      <c r="AT1169" s="191" t="s">
        <v>146</v>
      </c>
      <c r="AU1169" s="191" t="s">
        <v>78</v>
      </c>
      <c r="AY1169" s="19" t="s">
        <v>144</v>
      </c>
      <c r="BE1169" s="192">
        <f>IF(N1169="základní",J1169,0)</f>
        <v>0</v>
      </c>
      <c r="BF1169" s="192">
        <f>IF(N1169="snížená",J1169,0)</f>
        <v>0</v>
      </c>
      <c r="BG1169" s="192">
        <f>IF(N1169="zákl. přenesená",J1169,0)</f>
        <v>0</v>
      </c>
      <c r="BH1169" s="192">
        <f>IF(N1169="sníž. přenesená",J1169,0)</f>
        <v>0</v>
      </c>
      <c r="BI1169" s="192">
        <f>IF(N1169="nulová",J1169,0)</f>
        <v>0</v>
      </c>
      <c r="BJ1169" s="19" t="s">
        <v>74</v>
      </c>
      <c r="BK1169" s="192">
        <f>ROUND(I1169*H1169,2)</f>
        <v>0</v>
      </c>
      <c r="BL1169" s="19" t="s">
        <v>106</v>
      </c>
      <c r="BM1169" s="191" t="s">
        <v>1231</v>
      </c>
    </row>
    <row r="1170" spans="1:65" s="2" customFormat="1" ht="10.199999999999999">
      <c r="A1170" s="36"/>
      <c r="B1170" s="37"/>
      <c r="C1170" s="38"/>
      <c r="D1170" s="193" t="s">
        <v>152</v>
      </c>
      <c r="E1170" s="38"/>
      <c r="F1170" s="194" t="s">
        <v>1232</v>
      </c>
      <c r="G1170" s="38"/>
      <c r="H1170" s="38"/>
      <c r="I1170" s="195"/>
      <c r="J1170" s="38"/>
      <c r="K1170" s="38"/>
      <c r="L1170" s="41"/>
      <c r="M1170" s="196"/>
      <c r="N1170" s="197"/>
      <c r="O1170" s="66"/>
      <c r="P1170" s="66"/>
      <c r="Q1170" s="66"/>
      <c r="R1170" s="66"/>
      <c r="S1170" s="66"/>
      <c r="T1170" s="67"/>
      <c r="U1170" s="36"/>
      <c r="V1170" s="36"/>
      <c r="W1170" s="36"/>
      <c r="X1170" s="36"/>
      <c r="Y1170" s="36"/>
      <c r="Z1170" s="36"/>
      <c r="AA1170" s="36"/>
      <c r="AB1170" s="36"/>
      <c r="AC1170" s="36"/>
      <c r="AD1170" s="36"/>
      <c r="AE1170" s="36"/>
      <c r="AT1170" s="19" t="s">
        <v>152</v>
      </c>
      <c r="AU1170" s="19" t="s">
        <v>78</v>
      </c>
    </row>
    <row r="1171" spans="1:65" s="13" customFormat="1" ht="10.199999999999999">
      <c r="B1171" s="198"/>
      <c r="C1171" s="199"/>
      <c r="D1171" s="200" t="s">
        <v>154</v>
      </c>
      <c r="E1171" s="201" t="s">
        <v>19</v>
      </c>
      <c r="F1171" s="202" t="s">
        <v>1233</v>
      </c>
      <c r="G1171" s="199"/>
      <c r="H1171" s="201" t="s">
        <v>19</v>
      </c>
      <c r="I1171" s="203"/>
      <c r="J1171" s="199"/>
      <c r="K1171" s="199"/>
      <c r="L1171" s="204"/>
      <c r="M1171" s="205"/>
      <c r="N1171" s="206"/>
      <c r="O1171" s="206"/>
      <c r="P1171" s="206"/>
      <c r="Q1171" s="206"/>
      <c r="R1171" s="206"/>
      <c r="S1171" s="206"/>
      <c r="T1171" s="207"/>
      <c r="AT1171" s="208" t="s">
        <v>154</v>
      </c>
      <c r="AU1171" s="208" t="s">
        <v>78</v>
      </c>
      <c r="AV1171" s="13" t="s">
        <v>74</v>
      </c>
      <c r="AW1171" s="13" t="s">
        <v>31</v>
      </c>
      <c r="AX1171" s="13" t="s">
        <v>69</v>
      </c>
      <c r="AY1171" s="208" t="s">
        <v>144</v>
      </c>
    </row>
    <row r="1172" spans="1:65" s="13" customFormat="1" ht="10.199999999999999">
      <c r="B1172" s="198"/>
      <c r="C1172" s="199"/>
      <c r="D1172" s="200" t="s">
        <v>154</v>
      </c>
      <c r="E1172" s="201" t="s">
        <v>19</v>
      </c>
      <c r="F1172" s="202" t="s">
        <v>1147</v>
      </c>
      <c r="G1172" s="199"/>
      <c r="H1172" s="201" t="s">
        <v>19</v>
      </c>
      <c r="I1172" s="203"/>
      <c r="J1172" s="199"/>
      <c r="K1172" s="199"/>
      <c r="L1172" s="204"/>
      <c r="M1172" s="205"/>
      <c r="N1172" s="206"/>
      <c r="O1172" s="206"/>
      <c r="P1172" s="206"/>
      <c r="Q1172" s="206"/>
      <c r="R1172" s="206"/>
      <c r="S1172" s="206"/>
      <c r="T1172" s="207"/>
      <c r="AT1172" s="208" t="s">
        <v>154</v>
      </c>
      <c r="AU1172" s="208" t="s">
        <v>78</v>
      </c>
      <c r="AV1172" s="13" t="s">
        <v>74</v>
      </c>
      <c r="AW1172" s="13" t="s">
        <v>31</v>
      </c>
      <c r="AX1172" s="13" t="s">
        <v>69</v>
      </c>
      <c r="AY1172" s="208" t="s">
        <v>144</v>
      </c>
    </row>
    <row r="1173" spans="1:65" s="14" customFormat="1" ht="10.199999999999999">
      <c r="B1173" s="209"/>
      <c r="C1173" s="210"/>
      <c r="D1173" s="200" t="s">
        <v>154</v>
      </c>
      <c r="E1173" s="211" t="s">
        <v>19</v>
      </c>
      <c r="F1173" s="212" t="s">
        <v>1234</v>
      </c>
      <c r="G1173" s="210"/>
      <c r="H1173" s="213">
        <v>6.8479999999999999</v>
      </c>
      <c r="I1173" s="214"/>
      <c r="J1173" s="210"/>
      <c r="K1173" s="210"/>
      <c r="L1173" s="215"/>
      <c r="M1173" s="216"/>
      <c r="N1173" s="217"/>
      <c r="O1173" s="217"/>
      <c r="P1173" s="217"/>
      <c r="Q1173" s="217"/>
      <c r="R1173" s="217"/>
      <c r="S1173" s="217"/>
      <c r="T1173" s="218"/>
      <c r="AT1173" s="219" t="s">
        <v>154</v>
      </c>
      <c r="AU1173" s="219" t="s">
        <v>78</v>
      </c>
      <c r="AV1173" s="14" t="s">
        <v>78</v>
      </c>
      <c r="AW1173" s="14" t="s">
        <v>31</v>
      </c>
      <c r="AX1173" s="14" t="s">
        <v>69</v>
      </c>
      <c r="AY1173" s="219" t="s">
        <v>144</v>
      </c>
    </row>
    <row r="1174" spans="1:65" s="13" customFormat="1" ht="10.199999999999999">
      <c r="B1174" s="198"/>
      <c r="C1174" s="199"/>
      <c r="D1174" s="200" t="s">
        <v>154</v>
      </c>
      <c r="E1174" s="201" t="s">
        <v>19</v>
      </c>
      <c r="F1174" s="202" t="s">
        <v>566</v>
      </c>
      <c r="G1174" s="199"/>
      <c r="H1174" s="201" t="s">
        <v>19</v>
      </c>
      <c r="I1174" s="203"/>
      <c r="J1174" s="199"/>
      <c r="K1174" s="199"/>
      <c r="L1174" s="204"/>
      <c r="M1174" s="205"/>
      <c r="N1174" s="206"/>
      <c r="O1174" s="206"/>
      <c r="P1174" s="206"/>
      <c r="Q1174" s="206"/>
      <c r="R1174" s="206"/>
      <c r="S1174" s="206"/>
      <c r="T1174" s="207"/>
      <c r="AT1174" s="208" t="s">
        <v>154</v>
      </c>
      <c r="AU1174" s="208" t="s">
        <v>78</v>
      </c>
      <c r="AV1174" s="13" t="s">
        <v>74</v>
      </c>
      <c r="AW1174" s="13" t="s">
        <v>31</v>
      </c>
      <c r="AX1174" s="13" t="s">
        <v>69</v>
      </c>
      <c r="AY1174" s="208" t="s">
        <v>144</v>
      </c>
    </row>
    <row r="1175" spans="1:65" s="14" customFormat="1" ht="10.199999999999999">
      <c r="B1175" s="209"/>
      <c r="C1175" s="210"/>
      <c r="D1175" s="200" t="s">
        <v>154</v>
      </c>
      <c r="E1175" s="211" t="s">
        <v>19</v>
      </c>
      <c r="F1175" s="212" t="s">
        <v>1235</v>
      </c>
      <c r="G1175" s="210"/>
      <c r="H1175" s="213">
        <v>-3.294</v>
      </c>
      <c r="I1175" s="214"/>
      <c r="J1175" s="210"/>
      <c r="K1175" s="210"/>
      <c r="L1175" s="215"/>
      <c r="M1175" s="216"/>
      <c r="N1175" s="217"/>
      <c r="O1175" s="217"/>
      <c r="P1175" s="217"/>
      <c r="Q1175" s="217"/>
      <c r="R1175" s="217"/>
      <c r="S1175" s="217"/>
      <c r="T1175" s="218"/>
      <c r="AT1175" s="219" t="s">
        <v>154</v>
      </c>
      <c r="AU1175" s="219" t="s">
        <v>78</v>
      </c>
      <c r="AV1175" s="14" t="s">
        <v>78</v>
      </c>
      <c r="AW1175" s="14" t="s">
        <v>31</v>
      </c>
      <c r="AX1175" s="14" t="s">
        <v>69</v>
      </c>
      <c r="AY1175" s="219" t="s">
        <v>144</v>
      </c>
    </row>
    <row r="1176" spans="1:65" s="13" customFormat="1" ht="10.199999999999999">
      <c r="B1176" s="198"/>
      <c r="C1176" s="199"/>
      <c r="D1176" s="200" t="s">
        <v>154</v>
      </c>
      <c r="E1176" s="201" t="s">
        <v>19</v>
      </c>
      <c r="F1176" s="202" t="s">
        <v>1236</v>
      </c>
      <c r="G1176" s="199"/>
      <c r="H1176" s="201" t="s">
        <v>19</v>
      </c>
      <c r="I1176" s="203"/>
      <c r="J1176" s="199"/>
      <c r="K1176" s="199"/>
      <c r="L1176" s="204"/>
      <c r="M1176" s="205"/>
      <c r="N1176" s="206"/>
      <c r="O1176" s="206"/>
      <c r="P1176" s="206"/>
      <c r="Q1176" s="206"/>
      <c r="R1176" s="206"/>
      <c r="S1176" s="206"/>
      <c r="T1176" s="207"/>
      <c r="AT1176" s="208" t="s">
        <v>154</v>
      </c>
      <c r="AU1176" s="208" t="s">
        <v>78</v>
      </c>
      <c r="AV1176" s="13" t="s">
        <v>74</v>
      </c>
      <c r="AW1176" s="13" t="s">
        <v>31</v>
      </c>
      <c r="AX1176" s="13" t="s">
        <v>69</v>
      </c>
      <c r="AY1176" s="208" t="s">
        <v>144</v>
      </c>
    </row>
    <row r="1177" spans="1:65" s="14" customFormat="1" ht="10.199999999999999">
      <c r="B1177" s="209"/>
      <c r="C1177" s="210"/>
      <c r="D1177" s="200" t="s">
        <v>154</v>
      </c>
      <c r="E1177" s="211" t="s">
        <v>19</v>
      </c>
      <c r="F1177" s="212" t="s">
        <v>1237</v>
      </c>
      <c r="G1177" s="210"/>
      <c r="H1177" s="213">
        <v>10.395</v>
      </c>
      <c r="I1177" s="214"/>
      <c r="J1177" s="210"/>
      <c r="K1177" s="210"/>
      <c r="L1177" s="215"/>
      <c r="M1177" s="216"/>
      <c r="N1177" s="217"/>
      <c r="O1177" s="217"/>
      <c r="P1177" s="217"/>
      <c r="Q1177" s="217"/>
      <c r="R1177" s="217"/>
      <c r="S1177" s="217"/>
      <c r="T1177" s="218"/>
      <c r="AT1177" s="219" t="s">
        <v>154</v>
      </c>
      <c r="AU1177" s="219" t="s">
        <v>78</v>
      </c>
      <c r="AV1177" s="14" t="s">
        <v>78</v>
      </c>
      <c r="AW1177" s="14" t="s">
        <v>31</v>
      </c>
      <c r="AX1177" s="14" t="s">
        <v>69</v>
      </c>
      <c r="AY1177" s="219" t="s">
        <v>144</v>
      </c>
    </row>
    <row r="1178" spans="1:65" s="13" customFormat="1" ht="10.199999999999999">
      <c r="B1178" s="198"/>
      <c r="C1178" s="199"/>
      <c r="D1178" s="200" t="s">
        <v>154</v>
      </c>
      <c r="E1178" s="201" t="s">
        <v>19</v>
      </c>
      <c r="F1178" s="202" t="s">
        <v>566</v>
      </c>
      <c r="G1178" s="199"/>
      <c r="H1178" s="201" t="s">
        <v>19</v>
      </c>
      <c r="I1178" s="203"/>
      <c r="J1178" s="199"/>
      <c r="K1178" s="199"/>
      <c r="L1178" s="204"/>
      <c r="M1178" s="205"/>
      <c r="N1178" s="206"/>
      <c r="O1178" s="206"/>
      <c r="P1178" s="206"/>
      <c r="Q1178" s="206"/>
      <c r="R1178" s="206"/>
      <c r="S1178" s="206"/>
      <c r="T1178" s="207"/>
      <c r="AT1178" s="208" t="s">
        <v>154</v>
      </c>
      <c r="AU1178" s="208" t="s">
        <v>78</v>
      </c>
      <c r="AV1178" s="13" t="s">
        <v>74</v>
      </c>
      <c r="AW1178" s="13" t="s">
        <v>31</v>
      </c>
      <c r="AX1178" s="13" t="s">
        <v>69</v>
      </c>
      <c r="AY1178" s="208" t="s">
        <v>144</v>
      </c>
    </row>
    <row r="1179" spans="1:65" s="14" customFormat="1" ht="10.199999999999999">
      <c r="B1179" s="209"/>
      <c r="C1179" s="210"/>
      <c r="D1179" s="200" t="s">
        <v>154</v>
      </c>
      <c r="E1179" s="211" t="s">
        <v>19</v>
      </c>
      <c r="F1179" s="212" t="s">
        <v>609</v>
      </c>
      <c r="G1179" s="210"/>
      <c r="H1179" s="213">
        <v>-2.9830000000000001</v>
      </c>
      <c r="I1179" s="214"/>
      <c r="J1179" s="210"/>
      <c r="K1179" s="210"/>
      <c r="L1179" s="215"/>
      <c r="M1179" s="216"/>
      <c r="N1179" s="217"/>
      <c r="O1179" s="217"/>
      <c r="P1179" s="217"/>
      <c r="Q1179" s="217"/>
      <c r="R1179" s="217"/>
      <c r="S1179" s="217"/>
      <c r="T1179" s="218"/>
      <c r="AT1179" s="219" t="s">
        <v>154</v>
      </c>
      <c r="AU1179" s="219" t="s">
        <v>78</v>
      </c>
      <c r="AV1179" s="14" t="s">
        <v>78</v>
      </c>
      <c r="AW1179" s="14" t="s">
        <v>31</v>
      </c>
      <c r="AX1179" s="14" t="s">
        <v>69</v>
      </c>
      <c r="AY1179" s="219" t="s">
        <v>144</v>
      </c>
    </row>
    <row r="1180" spans="1:65" s="13" customFormat="1" ht="10.199999999999999">
      <c r="B1180" s="198"/>
      <c r="C1180" s="199"/>
      <c r="D1180" s="200" t="s">
        <v>154</v>
      </c>
      <c r="E1180" s="201" t="s">
        <v>19</v>
      </c>
      <c r="F1180" s="202" t="s">
        <v>749</v>
      </c>
      <c r="G1180" s="199"/>
      <c r="H1180" s="201" t="s">
        <v>19</v>
      </c>
      <c r="I1180" s="203"/>
      <c r="J1180" s="199"/>
      <c r="K1180" s="199"/>
      <c r="L1180" s="204"/>
      <c r="M1180" s="205"/>
      <c r="N1180" s="206"/>
      <c r="O1180" s="206"/>
      <c r="P1180" s="206"/>
      <c r="Q1180" s="206"/>
      <c r="R1180" s="206"/>
      <c r="S1180" s="206"/>
      <c r="T1180" s="207"/>
      <c r="AT1180" s="208" t="s">
        <v>154</v>
      </c>
      <c r="AU1180" s="208" t="s">
        <v>78</v>
      </c>
      <c r="AV1180" s="13" t="s">
        <v>74</v>
      </c>
      <c r="AW1180" s="13" t="s">
        <v>31</v>
      </c>
      <c r="AX1180" s="13" t="s">
        <v>69</v>
      </c>
      <c r="AY1180" s="208" t="s">
        <v>144</v>
      </c>
    </row>
    <row r="1181" spans="1:65" s="14" customFormat="1" ht="10.199999999999999">
      <c r="B1181" s="209"/>
      <c r="C1181" s="210"/>
      <c r="D1181" s="200" t="s">
        <v>154</v>
      </c>
      <c r="E1181" s="211" t="s">
        <v>19</v>
      </c>
      <c r="F1181" s="212" t="s">
        <v>1238</v>
      </c>
      <c r="G1181" s="210"/>
      <c r="H1181" s="213">
        <v>37.173999999999999</v>
      </c>
      <c r="I1181" s="214"/>
      <c r="J1181" s="210"/>
      <c r="K1181" s="210"/>
      <c r="L1181" s="215"/>
      <c r="M1181" s="216"/>
      <c r="N1181" s="217"/>
      <c r="O1181" s="217"/>
      <c r="P1181" s="217"/>
      <c r="Q1181" s="217"/>
      <c r="R1181" s="217"/>
      <c r="S1181" s="217"/>
      <c r="T1181" s="218"/>
      <c r="AT1181" s="219" t="s">
        <v>154</v>
      </c>
      <c r="AU1181" s="219" t="s">
        <v>78</v>
      </c>
      <c r="AV1181" s="14" t="s">
        <v>78</v>
      </c>
      <c r="AW1181" s="14" t="s">
        <v>31</v>
      </c>
      <c r="AX1181" s="14" t="s">
        <v>69</v>
      </c>
      <c r="AY1181" s="219" t="s">
        <v>144</v>
      </c>
    </row>
    <row r="1182" spans="1:65" s="13" customFormat="1" ht="10.199999999999999">
      <c r="B1182" s="198"/>
      <c r="C1182" s="199"/>
      <c r="D1182" s="200" t="s">
        <v>154</v>
      </c>
      <c r="E1182" s="201" t="s">
        <v>19</v>
      </c>
      <c r="F1182" s="202" t="s">
        <v>566</v>
      </c>
      <c r="G1182" s="199"/>
      <c r="H1182" s="201" t="s">
        <v>19</v>
      </c>
      <c r="I1182" s="203"/>
      <c r="J1182" s="199"/>
      <c r="K1182" s="199"/>
      <c r="L1182" s="204"/>
      <c r="M1182" s="205"/>
      <c r="N1182" s="206"/>
      <c r="O1182" s="206"/>
      <c r="P1182" s="206"/>
      <c r="Q1182" s="206"/>
      <c r="R1182" s="206"/>
      <c r="S1182" s="206"/>
      <c r="T1182" s="207"/>
      <c r="AT1182" s="208" t="s">
        <v>154</v>
      </c>
      <c r="AU1182" s="208" t="s">
        <v>78</v>
      </c>
      <c r="AV1182" s="13" t="s">
        <v>74</v>
      </c>
      <c r="AW1182" s="13" t="s">
        <v>31</v>
      </c>
      <c r="AX1182" s="13" t="s">
        <v>69</v>
      </c>
      <c r="AY1182" s="208" t="s">
        <v>144</v>
      </c>
    </row>
    <row r="1183" spans="1:65" s="14" customFormat="1" ht="10.199999999999999">
      <c r="B1183" s="209"/>
      <c r="C1183" s="210"/>
      <c r="D1183" s="200" t="s">
        <v>154</v>
      </c>
      <c r="E1183" s="211" t="s">
        <v>19</v>
      </c>
      <c r="F1183" s="212" t="s">
        <v>567</v>
      </c>
      <c r="G1183" s="210"/>
      <c r="H1183" s="213">
        <v>-1.68</v>
      </c>
      <c r="I1183" s="214"/>
      <c r="J1183" s="210"/>
      <c r="K1183" s="210"/>
      <c r="L1183" s="215"/>
      <c r="M1183" s="216"/>
      <c r="N1183" s="217"/>
      <c r="O1183" s="217"/>
      <c r="P1183" s="217"/>
      <c r="Q1183" s="217"/>
      <c r="R1183" s="217"/>
      <c r="S1183" s="217"/>
      <c r="T1183" s="218"/>
      <c r="AT1183" s="219" t="s">
        <v>154</v>
      </c>
      <c r="AU1183" s="219" t="s">
        <v>78</v>
      </c>
      <c r="AV1183" s="14" t="s">
        <v>78</v>
      </c>
      <c r="AW1183" s="14" t="s">
        <v>31</v>
      </c>
      <c r="AX1183" s="14" t="s">
        <v>69</v>
      </c>
      <c r="AY1183" s="219" t="s">
        <v>144</v>
      </c>
    </row>
    <row r="1184" spans="1:65" s="14" customFormat="1" ht="10.199999999999999">
      <c r="B1184" s="209"/>
      <c r="C1184" s="210"/>
      <c r="D1184" s="200" t="s">
        <v>154</v>
      </c>
      <c r="E1184" s="211" t="s">
        <v>19</v>
      </c>
      <c r="F1184" s="212" t="s">
        <v>1239</v>
      </c>
      <c r="G1184" s="210"/>
      <c r="H1184" s="213">
        <v>-3.4380000000000002</v>
      </c>
      <c r="I1184" s="214"/>
      <c r="J1184" s="210"/>
      <c r="K1184" s="210"/>
      <c r="L1184" s="215"/>
      <c r="M1184" s="216"/>
      <c r="N1184" s="217"/>
      <c r="O1184" s="217"/>
      <c r="P1184" s="217"/>
      <c r="Q1184" s="217"/>
      <c r="R1184" s="217"/>
      <c r="S1184" s="217"/>
      <c r="T1184" s="218"/>
      <c r="AT1184" s="219" t="s">
        <v>154</v>
      </c>
      <c r="AU1184" s="219" t="s">
        <v>78</v>
      </c>
      <c r="AV1184" s="14" t="s">
        <v>78</v>
      </c>
      <c r="AW1184" s="14" t="s">
        <v>31</v>
      </c>
      <c r="AX1184" s="14" t="s">
        <v>69</v>
      </c>
      <c r="AY1184" s="219" t="s">
        <v>144</v>
      </c>
    </row>
    <row r="1185" spans="2:51" s="13" customFormat="1" ht="10.199999999999999">
      <c r="B1185" s="198"/>
      <c r="C1185" s="199"/>
      <c r="D1185" s="200" t="s">
        <v>154</v>
      </c>
      <c r="E1185" s="201" t="s">
        <v>19</v>
      </c>
      <c r="F1185" s="202" t="s">
        <v>751</v>
      </c>
      <c r="G1185" s="199"/>
      <c r="H1185" s="201" t="s">
        <v>19</v>
      </c>
      <c r="I1185" s="203"/>
      <c r="J1185" s="199"/>
      <c r="K1185" s="199"/>
      <c r="L1185" s="204"/>
      <c r="M1185" s="205"/>
      <c r="N1185" s="206"/>
      <c r="O1185" s="206"/>
      <c r="P1185" s="206"/>
      <c r="Q1185" s="206"/>
      <c r="R1185" s="206"/>
      <c r="S1185" s="206"/>
      <c r="T1185" s="207"/>
      <c r="AT1185" s="208" t="s">
        <v>154</v>
      </c>
      <c r="AU1185" s="208" t="s">
        <v>78</v>
      </c>
      <c r="AV1185" s="13" t="s">
        <v>74</v>
      </c>
      <c r="AW1185" s="13" t="s">
        <v>31</v>
      </c>
      <c r="AX1185" s="13" t="s">
        <v>69</v>
      </c>
      <c r="AY1185" s="208" t="s">
        <v>144</v>
      </c>
    </row>
    <row r="1186" spans="2:51" s="14" customFormat="1" ht="10.199999999999999">
      <c r="B1186" s="209"/>
      <c r="C1186" s="210"/>
      <c r="D1186" s="200" t="s">
        <v>154</v>
      </c>
      <c r="E1186" s="211" t="s">
        <v>19</v>
      </c>
      <c r="F1186" s="212" t="s">
        <v>1240</v>
      </c>
      <c r="G1186" s="210"/>
      <c r="H1186" s="213">
        <v>112.798</v>
      </c>
      <c r="I1186" s="214"/>
      <c r="J1186" s="210"/>
      <c r="K1186" s="210"/>
      <c r="L1186" s="215"/>
      <c r="M1186" s="216"/>
      <c r="N1186" s="217"/>
      <c r="O1186" s="217"/>
      <c r="P1186" s="217"/>
      <c r="Q1186" s="217"/>
      <c r="R1186" s="217"/>
      <c r="S1186" s="217"/>
      <c r="T1186" s="218"/>
      <c r="AT1186" s="219" t="s">
        <v>154</v>
      </c>
      <c r="AU1186" s="219" t="s">
        <v>78</v>
      </c>
      <c r="AV1186" s="14" t="s">
        <v>78</v>
      </c>
      <c r="AW1186" s="14" t="s">
        <v>31</v>
      </c>
      <c r="AX1186" s="14" t="s">
        <v>69</v>
      </c>
      <c r="AY1186" s="219" t="s">
        <v>144</v>
      </c>
    </row>
    <row r="1187" spans="2:51" s="13" customFormat="1" ht="10.199999999999999">
      <c r="B1187" s="198"/>
      <c r="C1187" s="199"/>
      <c r="D1187" s="200" t="s">
        <v>154</v>
      </c>
      <c r="E1187" s="201" t="s">
        <v>19</v>
      </c>
      <c r="F1187" s="202" t="s">
        <v>566</v>
      </c>
      <c r="G1187" s="199"/>
      <c r="H1187" s="201" t="s">
        <v>19</v>
      </c>
      <c r="I1187" s="203"/>
      <c r="J1187" s="199"/>
      <c r="K1187" s="199"/>
      <c r="L1187" s="204"/>
      <c r="M1187" s="205"/>
      <c r="N1187" s="206"/>
      <c r="O1187" s="206"/>
      <c r="P1187" s="206"/>
      <c r="Q1187" s="206"/>
      <c r="R1187" s="206"/>
      <c r="S1187" s="206"/>
      <c r="T1187" s="207"/>
      <c r="AT1187" s="208" t="s">
        <v>154</v>
      </c>
      <c r="AU1187" s="208" t="s">
        <v>78</v>
      </c>
      <c r="AV1187" s="13" t="s">
        <v>74</v>
      </c>
      <c r="AW1187" s="13" t="s">
        <v>31</v>
      </c>
      <c r="AX1187" s="13" t="s">
        <v>69</v>
      </c>
      <c r="AY1187" s="208" t="s">
        <v>144</v>
      </c>
    </row>
    <row r="1188" spans="2:51" s="14" customFormat="1" ht="10.199999999999999">
      <c r="B1188" s="209"/>
      <c r="C1188" s="210"/>
      <c r="D1188" s="200" t="s">
        <v>154</v>
      </c>
      <c r="E1188" s="211" t="s">
        <v>19</v>
      </c>
      <c r="F1188" s="212" t="s">
        <v>1241</v>
      </c>
      <c r="G1188" s="210"/>
      <c r="H1188" s="213">
        <v>-15.084</v>
      </c>
      <c r="I1188" s="214"/>
      <c r="J1188" s="210"/>
      <c r="K1188" s="210"/>
      <c r="L1188" s="215"/>
      <c r="M1188" s="216"/>
      <c r="N1188" s="217"/>
      <c r="O1188" s="217"/>
      <c r="P1188" s="217"/>
      <c r="Q1188" s="217"/>
      <c r="R1188" s="217"/>
      <c r="S1188" s="217"/>
      <c r="T1188" s="218"/>
      <c r="AT1188" s="219" t="s">
        <v>154</v>
      </c>
      <c r="AU1188" s="219" t="s">
        <v>78</v>
      </c>
      <c r="AV1188" s="14" t="s">
        <v>78</v>
      </c>
      <c r="AW1188" s="14" t="s">
        <v>31</v>
      </c>
      <c r="AX1188" s="14" t="s">
        <v>69</v>
      </c>
      <c r="AY1188" s="219" t="s">
        <v>144</v>
      </c>
    </row>
    <row r="1189" spans="2:51" s="14" customFormat="1" ht="10.199999999999999">
      <c r="B1189" s="209"/>
      <c r="C1189" s="210"/>
      <c r="D1189" s="200" t="s">
        <v>154</v>
      </c>
      <c r="E1189" s="211" t="s">
        <v>19</v>
      </c>
      <c r="F1189" s="212" t="s">
        <v>1242</v>
      </c>
      <c r="G1189" s="210"/>
      <c r="H1189" s="213">
        <v>-17.492000000000001</v>
      </c>
      <c r="I1189" s="214"/>
      <c r="J1189" s="210"/>
      <c r="K1189" s="210"/>
      <c r="L1189" s="215"/>
      <c r="M1189" s="216"/>
      <c r="N1189" s="217"/>
      <c r="O1189" s="217"/>
      <c r="P1189" s="217"/>
      <c r="Q1189" s="217"/>
      <c r="R1189" s="217"/>
      <c r="S1189" s="217"/>
      <c r="T1189" s="218"/>
      <c r="AT1189" s="219" t="s">
        <v>154</v>
      </c>
      <c r="AU1189" s="219" t="s">
        <v>78</v>
      </c>
      <c r="AV1189" s="14" t="s">
        <v>78</v>
      </c>
      <c r="AW1189" s="14" t="s">
        <v>31</v>
      </c>
      <c r="AX1189" s="14" t="s">
        <v>69</v>
      </c>
      <c r="AY1189" s="219" t="s">
        <v>144</v>
      </c>
    </row>
    <row r="1190" spans="2:51" s="14" customFormat="1" ht="10.199999999999999">
      <c r="B1190" s="209"/>
      <c r="C1190" s="210"/>
      <c r="D1190" s="200" t="s">
        <v>154</v>
      </c>
      <c r="E1190" s="211" t="s">
        <v>19</v>
      </c>
      <c r="F1190" s="212" t="s">
        <v>592</v>
      </c>
      <c r="G1190" s="210"/>
      <c r="H1190" s="213">
        <v>-10.119999999999999</v>
      </c>
      <c r="I1190" s="214"/>
      <c r="J1190" s="210"/>
      <c r="K1190" s="210"/>
      <c r="L1190" s="215"/>
      <c r="M1190" s="216"/>
      <c r="N1190" s="217"/>
      <c r="O1190" s="217"/>
      <c r="P1190" s="217"/>
      <c r="Q1190" s="217"/>
      <c r="R1190" s="217"/>
      <c r="S1190" s="217"/>
      <c r="T1190" s="218"/>
      <c r="AT1190" s="219" t="s">
        <v>154</v>
      </c>
      <c r="AU1190" s="219" t="s">
        <v>78</v>
      </c>
      <c r="AV1190" s="14" t="s">
        <v>78</v>
      </c>
      <c r="AW1190" s="14" t="s">
        <v>31</v>
      </c>
      <c r="AX1190" s="14" t="s">
        <v>69</v>
      </c>
      <c r="AY1190" s="219" t="s">
        <v>144</v>
      </c>
    </row>
    <row r="1191" spans="2:51" s="14" customFormat="1" ht="10.199999999999999">
      <c r="B1191" s="209"/>
      <c r="C1191" s="210"/>
      <c r="D1191" s="200" t="s">
        <v>154</v>
      </c>
      <c r="E1191" s="211" t="s">
        <v>19</v>
      </c>
      <c r="F1191" s="212" t="s">
        <v>1215</v>
      </c>
      <c r="G1191" s="210"/>
      <c r="H1191" s="213">
        <v>-3.36</v>
      </c>
      <c r="I1191" s="214"/>
      <c r="J1191" s="210"/>
      <c r="K1191" s="210"/>
      <c r="L1191" s="215"/>
      <c r="M1191" s="216"/>
      <c r="N1191" s="217"/>
      <c r="O1191" s="217"/>
      <c r="P1191" s="217"/>
      <c r="Q1191" s="217"/>
      <c r="R1191" s="217"/>
      <c r="S1191" s="217"/>
      <c r="T1191" s="218"/>
      <c r="AT1191" s="219" t="s">
        <v>154</v>
      </c>
      <c r="AU1191" s="219" t="s">
        <v>78</v>
      </c>
      <c r="AV1191" s="14" t="s">
        <v>78</v>
      </c>
      <c r="AW1191" s="14" t="s">
        <v>31</v>
      </c>
      <c r="AX1191" s="14" t="s">
        <v>69</v>
      </c>
      <c r="AY1191" s="219" t="s">
        <v>144</v>
      </c>
    </row>
    <row r="1192" spans="2:51" s="13" customFormat="1" ht="10.199999999999999">
      <c r="B1192" s="198"/>
      <c r="C1192" s="199"/>
      <c r="D1192" s="200" t="s">
        <v>154</v>
      </c>
      <c r="E1192" s="201" t="s">
        <v>19</v>
      </c>
      <c r="F1192" s="202" t="s">
        <v>1166</v>
      </c>
      <c r="G1192" s="199"/>
      <c r="H1192" s="201" t="s">
        <v>19</v>
      </c>
      <c r="I1192" s="203"/>
      <c r="J1192" s="199"/>
      <c r="K1192" s="199"/>
      <c r="L1192" s="204"/>
      <c r="M1192" s="205"/>
      <c r="N1192" s="206"/>
      <c r="O1192" s="206"/>
      <c r="P1192" s="206"/>
      <c r="Q1192" s="206"/>
      <c r="R1192" s="206"/>
      <c r="S1192" s="206"/>
      <c r="T1192" s="207"/>
      <c r="AT1192" s="208" t="s">
        <v>154</v>
      </c>
      <c r="AU1192" s="208" t="s">
        <v>78</v>
      </c>
      <c r="AV1192" s="13" t="s">
        <v>74</v>
      </c>
      <c r="AW1192" s="13" t="s">
        <v>31</v>
      </c>
      <c r="AX1192" s="13" t="s">
        <v>69</v>
      </c>
      <c r="AY1192" s="208" t="s">
        <v>144</v>
      </c>
    </row>
    <row r="1193" spans="2:51" s="14" customFormat="1" ht="10.199999999999999">
      <c r="B1193" s="209"/>
      <c r="C1193" s="210"/>
      <c r="D1193" s="200" t="s">
        <v>154</v>
      </c>
      <c r="E1193" s="211" t="s">
        <v>19</v>
      </c>
      <c r="F1193" s="212" t="s">
        <v>1204</v>
      </c>
      <c r="G1193" s="210"/>
      <c r="H1193" s="213">
        <v>21.994</v>
      </c>
      <c r="I1193" s="214"/>
      <c r="J1193" s="210"/>
      <c r="K1193" s="210"/>
      <c r="L1193" s="215"/>
      <c r="M1193" s="216"/>
      <c r="N1193" s="217"/>
      <c r="O1193" s="217"/>
      <c r="P1193" s="217"/>
      <c r="Q1193" s="217"/>
      <c r="R1193" s="217"/>
      <c r="S1193" s="217"/>
      <c r="T1193" s="218"/>
      <c r="AT1193" s="219" t="s">
        <v>154</v>
      </c>
      <c r="AU1193" s="219" t="s">
        <v>78</v>
      </c>
      <c r="AV1193" s="14" t="s">
        <v>78</v>
      </c>
      <c r="AW1193" s="14" t="s">
        <v>31</v>
      </c>
      <c r="AX1193" s="14" t="s">
        <v>69</v>
      </c>
      <c r="AY1193" s="219" t="s">
        <v>144</v>
      </c>
    </row>
    <row r="1194" spans="2:51" s="13" customFormat="1" ht="10.199999999999999">
      <c r="B1194" s="198"/>
      <c r="C1194" s="199"/>
      <c r="D1194" s="200" t="s">
        <v>154</v>
      </c>
      <c r="E1194" s="201" t="s">
        <v>19</v>
      </c>
      <c r="F1194" s="202" t="s">
        <v>566</v>
      </c>
      <c r="G1194" s="199"/>
      <c r="H1194" s="201" t="s">
        <v>19</v>
      </c>
      <c r="I1194" s="203"/>
      <c r="J1194" s="199"/>
      <c r="K1194" s="199"/>
      <c r="L1194" s="204"/>
      <c r="M1194" s="205"/>
      <c r="N1194" s="206"/>
      <c r="O1194" s="206"/>
      <c r="P1194" s="206"/>
      <c r="Q1194" s="206"/>
      <c r="R1194" s="206"/>
      <c r="S1194" s="206"/>
      <c r="T1194" s="207"/>
      <c r="AT1194" s="208" t="s">
        <v>154</v>
      </c>
      <c r="AU1194" s="208" t="s">
        <v>78</v>
      </c>
      <c r="AV1194" s="13" t="s">
        <v>74</v>
      </c>
      <c r="AW1194" s="13" t="s">
        <v>31</v>
      </c>
      <c r="AX1194" s="13" t="s">
        <v>69</v>
      </c>
      <c r="AY1194" s="208" t="s">
        <v>144</v>
      </c>
    </row>
    <row r="1195" spans="2:51" s="14" customFormat="1" ht="10.199999999999999">
      <c r="B1195" s="209"/>
      <c r="C1195" s="210"/>
      <c r="D1195" s="200" t="s">
        <v>154</v>
      </c>
      <c r="E1195" s="211" t="s">
        <v>19</v>
      </c>
      <c r="F1195" s="212" t="s">
        <v>1169</v>
      </c>
      <c r="G1195" s="210"/>
      <c r="H1195" s="213">
        <v>-5.5659999999999998</v>
      </c>
      <c r="I1195" s="214"/>
      <c r="J1195" s="210"/>
      <c r="K1195" s="210"/>
      <c r="L1195" s="215"/>
      <c r="M1195" s="216"/>
      <c r="N1195" s="217"/>
      <c r="O1195" s="217"/>
      <c r="P1195" s="217"/>
      <c r="Q1195" s="217"/>
      <c r="R1195" s="217"/>
      <c r="S1195" s="217"/>
      <c r="T1195" s="218"/>
      <c r="AT1195" s="219" t="s">
        <v>154</v>
      </c>
      <c r="AU1195" s="219" t="s">
        <v>78</v>
      </c>
      <c r="AV1195" s="14" t="s">
        <v>78</v>
      </c>
      <c r="AW1195" s="14" t="s">
        <v>31</v>
      </c>
      <c r="AX1195" s="14" t="s">
        <v>69</v>
      </c>
      <c r="AY1195" s="219" t="s">
        <v>144</v>
      </c>
    </row>
    <row r="1196" spans="2:51" s="14" customFormat="1" ht="10.199999999999999">
      <c r="B1196" s="209"/>
      <c r="C1196" s="210"/>
      <c r="D1196" s="200" t="s">
        <v>154</v>
      </c>
      <c r="E1196" s="211" t="s">
        <v>19</v>
      </c>
      <c r="F1196" s="212" t="s">
        <v>1170</v>
      </c>
      <c r="G1196" s="210"/>
      <c r="H1196" s="213">
        <v>-1.02</v>
      </c>
      <c r="I1196" s="214"/>
      <c r="J1196" s="210"/>
      <c r="K1196" s="210"/>
      <c r="L1196" s="215"/>
      <c r="M1196" s="216"/>
      <c r="N1196" s="217"/>
      <c r="O1196" s="217"/>
      <c r="P1196" s="217"/>
      <c r="Q1196" s="217"/>
      <c r="R1196" s="217"/>
      <c r="S1196" s="217"/>
      <c r="T1196" s="218"/>
      <c r="AT1196" s="219" t="s">
        <v>154</v>
      </c>
      <c r="AU1196" s="219" t="s">
        <v>78</v>
      </c>
      <c r="AV1196" s="14" t="s">
        <v>78</v>
      </c>
      <c r="AW1196" s="14" t="s">
        <v>31</v>
      </c>
      <c r="AX1196" s="14" t="s">
        <v>69</v>
      </c>
      <c r="AY1196" s="219" t="s">
        <v>144</v>
      </c>
    </row>
    <row r="1197" spans="2:51" s="13" customFormat="1" ht="10.199999999999999">
      <c r="B1197" s="198"/>
      <c r="C1197" s="199"/>
      <c r="D1197" s="200" t="s">
        <v>154</v>
      </c>
      <c r="E1197" s="201" t="s">
        <v>19</v>
      </c>
      <c r="F1197" s="202" t="s">
        <v>1171</v>
      </c>
      <c r="G1197" s="199"/>
      <c r="H1197" s="201" t="s">
        <v>19</v>
      </c>
      <c r="I1197" s="203"/>
      <c r="J1197" s="199"/>
      <c r="K1197" s="199"/>
      <c r="L1197" s="204"/>
      <c r="M1197" s="205"/>
      <c r="N1197" s="206"/>
      <c r="O1197" s="206"/>
      <c r="P1197" s="206"/>
      <c r="Q1197" s="206"/>
      <c r="R1197" s="206"/>
      <c r="S1197" s="206"/>
      <c r="T1197" s="207"/>
      <c r="AT1197" s="208" t="s">
        <v>154</v>
      </c>
      <c r="AU1197" s="208" t="s">
        <v>78</v>
      </c>
      <c r="AV1197" s="13" t="s">
        <v>74</v>
      </c>
      <c r="AW1197" s="13" t="s">
        <v>31</v>
      </c>
      <c r="AX1197" s="13" t="s">
        <v>69</v>
      </c>
      <c r="AY1197" s="208" t="s">
        <v>144</v>
      </c>
    </row>
    <row r="1198" spans="2:51" s="14" customFormat="1" ht="10.199999999999999">
      <c r="B1198" s="209"/>
      <c r="C1198" s="210"/>
      <c r="D1198" s="200" t="s">
        <v>154</v>
      </c>
      <c r="E1198" s="211" t="s">
        <v>19</v>
      </c>
      <c r="F1198" s="212" t="s">
        <v>1243</v>
      </c>
      <c r="G1198" s="210"/>
      <c r="H1198" s="213">
        <v>6.6239999999999997</v>
      </c>
      <c r="I1198" s="214"/>
      <c r="J1198" s="210"/>
      <c r="K1198" s="210"/>
      <c r="L1198" s="215"/>
      <c r="M1198" s="216"/>
      <c r="N1198" s="217"/>
      <c r="O1198" s="217"/>
      <c r="P1198" s="217"/>
      <c r="Q1198" s="217"/>
      <c r="R1198" s="217"/>
      <c r="S1198" s="217"/>
      <c r="T1198" s="218"/>
      <c r="AT1198" s="219" t="s">
        <v>154</v>
      </c>
      <c r="AU1198" s="219" t="s">
        <v>78</v>
      </c>
      <c r="AV1198" s="14" t="s">
        <v>78</v>
      </c>
      <c r="AW1198" s="14" t="s">
        <v>31</v>
      </c>
      <c r="AX1198" s="14" t="s">
        <v>69</v>
      </c>
      <c r="AY1198" s="219" t="s">
        <v>144</v>
      </c>
    </row>
    <row r="1199" spans="2:51" s="13" customFormat="1" ht="10.199999999999999">
      <c r="B1199" s="198"/>
      <c r="C1199" s="199"/>
      <c r="D1199" s="200" t="s">
        <v>154</v>
      </c>
      <c r="E1199" s="201" t="s">
        <v>19</v>
      </c>
      <c r="F1199" s="202" t="s">
        <v>566</v>
      </c>
      <c r="G1199" s="199"/>
      <c r="H1199" s="201" t="s">
        <v>19</v>
      </c>
      <c r="I1199" s="203"/>
      <c r="J1199" s="199"/>
      <c r="K1199" s="199"/>
      <c r="L1199" s="204"/>
      <c r="M1199" s="205"/>
      <c r="N1199" s="206"/>
      <c r="O1199" s="206"/>
      <c r="P1199" s="206"/>
      <c r="Q1199" s="206"/>
      <c r="R1199" s="206"/>
      <c r="S1199" s="206"/>
      <c r="T1199" s="207"/>
      <c r="AT1199" s="208" t="s">
        <v>154</v>
      </c>
      <c r="AU1199" s="208" t="s">
        <v>78</v>
      </c>
      <c r="AV1199" s="13" t="s">
        <v>74</v>
      </c>
      <c r="AW1199" s="13" t="s">
        <v>31</v>
      </c>
      <c r="AX1199" s="13" t="s">
        <v>69</v>
      </c>
      <c r="AY1199" s="208" t="s">
        <v>144</v>
      </c>
    </row>
    <row r="1200" spans="2:51" s="14" customFormat="1" ht="10.199999999999999">
      <c r="B1200" s="209"/>
      <c r="C1200" s="210"/>
      <c r="D1200" s="200" t="s">
        <v>154</v>
      </c>
      <c r="E1200" s="211" t="s">
        <v>19</v>
      </c>
      <c r="F1200" s="212" t="s">
        <v>1170</v>
      </c>
      <c r="G1200" s="210"/>
      <c r="H1200" s="213">
        <v>-1.02</v>
      </c>
      <c r="I1200" s="214"/>
      <c r="J1200" s="210"/>
      <c r="K1200" s="210"/>
      <c r="L1200" s="215"/>
      <c r="M1200" s="216"/>
      <c r="N1200" s="217"/>
      <c r="O1200" s="217"/>
      <c r="P1200" s="217"/>
      <c r="Q1200" s="217"/>
      <c r="R1200" s="217"/>
      <c r="S1200" s="217"/>
      <c r="T1200" s="218"/>
      <c r="AT1200" s="219" t="s">
        <v>154</v>
      </c>
      <c r="AU1200" s="219" t="s">
        <v>78</v>
      </c>
      <c r="AV1200" s="14" t="s">
        <v>78</v>
      </c>
      <c r="AW1200" s="14" t="s">
        <v>31</v>
      </c>
      <c r="AX1200" s="14" t="s">
        <v>69</v>
      </c>
      <c r="AY1200" s="219" t="s">
        <v>144</v>
      </c>
    </row>
    <row r="1201" spans="1:65" s="13" customFormat="1" ht="10.199999999999999">
      <c r="B1201" s="198"/>
      <c r="C1201" s="199"/>
      <c r="D1201" s="200" t="s">
        <v>154</v>
      </c>
      <c r="E1201" s="201" t="s">
        <v>19</v>
      </c>
      <c r="F1201" s="202" t="s">
        <v>1173</v>
      </c>
      <c r="G1201" s="199"/>
      <c r="H1201" s="201" t="s">
        <v>19</v>
      </c>
      <c r="I1201" s="203"/>
      <c r="J1201" s="199"/>
      <c r="K1201" s="199"/>
      <c r="L1201" s="204"/>
      <c r="M1201" s="205"/>
      <c r="N1201" s="206"/>
      <c r="O1201" s="206"/>
      <c r="P1201" s="206"/>
      <c r="Q1201" s="206"/>
      <c r="R1201" s="206"/>
      <c r="S1201" s="206"/>
      <c r="T1201" s="207"/>
      <c r="AT1201" s="208" t="s">
        <v>154</v>
      </c>
      <c r="AU1201" s="208" t="s">
        <v>78</v>
      </c>
      <c r="AV1201" s="13" t="s">
        <v>74</v>
      </c>
      <c r="AW1201" s="13" t="s">
        <v>31</v>
      </c>
      <c r="AX1201" s="13" t="s">
        <v>69</v>
      </c>
      <c r="AY1201" s="208" t="s">
        <v>144</v>
      </c>
    </row>
    <row r="1202" spans="1:65" s="14" customFormat="1" ht="10.199999999999999">
      <c r="B1202" s="209"/>
      <c r="C1202" s="210"/>
      <c r="D1202" s="200" t="s">
        <v>154</v>
      </c>
      <c r="E1202" s="211" t="s">
        <v>19</v>
      </c>
      <c r="F1202" s="212" t="s">
        <v>1244</v>
      </c>
      <c r="G1202" s="210"/>
      <c r="H1202" s="213">
        <v>7.694</v>
      </c>
      <c r="I1202" s="214"/>
      <c r="J1202" s="210"/>
      <c r="K1202" s="210"/>
      <c r="L1202" s="215"/>
      <c r="M1202" s="216"/>
      <c r="N1202" s="217"/>
      <c r="O1202" s="217"/>
      <c r="P1202" s="217"/>
      <c r="Q1202" s="217"/>
      <c r="R1202" s="217"/>
      <c r="S1202" s="217"/>
      <c r="T1202" s="218"/>
      <c r="AT1202" s="219" t="s">
        <v>154</v>
      </c>
      <c r="AU1202" s="219" t="s">
        <v>78</v>
      </c>
      <c r="AV1202" s="14" t="s">
        <v>78</v>
      </c>
      <c r="AW1202" s="14" t="s">
        <v>31</v>
      </c>
      <c r="AX1202" s="14" t="s">
        <v>69</v>
      </c>
      <c r="AY1202" s="219" t="s">
        <v>144</v>
      </c>
    </row>
    <row r="1203" spans="1:65" s="13" customFormat="1" ht="10.199999999999999">
      <c r="B1203" s="198"/>
      <c r="C1203" s="199"/>
      <c r="D1203" s="200" t="s">
        <v>154</v>
      </c>
      <c r="E1203" s="201" t="s">
        <v>19</v>
      </c>
      <c r="F1203" s="202" t="s">
        <v>566</v>
      </c>
      <c r="G1203" s="199"/>
      <c r="H1203" s="201" t="s">
        <v>19</v>
      </c>
      <c r="I1203" s="203"/>
      <c r="J1203" s="199"/>
      <c r="K1203" s="199"/>
      <c r="L1203" s="204"/>
      <c r="M1203" s="205"/>
      <c r="N1203" s="206"/>
      <c r="O1203" s="206"/>
      <c r="P1203" s="206"/>
      <c r="Q1203" s="206"/>
      <c r="R1203" s="206"/>
      <c r="S1203" s="206"/>
      <c r="T1203" s="207"/>
      <c r="AT1203" s="208" t="s">
        <v>154</v>
      </c>
      <c r="AU1203" s="208" t="s">
        <v>78</v>
      </c>
      <c r="AV1203" s="13" t="s">
        <v>74</v>
      </c>
      <c r="AW1203" s="13" t="s">
        <v>31</v>
      </c>
      <c r="AX1203" s="13" t="s">
        <v>69</v>
      </c>
      <c r="AY1203" s="208" t="s">
        <v>144</v>
      </c>
    </row>
    <row r="1204" spans="1:65" s="14" customFormat="1" ht="10.199999999999999">
      <c r="B1204" s="209"/>
      <c r="C1204" s="210"/>
      <c r="D1204" s="200" t="s">
        <v>154</v>
      </c>
      <c r="E1204" s="211" t="s">
        <v>19</v>
      </c>
      <c r="F1204" s="212" t="s">
        <v>1245</v>
      </c>
      <c r="G1204" s="210"/>
      <c r="H1204" s="213">
        <v>-0.78200000000000003</v>
      </c>
      <c r="I1204" s="214"/>
      <c r="J1204" s="210"/>
      <c r="K1204" s="210"/>
      <c r="L1204" s="215"/>
      <c r="M1204" s="216"/>
      <c r="N1204" s="217"/>
      <c r="O1204" s="217"/>
      <c r="P1204" s="217"/>
      <c r="Q1204" s="217"/>
      <c r="R1204" s="217"/>
      <c r="S1204" s="217"/>
      <c r="T1204" s="218"/>
      <c r="AT1204" s="219" t="s">
        <v>154</v>
      </c>
      <c r="AU1204" s="219" t="s">
        <v>78</v>
      </c>
      <c r="AV1204" s="14" t="s">
        <v>78</v>
      </c>
      <c r="AW1204" s="14" t="s">
        <v>31</v>
      </c>
      <c r="AX1204" s="14" t="s">
        <v>69</v>
      </c>
      <c r="AY1204" s="219" t="s">
        <v>144</v>
      </c>
    </row>
    <row r="1205" spans="1:65" s="13" customFormat="1" ht="10.199999999999999">
      <c r="B1205" s="198"/>
      <c r="C1205" s="199"/>
      <c r="D1205" s="200" t="s">
        <v>154</v>
      </c>
      <c r="E1205" s="201" t="s">
        <v>19</v>
      </c>
      <c r="F1205" s="202" t="s">
        <v>1175</v>
      </c>
      <c r="G1205" s="199"/>
      <c r="H1205" s="201" t="s">
        <v>19</v>
      </c>
      <c r="I1205" s="203"/>
      <c r="J1205" s="199"/>
      <c r="K1205" s="199"/>
      <c r="L1205" s="204"/>
      <c r="M1205" s="205"/>
      <c r="N1205" s="206"/>
      <c r="O1205" s="206"/>
      <c r="P1205" s="206"/>
      <c r="Q1205" s="206"/>
      <c r="R1205" s="206"/>
      <c r="S1205" s="206"/>
      <c r="T1205" s="207"/>
      <c r="AT1205" s="208" t="s">
        <v>154</v>
      </c>
      <c r="AU1205" s="208" t="s">
        <v>78</v>
      </c>
      <c r="AV1205" s="13" t="s">
        <v>74</v>
      </c>
      <c r="AW1205" s="13" t="s">
        <v>31</v>
      </c>
      <c r="AX1205" s="13" t="s">
        <v>69</v>
      </c>
      <c r="AY1205" s="208" t="s">
        <v>144</v>
      </c>
    </row>
    <row r="1206" spans="1:65" s="14" customFormat="1" ht="10.199999999999999">
      <c r="B1206" s="209"/>
      <c r="C1206" s="210"/>
      <c r="D1206" s="200" t="s">
        <v>154</v>
      </c>
      <c r="E1206" s="211" t="s">
        <v>19</v>
      </c>
      <c r="F1206" s="212" t="s">
        <v>1207</v>
      </c>
      <c r="G1206" s="210"/>
      <c r="H1206" s="213">
        <v>24.029</v>
      </c>
      <c r="I1206" s="214"/>
      <c r="J1206" s="210"/>
      <c r="K1206" s="210"/>
      <c r="L1206" s="215"/>
      <c r="M1206" s="216"/>
      <c r="N1206" s="217"/>
      <c r="O1206" s="217"/>
      <c r="P1206" s="217"/>
      <c r="Q1206" s="217"/>
      <c r="R1206" s="217"/>
      <c r="S1206" s="217"/>
      <c r="T1206" s="218"/>
      <c r="AT1206" s="219" t="s">
        <v>154</v>
      </c>
      <c r="AU1206" s="219" t="s">
        <v>78</v>
      </c>
      <c r="AV1206" s="14" t="s">
        <v>78</v>
      </c>
      <c r="AW1206" s="14" t="s">
        <v>31</v>
      </c>
      <c r="AX1206" s="14" t="s">
        <v>69</v>
      </c>
      <c r="AY1206" s="219" t="s">
        <v>144</v>
      </c>
    </row>
    <row r="1207" spans="1:65" s="13" customFormat="1" ht="10.199999999999999">
      <c r="B1207" s="198"/>
      <c r="C1207" s="199"/>
      <c r="D1207" s="200" t="s">
        <v>154</v>
      </c>
      <c r="E1207" s="201" t="s">
        <v>19</v>
      </c>
      <c r="F1207" s="202" t="s">
        <v>566</v>
      </c>
      <c r="G1207" s="199"/>
      <c r="H1207" s="201" t="s">
        <v>19</v>
      </c>
      <c r="I1207" s="203"/>
      <c r="J1207" s="199"/>
      <c r="K1207" s="199"/>
      <c r="L1207" s="204"/>
      <c r="M1207" s="205"/>
      <c r="N1207" s="206"/>
      <c r="O1207" s="206"/>
      <c r="P1207" s="206"/>
      <c r="Q1207" s="206"/>
      <c r="R1207" s="206"/>
      <c r="S1207" s="206"/>
      <c r="T1207" s="207"/>
      <c r="AT1207" s="208" t="s">
        <v>154</v>
      </c>
      <c r="AU1207" s="208" t="s">
        <v>78</v>
      </c>
      <c r="AV1207" s="13" t="s">
        <v>74</v>
      </c>
      <c r="AW1207" s="13" t="s">
        <v>31</v>
      </c>
      <c r="AX1207" s="13" t="s">
        <v>69</v>
      </c>
      <c r="AY1207" s="208" t="s">
        <v>144</v>
      </c>
    </row>
    <row r="1208" spans="1:65" s="14" customFormat="1" ht="10.199999999999999">
      <c r="B1208" s="209"/>
      <c r="C1208" s="210"/>
      <c r="D1208" s="200" t="s">
        <v>154</v>
      </c>
      <c r="E1208" s="211" t="s">
        <v>19</v>
      </c>
      <c r="F1208" s="212" t="s">
        <v>1170</v>
      </c>
      <c r="G1208" s="210"/>
      <c r="H1208" s="213">
        <v>-1.02</v>
      </c>
      <c r="I1208" s="214"/>
      <c r="J1208" s="210"/>
      <c r="K1208" s="210"/>
      <c r="L1208" s="215"/>
      <c r="M1208" s="216"/>
      <c r="N1208" s="217"/>
      <c r="O1208" s="217"/>
      <c r="P1208" s="217"/>
      <c r="Q1208" s="217"/>
      <c r="R1208" s="217"/>
      <c r="S1208" s="217"/>
      <c r="T1208" s="218"/>
      <c r="AT1208" s="219" t="s">
        <v>154</v>
      </c>
      <c r="AU1208" s="219" t="s">
        <v>78</v>
      </c>
      <c r="AV1208" s="14" t="s">
        <v>78</v>
      </c>
      <c r="AW1208" s="14" t="s">
        <v>31</v>
      </c>
      <c r="AX1208" s="14" t="s">
        <v>69</v>
      </c>
      <c r="AY1208" s="219" t="s">
        <v>144</v>
      </c>
    </row>
    <row r="1209" spans="1:65" s="13" customFormat="1" ht="10.199999999999999">
      <c r="B1209" s="198"/>
      <c r="C1209" s="199"/>
      <c r="D1209" s="200" t="s">
        <v>154</v>
      </c>
      <c r="E1209" s="201" t="s">
        <v>19</v>
      </c>
      <c r="F1209" s="202" t="s">
        <v>1123</v>
      </c>
      <c r="G1209" s="199"/>
      <c r="H1209" s="201" t="s">
        <v>19</v>
      </c>
      <c r="I1209" s="203"/>
      <c r="J1209" s="199"/>
      <c r="K1209" s="199"/>
      <c r="L1209" s="204"/>
      <c r="M1209" s="205"/>
      <c r="N1209" s="206"/>
      <c r="O1209" s="206"/>
      <c r="P1209" s="206"/>
      <c r="Q1209" s="206"/>
      <c r="R1209" s="206"/>
      <c r="S1209" s="206"/>
      <c r="T1209" s="207"/>
      <c r="AT1209" s="208" t="s">
        <v>154</v>
      </c>
      <c r="AU1209" s="208" t="s">
        <v>78</v>
      </c>
      <c r="AV1209" s="13" t="s">
        <v>74</v>
      </c>
      <c r="AW1209" s="13" t="s">
        <v>31</v>
      </c>
      <c r="AX1209" s="13" t="s">
        <v>69</v>
      </c>
      <c r="AY1209" s="208" t="s">
        <v>144</v>
      </c>
    </row>
    <row r="1210" spans="1:65" s="14" customFormat="1" ht="10.199999999999999">
      <c r="B1210" s="209"/>
      <c r="C1210" s="210"/>
      <c r="D1210" s="200" t="s">
        <v>154</v>
      </c>
      <c r="E1210" s="211" t="s">
        <v>19</v>
      </c>
      <c r="F1210" s="212" t="s">
        <v>1199</v>
      </c>
      <c r="G1210" s="210"/>
      <c r="H1210" s="213">
        <v>16.582999999999998</v>
      </c>
      <c r="I1210" s="214"/>
      <c r="J1210" s="210"/>
      <c r="K1210" s="210"/>
      <c r="L1210" s="215"/>
      <c r="M1210" s="216"/>
      <c r="N1210" s="217"/>
      <c r="O1210" s="217"/>
      <c r="P1210" s="217"/>
      <c r="Q1210" s="217"/>
      <c r="R1210" s="217"/>
      <c r="S1210" s="217"/>
      <c r="T1210" s="218"/>
      <c r="AT1210" s="219" t="s">
        <v>154</v>
      </c>
      <c r="AU1210" s="219" t="s">
        <v>78</v>
      </c>
      <c r="AV1210" s="14" t="s">
        <v>78</v>
      </c>
      <c r="AW1210" s="14" t="s">
        <v>31</v>
      </c>
      <c r="AX1210" s="14" t="s">
        <v>69</v>
      </c>
      <c r="AY1210" s="219" t="s">
        <v>144</v>
      </c>
    </row>
    <row r="1211" spans="1:65" s="13" customFormat="1" ht="10.199999999999999">
      <c r="B1211" s="198"/>
      <c r="C1211" s="199"/>
      <c r="D1211" s="200" t="s">
        <v>154</v>
      </c>
      <c r="E1211" s="201" t="s">
        <v>19</v>
      </c>
      <c r="F1211" s="202" t="s">
        <v>566</v>
      </c>
      <c r="G1211" s="199"/>
      <c r="H1211" s="201" t="s">
        <v>19</v>
      </c>
      <c r="I1211" s="203"/>
      <c r="J1211" s="199"/>
      <c r="K1211" s="199"/>
      <c r="L1211" s="204"/>
      <c r="M1211" s="205"/>
      <c r="N1211" s="206"/>
      <c r="O1211" s="206"/>
      <c r="P1211" s="206"/>
      <c r="Q1211" s="206"/>
      <c r="R1211" s="206"/>
      <c r="S1211" s="206"/>
      <c r="T1211" s="207"/>
      <c r="AT1211" s="208" t="s">
        <v>154</v>
      </c>
      <c r="AU1211" s="208" t="s">
        <v>78</v>
      </c>
      <c r="AV1211" s="13" t="s">
        <v>74</v>
      </c>
      <c r="AW1211" s="13" t="s">
        <v>31</v>
      </c>
      <c r="AX1211" s="13" t="s">
        <v>69</v>
      </c>
      <c r="AY1211" s="208" t="s">
        <v>144</v>
      </c>
    </row>
    <row r="1212" spans="1:65" s="14" customFormat="1" ht="10.199999999999999">
      <c r="B1212" s="209"/>
      <c r="C1212" s="210"/>
      <c r="D1212" s="200" t="s">
        <v>154</v>
      </c>
      <c r="E1212" s="211" t="s">
        <v>19</v>
      </c>
      <c r="F1212" s="212" t="s">
        <v>1246</v>
      </c>
      <c r="G1212" s="210"/>
      <c r="H1212" s="213">
        <v>-0.66600000000000004</v>
      </c>
      <c r="I1212" s="214"/>
      <c r="J1212" s="210"/>
      <c r="K1212" s="210"/>
      <c r="L1212" s="215"/>
      <c r="M1212" s="216"/>
      <c r="N1212" s="217"/>
      <c r="O1212" s="217"/>
      <c r="P1212" s="217"/>
      <c r="Q1212" s="217"/>
      <c r="R1212" s="217"/>
      <c r="S1212" s="217"/>
      <c r="T1212" s="218"/>
      <c r="AT1212" s="219" t="s">
        <v>154</v>
      </c>
      <c r="AU1212" s="219" t="s">
        <v>78</v>
      </c>
      <c r="AV1212" s="14" t="s">
        <v>78</v>
      </c>
      <c r="AW1212" s="14" t="s">
        <v>31</v>
      </c>
      <c r="AX1212" s="14" t="s">
        <v>69</v>
      </c>
      <c r="AY1212" s="219" t="s">
        <v>144</v>
      </c>
    </row>
    <row r="1213" spans="1:65" s="14" customFormat="1" ht="10.199999999999999">
      <c r="B1213" s="209"/>
      <c r="C1213" s="210"/>
      <c r="D1213" s="200" t="s">
        <v>154</v>
      </c>
      <c r="E1213" s="211" t="s">
        <v>19</v>
      </c>
      <c r="F1213" s="212" t="s">
        <v>567</v>
      </c>
      <c r="G1213" s="210"/>
      <c r="H1213" s="213">
        <v>-1.68</v>
      </c>
      <c r="I1213" s="214"/>
      <c r="J1213" s="210"/>
      <c r="K1213" s="210"/>
      <c r="L1213" s="215"/>
      <c r="M1213" s="216"/>
      <c r="N1213" s="217"/>
      <c r="O1213" s="217"/>
      <c r="P1213" s="217"/>
      <c r="Q1213" s="217"/>
      <c r="R1213" s="217"/>
      <c r="S1213" s="217"/>
      <c r="T1213" s="218"/>
      <c r="AT1213" s="219" t="s">
        <v>154</v>
      </c>
      <c r="AU1213" s="219" t="s">
        <v>78</v>
      </c>
      <c r="AV1213" s="14" t="s">
        <v>78</v>
      </c>
      <c r="AW1213" s="14" t="s">
        <v>31</v>
      </c>
      <c r="AX1213" s="14" t="s">
        <v>69</v>
      </c>
      <c r="AY1213" s="219" t="s">
        <v>144</v>
      </c>
    </row>
    <row r="1214" spans="1:65" s="15" customFormat="1" ht="10.199999999999999">
      <c r="B1214" s="220"/>
      <c r="C1214" s="221"/>
      <c r="D1214" s="200" t="s">
        <v>154</v>
      </c>
      <c r="E1214" s="222" t="s">
        <v>19</v>
      </c>
      <c r="F1214" s="223" t="s">
        <v>158</v>
      </c>
      <c r="G1214" s="221"/>
      <c r="H1214" s="224">
        <v>174.93399999999994</v>
      </c>
      <c r="I1214" s="225"/>
      <c r="J1214" s="221"/>
      <c r="K1214" s="221"/>
      <c r="L1214" s="226"/>
      <c r="M1214" s="227"/>
      <c r="N1214" s="228"/>
      <c r="O1214" s="228"/>
      <c r="P1214" s="228"/>
      <c r="Q1214" s="228"/>
      <c r="R1214" s="228"/>
      <c r="S1214" s="228"/>
      <c r="T1214" s="229"/>
      <c r="AT1214" s="230" t="s">
        <v>154</v>
      </c>
      <c r="AU1214" s="230" t="s">
        <v>78</v>
      </c>
      <c r="AV1214" s="15" t="s">
        <v>106</v>
      </c>
      <c r="AW1214" s="15" t="s">
        <v>31</v>
      </c>
      <c r="AX1214" s="15" t="s">
        <v>74</v>
      </c>
      <c r="AY1214" s="230" t="s">
        <v>144</v>
      </c>
    </row>
    <row r="1215" spans="1:65" s="2" customFormat="1" ht="24.15" customHeight="1">
      <c r="A1215" s="36"/>
      <c r="B1215" s="37"/>
      <c r="C1215" s="180" t="s">
        <v>1247</v>
      </c>
      <c r="D1215" s="180" t="s">
        <v>146</v>
      </c>
      <c r="E1215" s="181" t="s">
        <v>1248</v>
      </c>
      <c r="F1215" s="182" t="s">
        <v>1249</v>
      </c>
      <c r="G1215" s="183" t="s">
        <v>232</v>
      </c>
      <c r="H1215" s="184">
        <v>27.486999999999998</v>
      </c>
      <c r="I1215" s="185"/>
      <c r="J1215" s="186">
        <f>ROUND(I1215*H1215,2)</f>
        <v>0</v>
      </c>
      <c r="K1215" s="182" t="s">
        <v>150</v>
      </c>
      <c r="L1215" s="41"/>
      <c r="M1215" s="187" t="s">
        <v>19</v>
      </c>
      <c r="N1215" s="188" t="s">
        <v>40</v>
      </c>
      <c r="O1215" s="66"/>
      <c r="P1215" s="189">
        <f>O1215*H1215</f>
        <v>0</v>
      </c>
      <c r="Q1215" s="189">
        <v>4.3800000000000002E-3</v>
      </c>
      <c r="R1215" s="189">
        <f>Q1215*H1215</f>
        <v>0.12039306</v>
      </c>
      <c r="S1215" s="189">
        <v>0</v>
      </c>
      <c r="T1215" s="190">
        <f>S1215*H1215</f>
        <v>0</v>
      </c>
      <c r="U1215" s="36"/>
      <c r="V1215" s="36"/>
      <c r="W1215" s="36"/>
      <c r="X1215" s="36"/>
      <c r="Y1215" s="36"/>
      <c r="Z1215" s="36"/>
      <c r="AA1215" s="36"/>
      <c r="AB1215" s="36"/>
      <c r="AC1215" s="36"/>
      <c r="AD1215" s="36"/>
      <c r="AE1215" s="36"/>
      <c r="AR1215" s="191" t="s">
        <v>106</v>
      </c>
      <c r="AT1215" s="191" t="s">
        <v>146</v>
      </c>
      <c r="AU1215" s="191" t="s">
        <v>78</v>
      </c>
      <c r="AY1215" s="19" t="s">
        <v>144</v>
      </c>
      <c r="BE1215" s="192">
        <f>IF(N1215="základní",J1215,0)</f>
        <v>0</v>
      </c>
      <c r="BF1215" s="192">
        <f>IF(N1215="snížená",J1215,0)</f>
        <v>0</v>
      </c>
      <c r="BG1215" s="192">
        <f>IF(N1215="zákl. přenesená",J1215,0)</f>
        <v>0</v>
      </c>
      <c r="BH1215" s="192">
        <f>IF(N1215="sníž. přenesená",J1215,0)</f>
        <v>0</v>
      </c>
      <c r="BI1215" s="192">
        <f>IF(N1215="nulová",J1215,0)</f>
        <v>0</v>
      </c>
      <c r="BJ1215" s="19" t="s">
        <v>74</v>
      </c>
      <c r="BK1215" s="192">
        <f>ROUND(I1215*H1215,2)</f>
        <v>0</v>
      </c>
      <c r="BL1215" s="19" t="s">
        <v>106</v>
      </c>
      <c r="BM1215" s="191" t="s">
        <v>1250</v>
      </c>
    </row>
    <row r="1216" spans="1:65" s="2" customFormat="1" ht="10.199999999999999">
      <c r="A1216" s="36"/>
      <c r="B1216" s="37"/>
      <c r="C1216" s="38"/>
      <c r="D1216" s="193" t="s">
        <v>152</v>
      </c>
      <c r="E1216" s="38"/>
      <c r="F1216" s="194" t="s">
        <v>1251</v>
      </c>
      <c r="G1216" s="38"/>
      <c r="H1216" s="38"/>
      <c r="I1216" s="195"/>
      <c r="J1216" s="38"/>
      <c r="K1216" s="38"/>
      <c r="L1216" s="41"/>
      <c r="M1216" s="196"/>
      <c r="N1216" s="197"/>
      <c r="O1216" s="66"/>
      <c r="P1216" s="66"/>
      <c r="Q1216" s="66"/>
      <c r="R1216" s="66"/>
      <c r="S1216" s="66"/>
      <c r="T1216" s="67"/>
      <c r="U1216" s="36"/>
      <c r="V1216" s="36"/>
      <c r="W1216" s="36"/>
      <c r="X1216" s="36"/>
      <c r="Y1216" s="36"/>
      <c r="Z1216" s="36"/>
      <c r="AA1216" s="36"/>
      <c r="AB1216" s="36"/>
      <c r="AC1216" s="36"/>
      <c r="AD1216" s="36"/>
      <c r="AE1216" s="36"/>
      <c r="AT1216" s="19" t="s">
        <v>152</v>
      </c>
      <c r="AU1216" s="19" t="s">
        <v>78</v>
      </c>
    </row>
    <row r="1217" spans="1:65" s="13" customFormat="1" ht="10.199999999999999">
      <c r="B1217" s="198"/>
      <c r="C1217" s="199"/>
      <c r="D1217" s="200" t="s">
        <v>154</v>
      </c>
      <c r="E1217" s="201" t="s">
        <v>19</v>
      </c>
      <c r="F1217" s="202" t="s">
        <v>1252</v>
      </c>
      <c r="G1217" s="199"/>
      <c r="H1217" s="201" t="s">
        <v>19</v>
      </c>
      <c r="I1217" s="203"/>
      <c r="J1217" s="199"/>
      <c r="K1217" s="199"/>
      <c r="L1217" s="204"/>
      <c r="M1217" s="205"/>
      <c r="N1217" s="206"/>
      <c r="O1217" s="206"/>
      <c r="P1217" s="206"/>
      <c r="Q1217" s="206"/>
      <c r="R1217" s="206"/>
      <c r="S1217" s="206"/>
      <c r="T1217" s="207"/>
      <c r="AT1217" s="208" t="s">
        <v>154</v>
      </c>
      <c r="AU1217" s="208" t="s">
        <v>78</v>
      </c>
      <c r="AV1217" s="13" t="s">
        <v>74</v>
      </c>
      <c r="AW1217" s="13" t="s">
        <v>31</v>
      </c>
      <c r="AX1217" s="13" t="s">
        <v>69</v>
      </c>
      <c r="AY1217" s="208" t="s">
        <v>144</v>
      </c>
    </row>
    <row r="1218" spans="1:65" s="13" customFormat="1" ht="10.199999999999999">
      <c r="B1218" s="198"/>
      <c r="C1218" s="199"/>
      <c r="D1218" s="200" t="s">
        <v>154</v>
      </c>
      <c r="E1218" s="201" t="s">
        <v>19</v>
      </c>
      <c r="F1218" s="202" t="s">
        <v>1253</v>
      </c>
      <c r="G1218" s="199"/>
      <c r="H1218" s="201" t="s">
        <v>19</v>
      </c>
      <c r="I1218" s="203"/>
      <c r="J1218" s="199"/>
      <c r="K1218" s="199"/>
      <c r="L1218" s="204"/>
      <c r="M1218" s="205"/>
      <c r="N1218" s="206"/>
      <c r="O1218" s="206"/>
      <c r="P1218" s="206"/>
      <c r="Q1218" s="206"/>
      <c r="R1218" s="206"/>
      <c r="S1218" s="206"/>
      <c r="T1218" s="207"/>
      <c r="AT1218" s="208" t="s">
        <v>154</v>
      </c>
      <c r="AU1218" s="208" t="s">
        <v>78</v>
      </c>
      <c r="AV1218" s="13" t="s">
        <v>74</v>
      </c>
      <c r="AW1218" s="13" t="s">
        <v>31</v>
      </c>
      <c r="AX1218" s="13" t="s">
        <v>69</v>
      </c>
      <c r="AY1218" s="208" t="s">
        <v>144</v>
      </c>
    </row>
    <row r="1219" spans="1:65" s="14" customFormat="1" ht="10.199999999999999">
      <c r="B1219" s="209"/>
      <c r="C1219" s="210"/>
      <c r="D1219" s="200" t="s">
        <v>154</v>
      </c>
      <c r="E1219" s="211" t="s">
        <v>19</v>
      </c>
      <c r="F1219" s="212" t="s">
        <v>1254</v>
      </c>
      <c r="G1219" s="210"/>
      <c r="H1219" s="213">
        <v>16.462</v>
      </c>
      <c r="I1219" s="214"/>
      <c r="J1219" s="210"/>
      <c r="K1219" s="210"/>
      <c r="L1219" s="215"/>
      <c r="M1219" s="216"/>
      <c r="N1219" s="217"/>
      <c r="O1219" s="217"/>
      <c r="P1219" s="217"/>
      <c r="Q1219" s="217"/>
      <c r="R1219" s="217"/>
      <c r="S1219" s="217"/>
      <c r="T1219" s="218"/>
      <c r="AT1219" s="219" t="s">
        <v>154</v>
      </c>
      <c r="AU1219" s="219" t="s">
        <v>78</v>
      </c>
      <c r="AV1219" s="14" t="s">
        <v>78</v>
      </c>
      <c r="AW1219" s="14" t="s">
        <v>31</v>
      </c>
      <c r="AX1219" s="14" t="s">
        <v>69</v>
      </c>
      <c r="AY1219" s="219" t="s">
        <v>144</v>
      </c>
    </row>
    <row r="1220" spans="1:65" s="14" customFormat="1" ht="10.199999999999999">
      <c r="B1220" s="209"/>
      <c r="C1220" s="210"/>
      <c r="D1220" s="200" t="s">
        <v>154</v>
      </c>
      <c r="E1220" s="211" t="s">
        <v>19</v>
      </c>
      <c r="F1220" s="212" t="s">
        <v>1255</v>
      </c>
      <c r="G1220" s="210"/>
      <c r="H1220" s="213">
        <v>4.4640000000000004</v>
      </c>
      <c r="I1220" s="214"/>
      <c r="J1220" s="210"/>
      <c r="K1220" s="210"/>
      <c r="L1220" s="215"/>
      <c r="M1220" s="216"/>
      <c r="N1220" s="217"/>
      <c r="O1220" s="217"/>
      <c r="P1220" s="217"/>
      <c r="Q1220" s="217"/>
      <c r="R1220" s="217"/>
      <c r="S1220" s="217"/>
      <c r="T1220" s="218"/>
      <c r="AT1220" s="219" t="s">
        <v>154</v>
      </c>
      <c r="AU1220" s="219" t="s">
        <v>78</v>
      </c>
      <c r="AV1220" s="14" t="s">
        <v>78</v>
      </c>
      <c r="AW1220" s="14" t="s">
        <v>31</v>
      </c>
      <c r="AX1220" s="14" t="s">
        <v>69</v>
      </c>
      <c r="AY1220" s="219" t="s">
        <v>144</v>
      </c>
    </row>
    <row r="1221" spans="1:65" s="13" customFormat="1" ht="10.199999999999999">
      <c r="B1221" s="198"/>
      <c r="C1221" s="199"/>
      <c r="D1221" s="200" t="s">
        <v>154</v>
      </c>
      <c r="E1221" s="201" t="s">
        <v>19</v>
      </c>
      <c r="F1221" s="202" t="s">
        <v>566</v>
      </c>
      <c r="G1221" s="199"/>
      <c r="H1221" s="201" t="s">
        <v>19</v>
      </c>
      <c r="I1221" s="203"/>
      <c r="J1221" s="199"/>
      <c r="K1221" s="199"/>
      <c r="L1221" s="204"/>
      <c r="M1221" s="205"/>
      <c r="N1221" s="206"/>
      <c r="O1221" s="206"/>
      <c r="P1221" s="206"/>
      <c r="Q1221" s="206"/>
      <c r="R1221" s="206"/>
      <c r="S1221" s="206"/>
      <c r="T1221" s="207"/>
      <c r="AT1221" s="208" t="s">
        <v>154</v>
      </c>
      <c r="AU1221" s="208" t="s">
        <v>78</v>
      </c>
      <c r="AV1221" s="13" t="s">
        <v>74</v>
      </c>
      <c r="AW1221" s="13" t="s">
        <v>31</v>
      </c>
      <c r="AX1221" s="13" t="s">
        <v>69</v>
      </c>
      <c r="AY1221" s="208" t="s">
        <v>144</v>
      </c>
    </row>
    <row r="1222" spans="1:65" s="14" customFormat="1" ht="10.199999999999999">
      <c r="B1222" s="209"/>
      <c r="C1222" s="210"/>
      <c r="D1222" s="200" t="s">
        <v>154</v>
      </c>
      <c r="E1222" s="211" t="s">
        <v>19</v>
      </c>
      <c r="F1222" s="212" t="s">
        <v>1256</v>
      </c>
      <c r="G1222" s="210"/>
      <c r="H1222" s="213">
        <v>-3.2850000000000001</v>
      </c>
      <c r="I1222" s="214"/>
      <c r="J1222" s="210"/>
      <c r="K1222" s="210"/>
      <c r="L1222" s="215"/>
      <c r="M1222" s="216"/>
      <c r="N1222" s="217"/>
      <c r="O1222" s="217"/>
      <c r="P1222" s="217"/>
      <c r="Q1222" s="217"/>
      <c r="R1222" s="217"/>
      <c r="S1222" s="217"/>
      <c r="T1222" s="218"/>
      <c r="AT1222" s="219" t="s">
        <v>154</v>
      </c>
      <c r="AU1222" s="219" t="s">
        <v>78</v>
      </c>
      <c r="AV1222" s="14" t="s">
        <v>78</v>
      </c>
      <c r="AW1222" s="14" t="s">
        <v>31</v>
      </c>
      <c r="AX1222" s="14" t="s">
        <v>69</v>
      </c>
      <c r="AY1222" s="219" t="s">
        <v>144</v>
      </c>
    </row>
    <row r="1223" spans="1:65" s="14" customFormat="1" ht="10.199999999999999">
      <c r="B1223" s="209"/>
      <c r="C1223" s="210"/>
      <c r="D1223" s="200" t="s">
        <v>154</v>
      </c>
      <c r="E1223" s="211" t="s">
        <v>19</v>
      </c>
      <c r="F1223" s="212" t="s">
        <v>609</v>
      </c>
      <c r="G1223" s="210"/>
      <c r="H1223" s="213">
        <v>-2.9830000000000001</v>
      </c>
      <c r="I1223" s="214"/>
      <c r="J1223" s="210"/>
      <c r="K1223" s="210"/>
      <c r="L1223" s="215"/>
      <c r="M1223" s="216"/>
      <c r="N1223" s="217"/>
      <c r="O1223" s="217"/>
      <c r="P1223" s="217"/>
      <c r="Q1223" s="217"/>
      <c r="R1223" s="217"/>
      <c r="S1223" s="217"/>
      <c r="T1223" s="218"/>
      <c r="AT1223" s="219" t="s">
        <v>154</v>
      </c>
      <c r="AU1223" s="219" t="s">
        <v>78</v>
      </c>
      <c r="AV1223" s="14" t="s">
        <v>78</v>
      </c>
      <c r="AW1223" s="14" t="s">
        <v>31</v>
      </c>
      <c r="AX1223" s="14" t="s">
        <v>69</v>
      </c>
      <c r="AY1223" s="219" t="s">
        <v>144</v>
      </c>
    </row>
    <row r="1224" spans="1:65" s="13" customFormat="1" ht="10.199999999999999">
      <c r="B1224" s="198"/>
      <c r="C1224" s="199"/>
      <c r="D1224" s="200" t="s">
        <v>154</v>
      </c>
      <c r="E1224" s="201" t="s">
        <v>19</v>
      </c>
      <c r="F1224" s="202" t="s">
        <v>1257</v>
      </c>
      <c r="G1224" s="199"/>
      <c r="H1224" s="201" t="s">
        <v>19</v>
      </c>
      <c r="I1224" s="203"/>
      <c r="J1224" s="199"/>
      <c r="K1224" s="199"/>
      <c r="L1224" s="204"/>
      <c r="M1224" s="205"/>
      <c r="N1224" s="206"/>
      <c r="O1224" s="206"/>
      <c r="P1224" s="206"/>
      <c r="Q1224" s="206"/>
      <c r="R1224" s="206"/>
      <c r="S1224" s="206"/>
      <c r="T1224" s="207"/>
      <c r="AT1224" s="208" t="s">
        <v>154</v>
      </c>
      <c r="AU1224" s="208" t="s">
        <v>78</v>
      </c>
      <c r="AV1224" s="13" t="s">
        <v>74</v>
      </c>
      <c r="AW1224" s="13" t="s">
        <v>31</v>
      </c>
      <c r="AX1224" s="13" t="s">
        <v>69</v>
      </c>
      <c r="AY1224" s="208" t="s">
        <v>144</v>
      </c>
    </row>
    <row r="1225" spans="1:65" s="14" customFormat="1" ht="10.199999999999999">
      <c r="B1225" s="209"/>
      <c r="C1225" s="210"/>
      <c r="D1225" s="200" t="s">
        <v>154</v>
      </c>
      <c r="E1225" s="211" t="s">
        <v>19</v>
      </c>
      <c r="F1225" s="212" t="s">
        <v>1258</v>
      </c>
      <c r="G1225" s="210"/>
      <c r="H1225" s="213">
        <v>16.170000000000002</v>
      </c>
      <c r="I1225" s="214"/>
      <c r="J1225" s="210"/>
      <c r="K1225" s="210"/>
      <c r="L1225" s="215"/>
      <c r="M1225" s="216"/>
      <c r="N1225" s="217"/>
      <c r="O1225" s="217"/>
      <c r="P1225" s="217"/>
      <c r="Q1225" s="217"/>
      <c r="R1225" s="217"/>
      <c r="S1225" s="217"/>
      <c r="T1225" s="218"/>
      <c r="AT1225" s="219" t="s">
        <v>154</v>
      </c>
      <c r="AU1225" s="219" t="s">
        <v>78</v>
      </c>
      <c r="AV1225" s="14" t="s">
        <v>78</v>
      </c>
      <c r="AW1225" s="14" t="s">
        <v>31</v>
      </c>
      <c r="AX1225" s="14" t="s">
        <v>69</v>
      </c>
      <c r="AY1225" s="219" t="s">
        <v>144</v>
      </c>
    </row>
    <row r="1226" spans="1:65" s="13" customFormat="1" ht="10.199999999999999">
      <c r="B1226" s="198"/>
      <c r="C1226" s="199"/>
      <c r="D1226" s="200" t="s">
        <v>154</v>
      </c>
      <c r="E1226" s="201" t="s">
        <v>19</v>
      </c>
      <c r="F1226" s="202" t="s">
        <v>566</v>
      </c>
      <c r="G1226" s="199"/>
      <c r="H1226" s="201" t="s">
        <v>19</v>
      </c>
      <c r="I1226" s="203"/>
      <c r="J1226" s="199"/>
      <c r="K1226" s="199"/>
      <c r="L1226" s="204"/>
      <c r="M1226" s="205"/>
      <c r="N1226" s="206"/>
      <c r="O1226" s="206"/>
      <c r="P1226" s="206"/>
      <c r="Q1226" s="206"/>
      <c r="R1226" s="206"/>
      <c r="S1226" s="206"/>
      <c r="T1226" s="207"/>
      <c r="AT1226" s="208" t="s">
        <v>154</v>
      </c>
      <c r="AU1226" s="208" t="s">
        <v>78</v>
      </c>
      <c r="AV1226" s="13" t="s">
        <v>74</v>
      </c>
      <c r="AW1226" s="13" t="s">
        <v>31</v>
      </c>
      <c r="AX1226" s="13" t="s">
        <v>69</v>
      </c>
      <c r="AY1226" s="208" t="s">
        <v>144</v>
      </c>
    </row>
    <row r="1227" spans="1:65" s="14" customFormat="1" ht="10.199999999999999">
      <c r="B1227" s="209"/>
      <c r="C1227" s="210"/>
      <c r="D1227" s="200" t="s">
        <v>154</v>
      </c>
      <c r="E1227" s="211" t="s">
        <v>19</v>
      </c>
      <c r="F1227" s="212" t="s">
        <v>610</v>
      </c>
      <c r="G1227" s="210"/>
      <c r="H1227" s="213">
        <v>-3.3410000000000002</v>
      </c>
      <c r="I1227" s="214"/>
      <c r="J1227" s="210"/>
      <c r="K1227" s="210"/>
      <c r="L1227" s="215"/>
      <c r="M1227" s="216"/>
      <c r="N1227" s="217"/>
      <c r="O1227" s="217"/>
      <c r="P1227" s="217"/>
      <c r="Q1227" s="217"/>
      <c r="R1227" s="217"/>
      <c r="S1227" s="217"/>
      <c r="T1227" s="218"/>
      <c r="AT1227" s="219" t="s">
        <v>154</v>
      </c>
      <c r="AU1227" s="219" t="s">
        <v>78</v>
      </c>
      <c r="AV1227" s="14" t="s">
        <v>78</v>
      </c>
      <c r="AW1227" s="14" t="s">
        <v>31</v>
      </c>
      <c r="AX1227" s="14" t="s">
        <v>69</v>
      </c>
      <c r="AY1227" s="219" t="s">
        <v>144</v>
      </c>
    </row>
    <row r="1228" spans="1:65" s="15" customFormat="1" ht="10.199999999999999">
      <c r="B1228" s="220"/>
      <c r="C1228" s="221"/>
      <c r="D1228" s="200" t="s">
        <v>154</v>
      </c>
      <c r="E1228" s="222" t="s">
        <v>19</v>
      </c>
      <c r="F1228" s="223" t="s">
        <v>158</v>
      </c>
      <c r="G1228" s="221"/>
      <c r="H1228" s="224">
        <v>27.487000000000002</v>
      </c>
      <c r="I1228" s="225"/>
      <c r="J1228" s="221"/>
      <c r="K1228" s="221"/>
      <c r="L1228" s="226"/>
      <c r="M1228" s="227"/>
      <c r="N1228" s="228"/>
      <c r="O1228" s="228"/>
      <c r="P1228" s="228"/>
      <c r="Q1228" s="228"/>
      <c r="R1228" s="228"/>
      <c r="S1228" s="228"/>
      <c r="T1228" s="229"/>
      <c r="AT1228" s="230" t="s">
        <v>154</v>
      </c>
      <c r="AU1228" s="230" t="s">
        <v>78</v>
      </c>
      <c r="AV1228" s="15" t="s">
        <v>106</v>
      </c>
      <c r="AW1228" s="15" t="s">
        <v>31</v>
      </c>
      <c r="AX1228" s="15" t="s">
        <v>74</v>
      </c>
      <c r="AY1228" s="230" t="s">
        <v>144</v>
      </c>
    </row>
    <row r="1229" spans="1:65" s="2" customFormat="1" ht="24.15" customHeight="1">
      <c r="A1229" s="36"/>
      <c r="B1229" s="37"/>
      <c r="C1229" s="180" t="s">
        <v>1259</v>
      </c>
      <c r="D1229" s="180" t="s">
        <v>146</v>
      </c>
      <c r="E1229" s="181" t="s">
        <v>1260</v>
      </c>
      <c r="F1229" s="182" t="s">
        <v>1261</v>
      </c>
      <c r="G1229" s="183" t="s">
        <v>232</v>
      </c>
      <c r="H1229" s="184">
        <v>8.64</v>
      </c>
      <c r="I1229" s="185"/>
      <c r="J1229" s="186">
        <f>ROUND(I1229*H1229,2)</f>
        <v>0</v>
      </c>
      <c r="K1229" s="182" t="s">
        <v>19</v>
      </c>
      <c r="L1229" s="41"/>
      <c r="M1229" s="187" t="s">
        <v>19</v>
      </c>
      <c r="N1229" s="188" t="s">
        <v>40</v>
      </c>
      <c r="O1229" s="66"/>
      <c r="P1229" s="189">
        <f>O1229*H1229</f>
        <v>0</v>
      </c>
      <c r="Q1229" s="189">
        <v>1.3436160000000001E-2</v>
      </c>
      <c r="R1229" s="189">
        <f>Q1229*H1229</f>
        <v>0.11608842240000002</v>
      </c>
      <c r="S1229" s="189">
        <v>0</v>
      </c>
      <c r="T1229" s="190">
        <f>S1229*H1229</f>
        <v>0</v>
      </c>
      <c r="U1229" s="36"/>
      <c r="V1229" s="36"/>
      <c r="W1229" s="36"/>
      <c r="X1229" s="36"/>
      <c r="Y1229" s="36"/>
      <c r="Z1229" s="36"/>
      <c r="AA1229" s="36"/>
      <c r="AB1229" s="36"/>
      <c r="AC1229" s="36"/>
      <c r="AD1229" s="36"/>
      <c r="AE1229" s="36"/>
      <c r="AR1229" s="191" t="s">
        <v>106</v>
      </c>
      <c r="AT1229" s="191" t="s">
        <v>146</v>
      </c>
      <c r="AU1229" s="191" t="s">
        <v>78</v>
      </c>
      <c r="AY1229" s="19" t="s">
        <v>144</v>
      </c>
      <c r="BE1229" s="192">
        <f>IF(N1229="základní",J1229,0)</f>
        <v>0</v>
      </c>
      <c r="BF1229" s="192">
        <f>IF(N1229="snížená",J1229,0)</f>
        <v>0</v>
      </c>
      <c r="BG1229" s="192">
        <f>IF(N1229="zákl. přenesená",J1229,0)</f>
        <v>0</v>
      </c>
      <c r="BH1229" s="192">
        <f>IF(N1229="sníž. přenesená",J1229,0)</f>
        <v>0</v>
      </c>
      <c r="BI1229" s="192">
        <f>IF(N1229="nulová",J1229,0)</f>
        <v>0</v>
      </c>
      <c r="BJ1229" s="19" t="s">
        <v>74</v>
      </c>
      <c r="BK1229" s="192">
        <f>ROUND(I1229*H1229,2)</f>
        <v>0</v>
      </c>
      <c r="BL1229" s="19" t="s">
        <v>106</v>
      </c>
      <c r="BM1229" s="191" t="s">
        <v>1262</v>
      </c>
    </row>
    <row r="1230" spans="1:65" s="13" customFormat="1" ht="10.199999999999999">
      <c r="B1230" s="198"/>
      <c r="C1230" s="199"/>
      <c r="D1230" s="200" t="s">
        <v>154</v>
      </c>
      <c r="E1230" s="201" t="s">
        <v>19</v>
      </c>
      <c r="F1230" s="202" t="s">
        <v>1263</v>
      </c>
      <c r="G1230" s="199"/>
      <c r="H1230" s="201" t="s">
        <v>19</v>
      </c>
      <c r="I1230" s="203"/>
      <c r="J1230" s="199"/>
      <c r="K1230" s="199"/>
      <c r="L1230" s="204"/>
      <c r="M1230" s="205"/>
      <c r="N1230" s="206"/>
      <c r="O1230" s="206"/>
      <c r="P1230" s="206"/>
      <c r="Q1230" s="206"/>
      <c r="R1230" s="206"/>
      <c r="S1230" s="206"/>
      <c r="T1230" s="207"/>
      <c r="AT1230" s="208" t="s">
        <v>154</v>
      </c>
      <c r="AU1230" s="208" t="s">
        <v>78</v>
      </c>
      <c r="AV1230" s="13" t="s">
        <v>74</v>
      </c>
      <c r="AW1230" s="13" t="s">
        <v>31</v>
      </c>
      <c r="AX1230" s="13" t="s">
        <v>69</v>
      </c>
      <c r="AY1230" s="208" t="s">
        <v>144</v>
      </c>
    </row>
    <row r="1231" spans="1:65" s="14" customFormat="1" ht="10.199999999999999">
      <c r="B1231" s="209"/>
      <c r="C1231" s="210"/>
      <c r="D1231" s="200" t="s">
        <v>154</v>
      </c>
      <c r="E1231" s="211" t="s">
        <v>19</v>
      </c>
      <c r="F1231" s="212" t="s">
        <v>1264</v>
      </c>
      <c r="G1231" s="210"/>
      <c r="H1231" s="213">
        <v>1.44</v>
      </c>
      <c r="I1231" s="214"/>
      <c r="J1231" s="210"/>
      <c r="K1231" s="210"/>
      <c r="L1231" s="215"/>
      <c r="M1231" s="216"/>
      <c r="N1231" s="217"/>
      <c r="O1231" s="217"/>
      <c r="P1231" s="217"/>
      <c r="Q1231" s="217"/>
      <c r="R1231" s="217"/>
      <c r="S1231" s="217"/>
      <c r="T1231" s="218"/>
      <c r="AT1231" s="219" t="s">
        <v>154</v>
      </c>
      <c r="AU1231" s="219" t="s">
        <v>78</v>
      </c>
      <c r="AV1231" s="14" t="s">
        <v>78</v>
      </c>
      <c r="AW1231" s="14" t="s">
        <v>31</v>
      </c>
      <c r="AX1231" s="14" t="s">
        <v>69</v>
      </c>
      <c r="AY1231" s="219" t="s">
        <v>144</v>
      </c>
    </row>
    <row r="1232" spans="1:65" s="14" customFormat="1" ht="10.199999999999999">
      <c r="B1232" s="209"/>
      <c r="C1232" s="210"/>
      <c r="D1232" s="200" t="s">
        <v>154</v>
      </c>
      <c r="E1232" s="211" t="s">
        <v>19</v>
      </c>
      <c r="F1232" s="212" t="s">
        <v>1265</v>
      </c>
      <c r="G1232" s="210"/>
      <c r="H1232" s="213">
        <v>3.84</v>
      </c>
      <c r="I1232" s="214"/>
      <c r="J1232" s="210"/>
      <c r="K1232" s="210"/>
      <c r="L1232" s="215"/>
      <c r="M1232" s="216"/>
      <c r="N1232" s="217"/>
      <c r="O1232" s="217"/>
      <c r="P1232" s="217"/>
      <c r="Q1232" s="217"/>
      <c r="R1232" s="217"/>
      <c r="S1232" s="217"/>
      <c r="T1232" s="218"/>
      <c r="AT1232" s="219" t="s">
        <v>154</v>
      </c>
      <c r="AU1232" s="219" t="s">
        <v>78</v>
      </c>
      <c r="AV1232" s="14" t="s">
        <v>78</v>
      </c>
      <c r="AW1232" s="14" t="s">
        <v>31</v>
      </c>
      <c r="AX1232" s="14" t="s">
        <v>69</v>
      </c>
      <c r="AY1232" s="219" t="s">
        <v>144</v>
      </c>
    </row>
    <row r="1233" spans="1:65" s="14" customFormat="1" ht="10.199999999999999">
      <c r="B1233" s="209"/>
      <c r="C1233" s="210"/>
      <c r="D1233" s="200" t="s">
        <v>154</v>
      </c>
      <c r="E1233" s="211" t="s">
        <v>19</v>
      </c>
      <c r="F1233" s="212" t="s">
        <v>1266</v>
      </c>
      <c r="G1233" s="210"/>
      <c r="H1233" s="213">
        <v>3.36</v>
      </c>
      <c r="I1233" s="214"/>
      <c r="J1233" s="210"/>
      <c r="K1233" s="210"/>
      <c r="L1233" s="215"/>
      <c r="M1233" s="216"/>
      <c r="N1233" s="217"/>
      <c r="O1233" s="217"/>
      <c r="P1233" s="217"/>
      <c r="Q1233" s="217"/>
      <c r="R1233" s="217"/>
      <c r="S1233" s="217"/>
      <c r="T1233" s="218"/>
      <c r="AT1233" s="219" t="s">
        <v>154</v>
      </c>
      <c r="AU1233" s="219" t="s">
        <v>78</v>
      </c>
      <c r="AV1233" s="14" t="s">
        <v>78</v>
      </c>
      <c r="AW1233" s="14" t="s">
        <v>31</v>
      </c>
      <c r="AX1233" s="14" t="s">
        <v>69</v>
      </c>
      <c r="AY1233" s="219" t="s">
        <v>144</v>
      </c>
    </row>
    <row r="1234" spans="1:65" s="15" customFormat="1" ht="10.199999999999999">
      <c r="B1234" s="220"/>
      <c r="C1234" s="221"/>
      <c r="D1234" s="200" t="s">
        <v>154</v>
      </c>
      <c r="E1234" s="222" t="s">
        <v>19</v>
      </c>
      <c r="F1234" s="223" t="s">
        <v>158</v>
      </c>
      <c r="G1234" s="221"/>
      <c r="H1234" s="224">
        <v>8.64</v>
      </c>
      <c r="I1234" s="225"/>
      <c r="J1234" s="221"/>
      <c r="K1234" s="221"/>
      <c r="L1234" s="226"/>
      <c r="M1234" s="227"/>
      <c r="N1234" s="228"/>
      <c r="O1234" s="228"/>
      <c r="P1234" s="228"/>
      <c r="Q1234" s="228"/>
      <c r="R1234" s="228"/>
      <c r="S1234" s="228"/>
      <c r="T1234" s="229"/>
      <c r="AT1234" s="230" t="s">
        <v>154</v>
      </c>
      <c r="AU1234" s="230" t="s">
        <v>78</v>
      </c>
      <c r="AV1234" s="15" t="s">
        <v>106</v>
      </c>
      <c r="AW1234" s="15" t="s">
        <v>31</v>
      </c>
      <c r="AX1234" s="15" t="s">
        <v>74</v>
      </c>
      <c r="AY1234" s="230" t="s">
        <v>144</v>
      </c>
    </row>
    <row r="1235" spans="1:65" s="2" customFormat="1" ht="16.5" customHeight="1">
      <c r="A1235" s="36"/>
      <c r="B1235" s="37"/>
      <c r="C1235" s="231" t="s">
        <v>1267</v>
      </c>
      <c r="D1235" s="231" t="s">
        <v>195</v>
      </c>
      <c r="E1235" s="232" t="s">
        <v>1268</v>
      </c>
      <c r="F1235" s="233" t="s">
        <v>1269</v>
      </c>
      <c r="G1235" s="234" t="s">
        <v>232</v>
      </c>
      <c r="H1235" s="235">
        <v>9.5039999999999996</v>
      </c>
      <c r="I1235" s="236"/>
      <c r="J1235" s="237">
        <f>ROUND(I1235*H1235,2)</f>
        <v>0</v>
      </c>
      <c r="K1235" s="233" t="s">
        <v>19</v>
      </c>
      <c r="L1235" s="238"/>
      <c r="M1235" s="239" t="s">
        <v>19</v>
      </c>
      <c r="N1235" s="240" t="s">
        <v>40</v>
      </c>
      <c r="O1235" s="66"/>
      <c r="P1235" s="189">
        <f>O1235*H1235</f>
        <v>0</v>
      </c>
      <c r="Q1235" s="189">
        <v>0</v>
      </c>
      <c r="R1235" s="189">
        <f>Q1235*H1235</f>
        <v>0</v>
      </c>
      <c r="S1235" s="189">
        <v>0</v>
      </c>
      <c r="T1235" s="190">
        <f>S1235*H1235</f>
        <v>0</v>
      </c>
      <c r="U1235" s="36"/>
      <c r="V1235" s="36"/>
      <c r="W1235" s="36"/>
      <c r="X1235" s="36"/>
      <c r="Y1235" s="36"/>
      <c r="Z1235" s="36"/>
      <c r="AA1235" s="36"/>
      <c r="AB1235" s="36"/>
      <c r="AC1235" s="36"/>
      <c r="AD1235" s="36"/>
      <c r="AE1235" s="36"/>
      <c r="AR1235" s="191" t="s">
        <v>198</v>
      </c>
      <c r="AT1235" s="191" t="s">
        <v>195</v>
      </c>
      <c r="AU1235" s="191" t="s">
        <v>78</v>
      </c>
      <c r="AY1235" s="19" t="s">
        <v>144</v>
      </c>
      <c r="BE1235" s="192">
        <f>IF(N1235="základní",J1235,0)</f>
        <v>0</v>
      </c>
      <c r="BF1235" s="192">
        <f>IF(N1235="snížená",J1235,0)</f>
        <v>0</v>
      </c>
      <c r="BG1235" s="192">
        <f>IF(N1235="zákl. přenesená",J1235,0)</f>
        <v>0</v>
      </c>
      <c r="BH1235" s="192">
        <f>IF(N1235="sníž. přenesená",J1235,0)</f>
        <v>0</v>
      </c>
      <c r="BI1235" s="192">
        <f>IF(N1235="nulová",J1235,0)</f>
        <v>0</v>
      </c>
      <c r="BJ1235" s="19" t="s">
        <v>74</v>
      </c>
      <c r="BK1235" s="192">
        <f>ROUND(I1235*H1235,2)</f>
        <v>0</v>
      </c>
      <c r="BL1235" s="19" t="s">
        <v>106</v>
      </c>
      <c r="BM1235" s="191" t="s">
        <v>1270</v>
      </c>
    </row>
    <row r="1236" spans="1:65" s="13" customFormat="1" ht="10.199999999999999">
      <c r="B1236" s="198"/>
      <c r="C1236" s="199"/>
      <c r="D1236" s="200" t="s">
        <v>154</v>
      </c>
      <c r="E1236" s="201" t="s">
        <v>19</v>
      </c>
      <c r="F1236" s="202" t="s">
        <v>1271</v>
      </c>
      <c r="G1236" s="199"/>
      <c r="H1236" s="201" t="s">
        <v>19</v>
      </c>
      <c r="I1236" s="203"/>
      <c r="J1236" s="199"/>
      <c r="K1236" s="199"/>
      <c r="L1236" s="204"/>
      <c r="M1236" s="205"/>
      <c r="N1236" s="206"/>
      <c r="O1236" s="206"/>
      <c r="P1236" s="206"/>
      <c r="Q1236" s="206"/>
      <c r="R1236" s="206"/>
      <c r="S1236" s="206"/>
      <c r="T1236" s="207"/>
      <c r="AT1236" s="208" t="s">
        <v>154</v>
      </c>
      <c r="AU1236" s="208" t="s">
        <v>78</v>
      </c>
      <c r="AV1236" s="13" t="s">
        <v>74</v>
      </c>
      <c r="AW1236" s="13" t="s">
        <v>31</v>
      </c>
      <c r="AX1236" s="13" t="s">
        <v>69</v>
      </c>
      <c r="AY1236" s="208" t="s">
        <v>144</v>
      </c>
    </row>
    <row r="1237" spans="1:65" s="14" customFormat="1" ht="10.199999999999999">
      <c r="B1237" s="209"/>
      <c r="C1237" s="210"/>
      <c r="D1237" s="200" t="s">
        <v>154</v>
      </c>
      <c r="E1237" s="211" t="s">
        <v>19</v>
      </c>
      <c r="F1237" s="212" t="s">
        <v>1272</v>
      </c>
      <c r="G1237" s="210"/>
      <c r="H1237" s="213">
        <v>9.5039999999999996</v>
      </c>
      <c r="I1237" s="214"/>
      <c r="J1237" s="210"/>
      <c r="K1237" s="210"/>
      <c r="L1237" s="215"/>
      <c r="M1237" s="216"/>
      <c r="N1237" s="217"/>
      <c r="O1237" s="217"/>
      <c r="P1237" s="217"/>
      <c r="Q1237" s="217"/>
      <c r="R1237" s="217"/>
      <c r="S1237" s="217"/>
      <c r="T1237" s="218"/>
      <c r="AT1237" s="219" t="s">
        <v>154</v>
      </c>
      <c r="AU1237" s="219" t="s">
        <v>78</v>
      </c>
      <c r="AV1237" s="14" t="s">
        <v>78</v>
      </c>
      <c r="AW1237" s="14" t="s">
        <v>31</v>
      </c>
      <c r="AX1237" s="14" t="s">
        <v>69</v>
      </c>
      <c r="AY1237" s="219" t="s">
        <v>144</v>
      </c>
    </row>
    <row r="1238" spans="1:65" s="15" customFormat="1" ht="10.199999999999999">
      <c r="B1238" s="220"/>
      <c r="C1238" s="221"/>
      <c r="D1238" s="200" t="s">
        <v>154</v>
      </c>
      <c r="E1238" s="222" t="s">
        <v>19</v>
      </c>
      <c r="F1238" s="223" t="s">
        <v>158</v>
      </c>
      <c r="G1238" s="221"/>
      <c r="H1238" s="224">
        <v>9.5039999999999996</v>
      </c>
      <c r="I1238" s="225"/>
      <c r="J1238" s="221"/>
      <c r="K1238" s="221"/>
      <c r="L1238" s="226"/>
      <c r="M1238" s="227"/>
      <c r="N1238" s="228"/>
      <c r="O1238" s="228"/>
      <c r="P1238" s="228"/>
      <c r="Q1238" s="228"/>
      <c r="R1238" s="228"/>
      <c r="S1238" s="228"/>
      <c r="T1238" s="229"/>
      <c r="AT1238" s="230" t="s">
        <v>154</v>
      </c>
      <c r="AU1238" s="230" t="s">
        <v>78</v>
      </c>
      <c r="AV1238" s="15" t="s">
        <v>106</v>
      </c>
      <c r="AW1238" s="15" t="s">
        <v>31</v>
      </c>
      <c r="AX1238" s="15" t="s">
        <v>74</v>
      </c>
      <c r="AY1238" s="230" t="s">
        <v>144</v>
      </c>
    </row>
    <row r="1239" spans="1:65" s="2" customFormat="1" ht="37.799999999999997" customHeight="1">
      <c r="A1239" s="36"/>
      <c r="B1239" s="37"/>
      <c r="C1239" s="180" t="s">
        <v>1273</v>
      </c>
      <c r="D1239" s="180" t="s">
        <v>146</v>
      </c>
      <c r="E1239" s="181" t="s">
        <v>1274</v>
      </c>
      <c r="F1239" s="182" t="s">
        <v>1275</v>
      </c>
      <c r="G1239" s="183" t="s">
        <v>232</v>
      </c>
      <c r="H1239" s="184">
        <v>256.14299999999997</v>
      </c>
      <c r="I1239" s="185"/>
      <c r="J1239" s="186">
        <f>ROUND(I1239*H1239,2)</f>
        <v>0</v>
      </c>
      <c r="K1239" s="182" t="s">
        <v>19</v>
      </c>
      <c r="L1239" s="41"/>
      <c r="M1239" s="187" t="s">
        <v>19</v>
      </c>
      <c r="N1239" s="188" t="s">
        <v>40</v>
      </c>
      <c r="O1239" s="66"/>
      <c r="P1239" s="189">
        <f>O1239*H1239</f>
        <v>0</v>
      </c>
      <c r="Q1239" s="189">
        <v>1.5740000000000001E-2</v>
      </c>
      <c r="R1239" s="189">
        <f>Q1239*H1239</f>
        <v>4.0316908199999997</v>
      </c>
      <c r="S1239" s="189">
        <v>0</v>
      </c>
      <c r="T1239" s="190">
        <f>S1239*H1239</f>
        <v>0</v>
      </c>
      <c r="U1239" s="36"/>
      <c r="V1239" s="36"/>
      <c r="W1239" s="36"/>
      <c r="X1239" s="36"/>
      <c r="Y1239" s="36"/>
      <c r="Z1239" s="36"/>
      <c r="AA1239" s="36"/>
      <c r="AB1239" s="36"/>
      <c r="AC1239" s="36"/>
      <c r="AD1239" s="36"/>
      <c r="AE1239" s="36"/>
      <c r="AR1239" s="191" t="s">
        <v>106</v>
      </c>
      <c r="AT1239" s="191" t="s">
        <v>146</v>
      </c>
      <c r="AU1239" s="191" t="s">
        <v>78</v>
      </c>
      <c r="AY1239" s="19" t="s">
        <v>144</v>
      </c>
      <c r="BE1239" s="192">
        <f>IF(N1239="základní",J1239,0)</f>
        <v>0</v>
      </c>
      <c r="BF1239" s="192">
        <f>IF(N1239="snížená",J1239,0)</f>
        <v>0</v>
      </c>
      <c r="BG1239" s="192">
        <f>IF(N1239="zákl. přenesená",J1239,0)</f>
        <v>0</v>
      </c>
      <c r="BH1239" s="192">
        <f>IF(N1239="sníž. přenesená",J1239,0)</f>
        <v>0</v>
      </c>
      <c r="BI1239" s="192">
        <f>IF(N1239="nulová",J1239,0)</f>
        <v>0</v>
      </c>
      <c r="BJ1239" s="19" t="s">
        <v>74</v>
      </c>
      <c r="BK1239" s="192">
        <f>ROUND(I1239*H1239,2)</f>
        <v>0</v>
      </c>
      <c r="BL1239" s="19" t="s">
        <v>106</v>
      </c>
      <c r="BM1239" s="191" t="s">
        <v>1276</v>
      </c>
    </row>
    <row r="1240" spans="1:65" s="13" customFormat="1" ht="10.199999999999999">
      <c r="B1240" s="198"/>
      <c r="C1240" s="199"/>
      <c r="D1240" s="200" t="s">
        <v>154</v>
      </c>
      <c r="E1240" s="201" t="s">
        <v>19</v>
      </c>
      <c r="F1240" s="202" t="s">
        <v>1277</v>
      </c>
      <c r="G1240" s="199"/>
      <c r="H1240" s="201" t="s">
        <v>19</v>
      </c>
      <c r="I1240" s="203"/>
      <c r="J1240" s="199"/>
      <c r="K1240" s="199"/>
      <c r="L1240" s="204"/>
      <c r="M1240" s="205"/>
      <c r="N1240" s="206"/>
      <c r="O1240" s="206"/>
      <c r="P1240" s="206"/>
      <c r="Q1240" s="206"/>
      <c r="R1240" s="206"/>
      <c r="S1240" s="206"/>
      <c r="T1240" s="207"/>
      <c r="AT1240" s="208" t="s">
        <v>154</v>
      </c>
      <c r="AU1240" s="208" t="s">
        <v>78</v>
      </c>
      <c r="AV1240" s="13" t="s">
        <v>74</v>
      </c>
      <c r="AW1240" s="13" t="s">
        <v>31</v>
      </c>
      <c r="AX1240" s="13" t="s">
        <v>69</v>
      </c>
      <c r="AY1240" s="208" t="s">
        <v>144</v>
      </c>
    </row>
    <row r="1241" spans="1:65" s="13" customFormat="1" ht="10.199999999999999">
      <c r="B1241" s="198"/>
      <c r="C1241" s="199"/>
      <c r="D1241" s="200" t="s">
        <v>154</v>
      </c>
      <c r="E1241" s="201" t="s">
        <v>19</v>
      </c>
      <c r="F1241" s="202" t="s">
        <v>1278</v>
      </c>
      <c r="G1241" s="199"/>
      <c r="H1241" s="201" t="s">
        <v>19</v>
      </c>
      <c r="I1241" s="203"/>
      <c r="J1241" s="199"/>
      <c r="K1241" s="199"/>
      <c r="L1241" s="204"/>
      <c r="M1241" s="205"/>
      <c r="N1241" s="206"/>
      <c r="O1241" s="206"/>
      <c r="P1241" s="206"/>
      <c r="Q1241" s="206"/>
      <c r="R1241" s="206"/>
      <c r="S1241" s="206"/>
      <c r="T1241" s="207"/>
      <c r="AT1241" s="208" t="s">
        <v>154</v>
      </c>
      <c r="AU1241" s="208" t="s">
        <v>78</v>
      </c>
      <c r="AV1241" s="13" t="s">
        <v>74</v>
      </c>
      <c r="AW1241" s="13" t="s">
        <v>31</v>
      </c>
      <c r="AX1241" s="13" t="s">
        <v>69</v>
      </c>
      <c r="AY1241" s="208" t="s">
        <v>144</v>
      </c>
    </row>
    <row r="1242" spans="1:65" s="13" customFormat="1" ht="10.199999999999999">
      <c r="B1242" s="198"/>
      <c r="C1242" s="199"/>
      <c r="D1242" s="200" t="s">
        <v>154</v>
      </c>
      <c r="E1242" s="201" t="s">
        <v>19</v>
      </c>
      <c r="F1242" s="202" t="s">
        <v>1257</v>
      </c>
      <c r="G1242" s="199"/>
      <c r="H1242" s="201" t="s">
        <v>19</v>
      </c>
      <c r="I1242" s="203"/>
      <c r="J1242" s="199"/>
      <c r="K1242" s="199"/>
      <c r="L1242" s="204"/>
      <c r="M1242" s="205"/>
      <c r="N1242" s="206"/>
      <c r="O1242" s="206"/>
      <c r="P1242" s="206"/>
      <c r="Q1242" s="206"/>
      <c r="R1242" s="206"/>
      <c r="S1242" s="206"/>
      <c r="T1242" s="207"/>
      <c r="AT1242" s="208" t="s">
        <v>154</v>
      </c>
      <c r="AU1242" s="208" t="s">
        <v>78</v>
      </c>
      <c r="AV1242" s="13" t="s">
        <v>74</v>
      </c>
      <c r="AW1242" s="13" t="s">
        <v>31</v>
      </c>
      <c r="AX1242" s="13" t="s">
        <v>69</v>
      </c>
      <c r="AY1242" s="208" t="s">
        <v>144</v>
      </c>
    </row>
    <row r="1243" spans="1:65" s="14" customFormat="1" ht="10.199999999999999">
      <c r="B1243" s="209"/>
      <c r="C1243" s="210"/>
      <c r="D1243" s="200" t="s">
        <v>154</v>
      </c>
      <c r="E1243" s="211" t="s">
        <v>19</v>
      </c>
      <c r="F1243" s="212" t="s">
        <v>1279</v>
      </c>
      <c r="G1243" s="210"/>
      <c r="H1243" s="213">
        <v>74.863</v>
      </c>
      <c r="I1243" s="214"/>
      <c r="J1243" s="210"/>
      <c r="K1243" s="210"/>
      <c r="L1243" s="215"/>
      <c r="M1243" s="216"/>
      <c r="N1243" s="217"/>
      <c r="O1243" s="217"/>
      <c r="P1243" s="217"/>
      <c r="Q1243" s="217"/>
      <c r="R1243" s="217"/>
      <c r="S1243" s="217"/>
      <c r="T1243" s="218"/>
      <c r="AT1243" s="219" t="s">
        <v>154</v>
      </c>
      <c r="AU1243" s="219" t="s">
        <v>78</v>
      </c>
      <c r="AV1243" s="14" t="s">
        <v>78</v>
      </c>
      <c r="AW1243" s="14" t="s">
        <v>31</v>
      </c>
      <c r="AX1243" s="14" t="s">
        <v>69</v>
      </c>
      <c r="AY1243" s="219" t="s">
        <v>144</v>
      </c>
    </row>
    <row r="1244" spans="1:65" s="13" customFormat="1" ht="10.199999999999999">
      <c r="B1244" s="198"/>
      <c r="C1244" s="199"/>
      <c r="D1244" s="200" t="s">
        <v>154</v>
      </c>
      <c r="E1244" s="201" t="s">
        <v>19</v>
      </c>
      <c r="F1244" s="202" t="s">
        <v>566</v>
      </c>
      <c r="G1244" s="199"/>
      <c r="H1244" s="201" t="s">
        <v>19</v>
      </c>
      <c r="I1244" s="203"/>
      <c r="J1244" s="199"/>
      <c r="K1244" s="199"/>
      <c r="L1244" s="204"/>
      <c r="M1244" s="205"/>
      <c r="N1244" s="206"/>
      <c r="O1244" s="206"/>
      <c r="P1244" s="206"/>
      <c r="Q1244" s="206"/>
      <c r="R1244" s="206"/>
      <c r="S1244" s="206"/>
      <c r="T1244" s="207"/>
      <c r="AT1244" s="208" t="s">
        <v>154</v>
      </c>
      <c r="AU1244" s="208" t="s">
        <v>78</v>
      </c>
      <c r="AV1244" s="13" t="s">
        <v>74</v>
      </c>
      <c r="AW1244" s="13" t="s">
        <v>31</v>
      </c>
      <c r="AX1244" s="13" t="s">
        <v>69</v>
      </c>
      <c r="AY1244" s="208" t="s">
        <v>144</v>
      </c>
    </row>
    <row r="1245" spans="1:65" s="14" customFormat="1" ht="10.199999999999999">
      <c r="B1245" s="209"/>
      <c r="C1245" s="210"/>
      <c r="D1245" s="200" t="s">
        <v>154</v>
      </c>
      <c r="E1245" s="211" t="s">
        <v>19</v>
      </c>
      <c r="F1245" s="212" t="s">
        <v>591</v>
      </c>
      <c r="G1245" s="210"/>
      <c r="H1245" s="213">
        <v>-4.08</v>
      </c>
      <c r="I1245" s="214"/>
      <c r="J1245" s="210"/>
      <c r="K1245" s="210"/>
      <c r="L1245" s="215"/>
      <c r="M1245" s="216"/>
      <c r="N1245" s="217"/>
      <c r="O1245" s="217"/>
      <c r="P1245" s="217"/>
      <c r="Q1245" s="217"/>
      <c r="R1245" s="217"/>
      <c r="S1245" s="217"/>
      <c r="T1245" s="218"/>
      <c r="AT1245" s="219" t="s">
        <v>154</v>
      </c>
      <c r="AU1245" s="219" t="s">
        <v>78</v>
      </c>
      <c r="AV1245" s="14" t="s">
        <v>78</v>
      </c>
      <c r="AW1245" s="14" t="s">
        <v>31</v>
      </c>
      <c r="AX1245" s="14" t="s">
        <v>69</v>
      </c>
      <c r="AY1245" s="219" t="s">
        <v>144</v>
      </c>
    </row>
    <row r="1246" spans="1:65" s="13" customFormat="1" ht="10.199999999999999">
      <c r="B1246" s="198"/>
      <c r="C1246" s="199"/>
      <c r="D1246" s="200" t="s">
        <v>154</v>
      </c>
      <c r="E1246" s="201" t="s">
        <v>19</v>
      </c>
      <c r="F1246" s="202" t="s">
        <v>1280</v>
      </c>
      <c r="G1246" s="199"/>
      <c r="H1246" s="201" t="s">
        <v>19</v>
      </c>
      <c r="I1246" s="203"/>
      <c r="J1246" s="199"/>
      <c r="K1246" s="199"/>
      <c r="L1246" s="204"/>
      <c r="M1246" s="205"/>
      <c r="N1246" s="206"/>
      <c r="O1246" s="206"/>
      <c r="P1246" s="206"/>
      <c r="Q1246" s="206"/>
      <c r="R1246" s="206"/>
      <c r="S1246" s="206"/>
      <c r="T1246" s="207"/>
      <c r="AT1246" s="208" t="s">
        <v>154</v>
      </c>
      <c r="AU1246" s="208" t="s">
        <v>78</v>
      </c>
      <c r="AV1246" s="13" t="s">
        <v>74</v>
      </c>
      <c r="AW1246" s="13" t="s">
        <v>31</v>
      </c>
      <c r="AX1246" s="13" t="s">
        <v>69</v>
      </c>
      <c r="AY1246" s="208" t="s">
        <v>144</v>
      </c>
    </row>
    <row r="1247" spans="1:65" s="14" customFormat="1" ht="10.199999999999999">
      <c r="B1247" s="209"/>
      <c r="C1247" s="210"/>
      <c r="D1247" s="200" t="s">
        <v>154</v>
      </c>
      <c r="E1247" s="211" t="s">
        <v>19</v>
      </c>
      <c r="F1247" s="212" t="s">
        <v>1281</v>
      </c>
      <c r="G1247" s="210"/>
      <c r="H1247" s="213">
        <v>93.385999999999996</v>
      </c>
      <c r="I1247" s="214"/>
      <c r="J1247" s="210"/>
      <c r="K1247" s="210"/>
      <c r="L1247" s="215"/>
      <c r="M1247" s="216"/>
      <c r="N1247" s="217"/>
      <c r="O1247" s="217"/>
      <c r="P1247" s="217"/>
      <c r="Q1247" s="217"/>
      <c r="R1247" s="217"/>
      <c r="S1247" s="217"/>
      <c r="T1247" s="218"/>
      <c r="AT1247" s="219" t="s">
        <v>154</v>
      </c>
      <c r="AU1247" s="219" t="s">
        <v>78</v>
      </c>
      <c r="AV1247" s="14" t="s">
        <v>78</v>
      </c>
      <c r="AW1247" s="14" t="s">
        <v>31</v>
      </c>
      <c r="AX1247" s="14" t="s">
        <v>69</v>
      </c>
      <c r="AY1247" s="219" t="s">
        <v>144</v>
      </c>
    </row>
    <row r="1248" spans="1:65" s="14" customFormat="1" ht="10.199999999999999">
      <c r="B1248" s="209"/>
      <c r="C1248" s="210"/>
      <c r="D1248" s="200" t="s">
        <v>154</v>
      </c>
      <c r="E1248" s="211" t="s">
        <v>19</v>
      </c>
      <c r="F1248" s="212" t="s">
        <v>1282</v>
      </c>
      <c r="G1248" s="210"/>
      <c r="H1248" s="213">
        <v>-2.1</v>
      </c>
      <c r="I1248" s="214"/>
      <c r="J1248" s="210"/>
      <c r="K1248" s="210"/>
      <c r="L1248" s="215"/>
      <c r="M1248" s="216"/>
      <c r="N1248" s="217"/>
      <c r="O1248" s="217"/>
      <c r="P1248" s="217"/>
      <c r="Q1248" s="217"/>
      <c r="R1248" s="217"/>
      <c r="S1248" s="217"/>
      <c r="T1248" s="218"/>
      <c r="AT1248" s="219" t="s">
        <v>154</v>
      </c>
      <c r="AU1248" s="219" t="s">
        <v>78</v>
      </c>
      <c r="AV1248" s="14" t="s">
        <v>78</v>
      </c>
      <c r="AW1248" s="14" t="s">
        <v>31</v>
      </c>
      <c r="AX1248" s="14" t="s">
        <v>69</v>
      </c>
      <c r="AY1248" s="219" t="s">
        <v>144</v>
      </c>
    </row>
    <row r="1249" spans="1:65" s="13" customFormat="1" ht="10.199999999999999">
      <c r="B1249" s="198"/>
      <c r="C1249" s="199"/>
      <c r="D1249" s="200" t="s">
        <v>154</v>
      </c>
      <c r="E1249" s="201" t="s">
        <v>19</v>
      </c>
      <c r="F1249" s="202" t="s">
        <v>566</v>
      </c>
      <c r="G1249" s="199"/>
      <c r="H1249" s="201" t="s">
        <v>19</v>
      </c>
      <c r="I1249" s="203"/>
      <c r="J1249" s="199"/>
      <c r="K1249" s="199"/>
      <c r="L1249" s="204"/>
      <c r="M1249" s="205"/>
      <c r="N1249" s="206"/>
      <c r="O1249" s="206"/>
      <c r="P1249" s="206"/>
      <c r="Q1249" s="206"/>
      <c r="R1249" s="206"/>
      <c r="S1249" s="206"/>
      <c r="T1249" s="207"/>
      <c r="AT1249" s="208" t="s">
        <v>154</v>
      </c>
      <c r="AU1249" s="208" t="s">
        <v>78</v>
      </c>
      <c r="AV1249" s="13" t="s">
        <v>74</v>
      </c>
      <c r="AW1249" s="13" t="s">
        <v>31</v>
      </c>
      <c r="AX1249" s="13" t="s">
        <v>69</v>
      </c>
      <c r="AY1249" s="208" t="s">
        <v>144</v>
      </c>
    </row>
    <row r="1250" spans="1:65" s="14" customFormat="1" ht="10.199999999999999">
      <c r="B1250" s="209"/>
      <c r="C1250" s="210"/>
      <c r="D1250" s="200" t="s">
        <v>154</v>
      </c>
      <c r="E1250" s="211" t="s">
        <v>19</v>
      </c>
      <c r="F1250" s="212" t="s">
        <v>1283</v>
      </c>
      <c r="G1250" s="210"/>
      <c r="H1250" s="213">
        <v>-23.058</v>
      </c>
      <c r="I1250" s="214"/>
      <c r="J1250" s="210"/>
      <c r="K1250" s="210"/>
      <c r="L1250" s="215"/>
      <c r="M1250" s="216"/>
      <c r="N1250" s="217"/>
      <c r="O1250" s="217"/>
      <c r="P1250" s="217"/>
      <c r="Q1250" s="217"/>
      <c r="R1250" s="217"/>
      <c r="S1250" s="217"/>
      <c r="T1250" s="218"/>
      <c r="AT1250" s="219" t="s">
        <v>154</v>
      </c>
      <c r="AU1250" s="219" t="s">
        <v>78</v>
      </c>
      <c r="AV1250" s="14" t="s">
        <v>78</v>
      </c>
      <c r="AW1250" s="14" t="s">
        <v>31</v>
      </c>
      <c r="AX1250" s="14" t="s">
        <v>69</v>
      </c>
      <c r="AY1250" s="219" t="s">
        <v>144</v>
      </c>
    </row>
    <row r="1251" spans="1:65" s="13" customFormat="1" ht="10.199999999999999">
      <c r="B1251" s="198"/>
      <c r="C1251" s="199"/>
      <c r="D1251" s="200" t="s">
        <v>154</v>
      </c>
      <c r="E1251" s="201" t="s">
        <v>19</v>
      </c>
      <c r="F1251" s="202" t="s">
        <v>1253</v>
      </c>
      <c r="G1251" s="199"/>
      <c r="H1251" s="201" t="s">
        <v>19</v>
      </c>
      <c r="I1251" s="203"/>
      <c r="J1251" s="199"/>
      <c r="K1251" s="199"/>
      <c r="L1251" s="204"/>
      <c r="M1251" s="205"/>
      <c r="N1251" s="206"/>
      <c r="O1251" s="206"/>
      <c r="P1251" s="206"/>
      <c r="Q1251" s="206"/>
      <c r="R1251" s="206"/>
      <c r="S1251" s="206"/>
      <c r="T1251" s="207"/>
      <c r="AT1251" s="208" t="s">
        <v>154</v>
      </c>
      <c r="AU1251" s="208" t="s">
        <v>78</v>
      </c>
      <c r="AV1251" s="13" t="s">
        <v>74</v>
      </c>
      <c r="AW1251" s="13" t="s">
        <v>31</v>
      </c>
      <c r="AX1251" s="13" t="s">
        <v>69</v>
      </c>
      <c r="AY1251" s="208" t="s">
        <v>144</v>
      </c>
    </row>
    <row r="1252" spans="1:65" s="14" customFormat="1" ht="10.199999999999999">
      <c r="B1252" s="209"/>
      <c r="C1252" s="210"/>
      <c r="D1252" s="200" t="s">
        <v>154</v>
      </c>
      <c r="E1252" s="211" t="s">
        <v>19</v>
      </c>
      <c r="F1252" s="212" t="s">
        <v>1284</v>
      </c>
      <c r="G1252" s="210"/>
      <c r="H1252" s="213">
        <v>65.680999999999997</v>
      </c>
      <c r="I1252" s="214"/>
      <c r="J1252" s="210"/>
      <c r="K1252" s="210"/>
      <c r="L1252" s="215"/>
      <c r="M1252" s="216"/>
      <c r="N1252" s="217"/>
      <c r="O1252" s="217"/>
      <c r="P1252" s="217"/>
      <c r="Q1252" s="217"/>
      <c r="R1252" s="217"/>
      <c r="S1252" s="217"/>
      <c r="T1252" s="218"/>
      <c r="AT1252" s="219" t="s">
        <v>154</v>
      </c>
      <c r="AU1252" s="219" t="s">
        <v>78</v>
      </c>
      <c r="AV1252" s="14" t="s">
        <v>78</v>
      </c>
      <c r="AW1252" s="14" t="s">
        <v>31</v>
      </c>
      <c r="AX1252" s="14" t="s">
        <v>69</v>
      </c>
      <c r="AY1252" s="219" t="s">
        <v>144</v>
      </c>
    </row>
    <row r="1253" spans="1:65" s="13" customFormat="1" ht="10.199999999999999">
      <c r="B1253" s="198"/>
      <c r="C1253" s="199"/>
      <c r="D1253" s="200" t="s">
        <v>154</v>
      </c>
      <c r="E1253" s="201" t="s">
        <v>19</v>
      </c>
      <c r="F1253" s="202" t="s">
        <v>566</v>
      </c>
      <c r="G1253" s="199"/>
      <c r="H1253" s="201" t="s">
        <v>19</v>
      </c>
      <c r="I1253" s="203"/>
      <c r="J1253" s="199"/>
      <c r="K1253" s="199"/>
      <c r="L1253" s="204"/>
      <c r="M1253" s="205"/>
      <c r="N1253" s="206"/>
      <c r="O1253" s="206"/>
      <c r="P1253" s="206"/>
      <c r="Q1253" s="206"/>
      <c r="R1253" s="206"/>
      <c r="S1253" s="206"/>
      <c r="T1253" s="207"/>
      <c r="AT1253" s="208" t="s">
        <v>154</v>
      </c>
      <c r="AU1253" s="208" t="s">
        <v>78</v>
      </c>
      <c r="AV1253" s="13" t="s">
        <v>74</v>
      </c>
      <c r="AW1253" s="13" t="s">
        <v>31</v>
      </c>
      <c r="AX1253" s="13" t="s">
        <v>69</v>
      </c>
      <c r="AY1253" s="208" t="s">
        <v>144</v>
      </c>
    </row>
    <row r="1254" spans="1:65" s="14" customFormat="1" ht="10.199999999999999">
      <c r="B1254" s="209"/>
      <c r="C1254" s="210"/>
      <c r="D1254" s="200" t="s">
        <v>154</v>
      </c>
      <c r="E1254" s="211" t="s">
        <v>19</v>
      </c>
      <c r="F1254" s="212" t="s">
        <v>589</v>
      </c>
      <c r="G1254" s="210"/>
      <c r="H1254" s="213">
        <v>-15.07</v>
      </c>
      <c r="I1254" s="214"/>
      <c r="J1254" s="210"/>
      <c r="K1254" s="210"/>
      <c r="L1254" s="215"/>
      <c r="M1254" s="216"/>
      <c r="N1254" s="217"/>
      <c r="O1254" s="217"/>
      <c r="P1254" s="217"/>
      <c r="Q1254" s="217"/>
      <c r="R1254" s="217"/>
      <c r="S1254" s="217"/>
      <c r="T1254" s="218"/>
      <c r="AT1254" s="219" t="s">
        <v>154</v>
      </c>
      <c r="AU1254" s="219" t="s">
        <v>78</v>
      </c>
      <c r="AV1254" s="14" t="s">
        <v>78</v>
      </c>
      <c r="AW1254" s="14" t="s">
        <v>31</v>
      </c>
      <c r="AX1254" s="14" t="s">
        <v>69</v>
      </c>
      <c r="AY1254" s="219" t="s">
        <v>144</v>
      </c>
    </row>
    <row r="1255" spans="1:65" s="14" customFormat="1" ht="10.199999999999999">
      <c r="B1255" s="209"/>
      <c r="C1255" s="210"/>
      <c r="D1255" s="200" t="s">
        <v>154</v>
      </c>
      <c r="E1255" s="211" t="s">
        <v>19</v>
      </c>
      <c r="F1255" s="212" t="s">
        <v>1285</v>
      </c>
      <c r="G1255" s="210"/>
      <c r="H1255" s="213">
        <v>-2.75</v>
      </c>
      <c r="I1255" s="214"/>
      <c r="J1255" s="210"/>
      <c r="K1255" s="210"/>
      <c r="L1255" s="215"/>
      <c r="M1255" s="216"/>
      <c r="N1255" s="217"/>
      <c r="O1255" s="217"/>
      <c r="P1255" s="217"/>
      <c r="Q1255" s="217"/>
      <c r="R1255" s="217"/>
      <c r="S1255" s="217"/>
      <c r="T1255" s="218"/>
      <c r="AT1255" s="219" t="s">
        <v>154</v>
      </c>
      <c r="AU1255" s="219" t="s">
        <v>78</v>
      </c>
      <c r="AV1255" s="14" t="s">
        <v>78</v>
      </c>
      <c r="AW1255" s="14" t="s">
        <v>31</v>
      </c>
      <c r="AX1255" s="14" t="s">
        <v>69</v>
      </c>
      <c r="AY1255" s="219" t="s">
        <v>144</v>
      </c>
    </row>
    <row r="1256" spans="1:65" s="14" customFormat="1" ht="10.199999999999999">
      <c r="B1256" s="209"/>
      <c r="C1256" s="210"/>
      <c r="D1256" s="200" t="s">
        <v>154</v>
      </c>
      <c r="E1256" s="211" t="s">
        <v>19</v>
      </c>
      <c r="F1256" s="212" t="s">
        <v>588</v>
      </c>
      <c r="G1256" s="210"/>
      <c r="H1256" s="213">
        <v>-3.52</v>
      </c>
      <c r="I1256" s="214"/>
      <c r="J1256" s="210"/>
      <c r="K1256" s="210"/>
      <c r="L1256" s="215"/>
      <c r="M1256" s="216"/>
      <c r="N1256" s="217"/>
      <c r="O1256" s="217"/>
      <c r="P1256" s="217"/>
      <c r="Q1256" s="217"/>
      <c r="R1256" s="217"/>
      <c r="S1256" s="217"/>
      <c r="T1256" s="218"/>
      <c r="AT1256" s="219" t="s">
        <v>154</v>
      </c>
      <c r="AU1256" s="219" t="s">
        <v>78</v>
      </c>
      <c r="AV1256" s="14" t="s">
        <v>78</v>
      </c>
      <c r="AW1256" s="14" t="s">
        <v>31</v>
      </c>
      <c r="AX1256" s="14" t="s">
        <v>69</v>
      </c>
      <c r="AY1256" s="219" t="s">
        <v>144</v>
      </c>
    </row>
    <row r="1257" spans="1:65" s="13" customFormat="1" ht="10.199999999999999">
      <c r="B1257" s="198"/>
      <c r="C1257" s="199"/>
      <c r="D1257" s="200" t="s">
        <v>154</v>
      </c>
      <c r="E1257" s="201" t="s">
        <v>19</v>
      </c>
      <c r="F1257" s="202" t="s">
        <v>1286</v>
      </c>
      <c r="G1257" s="199"/>
      <c r="H1257" s="201" t="s">
        <v>19</v>
      </c>
      <c r="I1257" s="203"/>
      <c r="J1257" s="199"/>
      <c r="K1257" s="199"/>
      <c r="L1257" s="204"/>
      <c r="M1257" s="205"/>
      <c r="N1257" s="206"/>
      <c r="O1257" s="206"/>
      <c r="P1257" s="206"/>
      <c r="Q1257" s="206"/>
      <c r="R1257" s="206"/>
      <c r="S1257" s="206"/>
      <c r="T1257" s="207"/>
      <c r="AT1257" s="208" t="s">
        <v>154</v>
      </c>
      <c r="AU1257" s="208" t="s">
        <v>78</v>
      </c>
      <c r="AV1257" s="13" t="s">
        <v>74</v>
      </c>
      <c r="AW1257" s="13" t="s">
        <v>31</v>
      </c>
      <c r="AX1257" s="13" t="s">
        <v>69</v>
      </c>
      <c r="AY1257" s="208" t="s">
        <v>144</v>
      </c>
    </row>
    <row r="1258" spans="1:65" s="14" customFormat="1" ht="10.199999999999999">
      <c r="B1258" s="209"/>
      <c r="C1258" s="210"/>
      <c r="D1258" s="200" t="s">
        <v>154</v>
      </c>
      <c r="E1258" s="211" t="s">
        <v>19</v>
      </c>
      <c r="F1258" s="212" t="s">
        <v>1287</v>
      </c>
      <c r="G1258" s="210"/>
      <c r="H1258" s="213">
        <v>37.656999999999996</v>
      </c>
      <c r="I1258" s="214"/>
      <c r="J1258" s="210"/>
      <c r="K1258" s="210"/>
      <c r="L1258" s="215"/>
      <c r="M1258" s="216"/>
      <c r="N1258" s="217"/>
      <c r="O1258" s="217"/>
      <c r="P1258" s="217"/>
      <c r="Q1258" s="217"/>
      <c r="R1258" s="217"/>
      <c r="S1258" s="217"/>
      <c r="T1258" s="218"/>
      <c r="AT1258" s="219" t="s">
        <v>154</v>
      </c>
      <c r="AU1258" s="219" t="s">
        <v>78</v>
      </c>
      <c r="AV1258" s="14" t="s">
        <v>78</v>
      </c>
      <c r="AW1258" s="14" t="s">
        <v>31</v>
      </c>
      <c r="AX1258" s="14" t="s">
        <v>69</v>
      </c>
      <c r="AY1258" s="219" t="s">
        <v>144</v>
      </c>
    </row>
    <row r="1259" spans="1:65" s="14" customFormat="1" ht="10.199999999999999">
      <c r="B1259" s="209"/>
      <c r="C1259" s="210"/>
      <c r="D1259" s="200" t="s">
        <v>154</v>
      </c>
      <c r="E1259" s="211" t="s">
        <v>19</v>
      </c>
      <c r="F1259" s="212" t="s">
        <v>1288</v>
      </c>
      <c r="G1259" s="210"/>
      <c r="H1259" s="213">
        <v>17.646999999999998</v>
      </c>
      <c r="I1259" s="214"/>
      <c r="J1259" s="210"/>
      <c r="K1259" s="210"/>
      <c r="L1259" s="215"/>
      <c r="M1259" s="216"/>
      <c r="N1259" s="217"/>
      <c r="O1259" s="217"/>
      <c r="P1259" s="217"/>
      <c r="Q1259" s="217"/>
      <c r="R1259" s="217"/>
      <c r="S1259" s="217"/>
      <c r="T1259" s="218"/>
      <c r="AT1259" s="219" t="s">
        <v>154</v>
      </c>
      <c r="AU1259" s="219" t="s">
        <v>78</v>
      </c>
      <c r="AV1259" s="14" t="s">
        <v>78</v>
      </c>
      <c r="AW1259" s="14" t="s">
        <v>31</v>
      </c>
      <c r="AX1259" s="14" t="s">
        <v>69</v>
      </c>
      <c r="AY1259" s="219" t="s">
        <v>144</v>
      </c>
    </row>
    <row r="1260" spans="1:65" s="14" customFormat="1" ht="10.199999999999999">
      <c r="B1260" s="209"/>
      <c r="C1260" s="210"/>
      <c r="D1260" s="200" t="s">
        <v>154</v>
      </c>
      <c r="E1260" s="211" t="s">
        <v>19</v>
      </c>
      <c r="F1260" s="212" t="s">
        <v>1289</v>
      </c>
      <c r="G1260" s="210"/>
      <c r="H1260" s="213">
        <v>7.3810000000000002</v>
      </c>
      <c r="I1260" s="214"/>
      <c r="J1260" s="210"/>
      <c r="K1260" s="210"/>
      <c r="L1260" s="215"/>
      <c r="M1260" s="216"/>
      <c r="N1260" s="217"/>
      <c r="O1260" s="217"/>
      <c r="P1260" s="217"/>
      <c r="Q1260" s="217"/>
      <c r="R1260" s="217"/>
      <c r="S1260" s="217"/>
      <c r="T1260" s="218"/>
      <c r="AT1260" s="219" t="s">
        <v>154</v>
      </c>
      <c r="AU1260" s="219" t="s">
        <v>78</v>
      </c>
      <c r="AV1260" s="14" t="s">
        <v>78</v>
      </c>
      <c r="AW1260" s="14" t="s">
        <v>31</v>
      </c>
      <c r="AX1260" s="14" t="s">
        <v>69</v>
      </c>
      <c r="AY1260" s="219" t="s">
        <v>144</v>
      </c>
    </row>
    <row r="1261" spans="1:65" s="13" customFormat="1" ht="10.199999999999999">
      <c r="B1261" s="198"/>
      <c r="C1261" s="199"/>
      <c r="D1261" s="200" t="s">
        <v>154</v>
      </c>
      <c r="E1261" s="201" t="s">
        <v>19</v>
      </c>
      <c r="F1261" s="202" t="s">
        <v>566</v>
      </c>
      <c r="G1261" s="199"/>
      <c r="H1261" s="201" t="s">
        <v>19</v>
      </c>
      <c r="I1261" s="203"/>
      <c r="J1261" s="199"/>
      <c r="K1261" s="199"/>
      <c r="L1261" s="204"/>
      <c r="M1261" s="205"/>
      <c r="N1261" s="206"/>
      <c r="O1261" s="206"/>
      <c r="P1261" s="206"/>
      <c r="Q1261" s="206"/>
      <c r="R1261" s="206"/>
      <c r="S1261" s="206"/>
      <c r="T1261" s="207"/>
      <c r="AT1261" s="208" t="s">
        <v>154</v>
      </c>
      <c r="AU1261" s="208" t="s">
        <v>78</v>
      </c>
      <c r="AV1261" s="13" t="s">
        <v>74</v>
      </c>
      <c r="AW1261" s="13" t="s">
        <v>31</v>
      </c>
      <c r="AX1261" s="13" t="s">
        <v>69</v>
      </c>
      <c r="AY1261" s="208" t="s">
        <v>144</v>
      </c>
    </row>
    <row r="1262" spans="1:65" s="14" customFormat="1" ht="10.199999999999999">
      <c r="B1262" s="209"/>
      <c r="C1262" s="210"/>
      <c r="D1262" s="200" t="s">
        <v>154</v>
      </c>
      <c r="E1262" s="211" t="s">
        <v>19</v>
      </c>
      <c r="F1262" s="212" t="s">
        <v>1290</v>
      </c>
      <c r="G1262" s="210"/>
      <c r="H1262" s="213">
        <v>10.106</v>
      </c>
      <c r="I1262" s="214"/>
      <c r="J1262" s="210"/>
      <c r="K1262" s="210"/>
      <c r="L1262" s="215"/>
      <c r="M1262" s="216"/>
      <c r="N1262" s="217"/>
      <c r="O1262" s="217"/>
      <c r="P1262" s="217"/>
      <c r="Q1262" s="217"/>
      <c r="R1262" s="217"/>
      <c r="S1262" s="217"/>
      <c r="T1262" s="218"/>
      <c r="AT1262" s="219" t="s">
        <v>154</v>
      </c>
      <c r="AU1262" s="219" t="s">
        <v>78</v>
      </c>
      <c r="AV1262" s="14" t="s">
        <v>78</v>
      </c>
      <c r="AW1262" s="14" t="s">
        <v>31</v>
      </c>
      <c r="AX1262" s="14" t="s">
        <v>69</v>
      </c>
      <c r="AY1262" s="219" t="s">
        <v>144</v>
      </c>
    </row>
    <row r="1263" spans="1:65" s="15" customFormat="1" ht="10.199999999999999">
      <c r="B1263" s="220"/>
      <c r="C1263" s="221"/>
      <c r="D1263" s="200" t="s">
        <v>154</v>
      </c>
      <c r="E1263" s="222" t="s">
        <v>19</v>
      </c>
      <c r="F1263" s="223" t="s">
        <v>158</v>
      </c>
      <c r="G1263" s="221"/>
      <c r="H1263" s="224">
        <v>256.14300000000003</v>
      </c>
      <c r="I1263" s="225"/>
      <c r="J1263" s="221"/>
      <c r="K1263" s="221"/>
      <c r="L1263" s="226"/>
      <c r="M1263" s="227"/>
      <c r="N1263" s="228"/>
      <c r="O1263" s="228"/>
      <c r="P1263" s="228"/>
      <c r="Q1263" s="228"/>
      <c r="R1263" s="228"/>
      <c r="S1263" s="228"/>
      <c r="T1263" s="229"/>
      <c r="AT1263" s="230" t="s">
        <v>154</v>
      </c>
      <c r="AU1263" s="230" t="s">
        <v>78</v>
      </c>
      <c r="AV1263" s="15" t="s">
        <v>106</v>
      </c>
      <c r="AW1263" s="15" t="s">
        <v>31</v>
      </c>
      <c r="AX1263" s="15" t="s">
        <v>74</v>
      </c>
      <c r="AY1263" s="230" t="s">
        <v>144</v>
      </c>
    </row>
    <row r="1264" spans="1:65" s="2" customFormat="1" ht="16.5" customHeight="1">
      <c r="A1264" s="36"/>
      <c r="B1264" s="37"/>
      <c r="C1264" s="231" t="s">
        <v>1291</v>
      </c>
      <c r="D1264" s="231" t="s">
        <v>195</v>
      </c>
      <c r="E1264" s="232" t="s">
        <v>1292</v>
      </c>
      <c r="F1264" s="233" t="s">
        <v>1293</v>
      </c>
      <c r="G1264" s="234" t="s">
        <v>232</v>
      </c>
      <c r="H1264" s="235">
        <v>320.17899999999997</v>
      </c>
      <c r="I1264" s="236"/>
      <c r="J1264" s="237">
        <f>ROUND(I1264*H1264,2)</f>
        <v>0</v>
      </c>
      <c r="K1264" s="233" t="s">
        <v>150</v>
      </c>
      <c r="L1264" s="238"/>
      <c r="M1264" s="239" t="s">
        <v>19</v>
      </c>
      <c r="N1264" s="240" t="s">
        <v>40</v>
      </c>
      <c r="O1264" s="66"/>
      <c r="P1264" s="189">
        <f>O1264*H1264</f>
        <v>0</v>
      </c>
      <c r="Q1264" s="189">
        <v>1.46E-2</v>
      </c>
      <c r="R1264" s="189">
        <f>Q1264*H1264</f>
        <v>4.6746133999999993</v>
      </c>
      <c r="S1264" s="189">
        <v>0</v>
      </c>
      <c r="T1264" s="190">
        <f>S1264*H1264</f>
        <v>0</v>
      </c>
      <c r="U1264" s="36"/>
      <c r="V1264" s="36"/>
      <c r="W1264" s="36"/>
      <c r="X1264" s="36"/>
      <c r="Y1264" s="36"/>
      <c r="Z1264" s="36"/>
      <c r="AA1264" s="36"/>
      <c r="AB1264" s="36"/>
      <c r="AC1264" s="36"/>
      <c r="AD1264" s="36"/>
      <c r="AE1264" s="36"/>
      <c r="AR1264" s="191" t="s">
        <v>198</v>
      </c>
      <c r="AT1264" s="191" t="s">
        <v>195</v>
      </c>
      <c r="AU1264" s="191" t="s">
        <v>78</v>
      </c>
      <c r="AY1264" s="19" t="s">
        <v>144</v>
      </c>
      <c r="BE1264" s="192">
        <f>IF(N1264="základní",J1264,0)</f>
        <v>0</v>
      </c>
      <c r="BF1264" s="192">
        <f>IF(N1264="snížená",J1264,0)</f>
        <v>0</v>
      </c>
      <c r="BG1264" s="192">
        <f>IF(N1264="zákl. přenesená",J1264,0)</f>
        <v>0</v>
      </c>
      <c r="BH1264" s="192">
        <f>IF(N1264="sníž. přenesená",J1264,0)</f>
        <v>0</v>
      </c>
      <c r="BI1264" s="192">
        <f>IF(N1264="nulová",J1264,0)</f>
        <v>0</v>
      </c>
      <c r="BJ1264" s="19" t="s">
        <v>74</v>
      </c>
      <c r="BK1264" s="192">
        <f>ROUND(I1264*H1264,2)</f>
        <v>0</v>
      </c>
      <c r="BL1264" s="19" t="s">
        <v>106</v>
      </c>
      <c r="BM1264" s="191" t="s">
        <v>1294</v>
      </c>
    </row>
    <row r="1265" spans="1:65" s="2" customFormat="1" ht="10.199999999999999">
      <c r="A1265" s="36"/>
      <c r="B1265" s="37"/>
      <c r="C1265" s="38"/>
      <c r="D1265" s="193" t="s">
        <v>152</v>
      </c>
      <c r="E1265" s="38"/>
      <c r="F1265" s="194" t="s">
        <v>1295</v>
      </c>
      <c r="G1265" s="38"/>
      <c r="H1265" s="38"/>
      <c r="I1265" s="195"/>
      <c r="J1265" s="38"/>
      <c r="K1265" s="38"/>
      <c r="L1265" s="41"/>
      <c r="M1265" s="196"/>
      <c r="N1265" s="197"/>
      <c r="O1265" s="66"/>
      <c r="P1265" s="66"/>
      <c r="Q1265" s="66"/>
      <c r="R1265" s="66"/>
      <c r="S1265" s="66"/>
      <c r="T1265" s="67"/>
      <c r="U1265" s="36"/>
      <c r="V1265" s="36"/>
      <c r="W1265" s="36"/>
      <c r="X1265" s="36"/>
      <c r="Y1265" s="36"/>
      <c r="Z1265" s="36"/>
      <c r="AA1265" s="36"/>
      <c r="AB1265" s="36"/>
      <c r="AC1265" s="36"/>
      <c r="AD1265" s="36"/>
      <c r="AE1265" s="36"/>
      <c r="AT1265" s="19" t="s">
        <v>152</v>
      </c>
      <c r="AU1265" s="19" t="s">
        <v>78</v>
      </c>
    </row>
    <row r="1266" spans="1:65" s="14" customFormat="1" ht="10.199999999999999">
      <c r="B1266" s="209"/>
      <c r="C1266" s="210"/>
      <c r="D1266" s="200" t="s">
        <v>154</v>
      </c>
      <c r="E1266" s="210"/>
      <c r="F1266" s="212" t="s">
        <v>1296</v>
      </c>
      <c r="G1266" s="210"/>
      <c r="H1266" s="213">
        <v>320.17899999999997</v>
      </c>
      <c r="I1266" s="214"/>
      <c r="J1266" s="210"/>
      <c r="K1266" s="210"/>
      <c r="L1266" s="215"/>
      <c r="M1266" s="216"/>
      <c r="N1266" s="217"/>
      <c r="O1266" s="217"/>
      <c r="P1266" s="217"/>
      <c r="Q1266" s="217"/>
      <c r="R1266" s="217"/>
      <c r="S1266" s="217"/>
      <c r="T1266" s="218"/>
      <c r="AT1266" s="219" t="s">
        <v>154</v>
      </c>
      <c r="AU1266" s="219" t="s">
        <v>78</v>
      </c>
      <c r="AV1266" s="14" t="s">
        <v>78</v>
      </c>
      <c r="AW1266" s="14" t="s">
        <v>4</v>
      </c>
      <c r="AX1266" s="14" t="s">
        <v>74</v>
      </c>
      <c r="AY1266" s="219" t="s">
        <v>144</v>
      </c>
    </row>
    <row r="1267" spans="1:65" s="2" customFormat="1" ht="37.799999999999997" customHeight="1">
      <c r="A1267" s="36"/>
      <c r="B1267" s="37"/>
      <c r="C1267" s="180" t="s">
        <v>1297</v>
      </c>
      <c r="D1267" s="180" t="s">
        <v>146</v>
      </c>
      <c r="E1267" s="181" t="s">
        <v>1298</v>
      </c>
      <c r="F1267" s="182" t="s">
        <v>1299</v>
      </c>
      <c r="G1267" s="183" t="s">
        <v>250</v>
      </c>
      <c r="H1267" s="184">
        <v>79.694999999999993</v>
      </c>
      <c r="I1267" s="185"/>
      <c r="J1267" s="186">
        <f>ROUND(I1267*H1267,2)</f>
        <v>0</v>
      </c>
      <c r="K1267" s="182" t="s">
        <v>150</v>
      </c>
      <c r="L1267" s="41"/>
      <c r="M1267" s="187" t="s">
        <v>19</v>
      </c>
      <c r="N1267" s="188" t="s">
        <v>40</v>
      </c>
      <c r="O1267" s="66"/>
      <c r="P1267" s="189">
        <f>O1267*H1267</f>
        <v>0</v>
      </c>
      <c r="Q1267" s="189">
        <v>3.4099999999999998E-3</v>
      </c>
      <c r="R1267" s="189">
        <f>Q1267*H1267</f>
        <v>0.27175994999999997</v>
      </c>
      <c r="S1267" s="189">
        <v>0</v>
      </c>
      <c r="T1267" s="190">
        <f>S1267*H1267</f>
        <v>0</v>
      </c>
      <c r="U1267" s="36"/>
      <c r="V1267" s="36"/>
      <c r="W1267" s="36"/>
      <c r="X1267" s="36"/>
      <c r="Y1267" s="36"/>
      <c r="Z1267" s="36"/>
      <c r="AA1267" s="36"/>
      <c r="AB1267" s="36"/>
      <c r="AC1267" s="36"/>
      <c r="AD1267" s="36"/>
      <c r="AE1267" s="36"/>
      <c r="AR1267" s="191" t="s">
        <v>106</v>
      </c>
      <c r="AT1267" s="191" t="s">
        <v>146</v>
      </c>
      <c r="AU1267" s="191" t="s">
        <v>78</v>
      </c>
      <c r="AY1267" s="19" t="s">
        <v>144</v>
      </c>
      <c r="BE1267" s="192">
        <f>IF(N1267="základní",J1267,0)</f>
        <v>0</v>
      </c>
      <c r="BF1267" s="192">
        <f>IF(N1267="snížená",J1267,0)</f>
        <v>0</v>
      </c>
      <c r="BG1267" s="192">
        <f>IF(N1267="zákl. přenesená",J1267,0)</f>
        <v>0</v>
      </c>
      <c r="BH1267" s="192">
        <f>IF(N1267="sníž. přenesená",J1267,0)</f>
        <v>0</v>
      </c>
      <c r="BI1267" s="192">
        <f>IF(N1267="nulová",J1267,0)</f>
        <v>0</v>
      </c>
      <c r="BJ1267" s="19" t="s">
        <v>74</v>
      </c>
      <c r="BK1267" s="192">
        <f>ROUND(I1267*H1267,2)</f>
        <v>0</v>
      </c>
      <c r="BL1267" s="19" t="s">
        <v>106</v>
      </c>
      <c r="BM1267" s="191" t="s">
        <v>1300</v>
      </c>
    </row>
    <row r="1268" spans="1:65" s="2" customFormat="1" ht="10.199999999999999">
      <c r="A1268" s="36"/>
      <c r="B1268" s="37"/>
      <c r="C1268" s="38"/>
      <c r="D1268" s="193" t="s">
        <v>152</v>
      </c>
      <c r="E1268" s="38"/>
      <c r="F1268" s="194" t="s">
        <v>1301</v>
      </c>
      <c r="G1268" s="38"/>
      <c r="H1268" s="38"/>
      <c r="I1268" s="195"/>
      <c r="J1268" s="38"/>
      <c r="K1268" s="38"/>
      <c r="L1268" s="41"/>
      <c r="M1268" s="196"/>
      <c r="N1268" s="197"/>
      <c r="O1268" s="66"/>
      <c r="P1268" s="66"/>
      <c r="Q1268" s="66"/>
      <c r="R1268" s="66"/>
      <c r="S1268" s="66"/>
      <c r="T1268" s="67"/>
      <c r="U1268" s="36"/>
      <c r="V1268" s="36"/>
      <c r="W1268" s="36"/>
      <c r="X1268" s="36"/>
      <c r="Y1268" s="36"/>
      <c r="Z1268" s="36"/>
      <c r="AA1268" s="36"/>
      <c r="AB1268" s="36"/>
      <c r="AC1268" s="36"/>
      <c r="AD1268" s="36"/>
      <c r="AE1268" s="36"/>
      <c r="AT1268" s="19" t="s">
        <v>152</v>
      </c>
      <c r="AU1268" s="19" t="s">
        <v>78</v>
      </c>
    </row>
    <row r="1269" spans="1:65" s="13" customFormat="1" ht="10.199999999999999">
      <c r="B1269" s="198"/>
      <c r="C1269" s="199"/>
      <c r="D1269" s="200" t="s">
        <v>154</v>
      </c>
      <c r="E1269" s="201" t="s">
        <v>19</v>
      </c>
      <c r="F1269" s="202" t="s">
        <v>1302</v>
      </c>
      <c r="G1269" s="199"/>
      <c r="H1269" s="201" t="s">
        <v>19</v>
      </c>
      <c r="I1269" s="203"/>
      <c r="J1269" s="199"/>
      <c r="K1269" s="199"/>
      <c r="L1269" s="204"/>
      <c r="M1269" s="205"/>
      <c r="N1269" s="206"/>
      <c r="O1269" s="206"/>
      <c r="P1269" s="206"/>
      <c r="Q1269" s="206"/>
      <c r="R1269" s="206"/>
      <c r="S1269" s="206"/>
      <c r="T1269" s="207"/>
      <c r="AT1269" s="208" t="s">
        <v>154</v>
      </c>
      <c r="AU1269" s="208" t="s">
        <v>78</v>
      </c>
      <c r="AV1269" s="13" t="s">
        <v>74</v>
      </c>
      <c r="AW1269" s="13" t="s">
        <v>31</v>
      </c>
      <c r="AX1269" s="13" t="s">
        <v>69</v>
      </c>
      <c r="AY1269" s="208" t="s">
        <v>144</v>
      </c>
    </row>
    <row r="1270" spans="1:65" s="13" customFormat="1" ht="10.199999999999999">
      <c r="B1270" s="198"/>
      <c r="C1270" s="199"/>
      <c r="D1270" s="200" t="s">
        <v>154</v>
      </c>
      <c r="E1270" s="201" t="s">
        <v>19</v>
      </c>
      <c r="F1270" s="202" t="s">
        <v>1303</v>
      </c>
      <c r="G1270" s="199"/>
      <c r="H1270" s="201" t="s">
        <v>19</v>
      </c>
      <c r="I1270" s="203"/>
      <c r="J1270" s="199"/>
      <c r="K1270" s="199"/>
      <c r="L1270" s="204"/>
      <c r="M1270" s="205"/>
      <c r="N1270" s="206"/>
      <c r="O1270" s="206"/>
      <c r="P1270" s="206"/>
      <c r="Q1270" s="206"/>
      <c r="R1270" s="206"/>
      <c r="S1270" s="206"/>
      <c r="T1270" s="207"/>
      <c r="AT1270" s="208" t="s">
        <v>154</v>
      </c>
      <c r="AU1270" s="208" t="s">
        <v>78</v>
      </c>
      <c r="AV1270" s="13" t="s">
        <v>74</v>
      </c>
      <c r="AW1270" s="13" t="s">
        <v>31</v>
      </c>
      <c r="AX1270" s="13" t="s">
        <v>69</v>
      </c>
      <c r="AY1270" s="208" t="s">
        <v>144</v>
      </c>
    </row>
    <row r="1271" spans="1:65" s="14" customFormat="1" ht="10.199999999999999">
      <c r="B1271" s="209"/>
      <c r="C1271" s="210"/>
      <c r="D1271" s="200" t="s">
        <v>154</v>
      </c>
      <c r="E1271" s="211" t="s">
        <v>19</v>
      </c>
      <c r="F1271" s="212" t="s">
        <v>1304</v>
      </c>
      <c r="G1271" s="210"/>
      <c r="H1271" s="213">
        <v>5.9850000000000003</v>
      </c>
      <c r="I1271" s="214"/>
      <c r="J1271" s="210"/>
      <c r="K1271" s="210"/>
      <c r="L1271" s="215"/>
      <c r="M1271" s="216"/>
      <c r="N1271" s="217"/>
      <c r="O1271" s="217"/>
      <c r="P1271" s="217"/>
      <c r="Q1271" s="217"/>
      <c r="R1271" s="217"/>
      <c r="S1271" s="217"/>
      <c r="T1271" s="218"/>
      <c r="AT1271" s="219" t="s">
        <v>154</v>
      </c>
      <c r="AU1271" s="219" t="s">
        <v>78</v>
      </c>
      <c r="AV1271" s="14" t="s">
        <v>78</v>
      </c>
      <c r="AW1271" s="14" t="s">
        <v>31</v>
      </c>
      <c r="AX1271" s="14" t="s">
        <v>69</v>
      </c>
      <c r="AY1271" s="219" t="s">
        <v>144</v>
      </c>
    </row>
    <row r="1272" spans="1:65" s="14" customFormat="1" ht="10.199999999999999">
      <c r="B1272" s="209"/>
      <c r="C1272" s="210"/>
      <c r="D1272" s="200" t="s">
        <v>154</v>
      </c>
      <c r="E1272" s="211" t="s">
        <v>19</v>
      </c>
      <c r="F1272" s="212" t="s">
        <v>1305</v>
      </c>
      <c r="G1272" s="210"/>
      <c r="H1272" s="213">
        <v>4.8</v>
      </c>
      <c r="I1272" s="214"/>
      <c r="J1272" s="210"/>
      <c r="K1272" s="210"/>
      <c r="L1272" s="215"/>
      <c r="M1272" s="216"/>
      <c r="N1272" s="217"/>
      <c r="O1272" s="217"/>
      <c r="P1272" s="217"/>
      <c r="Q1272" s="217"/>
      <c r="R1272" s="217"/>
      <c r="S1272" s="217"/>
      <c r="T1272" s="218"/>
      <c r="AT1272" s="219" t="s">
        <v>154</v>
      </c>
      <c r="AU1272" s="219" t="s">
        <v>78</v>
      </c>
      <c r="AV1272" s="14" t="s">
        <v>78</v>
      </c>
      <c r="AW1272" s="14" t="s">
        <v>31</v>
      </c>
      <c r="AX1272" s="14" t="s">
        <v>69</v>
      </c>
      <c r="AY1272" s="219" t="s">
        <v>144</v>
      </c>
    </row>
    <row r="1273" spans="1:65" s="14" customFormat="1" ht="10.199999999999999">
      <c r="B1273" s="209"/>
      <c r="C1273" s="210"/>
      <c r="D1273" s="200" t="s">
        <v>154</v>
      </c>
      <c r="E1273" s="211" t="s">
        <v>19</v>
      </c>
      <c r="F1273" s="212" t="s">
        <v>1306</v>
      </c>
      <c r="G1273" s="210"/>
      <c r="H1273" s="213">
        <v>5.87</v>
      </c>
      <c r="I1273" s="214"/>
      <c r="J1273" s="210"/>
      <c r="K1273" s="210"/>
      <c r="L1273" s="215"/>
      <c r="M1273" s="216"/>
      <c r="N1273" s="217"/>
      <c r="O1273" s="217"/>
      <c r="P1273" s="217"/>
      <c r="Q1273" s="217"/>
      <c r="R1273" s="217"/>
      <c r="S1273" s="217"/>
      <c r="T1273" s="218"/>
      <c r="AT1273" s="219" t="s">
        <v>154</v>
      </c>
      <c r="AU1273" s="219" t="s">
        <v>78</v>
      </c>
      <c r="AV1273" s="14" t="s">
        <v>78</v>
      </c>
      <c r="AW1273" s="14" t="s">
        <v>31</v>
      </c>
      <c r="AX1273" s="14" t="s">
        <v>69</v>
      </c>
      <c r="AY1273" s="219" t="s">
        <v>144</v>
      </c>
    </row>
    <row r="1274" spans="1:65" s="16" customFormat="1" ht="10.199999999999999">
      <c r="B1274" s="245"/>
      <c r="C1274" s="246"/>
      <c r="D1274" s="200" t="s">
        <v>154</v>
      </c>
      <c r="E1274" s="247" t="s">
        <v>19</v>
      </c>
      <c r="F1274" s="248" t="s">
        <v>1307</v>
      </c>
      <c r="G1274" s="246"/>
      <c r="H1274" s="249">
        <v>16.655000000000001</v>
      </c>
      <c r="I1274" s="250"/>
      <c r="J1274" s="246"/>
      <c r="K1274" s="246"/>
      <c r="L1274" s="251"/>
      <c r="M1274" s="252"/>
      <c r="N1274" s="253"/>
      <c r="O1274" s="253"/>
      <c r="P1274" s="253"/>
      <c r="Q1274" s="253"/>
      <c r="R1274" s="253"/>
      <c r="S1274" s="253"/>
      <c r="T1274" s="254"/>
      <c r="AT1274" s="255" t="s">
        <v>154</v>
      </c>
      <c r="AU1274" s="255" t="s">
        <v>78</v>
      </c>
      <c r="AV1274" s="16" t="s">
        <v>103</v>
      </c>
      <c r="AW1274" s="16" t="s">
        <v>31</v>
      </c>
      <c r="AX1274" s="16" t="s">
        <v>69</v>
      </c>
      <c r="AY1274" s="255" t="s">
        <v>144</v>
      </c>
    </row>
    <row r="1275" spans="1:65" s="13" customFormat="1" ht="10.199999999999999">
      <c r="B1275" s="198"/>
      <c r="C1275" s="199"/>
      <c r="D1275" s="200" t="s">
        <v>154</v>
      </c>
      <c r="E1275" s="201" t="s">
        <v>19</v>
      </c>
      <c r="F1275" s="202" t="s">
        <v>1308</v>
      </c>
      <c r="G1275" s="199"/>
      <c r="H1275" s="201" t="s">
        <v>19</v>
      </c>
      <c r="I1275" s="203"/>
      <c r="J1275" s="199"/>
      <c r="K1275" s="199"/>
      <c r="L1275" s="204"/>
      <c r="M1275" s="205"/>
      <c r="N1275" s="206"/>
      <c r="O1275" s="206"/>
      <c r="P1275" s="206"/>
      <c r="Q1275" s="206"/>
      <c r="R1275" s="206"/>
      <c r="S1275" s="206"/>
      <c r="T1275" s="207"/>
      <c r="AT1275" s="208" t="s">
        <v>154</v>
      </c>
      <c r="AU1275" s="208" t="s">
        <v>78</v>
      </c>
      <c r="AV1275" s="13" t="s">
        <v>74</v>
      </c>
      <c r="AW1275" s="13" t="s">
        <v>31</v>
      </c>
      <c r="AX1275" s="13" t="s">
        <v>69</v>
      </c>
      <c r="AY1275" s="208" t="s">
        <v>144</v>
      </c>
    </row>
    <row r="1276" spans="1:65" s="14" customFormat="1" ht="10.199999999999999">
      <c r="B1276" s="209"/>
      <c r="C1276" s="210"/>
      <c r="D1276" s="200" t="s">
        <v>154</v>
      </c>
      <c r="E1276" s="211" t="s">
        <v>19</v>
      </c>
      <c r="F1276" s="212" t="s">
        <v>1309</v>
      </c>
      <c r="G1276" s="210"/>
      <c r="H1276" s="213">
        <v>14.72</v>
      </c>
      <c r="I1276" s="214"/>
      <c r="J1276" s="210"/>
      <c r="K1276" s="210"/>
      <c r="L1276" s="215"/>
      <c r="M1276" s="216"/>
      <c r="N1276" s="217"/>
      <c r="O1276" s="217"/>
      <c r="P1276" s="217"/>
      <c r="Q1276" s="217"/>
      <c r="R1276" s="217"/>
      <c r="S1276" s="217"/>
      <c r="T1276" s="218"/>
      <c r="AT1276" s="219" t="s">
        <v>154</v>
      </c>
      <c r="AU1276" s="219" t="s">
        <v>78</v>
      </c>
      <c r="AV1276" s="14" t="s">
        <v>78</v>
      </c>
      <c r="AW1276" s="14" t="s">
        <v>31</v>
      </c>
      <c r="AX1276" s="14" t="s">
        <v>69</v>
      </c>
      <c r="AY1276" s="219" t="s">
        <v>144</v>
      </c>
    </row>
    <row r="1277" spans="1:65" s="14" customFormat="1" ht="10.199999999999999">
      <c r="B1277" s="209"/>
      <c r="C1277" s="210"/>
      <c r="D1277" s="200" t="s">
        <v>154</v>
      </c>
      <c r="E1277" s="211" t="s">
        <v>19</v>
      </c>
      <c r="F1277" s="212" t="s">
        <v>1310</v>
      </c>
      <c r="G1277" s="210"/>
      <c r="H1277" s="213">
        <v>14.88</v>
      </c>
      <c r="I1277" s="214"/>
      <c r="J1277" s="210"/>
      <c r="K1277" s="210"/>
      <c r="L1277" s="215"/>
      <c r="M1277" s="216"/>
      <c r="N1277" s="217"/>
      <c r="O1277" s="217"/>
      <c r="P1277" s="217"/>
      <c r="Q1277" s="217"/>
      <c r="R1277" s="217"/>
      <c r="S1277" s="217"/>
      <c r="T1277" s="218"/>
      <c r="AT1277" s="219" t="s">
        <v>154</v>
      </c>
      <c r="AU1277" s="219" t="s">
        <v>78</v>
      </c>
      <c r="AV1277" s="14" t="s">
        <v>78</v>
      </c>
      <c r="AW1277" s="14" t="s">
        <v>31</v>
      </c>
      <c r="AX1277" s="14" t="s">
        <v>69</v>
      </c>
      <c r="AY1277" s="219" t="s">
        <v>144</v>
      </c>
    </row>
    <row r="1278" spans="1:65" s="14" customFormat="1" ht="10.199999999999999">
      <c r="B1278" s="209"/>
      <c r="C1278" s="210"/>
      <c r="D1278" s="200" t="s">
        <v>154</v>
      </c>
      <c r="E1278" s="211" t="s">
        <v>19</v>
      </c>
      <c r="F1278" s="212" t="s">
        <v>1311</v>
      </c>
      <c r="G1278" s="210"/>
      <c r="H1278" s="213">
        <v>10.98</v>
      </c>
      <c r="I1278" s="214"/>
      <c r="J1278" s="210"/>
      <c r="K1278" s="210"/>
      <c r="L1278" s="215"/>
      <c r="M1278" s="216"/>
      <c r="N1278" s="217"/>
      <c r="O1278" s="217"/>
      <c r="P1278" s="217"/>
      <c r="Q1278" s="217"/>
      <c r="R1278" s="217"/>
      <c r="S1278" s="217"/>
      <c r="T1278" s="218"/>
      <c r="AT1278" s="219" t="s">
        <v>154</v>
      </c>
      <c r="AU1278" s="219" t="s">
        <v>78</v>
      </c>
      <c r="AV1278" s="14" t="s">
        <v>78</v>
      </c>
      <c r="AW1278" s="14" t="s">
        <v>31</v>
      </c>
      <c r="AX1278" s="14" t="s">
        <v>69</v>
      </c>
      <c r="AY1278" s="219" t="s">
        <v>144</v>
      </c>
    </row>
    <row r="1279" spans="1:65" s="14" customFormat="1" ht="10.199999999999999">
      <c r="B1279" s="209"/>
      <c r="C1279" s="210"/>
      <c r="D1279" s="200" t="s">
        <v>154</v>
      </c>
      <c r="E1279" s="211" t="s">
        <v>19</v>
      </c>
      <c r="F1279" s="212" t="s">
        <v>1312</v>
      </c>
      <c r="G1279" s="210"/>
      <c r="H1279" s="213">
        <v>6.5</v>
      </c>
      <c r="I1279" s="214"/>
      <c r="J1279" s="210"/>
      <c r="K1279" s="210"/>
      <c r="L1279" s="215"/>
      <c r="M1279" s="216"/>
      <c r="N1279" s="217"/>
      <c r="O1279" s="217"/>
      <c r="P1279" s="217"/>
      <c r="Q1279" s="217"/>
      <c r="R1279" s="217"/>
      <c r="S1279" s="217"/>
      <c r="T1279" s="218"/>
      <c r="AT1279" s="219" t="s">
        <v>154</v>
      </c>
      <c r="AU1279" s="219" t="s">
        <v>78</v>
      </c>
      <c r="AV1279" s="14" t="s">
        <v>78</v>
      </c>
      <c r="AW1279" s="14" t="s">
        <v>31</v>
      </c>
      <c r="AX1279" s="14" t="s">
        <v>69</v>
      </c>
      <c r="AY1279" s="219" t="s">
        <v>144</v>
      </c>
    </row>
    <row r="1280" spans="1:65" s="14" customFormat="1" ht="10.199999999999999">
      <c r="B1280" s="209"/>
      <c r="C1280" s="210"/>
      <c r="D1280" s="200" t="s">
        <v>154</v>
      </c>
      <c r="E1280" s="211" t="s">
        <v>19</v>
      </c>
      <c r="F1280" s="212" t="s">
        <v>1313</v>
      </c>
      <c r="G1280" s="210"/>
      <c r="H1280" s="213">
        <v>6.78</v>
      </c>
      <c r="I1280" s="214"/>
      <c r="J1280" s="210"/>
      <c r="K1280" s="210"/>
      <c r="L1280" s="215"/>
      <c r="M1280" s="216"/>
      <c r="N1280" s="217"/>
      <c r="O1280" s="217"/>
      <c r="P1280" s="217"/>
      <c r="Q1280" s="217"/>
      <c r="R1280" s="217"/>
      <c r="S1280" s="217"/>
      <c r="T1280" s="218"/>
      <c r="AT1280" s="219" t="s">
        <v>154</v>
      </c>
      <c r="AU1280" s="219" t="s">
        <v>78</v>
      </c>
      <c r="AV1280" s="14" t="s">
        <v>78</v>
      </c>
      <c r="AW1280" s="14" t="s">
        <v>31</v>
      </c>
      <c r="AX1280" s="14" t="s">
        <v>69</v>
      </c>
      <c r="AY1280" s="219" t="s">
        <v>144</v>
      </c>
    </row>
    <row r="1281" spans="1:65" s="14" customFormat="1" ht="10.199999999999999">
      <c r="B1281" s="209"/>
      <c r="C1281" s="210"/>
      <c r="D1281" s="200" t="s">
        <v>154</v>
      </c>
      <c r="E1281" s="211" t="s">
        <v>19</v>
      </c>
      <c r="F1281" s="212" t="s">
        <v>1314</v>
      </c>
      <c r="G1281" s="210"/>
      <c r="H1281" s="213">
        <v>9.18</v>
      </c>
      <c r="I1281" s="214"/>
      <c r="J1281" s="210"/>
      <c r="K1281" s="210"/>
      <c r="L1281" s="215"/>
      <c r="M1281" s="216"/>
      <c r="N1281" s="217"/>
      <c r="O1281" s="217"/>
      <c r="P1281" s="217"/>
      <c r="Q1281" s="217"/>
      <c r="R1281" s="217"/>
      <c r="S1281" s="217"/>
      <c r="T1281" s="218"/>
      <c r="AT1281" s="219" t="s">
        <v>154</v>
      </c>
      <c r="AU1281" s="219" t="s">
        <v>78</v>
      </c>
      <c r="AV1281" s="14" t="s">
        <v>78</v>
      </c>
      <c r="AW1281" s="14" t="s">
        <v>31</v>
      </c>
      <c r="AX1281" s="14" t="s">
        <v>69</v>
      </c>
      <c r="AY1281" s="219" t="s">
        <v>144</v>
      </c>
    </row>
    <row r="1282" spans="1:65" s="16" customFormat="1" ht="10.199999999999999">
      <c r="B1282" s="245"/>
      <c r="C1282" s="246"/>
      <c r="D1282" s="200" t="s">
        <v>154</v>
      </c>
      <c r="E1282" s="247" t="s">
        <v>19</v>
      </c>
      <c r="F1282" s="248" t="s">
        <v>1307</v>
      </c>
      <c r="G1282" s="246"/>
      <c r="H1282" s="249">
        <v>63.04</v>
      </c>
      <c r="I1282" s="250"/>
      <c r="J1282" s="246"/>
      <c r="K1282" s="246"/>
      <c r="L1282" s="251"/>
      <c r="M1282" s="252"/>
      <c r="N1282" s="253"/>
      <c r="O1282" s="253"/>
      <c r="P1282" s="253"/>
      <c r="Q1282" s="253"/>
      <c r="R1282" s="253"/>
      <c r="S1282" s="253"/>
      <c r="T1282" s="254"/>
      <c r="AT1282" s="255" t="s">
        <v>154</v>
      </c>
      <c r="AU1282" s="255" t="s">
        <v>78</v>
      </c>
      <c r="AV1282" s="16" t="s">
        <v>103</v>
      </c>
      <c r="AW1282" s="16" t="s">
        <v>31</v>
      </c>
      <c r="AX1282" s="16" t="s">
        <v>69</v>
      </c>
      <c r="AY1282" s="255" t="s">
        <v>144</v>
      </c>
    </row>
    <row r="1283" spans="1:65" s="15" customFormat="1" ht="10.199999999999999">
      <c r="B1283" s="220"/>
      <c r="C1283" s="221"/>
      <c r="D1283" s="200" t="s">
        <v>154</v>
      </c>
      <c r="E1283" s="222" t="s">
        <v>19</v>
      </c>
      <c r="F1283" s="223" t="s">
        <v>158</v>
      </c>
      <c r="G1283" s="221"/>
      <c r="H1283" s="224">
        <v>79.694999999999993</v>
      </c>
      <c r="I1283" s="225"/>
      <c r="J1283" s="221"/>
      <c r="K1283" s="221"/>
      <c r="L1283" s="226"/>
      <c r="M1283" s="227"/>
      <c r="N1283" s="228"/>
      <c r="O1283" s="228"/>
      <c r="P1283" s="228"/>
      <c r="Q1283" s="228"/>
      <c r="R1283" s="228"/>
      <c r="S1283" s="228"/>
      <c r="T1283" s="229"/>
      <c r="AT1283" s="230" t="s">
        <v>154</v>
      </c>
      <c r="AU1283" s="230" t="s">
        <v>78</v>
      </c>
      <c r="AV1283" s="15" t="s">
        <v>106</v>
      </c>
      <c r="AW1283" s="15" t="s">
        <v>31</v>
      </c>
      <c r="AX1283" s="15" t="s">
        <v>74</v>
      </c>
      <c r="AY1283" s="230" t="s">
        <v>144</v>
      </c>
    </row>
    <row r="1284" spans="1:65" s="2" customFormat="1" ht="16.5" customHeight="1">
      <c r="A1284" s="36"/>
      <c r="B1284" s="37"/>
      <c r="C1284" s="231" t="s">
        <v>1315</v>
      </c>
      <c r="D1284" s="231" t="s">
        <v>195</v>
      </c>
      <c r="E1284" s="232" t="s">
        <v>1316</v>
      </c>
      <c r="F1284" s="233" t="s">
        <v>1317</v>
      </c>
      <c r="G1284" s="234" t="s">
        <v>232</v>
      </c>
      <c r="H1284" s="235">
        <v>5.2050000000000001</v>
      </c>
      <c r="I1284" s="236"/>
      <c r="J1284" s="237">
        <f>ROUND(I1284*H1284,2)</f>
        <v>0</v>
      </c>
      <c r="K1284" s="233" t="s">
        <v>19</v>
      </c>
      <c r="L1284" s="238"/>
      <c r="M1284" s="239" t="s">
        <v>19</v>
      </c>
      <c r="N1284" s="240" t="s">
        <v>40</v>
      </c>
      <c r="O1284" s="66"/>
      <c r="P1284" s="189">
        <f>O1284*H1284</f>
        <v>0</v>
      </c>
      <c r="Q1284" s="189">
        <v>7.1999999999999998E-3</v>
      </c>
      <c r="R1284" s="189">
        <f>Q1284*H1284</f>
        <v>3.7476000000000002E-2</v>
      </c>
      <c r="S1284" s="189">
        <v>0</v>
      </c>
      <c r="T1284" s="190">
        <f>S1284*H1284</f>
        <v>0</v>
      </c>
      <c r="U1284" s="36"/>
      <c r="V1284" s="36"/>
      <c r="W1284" s="36"/>
      <c r="X1284" s="36"/>
      <c r="Y1284" s="36"/>
      <c r="Z1284" s="36"/>
      <c r="AA1284" s="36"/>
      <c r="AB1284" s="36"/>
      <c r="AC1284" s="36"/>
      <c r="AD1284" s="36"/>
      <c r="AE1284" s="36"/>
      <c r="AR1284" s="191" t="s">
        <v>198</v>
      </c>
      <c r="AT1284" s="191" t="s">
        <v>195</v>
      </c>
      <c r="AU1284" s="191" t="s">
        <v>78</v>
      </c>
      <c r="AY1284" s="19" t="s">
        <v>144</v>
      </c>
      <c r="BE1284" s="192">
        <f>IF(N1284="základní",J1284,0)</f>
        <v>0</v>
      </c>
      <c r="BF1284" s="192">
        <f>IF(N1284="snížená",J1284,0)</f>
        <v>0</v>
      </c>
      <c r="BG1284" s="192">
        <f>IF(N1284="zákl. přenesená",J1284,0)</f>
        <v>0</v>
      </c>
      <c r="BH1284" s="192">
        <f>IF(N1284="sníž. přenesená",J1284,0)</f>
        <v>0</v>
      </c>
      <c r="BI1284" s="192">
        <f>IF(N1284="nulová",J1284,0)</f>
        <v>0</v>
      </c>
      <c r="BJ1284" s="19" t="s">
        <v>74</v>
      </c>
      <c r="BK1284" s="192">
        <f>ROUND(I1284*H1284,2)</f>
        <v>0</v>
      </c>
      <c r="BL1284" s="19" t="s">
        <v>106</v>
      </c>
      <c r="BM1284" s="191" t="s">
        <v>1318</v>
      </c>
    </row>
    <row r="1285" spans="1:65" s="14" customFormat="1" ht="10.199999999999999">
      <c r="B1285" s="209"/>
      <c r="C1285" s="210"/>
      <c r="D1285" s="200" t="s">
        <v>154</v>
      </c>
      <c r="E1285" s="211" t="s">
        <v>19</v>
      </c>
      <c r="F1285" s="212" t="s">
        <v>1319</v>
      </c>
      <c r="G1285" s="210"/>
      <c r="H1285" s="213">
        <v>5.2050000000000001</v>
      </c>
      <c r="I1285" s="214"/>
      <c r="J1285" s="210"/>
      <c r="K1285" s="210"/>
      <c r="L1285" s="215"/>
      <c r="M1285" s="216"/>
      <c r="N1285" s="217"/>
      <c r="O1285" s="217"/>
      <c r="P1285" s="217"/>
      <c r="Q1285" s="217"/>
      <c r="R1285" s="217"/>
      <c r="S1285" s="217"/>
      <c r="T1285" s="218"/>
      <c r="AT1285" s="219" t="s">
        <v>154</v>
      </c>
      <c r="AU1285" s="219" t="s">
        <v>78</v>
      </c>
      <c r="AV1285" s="14" t="s">
        <v>78</v>
      </c>
      <c r="AW1285" s="14" t="s">
        <v>31</v>
      </c>
      <c r="AX1285" s="14" t="s">
        <v>69</v>
      </c>
      <c r="AY1285" s="219" t="s">
        <v>144</v>
      </c>
    </row>
    <row r="1286" spans="1:65" s="15" customFormat="1" ht="10.199999999999999">
      <c r="B1286" s="220"/>
      <c r="C1286" s="221"/>
      <c r="D1286" s="200" t="s">
        <v>154</v>
      </c>
      <c r="E1286" s="222" t="s">
        <v>19</v>
      </c>
      <c r="F1286" s="223" t="s">
        <v>158</v>
      </c>
      <c r="G1286" s="221"/>
      <c r="H1286" s="224">
        <v>5.2050000000000001</v>
      </c>
      <c r="I1286" s="225"/>
      <c r="J1286" s="221"/>
      <c r="K1286" s="221"/>
      <c r="L1286" s="226"/>
      <c r="M1286" s="227"/>
      <c r="N1286" s="228"/>
      <c r="O1286" s="228"/>
      <c r="P1286" s="228"/>
      <c r="Q1286" s="228"/>
      <c r="R1286" s="228"/>
      <c r="S1286" s="228"/>
      <c r="T1286" s="229"/>
      <c r="AT1286" s="230" t="s">
        <v>154</v>
      </c>
      <c r="AU1286" s="230" t="s">
        <v>78</v>
      </c>
      <c r="AV1286" s="15" t="s">
        <v>106</v>
      </c>
      <c r="AW1286" s="15" t="s">
        <v>31</v>
      </c>
      <c r="AX1286" s="15" t="s">
        <v>74</v>
      </c>
      <c r="AY1286" s="230" t="s">
        <v>144</v>
      </c>
    </row>
    <row r="1287" spans="1:65" s="2" customFormat="1" ht="16.5" customHeight="1">
      <c r="A1287" s="36"/>
      <c r="B1287" s="37"/>
      <c r="C1287" s="231" t="s">
        <v>1320</v>
      </c>
      <c r="D1287" s="231" t="s">
        <v>195</v>
      </c>
      <c r="E1287" s="232" t="s">
        <v>1292</v>
      </c>
      <c r="F1287" s="233" t="s">
        <v>1293</v>
      </c>
      <c r="G1287" s="234" t="s">
        <v>232</v>
      </c>
      <c r="H1287" s="235">
        <v>24.625</v>
      </c>
      <c r="I1287" s="236"/>
      <c r="J1287" s="237">
        <f>ROUND(I1287*H1287,2)</f>
        <v>0</v>
      </c>
      <c r="K1287" s="233" t="s">
        <v>150</v>
      </c>
      <c r="L1287" s="238"/>
      <c r="M1287" s="239" t="s">
        <v>19</v>
      </c>
      <c r="N1287" s="240" t="s">
        <v>40</v>
      </c>
      <c r="O1287" s="66"/>
      <c r="P1287" s="189">
        <f>O1287*H1287</f>
        <v>0</v>
      </c>
      <c r="Q1287" s="189">
        <v>1.46E-2</v>
      </c>
      <c r="R1287" s="189">
        <f>Q1287*H1287</f>
        <v>0.35952499999999998</v>
      </c>
      <c r="S1287" s="189">
        <v>0</v>
      </c>
      <c r="T1287" s="190">
        <f>S1287*H1287</f>
        <v>0</v>
      </c>
      <c r="U1287" s="36"/>
      <c r="V1287" s="36"/>
      <c r="W1287" s="36"/>
      <c r="X1287" s="36"/>
      <c r="Y1287" s="36"/>
      <c r="Z1287" s="36"/>
      <c r="AA1287" s="36"/>
      <c r="AB1287" s="36"/>
      <c r="AC1287" s="36"/>
      <c r="AD1287" s="36"/>
      <c r="AE1287" s="36"/>
      <c r="AR1287" s="191" t="s">
        <v>198</v>
      </c>
      <c r="AT1287" s="191" t="s">
        <v>195</v>
      </c>
      <c r="AU1287" s="191" t="s">
        <v>78</v>
      </c>
      <c r="AY1287" s="19" t="s">
        <v>144</v>
      </c>
      <c r="BE1287" s="192">
        <f>IF(N1287="základní",J1287,0)</f>
        <v>0</v>
      </c>
      <c r="BF1287" s="192">
        <f>IF(N1287="snížená",J1287,0)</f>
        <v>0</v>
      </c>
      <c r="BG1287" s="192">
        <f>IF(N1287="zákl. přenesená",J1287,0)</f>
        <v>0</v>
      </c>
      <c r="BH1287" s="192">
        <f>IF(N1287="sníž. přenesená",J1287,0)</f>
        <v>0</v>
      </c>
      <c r="BI1287" s="192">
        <f>IF(N1287="nulová",J1287,0)</f>
        <v>0</v>
      </c>
      <c r="BJ1287" s="19" t="s">
        <v>74</v>
      </c>
      <c r="BK1287" s="192">
        <f>ROUND(I1287*H1287,2)</f>
        <v>0</v>
      </c>
      <c r="BL1287" s="19" t="s">
        <v>106</v>
      </c>
      <c r="BM1287" s="191" t="s">
        <v>1321</v>
      </c>
    </row>
    <row r="1288" spans="1:65" s="2" customFormat="1" ht="10.199999999999999">
      <c r="A1288" s="36"/>
      <c r="B1288" s="37"/>
      <c r="C1288" s="38"/>
      <c r="D1288" s="193" t="s">
        <v>152</v>
      </c>
      <c r="E1288" s="38"/>
      <c r="F1288" s="194" t="s">
        <v>1295</v>
      </c>
      <c r="G1288" s="38"/>
      <c r="H1288" s="38"/>
      <c r="I1288" s="195"/>
      <c r="J1288" s="38"/>
      <c r="K1288" s="38"/>
      <c r="L1288" s="41"/>
      <c r="M1288" s="196"/>
      <c r="N1288" s="197"/>
      <c r="O1288" s="66"/>
      <c r="P1288" s="66"/>
      <c r="Q1288" s="66"/>
      <c r="R1288" s="66"/>
      <c r="S1288" s="66"/>
      <c r="T1288" s="67"/>
      <c r="U1288" s="36"/>
      <c r="V1288" s="36"/>
      <c r="W1288" s="36"/>
      <c r="X1288" s="36"/>
      <c r="Y1288" s="36"/>
      <c r="Z1288" s="36"/>
      <c r="AA1288" s="36"/>
      <c r="AB1288" s="36"/>
      <c r="AC1288" s="36"/>
      <c r="AD1288" s="36"/>
      <c r="AE1288" s="36"/>
      <c r="AT1288" s="19" t="s">
        <v>152</v>
      </c>
      <c r="AU1288" s="19" t="s">
        <v>78</v>
      </c>
    </row>
    <row r="1289" spans="1:65" s="13" customFormat="1" ht="10.199999999999999">
      <c r="B1289" s="198"/>
      <c r="C1289" s="199"/>
      <c r="D1289" s="200" t="s">
        <v>154</v>
      </c>
      <c r="E1289" s="201" t="s">
        <v>19</v>
      </c>
      <c r="F1289" s="202" t="s">
        <v>721</v>
      </c>
      <c r="G1289" s="199"/>
      <c r="H1289" s="201" t="s">
        <v>19</v>
      </c>
      <c r="I1289" s="203"/>
      <c r="J1289" s="199"/>
      <c r="K1289" s="199"/>
      <c r="L1289" s="204"/>
      <c r="M1289" s="205"/>
      <c r="N1289" s="206"/>
      <c r="O1289" s="206"/>
      <c r="P1289" s="206"/>
      <c r="Q1289" s="206"/>
      <c r="R1289" s="206"/>
      <c r="S1289" s="206"/>
      <c r="T1289" s="207"/>
      <c r="AT1289" s="208" t="s">
        <v>154</v>
      </c>
      <c r="AU1289" s="208" t="s">
        <v>78</v>
      </c>
      <c r="AV1289" s="13" t="s">
        <v>74</v>
      </c>
      <c r="AW1289" s="13" t="s">
        <v>31</v>
      </c>
      <c r="AX1289" s="13" t="s">
        <v>69</v>
      </c>
      <c r="AY1289" s="208" t="s">
        <v>144</v>
      </c>
    </row>
    <row r="1290" spans="1:65" s="14" customFormat="1" ht="10.199999999999999">
      <c r="B1290" s="209"/>
      <c r="C1290" s="210"/>
      <c r="D1290" s="200" t="s">
        <v>154</v>
      </c>
      <c r="E1290" s="211" t="s">
        <v>19</v>
      </c>
      <c r="F1290" s="212" t="s">
        <v>1322</v>
      </c>
      <c r="G1290" s="210"/>
      <c r="H1290" s="213">
        <v>19.7</v>
      </c>
      <c r="I1290" s="214"/>
      <c r="J1290" s="210"/>
      <c r="K1290" s="210"/>
      <c r="L1290" s="215"/>
      <c r="M1290" s="216"/>
      <c r="N1290" s="217"/>
      <c r="O1290" s="217"/>
      <c r="P1290" s="217"/>
      <c r="Q1290" s="217"/>
      <c r="R1290" s="217"/>
      <c r="S1290" s="217"/>
      <c r="T1290" s="218"/>
      <c r="AT1290" s="219" t="s">
        <v>154</v>
      </c>
      <c r="AU1290" s="219" t="s">
        <v>78</v>
      </c>
      <c r="AV1290" s="14" t="s">
        <v>78</v>
      </c>
      <c r="AW1290" s="14" t="s">
        <v>31</v>
      </c>
      <c r="AX1290" s="14" t="s">
        <v>69</v>
      </c>
      <c r="AY1290" s="219" t="s">
        <v>144</v>
      </c>
    </row>
    <row r="1291" spans="1:65" s="15" customFormat="1" ht="10.199999999999999">
      <c r="B1291" s="220"/>
      <c r="C1291" s="221"/>
      <c r="D1291" s="200" t="s">
        <v>154</v>
      </c>
      <c r="E1291" s="222" t="s">
        <v>19</v>
      </c>
      <c r="F1291" s="223" t="s">
        <v>158</v>
      </c>
      <c r="G1291" s="221"/>
      <c r="H1291" s="224">
        <v>19.7</v>
      </c>
      <c r="I1291" s="225"/>
      <c r="J1291" s="221"/>
      <c r="K1291" s="221"/>
      <c r="L1291" s="226"/>
      <c r="M1291" s="227"/>
      <c r="N1291" s="228"/>
      <c r="O1291" s="228"/>
      <c r="P1291" s="228"/>
      <c r="Q1291" s="228"/>
      <c r="R1291" s="228"/>
      <c r="S1291" s="228"/>
      <c r="T1291" s="229"/>
      <c r="AT1291" s="230" t="s">
        <v>154</v>
      </c>
      <c r="AU1291" s="230" t="s">
        <v>78</v>
      </c>
      <c r="AV1291" s="15" t="s">
        <v>106</v>
      </c>
      <c r="AW1291" s="15" t="s">
        <v>31</v>
      </c>
      <c r="AX1291" s="15" t="s">
        <v>74</v>
      </c>
      <c r="AY1291" s="230" t="s">
        <v>144</v>
      </c>
    </row>
    <row r="1292" spans="1:65" s="14" customFormat="1" ht="10.199999999999999">
      <c r="B1292" s="209"/>
      <c r="C1292" s="210"/>
      <c r="D1292" s="200" t="s">
        <v>154</v>
      </c>
      <c r="E1292" s="210"/>
      <c r="F1292" s="212" t="s">
        <v>1323</v>
      </c>
      <c r="G1292" s="210"/>
      <c r="H1292" s="213">
        <v>24.625</v>
      </c>
      <c r="I1292" s="214"/>
      <c r="J1292" s="210"/>
      <c r="K1292" s="210"/>
      <c r="L1292" s="215"/>
      <c r="M1292" s="216"/>
      <c r="N1292" s="217"/>
      <c r="O1292" s="217"/>
      <c r="P1292" s="217"/>
      <c r="Q1292" s="217"/>
      <c r="R1292" s="217"/>
      <c r="S1292" s="217"/>
      <c r="T1292" s="218"/>
      <c r="AT1292" s="219" t="s">
        <v>154</v>
      </c>
      <c r="AU1292" s="219" t="s">
        <v>78</v>
      </c>
      <c r="AV1292" s="14" t="s">
        <v>78</v>
      </c>
      <c r="AW1292" s="14" t="s">
        <v>4</v>
      </c>
      <c r="AX1292" s="14" t="s">
        <v>74</v>
      </c>
      <c r="AY1292" s="219" t="s">
        <v>144</v>
      </c>
    </row>
    <row r="1293" spans="1:65" s="2" customFormat="1" ht="24.15" customHeight="1">
      <c r="A1293" s="36"/>
      <c r="B1293" s="37"/>
      <c r="C1293" s="180" t="s">
        <v>1324</v>
      </c>
      <c r="D1293" s="180" t="s">
        <v>146</v>
      </c>
      <c r="E1293" s="181" t="s">
        <v>1325</v>
      </c>
      <c r="F1293" s="182" t="s">
        <v>1326</v>
      </c>
      <c r="G1293" s="183" t="s">
        <v>232</v>
      </c>
      <c r="H1293" s="184">
        <v>264.21499999999997</v>
      </c>
      <c r="I1293" s="185"/>
      <c r="J1293" s="186">
        <f>ROUND(I1293*H1293,2)</f>
        <v>0</v>
      </c>
      <c r="K1293" s="182" t="s">
        <v>150</v>
      </c>
      <c r="L1293" s="41"/>
      <c r="M1293" s="187" t="s">
        <v>19</v>
      </c>
      <c r="N1293" s="188" t="s">
        <v>40</v>
      </c>
      <c r="O1293" s="66"/>
      <c r="P1293" s="189">
        <f>O1293*H1293</f>
        <v>0</v>
      </c>
      <c r="Q1293" s="189">
        <v>1.7829999999999999E-2</v>
      </c>
      <c r="R1293" s="189">
        <f>Q1293*H1293</f>
        <v>4.710953449999999</v>
      </c>
      <c r="S1293" s="189">
        <v>0</v>
      </c>
      <c r="T1293" s="190">
        <f>S1293*H1293</f>
        <v>0</v>
      </c>
      <c r="U1293" s="36"/>
      <c r="V1293" s="36"/>
      <c r="W1293" s="36"/>
      <c r="X1293" s="36"/>
      <c r="Y1293" s="36"/>
      <c r="Z1293" s="36"/>
      <c r="AA1293" s="36"/>
      <c r="AB1293" s="36"/>
      <c r="AC1293" s="36"/>
      <c r="AD1293" s="36"/>
      <c r="AE1293" s="36"/>
      <c r="AR1293" s="191" t="s">
        <v>106</v>
      </c>
      <c r="AT1293" s="191" t="s">
        <v>146</v>
      </c>
      <c r="AU1293" s="191" t="s">
        <v>78</v>
      </c>
      <c r="AY1293" s="19" t="s">
        <v>144</v>
      </c>
      <c r="BE1293" s="192">
        <f>IF(N1293="základní",J1293,0)</f>
        <v>0</v>
      </c>
      <c r="BF1293" s="192">
        <f>IF(N1293="snížená",J1293,0)</f>
        <v>0</v>
      </c>
      <c r="BG1293" s="192">
        <f>IF(N1293="zákl. přenesená",J1293,0)</f>
        <v>0</v>
      </c>
      <c r="BH1293" s="192">
        <f>IF(N1293="sníž. přenesená",J1293,0)</f>
        <v>0</v>
      </c>
      <c r="BI1293" s="192">
        <f>IF(N1293="nulová",J1293,0)</f>
        <v>0</v>
      </c>
      <c r="BJ1293" s="19" t="s">
        <v>74</v>
      </c>
      <c r="BK1293" s="192">
        <f>ROUND(I1293*H1293,2)</f>
        <v>0</v>
      </c>
      <c r="BL1293" s="19" t="s">
        <v>106</v>
      </c>
      <c r="BM1293" s="191" t="s">
        <v>1327</v>
      </c>
    </row>
    <row r="1294" spans="1:65" s="2" customFormat="1" ht="10.199999999999999">
      <c r="A1294" s="36"/>
      <c r="B1294" s="37"/>
      <c r="C1294" s="38"/>
      <c r="D1294" s="193" t="s">
        <v>152</v>
      </c>
      <c r="E1294" s="38"/>
      <c r="F1294" s="194" t="s">
        <v>1328</v>
      </c>
      <c r="G1294" s="38"/>
      <c r="H1294" s="38"/>
      <c r="I1294" s="195"/>
      <c r="J1294" s="38"/>
      <c r="K1294" s="38"/>
      <c r="L1294" s="41"/>
      <c r="M1294" s="196"/>
      <c r="N1294" s="197"/>
      <c r="O1294" s="66"/>
      <c r="P1294" s="66"/>
      <c r="Q1294" s="66"/>
      <c r="R1294" s="66"/>
      <c r="S1294" s="66"/>
      <c r="T1294" s="67"/>
      <c r="U1294" s="36"/>
      <c r="V1294" s="36"/>
      <c r="W1294" s="36"/>
      <c r="X1294" s="36"/>
      <c r="Y1294" s="36"/>
      <c r="Z1294" s="36"/>
      <c r="AA1294" s="36"/>
      <c r="AB1294" s="36"/>
      <c r="AC1294" s="36"/>
      <c r="AD1294" s="36"/>
      <c r="AE1294" s="36"/>
      <c r="AT1294" s="19" t="s">
        <v>152</v>
      </c>
      <c r="AU1294" s="19" t="s">
        <v>78</v>
      </c>
    </row>
    <row r="1295" spans="1:65" s="13" customFormat="1" ht="10.199999999999999">
      <c r="B1295" s="198"/>
      <c r="C1295" s="199"/>
      <c r="D1295" s="200" t="s">
        <v>154</v>
      </c>
      <c r="E1295" s="201" t="s">
        <v>19</v>
      </c>
      <c r="F1295" s="202" t="s">
        <v>1329</v>
      </c>
      <c r="G1295" s="199"/>
      <c r="H1295" s="201" t="s">
        <v>19</v>
      </c>
      <c r="I1295" s="203"/>
      <c r="J1295" s="199"/>
      <c r="K1295" s="199"/>
      <c r="L1295" s="204"/>
      <c r="M1295" s="205"/>
      <c r="N1295" s="206"/>
      <c r="O1295" s="206"/>
      <c r="P1295" s="206"/>
      <c r="Q1295" s="206"/>
      <c r="R1295" s="206"/>
      <c r="S1295" s="206"/>
      <c r="T1295" s="207"/>
      <c r="AT1295" s="208" t="s">
        <v>154</v>
      </c>
      <c r="AU1295" s="208" t="s">
        <v>78</v>
      </c>
      <c r="AV1295" s="13" t="s">
        <v>74</v>
      </c>
      <c r="AW1295" s="13" t="s">
        <v>31</v>
      </c>
      <c r="AX1295" s="13" t="s">
        <v>69</v>
      </c>
      <c r="AY1295" s="208" t="s">
        <v>144</v>
      </c>
    </row>
    <row r="1296" spans="1:65" s="14" customFormat="1" ht="10.199999999999999">
      <c r="B1296" s="209"/>
      <c r="C1296" s="210"/>
      <c r="D1296" s="200" t="s">
        <v>154</v>
      </c>
      <c r="E1296" s="211" t="s">
        <v>19</v>
      </c>
      <c r="F1296" s="212" t="s">
        <v>1330</v>
      </c>
      <c r="G1296" s="210"/>
      <c r="H1296" s="213">
        <v>313.03399999999999</v>
      </c>
      <c r="I1296" s="214"/>
      <c r="J1296" s="210"/>
      <c r="K1296" s="210"/>
      <c r="L1296" s="215"/>
      <c r="M1296" s="216"/>
      <c r="N1296" s="217"/>
      <c r="O1296" s="217"/>
      <c r="P1296" s="217"/>
      <c r="Q1296" s="217"/>
      <c r="R1296" s="217"/>
      <c r="S1296" s="217"/>
      <c r="T1296" s="218"/>
      <c r="AT1296" s="219" t="s">
        <v>154</v>
      </c>
      <c r="AU1296" s="219" t="s">
        <v>78</v>
      </c>
      <c r="AV1296" s="14" t="s">
        <v>78</v>
      </c>
      <c r="AW1296" s="14" t="s">
        <v>31</v>
      </c>
      <c r="AX1296" s="14" t="s">
        <v>69</v>
      </c>
      <c r="AY1296" s="219" t="s">
        <v>144</v>
      </c>
    </row>
    <row r="1297" spans="1:65" s="13" customFormat="1" ht="10.199999999999999">
      <c r="B1297" s="198"/>
      <c r="C1297" s="199"/>
      <c r="D1297" s="200" t="s">
        <v>154</v>
      </c>
      <c r="E1297" s="201" t="s">
        <v>19</v>
      </c>
      <c r="F1297" s="202" t="s">
        <v>566</v>
      </c>
      <c r="G1297" s="199"/>
      <c r="H1297" s="201" t="s">
        <v>19</v>
      </c>
      <c r="I1297" s="203"/>
      <c r="J1297" s="199"/>
      <c r="K1297" s="199"/>
      <c r="L1297" s="204"/>
      <c r="M1297" s="205"/>
      <c r="N1297" s="206"/>
      <c r="O1297" s="206"/>
      <c r="P1297" s="206"/>
      <c r="Q1297" s="206"/>
      <c r="R1297" s="206"/>
      <c r="S1297" s="206"/>
      <c r="T1297" s="207"/>
      <c r="AT1297" s="208" t="s">
        <v>154</v>
      </c>
      <c r="AU1297" s="208" t="s">
        <v>78</v>
      </c>
      <c r="AV1297" s="13" t="s">
        <v>74</v>
      </c>
      <c r="AW1297" s="13" t="s">
        <v>31</v>
      </c>
      <c r="AX1297" s="13" t="s">
        <v>69</v>
      </c>
      <c r="AY1297" s="208" t="s">
        <v>144</v>
      </c>
    </row>
    <row r="1298" spans="1:65" s="14" customFormat="1" ht="10.199999999999999">
      <c r="B1298" s="209"/>
      <c r="C1298" s="210"/>
      <c r="D1298" s="200" t="s">
        <v>154</v>
      </c>
      <c r="E1298" s="211" t="s">
        <v>19</v>
      </c>
      <c r="F1298" s="212" t="s">
        <v>1220</v>
      </c>
      <c r="G1298" s="210"/>
      <c r="H1298" s="213">
        <v>-2.0059999999999998</v>
      </c>
      <c r="I1298" s="214"/>
      <c r="J1298" s="210"/>
      <c r="K1298" s="210"/>
      <c r="L1298" s="215"/>
      <c r="M1298" s="216"/>
      <c r="N1298" s="217"/>
      <c r="O1298" s="217"/>
      <c r="P1298" s="217"/>
      <c r="Q1298" s="217"/>
      <c r="R1298" s="217"/>
      <c r="S1298" s="217"/>
      <c r="T1298" s="218"/>
      <c r="AT1298" s="219" t="s">
        <v>154</v>
      </c>
      <c r="AU1298" s="219" t="s">
        <v>78</v>
      </c>
      <c r="AV1298" s="14" t="s">
        <v>78</v>
      </c>
      <c r="AW1298" s="14" t="s">
        <v>31</v>
      </c>
      <c r="AX1298" s="14" t="s">
        <v>69</v>
      </c>
      <c r="AY1298" s="219" t="s">
        <v>144</v>
      </c>
    </row>
    <row r="1299" spans="1:65" s="14" customFormat="1" ht="10.199999999999999">
      <c r="B1299" s="209"/>
      <c r="C1299" s="210"/>
      <c r="D1299" s="200" t="s">
        <v>154</v>
      </c>
      <c r="E1299" s="211" t="s">
        <v>19</v>
      </c>
      <c r="F1299" s="212" t="s">
        <v>1331</v>
      </c>
      <c r="G1299" s="210"/>
      <c r="H1299" s="213">
        <v>-4.82</v>
      </c>
      <c r="I1299" s="214"/>
      <c r="J1299" s="210"/>
      <c r="K1299" s="210"/>
      <c r="L1299" s="215"/>
      <c r="M1299" s="216"/>
      <c r="N1299" s="217"/>
      <c r="O1299" s="217"/>
      <c r="P1299" s="217"/>
      <c r="Q1299" s="217"/>
      <c r="R1299" s="217"/>
      <c r="S1299" s="217"/>
      <c r="T1299" s="218"/>
      <c r="AT1299" s="219" t="s">
        <v>154</v>
      </c>
      <c r="AU1299" s="219" t="s">
        <v>78</v>
      </c>
      <c r="AV1299" s="14" t="s">
        <v>78</v>
      </c>
      <c r="AW1299" s="14" t="s">
        <v>31</v>
      </c>
      <c r="AX1299" s="14" t="s">
        <v>69</v>
      </c>
      <c r="AY1299" s="219" t="s">
        <v>144</v>
      </c>
    </row>
    <row r="1300" spans="1:65" s="14" customFormat="1" ht="10.199999999999999">
      <c r="B1300" s="209"/>
      <c r="C1300" s="210"/>
      <c r="D1300" s="200" t="s">
        <v>154</v>
      </c>
      <c r="E1300" s="211" t="s">
        <v>19</v>
      </c>
      <c r="F1300" s="212" t="s">
        <v>1332</v>
      </c>
      <c r="G1300" s="210"/>
      <c r="H1300" s="213">
        <v>-3.7490000000000001</v>
      </c>
      <c r="I1300" s="214"/>
      <c r="J1300" s="210"/>
      <c r="K1300" s="210"/>
      <c r="L1300" s="215"/>
      <c r="M1300" s="216"/>
      <c r="N1300" s="217"/>
      <c r="O1300" s="217"/>
      <c r="P1300" s="217"/>
      <c r="Q1300" s="217"/>
      <c r="R1300" s="217"/>
      <c r="S1300" s="217"/>
      <c r="T1300" s="218"/>
      <c r="AT1300" s="219" t="s">
        <v>154</v>
      </c>
      <c r="AU1300" s="219" t="s">
        <v>78</v>
      </c>
      <c r="AV1300" s="14" t="s">
        <v>78</v>
      </c>
      <c r="AW1300" s="14" t="s">
        <v>31</v>
      </c>
      <c r="AX1300" s="14" t="s">
        <v>69</v>
      </c>
      <c r="AY1300" s="219" t="s">
        <v>144</v>
      </c>
    </row>
    <row r="1301" spans="1:65" s="14" customFormat="1" ht="10.199999999999999">
      <c r="B1301" s="209"/>
      <c r="C1301" s="210"/>
      <c r="D1301" s="200" t="s">
        <v>154</v>
      </c>
      <c r="E1301" s="211" t="s">
        <v>19</v>
      </c>
      <c r="F1301" s="212" t="s">
        <v>1333</v>
      </c>
      <c r="G1301" s="210"/>
      <c r="H1301" s="213">
        <v>-12.113</v>
      </c>
      <c r="I1301" s="214"/>
      <c r="J1301" s="210"/>
      <c r="K1301" s="210"/>
      <c r="L1301" s="215"/>
      <c r="M1301" s="216"/>
      <c r="N1301" s="217"/>
      <c r="O1301" s="217"/>
      <c r="P1301" s="217"/>
      <c r="Q1301" s="217"/>
      <c r="R1301" s="217"/>
      <c r="S1301" s="217"/>
      <c r="T1301" s="218"/>
      <c r="AT1301" s="219" t="s">
        <v>154</v>
      </c>
      <c r="AU1301" s="219" t="s">
        <v>78</v>
      </c>
      <c r="AV1301" s="14" t="s">
        <v>78</v>
      </c>
      <c r="AW1301" s="14" t="s">
        <v>31</v>
      </c>
      <c r="AX1301" s="14" t="s">
        <v>69</v>
      </c>
      <c r="AY1301" s="219" t="s">
        <v>144</v>
      </c>
    </row>
    <row r="1302" spans="1:65" s="14" customFormat="1" ht="10.199999999999999">
      <c r="B1302" s="209"/>
      <c r="C1302" s="210"/>
      <c r="D1302" s="200" t="s">
        <v>154</v>
      </c>
      <c r="E1302" s="211" t="s">
        <v>19</v>
      </c>
      <c r="F1302" s="212" t="s">
        <v>1334</v>
      </c>
      <c r="G1302" s="210"/>
      <c r="H1302" s="213">
        <v>-13.926</v>
      </c>
      <c r="I1302" s="214"/>
      <c r="J1302" s="210"/>
      <c r="K1302" s="210"/>
      <c r="L1302" s="215"/>
      <c r="M1302" s="216"/>
      <c r="N1302" s="217"/>
      <c r="O1302" s="217"/>
      <c r="P1302" s="217"/>
      <c r="Q1302" s="217"/>
      <c r="R1302" s="217"/>
      <c r="S1302" s="217"/>
      <c r="T1302" s="218"/>
      <c r="AT1302" s="219" t="s">
        <v>154</v>
      </c>
      <c r="AU1302" s="219" t="s">
        <v>78</v>
      </c>
      <c r="AV1302" s="14" t="s">
        <v>78</v>
      </c>
      <c r="AW1302" s="14" t="s">
        <v>31</v>
      </c>
      <c r="AX1302" s="14" t="s">
        <v>69</v>
      </c>
      <c r="AY1302" s="219" t="s">
        <v>144</v>
      </c>
    </row>
    <row r="1303" spans="1:65" s="14" customFormat="1" ht="10.199999999999999">
      <c r="B1303" s="209"/>
      <c r="C1303" s="210"/>
      <c r="D1303" s="200" t="s">
        <v>154</v>
      </c>
      <c r="E1303" s="211" t="s">
        <v>19</v>
      </c>
      <c r="F1303" s="212" t="s">
        <v>1335</v>
      </c>
      <c r="G1303" s="210"/>
      <c r="H1303" s="213">
        <v>4.8</v>
      </c>
      <c r="I1303" s="214"/>
      <c r="J1303" s="210"/>
      <c r="K1303" s="210"/>
      <c r="L1303" s="215"/>
      <c r="M1303" s="216"/>
      <c r="N1303" s="217"/>
      <c r="O1303" s="217"/>
      <c r="P1303" s="217"/>
      <c r="Q1303" s="217"/>
      <c r="R1303" s="217"/>
      <c r="S1303" s="217"/>
      <c r="T1303" s="218"/>
      <c r="AT1303" s="219" t="s">
        <v>154</v>
      </c>
      <c r="AU1303" s="219" t="s">
        <v>78</v>
      </c>
      <c r="AV1303" s="14" t="s">
        <v>78</v>
      </c>
      <c r="AW1303" s="14" t="s">
        <v>31</v>
      </c>
      <c r="AX1303" s="14" t="s">
        <v>69</v>
      </c>
      <c r="AY1303" s="219" t="s">
        <v>144</v>
      </c>
    </row>
    <row r="1304" spans="1:65" s="14" customFormat="1" ht="10.199999999999999">
      <c r="B1304" s="209"/>
      <c r="C1304" s="210"/>
      <c r="D1304" s="200" t="s">
        <v>154</v>
      </c>
      <c r="E1304" s="211" t="s">
        <v>19</v>
      </c>
      <c r="F1304" s="212" t="s">
        <v>567</v>
      </c>
      <c r="G1304" s="210"/>
      <c r="H1304" s="213">
        <v>-1.68</v>
      </c>
      <c r="I1304" s="214"/>
      <c r="J1304" s="210"/>
      <c r="K1304" s="210"/>
      <c r="L1304" s="215"/>
      <c r="M1304" s="216"/>
      <c r="N1304" s="217"/>
      <c r="O1304" s="217"/>
      <c r="P1304" s="217"/>
      <c r="Q1304" s="217"/>
      <c r="R1304" s="217"/>
      <c r="S1304" s="217"/>
      <c r="T1304" s="218"/>
      <c r="AT1304" s="219" t="s">
        <v>154</v>
      </c>
      <c r="AU1304" s="219" t="s">
        <v>78</v>
      </c>
      <c r="AV1304" s="14" t="s">
        <v>78</v>
      </c>
      <c r="AW1304" s="14" t="s">
        <v>31</v>
      </c>
      <c r="AX1304" s="14" t="s">
        <v>69</v>
      </c>
      <c r="AY1304" s="219" t="s">
        <v>144</v>
      </c>
    </row>
    <row r="1305" spans="1:65" s="14" customFormat="1" ht="10.199999999999999">
      <c r="B1305" s="209"/>
      <c r="C1305" s="210"/>
      <c r="D1305" s="200" t="s">
        <v>154</v>
      </c>
      <c r="E1305" s="211" t="s">
        <v>19</v>
      </c>
      <c r="F1305" s="212" t="s">
        <v>1336</v>
      </c>
      <c r="G1305" s="210"/>
      <c r="H1305" s="213">
        <v>-0.51</v>
      </c>
      <c r="I1305" s="214"/>
      <c r="J1305" s="210"/>
      <c r="K1305" s="210"/>
      <c r="L1305" s="215"/>
      <c r="M1305" s="216"/>
      <c r="N1305" s="217"/>
      <c r="O1305" s="217"/>
      <c r="P1305" s="217"/>
      <c r="Q1305" s="217"/>
      <c r="R1305" s="217"/>
      <c r="S1305" s="217"/>
      <c r="T1305" s="218"/>
      <c r="AT1305" s="219" t="s">
        <v>154</v>
      </c>
      <c r="AU1305" s="219" t="s">
        <v>78</v>
      </c>
      <c r="AV1305" s="14" t="s">
        <v>78</v>
      </c>
      <c r="AW1305" s="14" t="s">
        <v>31</v>
      </c>
      <c r="AX1305" s="14" t="s">
        <v>69</v>
      </c>
      <c r="AY1305" s="219" t="s">
        <v>144</v>
      </c>
    </row>
    <row r="1306" spans="1:65" s="14" customFormat="1" ht="10.199999999999999">
      <c r="B1306" s="209"/>
      <c r="C1306" s="210"/>
      <c r="D1306" s="200" t="s">
        <v>154</v>
      </c>
      <c r="E1306" s="211" t="s">
        <v>19</v>
      </c>
      <c r="F1306" s="212" t="s">
        <v>1337</v>
      </c>
      <c r="G1306" s="210"/>
      <c r="H1306" s="213">
        <v>-2.9820000000000002</v>
      </c>
      <c r="I1306" s="214"/>
      <c r="J1306" s="210"/>
      <c r="K1306" s="210"/>
      <c r="L1306" s="215"/>
      <c r="M1306" s="216"/>
      <c r="N1306" s="217"/>
      <c r="O1306" s="217"/>
      <c r="P1306" s="217"/>
      <c r="Q1306" s="217"/>
      <c r="R1306" s="217"/>
      <c r="S1306" s="217"/>
      <c r="T1306" s="218"/>
      <c r="AT1306" s="219" t="s">
        <v>154</v>
      </c>
      <c r="AU1306" s="219" t="s">
        <v>78</v>
      </c>
      <c r="AV1306" s="14" t="s">
        <v>78</v>
      </c>
      <c r="AW1306" s="14" t="s">
        <v>31</v>
      </c>
      <c r="AX1306" s="14" t="s">
        <v>69</v>
      </c>
      <c r="AY1306" s="219" t="s">
        <v>144</v>
      </c>
    </row>
    <row r="1307" spans="1:65" s="14" customFormat="1" ht="10.199999999999999">
      <c r="B1307" s="209"/>
      <c r="C1307" s="210"/>
      <c r="D1307" s="200" t="s">
        <v>154</v>
      </c>
      <c r="E1307" s="211" t="s">
        <v>19</v>
      </c>
      <c r="F1307" s="212" t="s">
        <v>1338</v>
      </c>
      <c r="G1307" s="210"/>
      <c r="H1307" s="213">
        <v>-1.907</v>
      </c>
      <c r="I1307" s="214"/>
      <c r="J1307" s="210"/>
      <c r="K1307" s="210"/>
      <c r="L1307" s="215"/>
      <c r="M1307" s="216"/>
      <c r="N1307" s="217"/>
      <c r="O1307" s="217"/>
      <c r="P1307" s="217"/>
      <c r="Q1307" s="217"/>
      <c r="R1307" s="217"/>
      <c r="S1307" s="217"/>
      <c r="T1307" s="218"/>
      <c r="AT1307" s="219" t="s">
        <v>154</v>
      </c>
      <c r="AU1307" s="219" t="s">
        <v>78</v>
      </c>
      <c r="AV1307" s="14" t="s">
        <v>78</v>
      </c>
      <c r="AW1307" s="14" t="s">
        <v>31</v>
      </c>
      <c r="AX1307" s="14" t="s">
        <v>69</v>
      </c>
      <c r="AY1307" s="219" t="s">
        <v>144</v>
      </c>
    </row>
    <row r="1308" spans="1:65" s="14" customFormat="1" ht="10.199999999999999">
      <c r="B1308" s="209"/>
      <c r="C1308" s="210"/>
      <c r="D1308" s="200" t="s">
        <v>154</v>
      </c>
      <c r="E1308" s="211" t="s">
        <v>19</v>
      </c>
      <c r="F1308" s="212" t="s">
        <v>1339</v>
      </c>
      <c r="G1308" s="210"/>
      <c r="H1308" s="213">
        <v>-1.9530000000000001</v>
      </c>
      <c r="I1308" s="214"/>
      <c r="J1308" s="210"/>
      <c r="K1308" s="210"/>
      <c r="L1308" s="215"/>
      <c r="M1308" s="216"/>
      <c r="N1308" s="217"/>
      <c r="O1308" s="217"/>
      <c r="P1308" s="217"/>
      <c r="Q1308" s="217"/>
      <c r="R1308" s="217"/>
      <c r="S1308" s="217"/>
      <c r="T1308" s="218"/>
      <c r="AT1308" s="219" t="s">
        <v>154</v>
      </c>
      <c r="AU1308" s="219" t="s">
        <v>78</v>
      </c>
      <c r="AV1308" s="14" t="s">
        <v>78</v>
      </c>
      <c r="AW1308" s="14" t="s">
        <v>31</v>
      </c>
      <c r="AX1308" s="14" t="s">
        <v>69</v>
      </c>
      <c r="AY1308" s="219" t="s">
        <v>144</v>
      </c>
    </row>
    <row r="1309" spans="1:65" s="14" customFormat="1" ht="10.199999999999999">
      <c r="B1309" s="209"/>
      <c r="C1309" s="210"/>
      <c r="D1309" s="200" t="s">
        <v>154</v>
      </c>
      <c r="E1309" s="211" t="s">
        <v>19</v>
      </c>
      <c r="F1309" s="212" t="s">
        <v>1340</v>
      </c>
      <c r="G1309" s="210"/>
      <c r="H1309" s="213">
        <v>-4.0129999999999999</v>
      </c>
      <c r="I1309" s="214"/>
      <c r="J1309" s="210"/>
      <c r="K1309" s="210"/>
      <c r="L1309" s="215"/>
      <c r="M1309" s="216"/>
      <c r="N1309" s="217"/>
      <c r="O1309" s="217"/>
      <c r="P1309" s="217"/>
      <c r="Q1309" s="217"/>
      <c r="R1309" s="217"/>
      <c r="S1309" s="217"/>
      <c r="T1309" s="218"/>
      <c r="AT1309" s="219" t="s">
        <v>154</v>
      </c>
      <c r="AU1309" s="219" t="s">
        <v>78</v>
      </c>
      <c r="AV1309" s="14" t="s">
        <v>78</v>
      </c>
      <c r="AW1309" s="14" t="s">
        <v>31</v>
      </c>
      <c r="AX1309" s="14" t="s">
        <v>69</v>
      </c>
      <c r="AY1309" s="219" t="s">
        <v>144</v>
      </c>
    </row>
    <row r="1310" spans="1:65" s="14" customFormat="1" ht="10.199999999999999">
      <c r="B1310" s="209"/>
      <c r="C1310" s="210"/>
      <c r="D1310" s="200" t="s">
        <v>154</v>
      </c>
      <c r="E1310" s="211" t="s">
        <v>19</v>
      </c>
      <c r="F1310" s="212" t="s">
        <v>1341</v>
      </c>
      <c r="G1310" s="210"/>
      <c r="H1310" s="213">
        <v>-3.96</v>
      </c>
      <c r="I1310" s="214"/>
      <c r="J1310" s="210"/>
      <c r="K1310" s="210"/>
      <c r="L1310" s="215"/>
      <c r="M1310" s="216"/>
      <c r="N1310" s="217"/>
      <c r="O1310" s="217"/>
      <c r="P1310" s="217"/>
      <c r="Q1310" s="217"/>
      <c r="R1310" s="217"/>
      <c r="S1310" s="217"/>
      <c r="T1310" s="218"/>
      <c r="AT1310" s="219" t="s">
        <v>154</v>
      </c>
      <c r="AU1310" s="219" t="s">
        <v>78</v>
      </c>
      <c r="AV1310" s="14" t="s">
        <v>78</v>
      </c>
      <c r="AW1310" s="14" t="s">
        <v>31</v>
      </c>
      <c r="AX1310" s="14" t="s">
        <v>69</v>
      </c>
      <c r="AY1310" s="219" t="s">
        <v>144</v>
      </c>
    </row>
    <row r="1311" spans="1:65" s="15" customFormat="1" ht="10.199999999999999">
      <c r="B1311" s="220"/>
      <c r="C1311" s="221"/>
      <c r="D1311" s="200" t="s">
        <v>154</v>
      </c>
      <c r="E1311" s="222" t="s">
        <v>19</v>
      </c>
      <c r="F1311" s="223" t="s">
        <v>158</v>
      </c>
      <c r="G1311" s="221"/>
      <c r="H1311" s="224">
        <v>264.21500000000009</v>
      </c>
      <c r="I1311" s="225"/>
      <c r="J1311" s="221"/>
      <c r="K1311" s="221"/>
      <c r="L1311" s="226"/>
      <c r="M1311" s="227"/>
      <c r="N1311" s="228"/>
      <c r="O1311" s="228"/>
      <c r="P1311" s="228"/>
      <c r="Q1311" s="228"/>
      <c r="R1311" s="228"/>
      <c r="S1311" s="228"/>
      <c r="T1311" s="229"/>
      <c r="AT1311" s="230" t="s">
        <v>154</v>
      </c>
      <c r="AU1311" s="230" t="s">
        <v>78</v>
      </c>
      <c r="AV1311" s="15" t="s">
        <v>106</v>
      </c>
      <c r="AW1311" s="15" t="s">
        <v>31</v>
      </c>
      <c r="AX1311" s="15" t="s">
        <v>74</v>
      </c>
      <c r="AY1311" s="230" t="s">
        <v>144</v>
      </c>
    </row>
    <row r="1312" spans="1:65" s="2" customFormat="1" ht="16.5" customHeight="1">
      <c r="A1312" s="36"/>
      <c r="B1312" s="37"/>
      <c r="C1312" s="180" t="s">
        <v>1342</v>
      </c>
      <c r="D1312" s="180" t="s">
        <v>146</v>
      </c>
      <c r="E1312" s="181" t="s">
        <v>1343</v>
      </c>
      <c r="F1312" s="182" t="s">
        <v>1344</v>
      </c>
      <c r="G1312" s="183" t="s">
        <v>232</v>
      </c>
      <c r="H1312" s="184">
        <v>43.966000000000001</v>
      </c>
      <c r="I1312" s="185"/>
      <c r="J1312" s="186">
        <f>ROUND(I1312*H1312,2)</f>
        <v>0</v>
      </c>
      <c r="K1312" s="182" t="s">
        <v>150</v>
      </c>
      <c r="L1312" s="41"/>
      <c r="M1312" s="187" t="s">
        <v>19</v>
      </c>
      <c r="N1312" s="188" t="s">
        <v>40</v>
      </c>
      <c r="O1312" s="66"/>
      <c r="P1312" s="189">
        <f>O1312*H1312</f>
        <v>0</v>
      </c>
      <c r="Q1312" s="189">
        <v>1.2500000000000001E-2</v>
      </c>
      <c r="R1312" s="189">
        <f>Q1312*H1312</f>
        <v>0.54957500000000004</v>
      </c>
      <c r="S1312" s="189">
        <v>0</v>
      </c>
      <c r="T1312" s="190">
        <f>S1312*H1312</f>
        <v>0</v>
      </c>
      <c r="U1312" s="36"/>
      <c r="V1312" s="36"/>
      <c r="W1312" s="36"/>
      <c r="X1312" s="36"/>
      <c r="Y1312" s="36"/>
      <c r="Z1312" s="36"/>
      <c r="AA1312" s="36"/>
      <c r="AB1312" s="36"/>
      <c r="AC1312" s="36"/>
      <c r="AD1312" s="36"/>
      <c r="AE1312" s="36"/>
      <c r="AR1312" s="191" t="s">
        <v>106</v>
      </c>
      <c r="AT1312" s="191" t="s">
        <v>146</v>
      </c>
      <c r="AU1312" s="191" t="s">
        <v>78</v>
      </c>
      <c r="AY1312" s="19" t="s">
        <v>144</v>
      </c>
      <c r="BE1312" s="192">
        <f>IF(N1312="základní",J1312,0)</f>
        <v>0</v>
      </c>
      <c r="BF1312" s="192">
        <f>IF(N1312="snížená",J1312,0)</f>
        <v>0</v>
      </c>
      <c r="BG1312" s="192">
        <f>IF(N1312="zákl. přenesená",J1312,0)</f>
        <v>0</v>
      </c>
      <c r="BH1312" s="192">
        <f>IF(N1312="sníž. přenesená",J1312,0)</f>
        <v>0</v>
      </c>
      <c r="BI1312" s="192">
        <f>IF(N1312="nulová",J1312,0)</f>
        <v>0</v>
      </c>
      <c r="BJ1312" s="19" t="s">
        <v>74</v>
      </c>
      <c r="BK1312" s="192">
        <f>ROUND(I1312*H1312,2)</f>
        <v>0</v>
      </c>
      <c r="BL1312" s="19" t="s">
        <v>106</v>
      </c>
      <c r="BM1312" s="191" t="s">
        <v>1345</v>
      </c>
    </row>
    <row r="1313" spans="1:65" s="2" customFormat="1" ht="10.199999999999999">
      <c r="A1313" s="36"/>
      <c r="B1313" s="37"/>
      <c r="C1313" s="38"/>
      <c r="D1313" s="193" t="s">
        <v>152</v>
      </c>
      <c r="E1313" s="38"/>
      <c r="F1313" s="194" t="s">
        <v>1346</v>
      </c>
      <c r="G1313" s="38"/>
      <c r="H1313" s="38"/>
      <c r="I1313" s="195"/>
      <c r="J1313" s="38"/>
      <c r="K1313" s="38"/>
      <c r="L1313" s="41"/>
      <c r="M1313" s="196"/>
      <c r="N1313" s="197"/>
      <c r="O1313" s="66"/>
      <c r="P1313" s="66"/>
      <c r="Q1313" s="66"/>
      <c r="R1313" s="66"/>
      <c r="S1313" s="66"/>
      <c r="T1313" s="67"/>
      <c r="U1313" s="36"/>
      <c r="V1313" s="36"/>
      <c r="W1313" s="36"/>
      <c r="X1313" s="36"/>
      <c r="Y1313" s="36"/>
      <c r="Z1313" s="36"/>
      <c r="AA1313" s="36"/>
      <c r="AB1313" s="36"/>
      <c r="AC1313" s="36"/>
      <c r="AD1313" s="36"/>
      <c r="AE1313" s="36"/>
      <c r="AT1313" s="19" t="s">
        <v>152</v>
      </c>
      <c r="AU1313" s="19" t="s">
        <v>78</v>
      </c>
    </row>
    <row r="1314" spans="1:65" s="13" customFormat="1" ht="10.199999999999999">
      <c r="B1314" s="198"/>
      <c r="C1314" s="199"/>
      <c r="D1314" s="200" t="s">
        <v>154</v>
      </c>
      <c r="E1314" s="201" t="s">
        <v>19</v>
      </c>
      <c r="F1314" s="202" t="s">
        <v>1347</v>
      </c>
      <c r="G1314" s="199"/>
      <c r="H1314" s="201" t="s">
        <v>19</v>
      </c>
      <c r="I1314" s="203"/>
      <c r="J1314" s="199"/>
      <c r="K1314" s="199"/>
      <c r="L1314" s="204"/>
      <c r="M1314" s="205"/>
      <c r="N1314" s="206"/>
      <c r="O1314" s="206"/>
      <c r="P1314" s="206"/>
      <c r="Q1314" s="206"/>
      <c r="R1314" s="206"/>
      <c r="S1314" s="206"/>
      <c r="T1314" s="207"/>
      <c r="AT1314" s="208" t="s">
        <v>154</v>
      </c>
      <c r="AU1314" s="208" t="s">
        <v>78</v>
      </c>
      <c r="AV1314" s="13" t="s">
        <v>74</v>
      </c>
      <c r="AW1314" s="13" t="s">
        <v>31</v>
      </c>
      <c r="AX1314" s="13" t="s">
        <v>69</v>
      </c>
      <c r="AY1314" s="208" t="s">
        <v>144</v>
      </c>
    </row>
    <row r="1315" spans="1:65" s="13" customFormat="1" ht="10.199999999999999">
      <c r="B1315" s="198"/>
      <c r="C1315" s="199"/>
      <c r="D1315" s="200" t="s">
        <v>154</v>
      </c>
      <c r="E1315" s="201" t="s">
        <v>19</v>
      </c>
      <c r="F1315" s="202" t="s">
        <v>313</v>
      </c>
      <c r="G1315" s="199"/>
      <c r="H1315" s="201" t="s">
        <v>19</v>
      </c>
      <c r="I1315" s="203"/>
      <c r="J1315" s="199"/>
      <c r="K1315" s="199"/>
      <c r="L1315" s="204"/>
      <c r="M1315" s="205"/>
      <c r="N1315" s="206"/>
      <c r="O1315" s="206"/>
      <c r="P1315" s="206"/>
      <c r="Q1315" s="206"/>
      <c r="R1315" s="206"/>
      <c r="S1315" s="206"/>
      <c r="T1315" s="207"/>
      <c r="AT1315" s="208" t="s">
        <v>154</v>
      </c>
      <c r="AU1315" s="208" t="s">
        <v>78</v>
      </c>
      <c r="AV1315" s="13" t="s">
        <v>74</v>
      </c>
      <c r="AW1315" s="13" t="s">
        <v>31</v>
      </c>
      <c r="AX1315" s="13" t="s">
        <v>69</v>
      </c>
      <c r="AY1315" s="208" t="s">
        <v>144</v>
      </c>
    </row>
    <row r="1316" spans="1:65" s="13" customFormat="1" ht="10.199999999999999">
      <c r="B1316" s="198"/>
      <c r="C1316" s="199"/>
      <c r="D1316" s="200" t="s">
        <v>154</v>
      </c>
      <c r="E1316" s="201" t="s">
        <v>19</v>
      </c>
      <c r="F1316" s="202" t="s">
        <v>1257</v>
      </c>
      <c r="G1316" s="199"/>
      <c r="H1316" s="201" t="s">
        <v>19</v>
      </c>
      <c r="I1316" s="203"/>
      <c r="J1316" s="199"/>
      <c r="K1316" s="199"/>
      <c r="L1316" s="204"/>
      <c r="M1316" s="205"/>
      <c r="N1316" s="206"/>
      <c r="O1316" s="206"/>
      <c r="P1316" s="206"/>
      <c r="Q1316" s="206"/>
      <c r="R1316" s="206"/>
      <c r="S1316" s="206"/>
      <c r="T1316" s="207"/>
      <c r="AT1316" s="208" t="s">
        <v>154</v>
      </c>
      <c r="AU1316" s="208" t="s">
        <v>78</v>
      </c>
      <c r="AV1316" s="13" t="s">
        <v>74</v>
      </c>
      <c r="AW1316" s="13" t="s">
        <v>31</v>
      </c>
      <c r="AX1316" s="13" t="s">
        <v>69</v>
      </c>
      <c r="AY1316" s="208" t="s">
        <v>144</v>
      </c>
    </row>
    <row r="1317" spans="1:65" s="14" customFormat="1" ht="10.199999999999999">
      <c r="B1317" s="209"/>
      <c r="C1317" s="210"/>
      <c r="D1317" s="200" t="s">
        <v>154</v>
      </c>
      <c r="E1317" s="211" t="s">
        <v>19</v>
      </c>
      <c r="F1317" s="212" t="s">
        <v>1348</v>
      </c>
      <c r="G1317" s="210"/>
      <c r="H1317" s="213">
        <v>5.25</v>
      </c>
      <c r="I1317" s="214"/>
      <c r="J1317" s="210"/>
      <c r="K1317" s="210"/>
      <c r="L1317" s="215"/>
      <c r="M1317" s="216"/>
      <c r="N1317" s="217"/>
      <c r="O1317" s="217"/>
      <c r="P1317" s="217"/>
      <c r="Q1317" s="217"/>
      <c r="R1317" s="217"/>
      <c r="S1317" s="217"/>
      <c r="T1317" s="218"/>
      <c r="AT1317" s="219" t="s">
        <v>154</v>
      </c>
      <c r="AU1317" s="219" t="s">
        <v>78</v>
      </c>
      <c r="AV1317" s="14" t="s">
        <v>78</v>
      </c>
      <c r="AW1317" s="14" t="s">
        <v>31</v>
      </c>
      <c r="AX1317" s="14" t="s">
        <v>69</v>
      </c>
      <c r="AY1317" s="219" t="s">
        <v>144</v>
      </c>
    </row>
    <row r="1318" spans="1:65" s="13" customFormat="1" ht="10.199999999999999">
      <c r="B1318" s="198"/>
      <c r="C1318" s="199"/>
      <c r="D1318" s="200" t="s">
        <v>154</v>
      </c>
      <c r="E1318" s="201" t="s">
        <v>19</v>
      </c>
      <c r="F1318" s="202" t="s">
        <v>1280</v>
      </c>
      <c r="G1318" s="199"/>
      <c r="H1318" s="201" t="s">
        <v>19</v>
      </c>
      <c r="I1318" s="203"/>
      <c r="J1318" s="199"/>
      <c r="K1318" s="199"/>
      <c r="L1318" s="204"/>
      <c r="M1318" s="205"/>
      <c r="N1318" s="206"/>
      <c r="O1318" s="206"/>
      <c r="P1318" s="206"/>
      <c r="Q1318" s="206"/>
      <c r="R1318" s="206"/>
      <c r="S1318" s="206"/>
      <c r="T1318" s="207"/>
      <c r="AT1318" s="208" t="s">
        <v>154</v>
      </c>
      <c r="AU1318" s="208" t="s">
        <v>78</v>
      </c>
      <c r="AV1318" s="13" t="s">
        <v>74</v>
      </c>
      <c r="AW1318" s="13" t="s">
        <v>31</v>
      </c>
      <c r="AX1318" s="13" t="s">
        <v>69</v>
      </c>
      <c r="AY1318" s="208" t="s">
        <v>144</v>
      </c>
    </row>
    <row r="1319" spans="1:65" s="14" customFormat="1" ht="10.199999999999999">
      <c r="B1319" s="209"/>
      <c r="C1319" s="210"/>
      <c r="D1319" s="200" t="s">
        <v>154</v>
      </c>
      <c r="E1319" s="211" t="s">
        <v>19</v>
      </c>
      <c r="F1319" s="212" t="s">
        <v>1349</v>
      </c>
      <c r="G1319" s="210"/>
      <c r="H1319" s="213">
        <v>9.1999999999999993</v>
      </c>
      <c r="I1319" s="214"/>
      <c r="J1319" s="210"/>
      <c r="K1319" s="210"/>
      <c r="L1319" s="215"/>
      <c r="M1319" s="216"/>
      <c r="N1319" s="217"/>
      <c r="O1319" s="217"/>
      <c r="P1319" s="217"/>
      <c r="Q1319" s="217"/>
      <c r="R1319" s="217"/>
      <c r="S1319" s="217"/>
      <c r="T1319" s="218"/>
      <c r="AT1319" s="219" t="s">
        <v>154</v>
      </c>
      <c r="AU1319" s="219" t="s">
        <v>78</v>
      </c>
      <c r="AV1319" s="14" t="s">
        <v>78</v>
      </c>
      <c r="AW1319" s="14" t="s">
        <v>31</v>
      </c>
      <c r="AX1319" s="14" t="s">
        <v>69</v>
      </c>
      <c r="AY1319" s="219" t="s">
        <v>144</v>
      </c>
    </row>
    <row r="1320" spans="1:65" s="13" customFormat="1" ht="10.199999999999999">
      <c r="B1320" s="198"/>
      <c r="C1320" s="199"/>
      <c r="D1320" s="200" t="s">
        <v>154</v>
      </c>
      <c r="E1320" s="201" t="s">
        <v>19</v>
      </c>
      <c r="F1320" s="202" t="s">
        <v>1253</v>
      </c>
      <c r="G1320" s="199"/>
      <c r="H1320" s="201" t="s">
        <v>19</v>
      </c>
      <c r="I1320" s="203"/>
      <c r="J1320" s="199"/>
      <c r="K1320" s="199"/>
      <c r="L1320" s="204"/>
      <c r="M1320" s="205"/>
      <c r="N1320" s="206"/>
      <c r="O1320" s="206"/>
      <c r="P1320" s="206"/>
      <c r="Q1320" s="206"/>
      <c r="R1320" s="206"/>
      <c r="S1320" s="206"/>
      <c r="T1320" s="207"/>
      <c r="AT1320" s="208" t="s">
        <v>154</v>
      </c>
      <c r="AU1320" s="208" t="s">
        <v>78</v>
      </c>
      <c r="AV1320" s="13" t="s">
        <v>74</v>
      </c>
      <c r="AW1320" s="13" t="s">
        <v>31</v>
      </c>
      <c r="AX1320" s="13" t="s">
        <v>69</v>
      </c>
      <c r="AY1320" s="208" t="s">
        <v>144</v>
      </c>
    </row>
    <row r="1321" spans="1:65" s="14" customFormat="1" ht="10.199999999999999">
      <c r="B1321" s="209"/>
      <c r="C1321" s="210"/>
      <c r="D1321" s="200" t="s">
        <v>154</v>
      </c>
      <c r="E1321" s="211" t="s">
        <v>19</v>
      </c>
      <c r="F1321" s="212" t="s">
        <v>1350</v>
      </c>
      <c r="G1321" s="210"/>
      <c r="H1321" s="213">
        <v>4.26</v>
      </c>
      <c r="I1321" s="214"/>
      <c r="J1321" s="210"/>
      <c r="K1321" s="210"/>
      <c r="L1321" s="215"/>
      <c r="M1321" s="216"/>
      <c r="N1321" s="217"/>
      <c r="O1321" s="217"/>
      <c r="P1321" s="217"/>
      <c r="Q1321" s="217"/>
      <c r="R1321" s="217"/>
      <c r="S1321" s="217"/>
      <c r="T1321" s="218"/>
      <c r="AT1321" s="219" t="s">
        <v>154</v>
      </c>
      <c r="AU1321" s="219" t="s">
        <v>78</v>
      </c>
      <c r="AV1321" s="14" t="s">
        <v>78</v>
      </c>
      <c r="AW1321" s="14" t="s">
        <v>31</v>
      </c>
      <c r="AX1321" s="14" t="s">
        <v>69</v>
      </c>
      <c r="AY1321" s="219" t="s">
        <v>144</v>
      </c>
    </row>
    <row r="1322" spans="1:65" s="13" customFormat="1" ht="10.199999999999999">
      <c r="B1322" s="198"/>
      <c r="C1322" s="199"/>
      <c r="D1322" s="200" t="s">
        <v>154</v>
      </c>
      <c r="E1322" s="201" t="s">
        <v>19</v>
      </c>
      <c r="F1322" s="202" t="s">
        <v>1286</v>
      </c>
      <c r="G1322" s="199"/>
      <c r="H1322" s="201" t="s">
        <v>19</v>
      </c>
      <c r="I1322" s="203"/>
      <c r="J1322" s="199"/>
      <c r="K1322" s="199"/>
      <c r="L1322" s="204"/>
      <c r="M1322" s="205"/>
      <c r="N1322" s="206"/>
      <c r="O1322" s="206"/>
      <c r="P1322" s="206"/>
      <c r="Q1322" s="206"/>
      <c r="R1322" s="206"/>
      <c r="S1322" s="206"/>
      <c r="T1322" s="207"/>
      <c r="AT1322" s="208" t="s">
        <v>154</v>
      </c>
      <c r="AU1322" s="208" t="s">
        <v>78</v>
      </c>
      <c r="AV1322" s="13" t="s">
        <v>74</v>
      </c>
      <c r="AW1322" s="13" t="s">
        <v>31</v>
      </c>
      <c r="AX1322" s="13" t="s">
        <v>69</v>
      </c>
      <c r="AY1322" s="208" t="s">
        <v>144</v>
      </c>
    </row>
    <row r="1323" spans="1:65" s="14" customFormat="1" ht="10.199999999999999">
      <c r="B1323" s="209"/>
      <c r="C1323" s="210"/>
      <c r="D1323" s="200" t="s">
        <v>154</v>
      </c>
      <c r="E1323" s="211" t="s">
        <v>19</v>
      </c>
      <c r="F1323" s="212" t="s">
        <v>1351</v>
      </c>
      <c r="G1323" s="210"/>
      <c r="H1323" s="213">
        <v>3.1589999999999998</v>
      </c>
      <c r="I1323" s="214"/>
      <c r="J1323" s="210"/>
      <c r="K1323" s="210"/>
      <c r="L1323" s="215"/>
      <c r="M1323" s="216"/>
      <c r="N1323" s="217"/>
      <c r="O1323" s="217"/>
      <c r="P1323" s="217"/>
      <c r="Q1323" s="217"/>
      <c r="R1323" s="217"/>
      <c r="S1323" s="217"/>
      <c r="T1323" s="218"/>
      <c r="AT1323" s="219" t="s">
        <v>154</v>
      </c>
      <c r="AU1323" s="219" t="s">
        <v>78</v>
      </c>
      <c r="AV1323" s="14" t="s">
        <v>78</v>
      </c>
      <c r="AW1323" s="14" t="s">
        <v>31</v>
      </c>
      <c r="AX1323" s="14" t="s">
        <v>69</v>
      </c>
      <c r="AY1323" s="219" t="s">
        <v>144</v>
      </c>
    </row>
    <row r="1324" spans="1:65" s="13" customFormat="1" ht="10.199999999999999">
      <c r="B1324" s="198"/>
      <c r="C1324" s="199"/>
      <c r="D1324" s="200" t="s">
        <v>154</v>
      </c>
      <c r="E1324" s="201" t="s">
        <v>19</v>
      </c>
      <c r="F1324" s="202" t="s">
        <v>1352</v>
      </c>
      <c r="G1324" s="199"/>
      <c r="H1324" s="201" t="s">
        <v>19</v>
      </c>
      <c r="I1324" s="203"/>
      <c r="J1324" s="199"/>
      <c r="K1324" s="199"/>
      <c r="L1324" s="204"/>
      <c r="M1324" s="205"/>
      <c r="N1324" s="206"/>
      <c r="O1324" s="206"/>
      <c r="P1324" s="206"/>
      <c r="Q1324" s="206"/>
      <c r="R1324" s="206"/>
      <c r="S1324" s="206"/>
      <c r="T1324" s="207"/>
      <c r="AT1324" s="208" t="s">
        <v>154</v>
      </c>
      <c r="AU1324" s="208" t="s">
        <v>78</v>
      </c>
      <c r="AV1324" s="13" t="s">
        <v>74</v>
      </c>
      <c r="AW1324" s="13" t="s">
        <v>31</v>
      </c>
      <c r="AX1324" s="13" t="s">
        <v>69</v>
      </c>
      <c r="AY1324" s="208" t="s">
        <v>144</v>
      </c>
    </row>
    <row r="1325" spans="1:65" s="14" customFormat="1" ht="10.199999999999999">
      <c r="B1325" s="209"/>
      <c r="C1325" s="210"/>
      <c r="D1325" s="200" t="s">
        <v>154</v>
      </c>
      <c r="E1325" s="211" t="s">
        <v>19</v>
      </c>
      <c r="F1325" s="212" t="s">
        <v>1353</v>
      </c>
      <c r="G1325" s="210"/>
      <c r="H1325" s="213">
        <v>22.097000000000001</v>
      </c>
      <c r="I1325" s="214"/>
      <c r="J1325" s="210"/>
      <c r="K1325" s="210"/>
      <c r="L1325" s="215"/>
      <c r="M1325" s="216"/>
      <c r="N1325" s="217"/>
      <c r="O1325" s="217"/>
      <c r="P1325" s="217"/>
      <c r="Q1325" s="217"/>
      <c r="R1325" s="217"/>
      <c r="S1325" s="217"/>
      <c r="T1325" s="218"/>
      <c r="AT1325" s="219" t="s">
        <v>154</v>
      </c>
      <c r="AU1325" s="219" t="s">
        <v>78</v>
      </c>
      <c r="AV1325" s="14" t="s">
        <v>78</v>
      </c>
      <c r="AW1325" s="14" t="s">
        <v>31</v>
      </c>
      <c r="AX1325" s="14" t="s">
        <v>69</v>
      </c>
      <c r="AY1325" s="219" t="s">
        <v>144</v>
      </c>
    </row>
    <row r="1326" spans="1:65" s="15" customFormat="1" ht="10.199999999999999">
      <c r="B1326" s="220"/>
      <c r="C1326" s="221"/>
      <c r="D1326" s="200" t="s">
        <v>154</v>
      </c>
      <c r="E1326" s="222" t="s">
        <v>19</v>
      </c>
      <c r="F1326" s="223" t="s">
        <v>158</v>
      </c>
      <c r="G1326" s="221"/>
      <c r="H1326" s="224">
        <v>43.966000000000001</v>
      </c>
      <c r="I1326" s="225"/>
      <c r="J1326" s="221"/>
      <c r="K1326" s="221"/>
      <c r="L1326" s="226"/>
      <c r="M1326" s="227"/>
      <c r="N1326" s="228"/>
      <c r="O1326" s="228"/>
      <c r="P1326" s="228"/>
      <c r="Q1326" s="228"/>
      <c r="R1326" s="228"/>
      <c r="S1326" s="228"/>
      <c r="T1326" s="229"/>
      <c r="AT1326" s="230" t="s">
        <v>154</v>
      </c>
      <c r="AU1326" s="230" t="s">
        <v>78</v>
      </c>
      <c r="AV1326" s="15" t="s">
        <v>106</v>
      </c>
      <c r="AW1326" s="15" t="s">
        <v>31</v>
      </c>
      <c r="AX1326" s="15" t="s">
        <v>74</v>
      </c>
      <c r="AY1326" s="230" t="s">
        <v>144</v>
      </c>
    </row>
    <row r="1327" spans="1:65" s="2" customFormat="1" ht="16.5" customHeight="1">
      <c r="A1327" s="36"/>
      <c r="B1327" s="37"/>
      <c r="C1327" s="180" t="s">
        <v>1354</v>
      </c>
      <c r="D1327" s="180" t="s">
        <v>146</v>
      </c>
      <c r="E1327" s="181" t="s">
        <v>1355</v>
      </c>
      <c r="F1327" s="182" t="s">
        <v>1356</v>
      </c>
      <c r="G1327" s="183" t="s">
        <v>250</v>
      </c>
      <c r="H1327" s="184">
        <v>29.765000000000001</v>
      </c>
      <c r="I1327" s="185"/>
      <c r="J1327" s="186">
        <f>ROUND(I1327*H1327,2)</f>
        <v>0</v>
      </c>
      <c r="K1327" s="182" t="s">
        <v>150</v>
      </c>
      <c r="L1327" s="41"/>
      <c r="M1327" s="187" t="s">
        <v>19</v>
      </c>
      <c r="N1327" s="188" t="s">
        <v>40</v>
      </c>
      <c r="O1327" s="66"/>
      <c r="P1327" s="189">
        <f>O1327*H1327</f>
        <v>0</v>
      </c>
      <c r="Q1327" s="189">
        <v>2.0650000000000002E-2</v>
      </c>
      <c r="R1327" s="189">
        <f>Q1327*H1327</f>
        <v>0.61464725000000009</v>
      </c>
      <c r="S1327" s="189">
        <v>0</v>
      </c>
      <c r="T1327" s="190">
        <f>S1327*H1327</f>
        <v>0</v>
      </c>
      <c r="U1327" s="36"/>
      <c r="V1327" s="36"/>
      <c r="W1327" s="36"/>
      <c r="X1327" s="36"/>
      <c r="Y1327" s="36"/>
      <c r="Z1327" s="36"/>
      <c r="AA1327" s="36"/>
      <c r="AB1327" s="36"/>
      <c r="AC1327" s="36"/>
      <c r="AD1327" s="36"/>
      <c r="AE1327" s="36"/>
      <c r="AR1327" s="191" t="s">
        <v>106</v>
      </c>
      <c r="AT1327" s="191" t="s">
        <v>146</v>
      </c>
      <c r="AU1327" s="191" t="s">
        <v>78</v>
      </c>
      <c r="AY1327" s="19" t="s">
        <v>144</v>
      </c>
      <c r="BE1327" s="192">
        <f>IF(N1327="základní",J1327,0)</f>
        <v>0</v>
      </c>
      <c r="BF1327" s="192">
        <f>IF(N1327="snížená",J1327,0)</f>
        <v>0</v>
      </c>
      <c r="BG1327" s="192">
        <f>IF(N1327="zákl. přenesená",J1327,0)</f>
        <v>0</v>
      </c>
      <c r="BH1327" s="192">
        <f>IF(N1327="sníž. přenesená",J1327,0)</f>
        <v>0</v>
      </c>
      <c r="BI1327" s="192">
        <f>IF(N1327="nulová",J1327,0)</f>
        <v>0</v>
      </c>
      <c r="BJ1327" s="19" t="s">
        <v>74</v>
      </c>
      <c r="BK1327" s="192">
        <f>ROUND(I1327*H1327,2)</f>
        <v>0</v>
      </c>
      <c r="BL1327" s="19" t="s">
        <v>106</v>
      </c>
      <c r="BM1327" s="191" t="s">
        <v>1357</v>
      </c>
    </row>
    <row r="1328" spans="1:65" s="2" customFormat="1" ht="10.199999999999999">
      <c r="A1328" s="36"/>
      <c r="B1328" s="37"/>
      <c r="C1328" s="38"/>
      <c r="D1328" s="193" t="s">
        <v>152</v>
      </c>
      <c r="E1328" s="38"/>
      <c r="F1328" s="194" t="s">
        <v>1358</v>
      </c>
      <c r="G1328" s="38"/>
      <c r="H1328" s="38"/>
      <c r="I1328" s="195"/>
      <c r="J1328" s="38"/>
      <c r="K1328" s="38"/>
      <c r="L1328" s="41"/>
      <c r="M1328" s="196"/>
      <c r="N1328" s="197"/>
      <c r="O1328" s="66"/>
      <c r="P1328" s="66"/>
      <c r="Q1328" s="66"/>
      <c r="R1328" s="66"/>
      <c r="S1328" s="66"/>
      <c r="T1328" s="67"/>
      <c r="U1328" s="36"/>
      <c r="V1328" s="36"/>
      <c r="W1328" s="36"/>
      <c r="X1328" s="36"/>
      <c r="Y1328" s="36"/>
      <c r="Z1328" s="36"/>
      <c r="AA1328" s="36"/>
      <c r="AB1328" s="36"/>
      <c r="AC1328" s="36"/>
      <c r="AD1328" s="36"/>
      <c r="AE1328" s="36"/>
      <c r="AT1328" s="19" t="s">
        <v>152</v>
      </c>
      <c r="AU1328" s="19" t="s">
        <v>78</v>
      </c>
    </row>
    <row r="1329" spans="1:65" s="13" customFormat="1" ht="10.199999999999999">
      <c r="B1329" s="198"/>
      <c r="C1329" s="199"/>
      <c r="D1329" s="200" t="s">
        <v>154</v>
      </c>
      <c r="E1329" s="201" t="s">
        <v>19</v>
      </c>
      <c r="F1329" s="202" t="s">
        <v>1359</v>
      </c>
      <c r="G1329" s="199"/>
      <c r="H1329" s="201" t="s">
        <v>19</v>
      </c>
      <c r="I1329" s="203"/>
      <c r="J1329" s="199"/>
      <c r="K1329" s="199"/>
      <c r="L1329" s="204"/>
      <c r="M1329" s="205"/>
      <c r="N1329" s="206"/>
      <c r="O1329" s="206"/>
      <c r="P1329" s="206"/>
      <c r="Q1329" s="206"/>
      <c r="R1329" s="206"/>
      <c r="S1329" s="206"/>
      <c r="T1329" s="207"/>
      <c r="AT1329" s="208" t="s">
        <v>154</v>
      </c>
      <c r="AU1329" s="208" t="s">
        <v>78</v>
      </c>
      <c r="AV1329" s="13" t="s">
        <v>74</v>
      </c>
      <c r="AW1329" s="13" t="s">
        <v>31</v>
      </c>
      <c r="AX1329" s="13" t="s">
        <v>69</v>
      </c>
      <c r="AY1329" s="208" t="s">
        <v>144</v>
      </c>
    </row>
    <row r="1330" spans="1:65" s="14" customFormat="1" ht="10.199999999999999">
      <c r="B1330" s="209"/>
      <c r="C1330" s="210"/>
      <c r="D1330" s="200" t="s">
        <v>154</v>
      </c>
      <c r="E1330" s="211" t="s">
        <v>19</v>
      </c>
      <c r="F1330" s="212" t="s">
        <v>1360</v>
      </c>
      <c r="G1330" s="210"/>
      <c r="H1330" s="213">
        <v>29.765000000000001</v>
      </c>
      <c r="I1330" s="214"/>
      <c r="J1330" s="210"/>
      <c r="K1330" s="210"/>
      <c r="L1330" s="215"/>
      <c r="M1330" s="216"/>
      <c r="N1330" s="217"/>
      <c r="O1330" s="217"/>
      <c r="P1330" s="217"/>
      <c r="Q1330" s="217"/>
      <c r="R1330" s="217"/>
      <c r="S1330" s="217"/>
      <c r="T1330" s="218"/>
      <c r="AT1330" s="219" t="s">
        <v>154</v>
      </c>
      <c r="AU1330" s="219" t="s">
        <v>78</v>
      </c>
      <c r="AV1330" s="14" t="s">
        <v>78</v>
      </c>
      <c r="AW1330" s="14" t="s">
        <v>31</v>
      </c>
      <c r="AX1330" s="14" t="s">
        <v>69</v>
      </c>
      <c r="AY1330" s="219" t="s">
        <v>144</v>
      </c>
    </row>
    <row r="1331" spans="1:65" s="15" customFormat="1" ht="10.199999999999999">
      <c r="B1331" s="220"/>
      <c r="C1331" s="221"/>
      <c r="D1331" s="200" t="s">
        <v>154</v>
      </c>
      <c r="E1331" s="222" t="s">
        <v>19</v>
      </c>
      <c r="F1331" s="223" t="s">
        <v>158</v>
      </c>
      <c r="G1331" s="221"/>
      <c r="H1331" s="224">
        <v>29.765000000000001</v>
      </c>
      <c r="I1331" s="225"/>
      <c r="J1331" s="221"/>
      <c r="K1331" s="221"/>
      <c r="L1331" s="226"/>
      <c r="M1331" s="227"/>
      <c r="N1331" s="228"/>
      <c r="O1331" s="228"/>
      <c r="P1331" s="228"/>
      <c r="Q1331" s="228"/>
      <c r="R1331" s="228"/>
      <c r="S1331" s="228"/>
      <c r="T1331" s="229"/>
      <c r="AT1331" s="230" t="s">
        <v>154</v>
      </c>
      <c r="AU1331" s="230" t="s">
        <v>78</v>
      </c>
      <c r="AV1331" s="15" t="s">
        <v>106</v>
      </c>
      <c r="AW1331" s="15" t="s">
        <v>31</v>
      </c>
      <c r="AX1331" s="15" t="s">
        <v>74</v>
      </c>
      <c r="AY1331" s="230" t="s">
        <v>144</v>
      </c>
    </row>
    <row r="1332" spans="1:65" s="2" customFormat="1" ht="24.15" customHeight="1">
      <c r="A1332" s="36"/>
      <c r="B1332" s="37"/>
      <c r="C1332" s="180" t="s">
        <v>1361</v>
      </c>
      <c r="D1332" s="180" t="s">
        <v>146</v>
      </c>
      <c r="E1332" s="181" t="s">
        <v>1362</v>
      </c>
      <c r="F1332" s="182" t="s">
        <v>1363</v>
      </c>
      <c r="G1332" s="183" t="s">
        <v>232</v>
      </c>
      <c r="H1332" s="184">
        <v>43.966000000000001</v>
      </c>
      <c r="I1332" s="185"/>
      <c r="J1332" s="186">
        <f>ROUND(I1332*H1332,2)</f>
        <v>0</v>
      </c>
      <c r="K1332" s="182" t="s">
        <v>150</v>
      </c>
      <c r="L1332" s="41"/>
      <c r="M1332" s="187" t="s">
        <v>19</v>
      </c>
      <c r="N1332" s="188" t="s">
        <v>40</v>
      </c>
      <c r="O1332" s="66"/>
      <c r="P1332" s="189">
        <f>O1332*H1332</f>
        <v>0</v>
      </c>
      <c r="Q1332" s="189">
        <v>0</v>
      </c>
      <c r="R1332" s="189">
        <f>Q1332*H1332</f>
        <v>0</v>
      </c>
      <c r="S1332" s="189">
        <v>0</v>
      </c>
      <c r="T1332" s="190">
        <f>S1332*H1332</f>
        <v>0</v>
      </c>
      <c r="U1332" s="36"/>
      <c r="V1332" s="36"/>
      <c r="W1332" s="36"/>
      <c r="X1332" s="36"/>
      <c r="Y1332" s="36"/>
      <c r="Z1332" s="36"/>
      <c r="AA1332" s="36"/>
      <c r="AB1332" s="36"/>
      <c r="AC1332" s="36"/>
      <c r="AD1332" s="36"/>
      <c r="AE1332" s="36"/>
      <c r="AR1332" s="191" t="s">
        <v>106</v>
      </c>
      <c r="AT1332" s="191" t="s">
        <v>146</v>
      </c>
      <c r="AU1332" s="191" t="s">
        <v>78</v>
      </c>
      <c r="AY1332" s="19" t="s">
        <v>144</v>
      </c>
      <c r="BE1332" s="192">
        <f>IF(N1332="základní",J1332,0)</f>
        <v>0</v>
      </c>
      <c r="BF1332" s="192">
        <f>IF(N1332="snížená",J1332,0)</f>
        <v>0</v>
      </c>
      <c r="BG1332" s="192">
        <f>IF(N1332="zákl. přenesená",J1332,0)</f>
        <v>0</v>
      </c>
      <c r="BH1332" s="192">
        <f>IF(N1332="sníž. přenesená",J1332,0)</f>
        <v>0</v>
      </c>
      <c r="BI1332" s="192">
        <f>IF(N1332="nulová",J1332,0)</f>
        <v>0</v>
      </c>
      <c r="BJ1332" s="19" t="s">
        <v>74</v>
      </c>
      <c r="BK1332" s="192">
        <f>ROUND(I1332*H1332,2)</f>
        <v>0</v>
      </c>
      <c r="BL1332" s="19" t="s">
        <v>106</v>
      </c>
      <c r="BM1332" s="191" t="s">
        <v>1364</v>
      </c>
    </row>
    <row r="1333" spans="1:65" s="2" customFormat="1" ht="10.199999999999999">
      <c r="A1333" s="36"/>
      <c r="B1333" s="37"/>
      <c r="C1333" s="38"/>
      <c r="D1333" s="193" t="s">
        <v>152</v>
      </c>
      <c r="E1333" s="38"/>
      <c r="F1333" s="194" t="s">
        <v>1365</v>
      </c>
      <c r="G1333" s="38"/>
      <c r="H1333" s="38"/>
      <c r="I1333" s="195"/>
      <c r="J1333" s="38"/>
      <c r="K1333" s="38"/>
      <c r="L1333" s="41"/>
      <c r="M1333" s="196"/>
      <c r="N1333" s="197"/>
      <c r="O1333" s="66"/>
      <c r="P1333" s="66"/>
      <c r="Q1333" s="66"/>
      <c r="R1333" s="66"/>
      <c r="S1333" s="66"/>
      <c r="T1333" s="67"/>
      <c r="U1333" s="36"/>
      <c r="V1333" s="36"/>
      <c r="W1333" s="36"/>
      <c r="X1333" s="36"/>
      <c r="Y1333" s="36"/>
      <c r="Z1333" s="36"/>
      <c r="AA1333" s="36"/>
      <c r="AB1333" s="36"/>
      <c r="AC1333" s="36"/>
      <c r="AD1333" s="36"/>
      <c r="AE1333" s="36"/>
      <c r="AT1333" s="19" t="s">
        <v>152</v>
      </c>
      <c r="AU1333" s="19" t="s">
        <v>78</v>
      </c>
    </row>
    <row r="1334" spans="1:65" s="14" customFormat="1" ht="10.199999999999999">
      <c r="B1334" s="209"/>
      <c r="C1334" s="210"/>
      <c r="D1334" s="200" t="s">
        <v>154</v>
      </c>
      <c r="E1334" s="211" t="s">
        <v>19</v>
      </c>
      <c r="F1334" s="212" t="s">
        <v>1366</v>
      </c>
      <c r="G1334" s="210"/>
      <c r="H1334" s="213">
        <v>43.966000000000001</v>
      </c>
      <c r="I1334" s="214"/>
      <c r="J1334" s="210"/>
      <c r="K1334" s="210"/>
      <c r="L1334" s="215"/>
      <c r="M1334" s="216"/>
      <c r="N1334" s="217"/>
      <c r="O1334" s="217"/>
      <c r="P1334" s="217"/>
      <c r="Q1334" s="217"/>
      <c r="R1334" s="217"/>
      <c r="S1334" s="217"/>
      <c r="T1334" s="218"/>
      <c r="AT1334" s="219" t="s">
        <v>154</v>
      </c>
      <c r="AU1334" s="219" t="s">
        <v>78</v>
      </c>
      <c r="AV1334" s="14" t="s">
        <v>78</v>
      </c>
      <c r="AW1334" s="14" t="s">
        <v>31</v>
      </c>
      <c r="AX1334" s="14" t="s">
        <v>69</v>
      </c>
      <c r="AY1334" s="219" t="s">
        <v>144</v>
      </c>
    </row>
    <row r="1335" spans="1:65" s="15" customFormat="1" ht="10.199999999999999">
      <c r="B1335" s="220"/>
      <c r="C1335" s="221"/>
      <c r="D1335" s="200" t="s">
        <v>154</v>
      </c>
      <c r="E1335" s="222" t="s">
        <v>19</v>
      </c>
      <c r="F1335" s="223" t="s">
        <v>158</v>
      </c>
      <c r="G1335" s="221"/>
      <c r="H1335" s="224">
        <v>43.966000000000001</v>
      </c>
      <c r="I1335" s="225"/>
      <c r="J1335" s="221"/>
      <c r="K1335" s="221"/>
      <c r="L1335" s="226"/>
      <c r="M1335" s="227"/>
      <c r="N1335" s="228"/>
      <c r="O1335" s="228"/>
      <c r="P1335" s="228"/>
      <c r="Q1335" s="228"/>
      <c r="R1335" s="228"/>
      <c r="S1335" s="228"/>
      <c r="T1335" s="229"/>
      <c r="AT1335" s="230" t="s">
        <v>154</v>
      </c>
      <c r="AU1335" s="230" t="s">
        <v>78</v>
      </c>
      <c r="AV1335" s="15" t="s">
        <v>106</v>
      </c>
      <c r="AW1335" s="15" t="s">
        <v>31</v>
      </c>
      <c r="AX1335" s="15" t="s">
        <v>74</v>
      </c>
      <c r="AY1335" s="230" t="s">
        <v>144</v>
      </c>
    </row>
    <row r="1336" spans="1:65" s="2" customFormat="1" ht="16.5" customHeight="1">
      <c r="A1336" s="36"/>
      <c r="B1336" s="37"/>
      <c r="C1336" s="180" t="s">
        <v>1367</v>
      </c>
      <c r="D1336" s="180" t="s">
        <v>146</v>
      </c>
      <c r="E1336" s="181" t="s">
        <v>1368</v>
      </c>
      <c r="F1336" s="182" t="s">
        <v>1369</v>
      </c>
      <c r="G1336" s="183" t="s">
        <v>232</v>
      </c>
      <c r="H1336" s="184">
        <v>43.966000000000001</v>
      </c>
      <c r="I1336" s="185"/>
      <c r="J1336" s="186">
        <f>ROUND(I1336*H1336,2)</f>
        <v>0</v>
      </c>
      <c r="K1336" s="182" t="s">
        <v>150</v>
      </c>
      <c r="L1336" s="41"/>
      <c r="M1336" s="187" t="s">
        <v>19</v>
      </c>
      <c r="N1336" s="188" t="s">
        <v>40</v>
      </c>
      <c r="O1336" s="66"/>
      <c r="P1336" s="189">
        <f>O1336*H1336</f>
        <v>0</v>
      </c>
      <c r="Q1336" s="189">
        <v>0</v>
      </c>
      <c r="R1336" s="189">
        <f>Q1336*H1336</f>
        <v>0</v>
      </c>
      <c r="S1336" s="189">
        <v>0</v>
      </c>
      <c r="T1336" s="190">
        <f>S1336*H1336</f>
        <v>0</v>
      </c>
      <c r="U1336" s="36"/>
      <c r="V1336" s="36"/>
      <c r="W1336" s="36"/>
      <c r="X1336" s="36"/>
      <c r="Y1336" s="36"/>
      <c r="Z1336" s="36"/>
      <c r="AA1336" s="36"/>
      <c r="AB1336" s="36"/>
      <c r="AC1336" s="36"/>
      <c r="AD1336" s="36"/>
      <c r="AE1336" s="36"/>
      <c r="AR1336" s="191" t="s">
        <v>106</v>
      </c>
      <c r="AT1336" s="191" t="s">
        <v>146</v>
      </c>
      <c r="AU1336" s="191" t="s">
        <v>78</v>
      </c>
      <c r="AY1336" s="19" t="s">
        <v>144</v>
      </c>
      <c r="BE1336" s="192">
        <f>IF(N1336="základní",J1336,0)</f>
        <v>0</v>
      </c>
      <c r="BF1336" s="192">
        <f>IF(N1336="snížená",J1336,0)</f>
        <v>0</v>
      </c>
      <c r="BG1336" s="192">
        <f>IF(N1336="zákl. přenesená",J1336,0)</f>
        <v>0</v>
      </c>
      <c r="BH1336" s="192">
        <f>IF(N1336="sníž. přenesená",J1336,0)</f>
        <v>0</v>
      </c>
      <c r="BI1336" s="192">
        <f>IF(N1336="nulová",J1336,0)</f>
        <v>0</v>
      </c>
      <c r="BJ1336" s="19" t="s">
        <v>74</v>
      </c>
      <c r="BK1336" s="192">
        <f>ROUND(I1336*H1336,2)</f>
        <v>0</v>
      </c>
      <c r="BL1336" s="19" t="s">
        <v>106</v>
      </c>
      <c r="BM1336" s="191" t="s">
        <v>1370</v>
      </c>
    </row>
    <row r="1337" spans="1:65" s="2" customFormat="1" ht="10.199999999999999">
      <c r="A1337" s="36"/>
      <c r="B1337" s="37"/>
      <c r="C1337" s="38"/>
      <c r="D1337" s="193" t="s">
        <v>152</v>
      </c>
      <c r="E1337" s="38"/>
      <c r="F1337" s="194" t="s">
        <v>1371</v>
      </c>
      <c r="G1337" s="38"/>
      <c r="H1337" s="38"/>
      <c r="I1337" s="195"/>
      <c r="J1337" s="38"/>
      <c r="K1337" s="38"/>
      <c r="L1337" s="41"/>
      <c r="M1337" s="196"/>
      <c r="N1337" s="197"/>
      <c r="O1337" s="66"/>
      <c r="P1337" s="66"/>
      <c r="Q1337" s="66"/>
      <c r="R1337" s="66"/>
      <c r="S1337" s="66"/>
      <c r="T1337" s="67"/>
      <c r="U1337" s="36"/>
      <c r="V1337" s="36"/>
      <c r="W1337" s="36"/>
      <c r="X1337" s="36"/>
      <c r="Y1337" s="36"/>
      <c r="Z1337" s="36"/>
      <c r="AA1337" s="36"/>
      <c r="AB1337" s="36"/>
      <c r="AC1337" s="36"/>
      <c r="AD1337" s="36"/>
      <c r="AE1337" s="36"/>
      <c r="AT1337" s="19" t="s">
        <v>152</v>
      </c>
      <c r="AU1337" s="19" t="s">
        <v>78</v>
      </c>
    </row>
    <row r="1338" spans="1:65" s="14" customFormat="1" ht="10.199999999999999">
      <c r="B1338" s="209"/>
      <c r="C1338" s="210"/>
      <c r="D1338" s="200" t="s">
        <v>154</v>
      </c>
      <c r="E1338" s="211" t="s">
        <v>19</v>
      </c>
      <c r="F1338" s="212" t="s">
        <v>1366</v>
      </c>
      <c r="G1338" s="210"/>
      <c r="H1338" s="213">
        <v>43.966000000000001</v>
      </c>
      <c r="I1338" s="214"/>
      <c r="J1338" s="210"/>
      <c r="K1338" s="210"/>
      <c r="L1338" s="215"/>
      <c r="M1338" s="216"/>
      <c r="N1338" s="217"/>
      <c r="O1338" s="217"/>
      <c r="P1338" s="217"/>
      <c r="Q1338" s="217"/>
      <c r="R1338" s="217"/>
      <c r="S1338" s="217"/>
      <c r="T1338" s="218"/>
      <c r="AT1338" s="219" t="s">
        <v>154</v>
      </c>
      <c r="AU1338" s="219" t="s">
        <v>78</v>
      </c>
      <c r="AV1338" s="14" t="s">
        <v>78</v>
      </c>
      <c r="AW1338" s="14" t="s">
        <v>31</v>
      </c>
      <c r="AX1338" s="14" t="s">
        <v>69</v>
      </c>
      <c r="AY1338" s="219" t="s">
        <v>144</v>
      </c>
    </row>
    <row r="1339" spans="1:65" s="15" customFormat="1" ht="10.199999999999999">
      <c r="B1339" s="220"/>
      <c r="C1339" s="221"/>
      <c r="D1339" s="200" t="s">
        <v>154</v>
      </c>
      <c r="E1339" s="222" t="s">
        <v>19</v>
      </c>
      <c r="F1339" s="223" t="s">
        <v>158</v>
      </c>
      <c r="G1339" s="221"/>
      <c r="H1339" s="224">
        <v>43.966000000000001</v>
      </c>
      <c r="I1339" s="225"/>
      <c r="J1339" s="221"/>
      <c r="K1339" s="221"/>
      <c r="L1339" s="226"/>
      <c r="M1339" s="227"/>
      <c r="N1339" s="228"/>
      <c r="O1339" s="228"/>
      <c r="P1339" s="228"/>
      <c r="Q1339" s="228"/>
      <c r="R1339" s="228"/>
      <c r="S1339" s="228"/>
      <c r="T1339" s="229"/>
      <c r="AT1339" s="230" t="s">
        <v>154</v>
      </c>
      <c r="AU1339" s="230" t="s">
        <v>78</v>
      </c>
      <c r="AV1339" s="15" t="s">
        <v>106</v>
      </c>
      <c r="AW1339" s="15" t="s">
        <v>31</v>
      </c>
      <c r="AX1339" s="15" t="s">
        <v>74</v>
      </c>
      <c r="AY1339" s="230" t="s">
        <v>144</v>
      </c>
    </row>
    <row r="1340" spans="1:65" s="2" customFormat="1" ht="21.75" customHeight="1">
      <c r="A1340" s="36"/>
      <c r="B1340" s="37"/>
      <c r="C1340" s="180" t="s">
        <v>1372</v>
      </c>
      <c r="D1340" s="180" t="s">
        <v>146</v>
      </c>
      <c r="E1340" s="181" t="s">
        <v>1373</v>
      </c>
      <c r="F1340" s="182" t="s">
        <v>1374</v>
      </c>
      <c r="G1340" s="183" t="s">
        <v>149</v>
      </c>
      <c r="H1340" s="184">
        <v>3.468</v>
      </c>
      <c r="I1340" s="185"/>
      <c r="J1340" s="186">
        <f>ROUND(I1340*H1340,2)</f>
        <v>0</v>
      </c>
      <c r="K1340" s="182" t="s">
        <v>150</v>
      </c>
      <c r="L1340" s="41"/>
      <c r="M1340" s="187" t="s">
        <v>19</v>
      </c>
      <c r="N1340" s="188" t="s">
        <v>40</v>
      </c>
      <c r="O1340" s="66"/>
      <c r="P1340" s="189">
        <f>O1340*H1340</f>
        <v>0</v>
      </c>
      <c r="Q1340" s="189">
        <v>2.2563399999999998</v>
      </c>
      <c r="R1340" s="189">
        <f>Q1340*H1340</f>
        <v>7.8249871199999994</v>
      </c>
      <c r="S1340" s="189">
        <v>0</v>
      </c>
      <c r="T1340" s="190">
        <f>S1340*H1340</f>
        <v>0</v>
      </c>
      <c r="U1340" s="36"/>
      <c r="V1340" s="36"/>
      <c r="W1340" s="36"/>
      <c r="X1340" s="36"/>
      <c r="Y1340" s="36"/>
      <c r="Z1340" s="36"/>
      <c r="AA1340" s="36"/>
      <c r="AB1340" s="36"/>
      <c r="AC1340" s="36"/>
      <c r="AD1340" s="36"/>
      <c r="AE1340" s="36"/>
      <c r="AR1340" s="191" t="s">
        <v>106</v>
      </c>
      <c r="AT1340" s="191" t="s">
        <v>146</v>
      </c>
      <c r="AU1340" s="191" t="s">
        <v>78</v>
      </c>
      <c r="AY1340" s="19" t="s">
        <v>144</v>
      </c>
      <c r="BE1340" s="192">
        <f>IF(N1340="základní",J1340,0)</f>
        <v>0</v>
      </c>
      <c r="BF1340" s="192">
        <f>IF(N1340="snížená",J1340,0)</f>
        <v>0</v>
      </c>
      <c r="BG1340" s="192">
        <f>IF(N1340="zákl. přenesená",J1340,0)</f>
        <v>0</v>
      </c>
      <c r="BH1340" s="192">
        <f>IF(N1340="sníž. přenesená",J1340,0)</f>
        <v>0</v>
      </c>
      <c r="BI1340" s="192">
        <f>IF(N1340="nulová",J1340,0)</f>
        <v>0</v>
      </c>
      <c r="BJ1340" s="19" t="s">
        <v>74</v>
      </c>
      <c r="BK1340" s="192">
        <f>ROUND(I1340*H1340,2)</f>
        <v>0</v>
      </c>
      <c r="BL1340" s="19" t="s">
        <v>106</v>
      </c>
      <c r="BM1340" s="191" t="s">
        <v>1375</v>
      </c>
    </row>
    <row r="1341" spans="1:65" s="2" customFormat="1" ht="10.199999999999999">
      <c r="A1341" s="36"/>
      <c r="B1341" s="37"/>
      <c r="C1341" s="38"/>
      <c r="D1341" s="193" t="s">
        <v>152</v>
      </c>
      <c r="E1341" s="38"/>
      <c r="F1341" s="194" t="s">
        <v>1376</v>
      </c>
      <c r="G1341" s="38"/>
      <c r="H1341" s="38"/>
      <c r="I1341" s="195"/>
      <c r="J1341" s="38"/>
      <c r="K1341" s="38"/>
      <c r="L1341" s="41"/>
      <c r="M1341" s="196"/>
      <c r="N1341" s="197"/>
      <c r="O1341" s="66"/>
      <c r="P1341" s="66"/>
      <c r="Q1341" s="66"/>
      <c r="R1341" s="66"/>
      <c r="S1341" s="66"/>
      <c r="T1341" s="67"/>
      <c r="U1341" s="36"/>
      <c r="V1341" s="36"/>
      <c r="W1341" s="36"/>
      <c r="X1341" s="36"/>
      <c r="Y1341" s="36"/>
      <c r="Z1341" s="36"/>
      <c r="AA1341" s="36"/>
      <c r="AB1341" s="36"/>
      <c r="AC1341" s="36"/>
      <c r="AD1341" s="36"/>
      <c r="AE1341" s="36"/>
      <c r="AT1341" s="19" t="s">
        <v>152</v>
      </c>
      <c r="AU1341" s="19" t="s">
        <v>78</v>
      </c>
    </row>
    <row r="1342" spans="1:65" s="13" customFormat="1" ht="10.199999999999999">
      <c r="B1342" s="198"/>
      <c r="C1342" s="199"/>
      <c r="D1342" s="200" t="s">
        <v>154</v>
      </c>
      <c r="E1342" s="201" t="s">
        <v>19</v>
      </c>
      <c r="F1342" s="202" t="s">
        <v>1377</v>
      </c>
      <c r="G1342" s="199"/>
      <c r="H1342" s="201" t="s">
        <v>19</v>
      </c>
      <c r="I1342" s="203"/>
      <c r="J1342" s="199"/>
      <c r="K1342" s="199"/>
      <c r="L1342" s="204"/>
      <c r="M1342" s="205"/>
      <c r="N1342" s="206"/>
      <c r="O1342" s="206"/>
      <c r="P1342" s="206"/>
      <c r="Q1342" s="206"/>
      <c r="R1342" s="206"/>
      <c r="S1342" s="206"/>
      <c r="T1342" s="207"/>
      <c r="AT1342" s="208" t="s">
        <v>154</v>
      </c>
      <c r="AU1342" s="208" t="s">
        <v>78</v>
      </c>
      <c r="AV1342" s="13" t="s">
        <v>74</v>
      </c>
      <c r="AW1342" s="13" t="s">
        <v>31</v>
      </c>
      <c r="AX1342" s="13" t="s">
        <v>69</v>
      </c>
      <c r="AY1342" s="208" t="s">
        <v>144</v>
      </c>
    </row>
    <row r="1343" spans="1:65" s="14" customFormat="1" ht="10.199999999999999">
      <c r="B1343" s="209"/>
      <c r="C1343" s="210"/>
      <c r="D1343" s="200" t="s">
        <v>154</v>
      </c>
      <c r="E1343" s="211" t="s">
        <v>19</v>
      </c>
      <c r="F1343" s="212" t="s">
        <v>1378</v>
      </c>
      <c r="G1343" s="210"/>
      <c r="H1343" s="213">
        <v>0.83099999999999996</v>
      </c>
      <c r="I1343" s="214"/>
      <c r="J1343" s="210"/>
      <c r="K1343" s="210"/>
      <c r="L1343" s="215"/>
      <c r="M1343" s="216"/>
      <c r="N1343" s="217"/>
      <c r="O1343" s="217"/>
      <c r="P1343" s="217"/>
      <c r="Q1343" s="217"/>
      <c r="R1343" s="217"/>
      <c r="S1343" s="217"/>
      <c r="T1343" s="218"/>
      <c r="AT1343" s="219" t="s">
        <v>154</v>
      </c>
      <c r="AU1343" s="219" t="s">
        <v>78</v>
      </c>
      <c r="AV1343" s="14" t="s">
        <v>78</v>
      </c>
      <c r="AW1343" s="14" t="s">
        <v>31</v>
      </c>
      <c r="AX1343" s="14" t="s">
        <v>69</v>
      </c>
      <c r="AY1343" s="219" t="s">
        <v>144</v>
      </c>
    </row>
    <row r="1344" spans="1:65" s="13" customFormat="1" ht="10.199999999999999">
      <c r="B1344" s="198"/>
      <c r="C1344" s="199"/>
      <c r="D1344" s="200" t="s">
        <v>154</v>
      </c>
      <c r="E1344" s="201" t="s">
        <v>19</v>
      </c>
      <c r="F1344" s="202" t="s">
        <v>1379</v>
      </c>
      <c r="G1344" s="199"/>
      <c r="H1344" s="201" t="s">
        <v>19</v>
      </c>
      <c r="I1344" s="203"/>
      <c r="J1344" s="199"/>
      <c r="K1344" s="199"/>
      <c r="L1344" s="204"/>
      <c r="M1344" s="205"/>
      <c r="N1344" s="206"/>
      <c r="O1344" s="206"/>
      <c r="P1344" s="206"/>
      <c r="Q1344" s="206"/>
      <c r="R1344" s="206"/>
      <c r="S1344" s="206"/>
      <c r="T1344" s="207"/>
      <c r="AT1344" s="208" t="s">
        <v>154</v>
      </c>
      <c r="AU1344" s="208" t="s">
        <v>78</v>
      </c>
      <c r="AV1344" s="13" t="s">
        <v>74</v>
      </c>
      <c r="AW1344" s="13" t="s">
        <v>31</v>
      </c>
      <c r="AX1344" s="13" t="s">
        <v>69</v>
      </c>
      <c r="AY1344" s="208" t="s">
        <v>144</v>
      </c>
    </row>
    <row r="1345" spans="1:65" s="14" customFormat="1" ht="10.199999999999999">
      <c r="B1345" s="209"/>
      <c r="C1345" s="210"/>
      <c r="D1345" s="200" t="s">
        <v>154</v>
      </c>
      <c r="E1345" s="211" t="s">
        <v>19</v>
      </c>
      <c r="F1345" s="212" t="s">
        <v>1380</v>
      </c>
      <c r="G1345" s="210"/>
      <c r="H1345" s="213">
        <v>2.637</v>
      </c>
      <c r="I1345" s="214"/>
      <c r="J1345" s="210"/>
      <c r="K1345" s="210"/>
      <c r="L1345" s="215"/>
      <c r="M1345" s="216"/>
      <c r="N1345" s="217"/>
      <c r="O1345" s="217"/>
      <c r="P1345" s="217"/>
      <c r="Q1345" s="217"/>
      <c r="R1345" s="217"/>
      <c r="S1345" s="217"/>
      <c r="T1345" s="218"/>
      <c r="AT1345" s="219" t="s">
        <v>154</v>
      </c>
      <c r="AU1345" s="219" t="s">
        <v>78</v>
      </c>
      <c r="AV1345" s="14" t="s">
        <v>78</v>
      </c>
      <c r="AW1345" s="14" t="s">
        <v>31</v>
      </c>
      <c r="AX1345" s="14" t="s">
        <v>69</v>
      </c>
      <c r="AY1345" s="219" t="s">
        <v>144</v>
      </c>
    </row>
    <row r="1346" spans="1:65" s="15" customFormat="1" ht="10.199999999999999">
      <c r="B1346" s="220"/>
      <c r="C1346" s="221"/>
      <c r="D1346" s="200" t="s">
        <v>154</v>
      </c>
      <c r="E1346" s="222" t="s">
        <v>19</v>
      </c>
      <c r="F1346" s="223" t="s">
        <v>158</v>
      </c>
      <c r="G1346" s="221"/>
      <c r="H1346" s="224">
        <v>3.468</v>
      </c>
      <c r="I1346" s="225"/>
      <c r="J1346" s="221"/>
      <c r="K1346" s="221"/>
      <c r="L1346" s="226"/>
      <c r="M1346" s="227"/>
      <c r="N1346" s="228"/>
      <c r="O1346" s="228"/>
      <c r="P1346" s="228"/>
      <c r="Q1346" s="228"/>
      <c r="R1346" s="228"/>
      <c r="S1346" s="228"/>
      <c r="T1346" s="229"/>
      <c r="AT1346" s="230" t="s">
        <v>154</v>
      </c>
      <c r="AU1346" s="230" t="s">
        <v>78</v>
      </c>
      <c r="AV1346" s="15" t="s">
        <v>106</v>
      </c>
      <c r="AW1346" s="15" t="s">
        <v>31</v>
      </c>
      <c r="AX1346" s="15" t="s">
        <v>74</v>
      </c>
      <c r="AY1346" s="230" t="s">
        <v>144</v>
      </c>
    </row>
    <row r="1347" spans="1:65" s="2" customFormat="1" ht="21.75" customHeight="1">
      <c r="A1347" s="36"/>
      <c r="B1347" s="37"/>
      <c r="C1347" s="180" t="s">
        <v>1381</v>
      </c>
      <c r="D1347" s="180" t="s">
        <v>146</v>
      </c>
      <c r="E1347" s="181" t="s">
        <v>1382</v>
      </c>
      <c r="F1347" s="182" t="s">
        <v>1383</v>
      </c>
      <c r="G1347" s="183" t="s">
        <v>149</v>
      </c>
      <c r="H1347" s="184">
        <v>6.2530000000000001</v>
      </c>
      <c r="I1347" s="185"/>
      <c r="J1347" s="186">
        <f>ROUND(I1347*H1347,2)</f>
        <v>0</v>
      </c>
      <c r="K1347" s="182" t="s">
        <v>150</v>
      </c>
      <c r="L1347" s="41"/>
      <c r="M1347" s="187" t="s">
        <v>19</v>
      </c>
      <c r="N1347" s="188" t="s">
        <v>40</v>
      </c>
      <c r="O1347" s="66"/>
      <c r="P1347" s="189">
        <f>O1347*H1347</f>
        <v>0</v>
      </c>
      <c r="Q1347" s="189">
        <v>2.2563399999999998</v>
      </c>
      <c r="R1347" s="189">
        <f>Q1347*H1347</f>
        <v>14.108894019999999</v>
      </c>
      <c r="S1347" s="189">
        <v>0</v>
      </c>
      <c r="T1347" s="190">
        <f>S1347*H1347</f>
        <v>0</v>
      </c>
      <c r="U1347" s="36"/>
      <c r="V1347" s="36"/>
      <c r="W1347" s="36"/>
      <c r="X1347" s="36"/>
      <c r="Y1347" s="36"/>
      <c r="Z1347" s="36"/>
      <c r="AA1347" s="36"/>
      <c r="AB1347" s="36"/>
      <c r="AC1347" s="36"/>
      <c r="AD1347" s="36"/>
      <c r="AE1347" s="36"/>
      <c r="AR1347" s="191" t="s">
        <v>106</v>
      </c>
      <c r="AT1347" s="191" t="s">
        <v>146</v>
      </c>
      <c r="AU1347" s="191" t="s">
        <v>78</v>
      </c>
      <c r="AY1347" s="19" t="s">
        <v>144</v>
      </c>
      <c r="BE1347" s="192">
        <f>IF(N1347="základní",J1347,0)</f>
        <v>0</v>
      </c>
      <c r="BF1347" s="192">
        <f>IF(N1347="snížená",J1347,0)</f>
        <v>0</v>
      </c>
      <c r="BG1347" s="192">
        <f>IF(N1347="zákl. přenesená",J1347,0)</f>
        <v>0</v>
      </c>
      <c r="BH1347" s="192">
        <f>IF(N1347="sníž. přenesená",J1347,0)</f>
        <v>0</v>
      </c>
      <c r="BI1347" s="192">
        <f>IF(N1347="nulová",J1347,0)</f>
        <v>0</v>
      </c>
      <c r="BJ1347" s="19" t="s">
        <v>74</v>
      </c>
      <c r="BK1347" s="192">
        <f>ROUND(I1347*H1347,2)</f>
        <v>0</v>
      </c>
      <c r="BL1347" s="19" t="s">
        <v>106</v>
      </c>
      <c r="BM1347" s="191" t="s">
        <v>1384</v>
      </c>
    </row>
    <row r="1348" spans="1:65" s="2" customFormat="1" ht="10.199999999999999">
      <c r="A1348" s="36"/>
      <c r="B1348" s="37"/>
      <c r="C1348" s="38"/>
      <c r="D1348" s="193" t="s">
        <v>152</v>
      </c>
      <c r="E1348" s="38"/>
      <c r="F1348" s="194" t="s">
        <v>1385</v>
      </c>
      <c r="G1348" s="38"/>
      <c r="H1348" s="38"/>
      <c r="I1348" s="195"/>
      <c r="J1348" s="38"/>
      <c r="K1348" s="38"/>
      <c r="L1348" s="41"/>
      <c r="M1348" s="196"/>
      <c r="N1348" s="197"/>
      <c r="O1348" s="66"/>
      <c r="P1348" s="66"/>
      <c r="Q1348" s="66"/>
      <c r="R1348" s="66"/>
      <c r="S1348" s="66"/>
      <c r="T1348" s="67"/>
      <c r="U1348" s="36"/>
      <c r="V1348" s="36"/>
      <c r="W1348" s="36"/>
      <c r="X1348" s="36"/>
      <c r="Y1348" s="36"/>
      <c r="Z1348" s="36"/>
      <c r="AA1348" s="36"/>
      <c r="AB1348" s="36"/>
      <c r="AC1348" s="36"/>
      <c r="AD1348" s="36"/>
      <c r="AE1348" s="36"/>
      <c r="AT1348" s="19" t="s">
        <v>152</v>
      </c>
      <c r="AU1348" s="19" t="s">
        <v>78</v>
      </c>
    </row>
    <row r="1349" spans="1:65" s="13" customFormat="1" ht="10.199999999999999">
      <c r="B1349" s="198"/>
      <c r="C1349" s="199"/>
      <c r="D1349" s="200" t="s">
        <v>154</v>
      </c>
      <c r="E1349" s="201" t="s">
        <v>19</v>
      </c>
      <c r="F1349" s="202" t="s">
        <v>1379</v>
      </c>
      <c r="G1349" s="199"/>
      <c r="H1349" s="201" t="s">
        <v>19</v>
      </c>
      <c r="I1349" s="203"/>
      <c r="J1349" s="199"/>
      <c r="K1349" s="199"/>
      <c r="L1349" s="204"/>
      <c r="M1349" s="205"/>
      <c r="N1349" s="206"/>
      <c r="O1349" s="206"/>
      <c r="P1349" s="206"/>
      <c r="Q1349" s="206"/>
      <c r="R1349" s="206"/>
      <c r="S1349" s="206"/>
      <c r="T1349" s="207"/>
      <c r="AT1349" s="208" t="s">
        <v>154</v>
      </c>
      <c r="AU1349" s="208" t="s">
        <v>78</v>
      </c>
      <c r="AV1349" s="13" t="s">
        <v>74</v>
      </c>
      <c r="AW1349" s="13" t="s">
        <v>31</v>
      </c>
      <c r="AX1349" s="13" t="s">
        <v>69</v>
      </c>
      <c r="AY1349" s="208" t="s">
        <v>144</v>
      </c>
    </row>
    <row r="1350" spans="1:65" s="13" customFormat="1" ht="10.199999999999999">
      <c r="B1350" s="198"/>
      <c r="C1350" s="199"/>
      <c r="D1350" s="200" t="s">
        <v>154</v>
      </c>
      <c r="E1350" s="201" t="s">
        <v>19</v>
      </c>
      <c r="F1350" s="202" t="s">
        <v>1386</v>
      </c>
      <c r="G1350" s="199"/>
      <c r="H1350" s="201" t="s">
        <v>19</v>
      </c>
      <c r="I1350" s="203"/>
      <c r="J1350" s="199"/>
      <c r="K1350" s="199"/>
      <c r="L1350" s="204"/>
      <c r="M1350" s="205"/>
      <c r="N1350" s="206"/>
      <c r="O1350" s="206"/>
      <c r="P1350" s="206"/>
      <c r="Q1350" s="206"/>
      <c r="R1350" s="206"/>
      <c r="S1350" s="206"/>
      <c r="T1350" s="207"/>
      <c r="AT1350" s="208" t="s">
        <v>154</v>
      </c>
      <c r="AU1350" s="208" t="s">
        <v>78</v>
      </c>
      <c r="AV1350" s="13" t="s">
        <v>74</v>
      </c>
      <c r="AW1350" s="13" t="s">
        <v>31</v>
      </c>
      <c r="AX1350" s="13" t="s">
        <v>69</v>
      </c>
      <c r="AY1350" s="208" t="s">
        <v>144</v>
      </c>
    </row>
    <row r="1351" spans="1:65" s="14" customFormat="1" ht="10.199999999999999">
      <c r="B1351" s="209"/>
      <c r="C1351" s="210"/>
      <c r="D1351" s="200" t="s">
        <v>154</v>
      </c>
      <c r="E1351" s="211" t="s">
        <v>19</v>
      </c>
      <c r="F1351" s="212" t="s">
        <v>1387</v>
      </c>
      <c r="G1351" s="210"/>
      <c r="H1351" s="213">
        <v>4.9450000000000003</v>
      </c>
      <c r="I1351" s="214"/>
      <c r="J1351" s="210"/>
      <c r="K1351" s="210"/>
      <c r="L1351" s="215"/>
      <c r="M1351" s="216"/>
      <c r="N1351" s="217"/>
      <c r="O1351" s="217"/>
      <c r="P1351" s="217"/>
      <c r="Q1351" s="217"/>
      <c r="R1351" s="217"/>
      <c r="S1351" s="217"/>
      <c r="T1351" s="218"/>
      <c r="AT1351" s="219" t="s">
        <v>154</v>
      </c>
      <c r="AU1351" s="219" t="s">
        <v>78</v>
      </c>
      <c r="AV1351" s="14" t="s">
        <v>78</v>
      </c>
      <c r="AW1351" s="14" t="s">
        <v>31</v>
      </c>
      <c r="AX1351" s="14" t="s">
        <v>69</v>
      </c>
      <c r="AY1351" s="219" t="s">
        <v>144</v>
      </c>
    </row>
    <row r="1352" spans="1:65" s="13" customFormat="1" ht="10.199999999999999">
      <c r="B1352" s="198"/>
      <c r="C1352" s="199"/>
      <c r="D1352" s="200" t="s">
        <v>154</v>
      </c>
      <c r="E1352" s="201" t="s">
        <v>19</v>
      </c>
      <c r="F1352" s="202" t="s">
        <v>1388</v>
      </c>
      <c r="G1352" s="199"/>
      <c r="H1352" s="201" t="s">
        <v>19</v>
      </c>
      <c r="I1352" s="203"/>
      <c r="J1352" s="199"/>
      <c r="K1352" s="199"/>
      <c r="L1352" s="204"/>
      <c r="M1352" s="205"/>
      <c r="N1352" s="206"/>
      <c r="O1352" s="206"/>
      <c r="P1352" s="206"/>
      <c r="Q1352" s="206"/>
      <c r="R1352" s="206"/>
      <c r="S1352" s="206"/>
      <c r="T1352" s="207"/>
      <c r="AT1352" s="208" t="s">
        <v>154</v>
      </c>
      <c r="AU1352" s="208" t="s">
        <v>78</v>
      </c>
      <c r="AV1352" s="13" t="s">
        <v>74</v>
      </c>
      <c r="AW1352" s="13" t="s">
        <v>31</v>
      </c>
      <c r="AX1352" s="13" t="s">
        <v>69</v>
      </c>
      <c r="AY1352" s="208" t="s">
        <v>144</v>
      </c>
    </row>
    <row r="1353" spans="1:65" s="14" customFormat="1" ht="10.199999999999999">
      <c r="B1353" s="209"/>
      <c r="C1353" s="210"/>
      <c r="D1353" s="200" t="s">
        <v>154</v>
      </c>
      <c r="E1353" s="211" t="s">
        <v>19</v>
      </c>
      <c r="F1353" s="212" t="s">
        <v>1389</v>
      </c>
      <c r="G1353" s="210"/>
      <c r="H1353" s="213">
        <v>1.3080000000000001</v>
      </c>
      <c r="I1353" s="214"/>
      <c r="J1353" s="210"/>
      <c r="K1353" s="210"/>
      <c r="L1353" s="215"/>
      <c r="M1353" s="216"/>
      <c r="N1353" s="217"/>
      <c r="O1353" s="217"/>
      <c r="P1353" s="217"/>
      <c r="Q1353" s="217"/>
      <c r="R1353" s="217"/>
      <c r="S1353" s="217"/>
      <c r="T1353" s="218"/>
      <c r="AT1353" s="219" t="s">
        <v>154</v>
      </c>
      <c r="AU1353" s="219" t="s">
        <v>78</v>
      </c>
      <c r="AV1353" s="14" t="s">
        <v>78</v>
      </c>
      <c r="AW1353" s="14" t="s">
        <v>31</v>
      </c>
      <c r="AX1353" s="14" t="s">
        <v>69</v>
      </c>
      <c r="AY1353" s="219" t="s">
        <v>144</v>
      </c>
    </row>
    <row r="1354" spans="1:65" s="15" customFormat="1" ht="10.199999999999999">
      <c r="B1354" s="220"/>
      <c r="C1354" s="221"/>
      <c r="D1354" s="200" t="s">
        <v>154</v>
      </c>
      <c r="E1354" s="222" t="s">
        <v>19</v>
      </c>
      <c r="F1354" s="223" t="s">
        <v>158</v>
      </c>
      <c r="G1354" s="221"/>
      <c r="H1354" s="224">
        <v>6.2530000000000001</v>
      </c>
      <c r="I1354" s="225"/>
      <c r="J1354" s="221"/>
      <c r="K1354" s="221"/>
      <c r="L1354" s="226"/>
      <c r="M1354" s="227"/>
      <c r="N1354" s="228"/>
      <c r="O1354" s="228"/>
      <c r="P1354" s="228"/>
      <c r="Q1354" s="228"/>
      <c r="R1354" s="228"/>
      <c r="S1354" s="228"/>
      <c r="T1354" s="229"/>
      <c r="AT1354" s="230" t="s">
        <v>154</v>
      </c>
      <c r="AU1354" s="230" t="s">
        <v>78</v>
      </c>
      <c r="AV1354" s="15" t="s">
        <v>106</v>
      </c>
      <c r="AW1354" s="15" t="s">
        <v>31</v>
      </c>
      <c r="AX1354" s="15" t="s">
        <v>74</v>
      </c>
      <c r="AY1354" s="230" t="s">
        <v>144</v>
      </c>
    </row>
    <row r="1355" spans="1:65" s="2" customFormat="1" ht="21.75" customHeight="1">
      <c r="A1355" s="36"/>
      <c r="B1355" s="37"/>
      <c r="C1355" s="180" t="s">
        <v>1390</v>
      </c>
      <c r="D1355" s="180" t="s">
        <v>146</v>
      </c>
      <c r="E1355" s="181" t="s">
        <v>1391</v>
      </c>
      <c r="F1355" s="182" t="s">
        <v>1392</v>
      </c>
      <c r="G1355" s="183" t="s">
        <v>149</v>
      </c>
      <c r="H1355" s="184">
        <v>25.898</v>
      </c>
      <c r="I1355" s="185"/>
      <c r="J1355" s="186">
        <f>ROUND(I1355*H1355,2)</f>
        <v>0</v>
      </c>
      <c r="K1355" s="182" t="s">
        <v>150</v>
      </c>
      <c r="L1355" s="41"/>
      <c r="M1355" s="187" t="s">
        <v>19</v>
      </c>
      <c r="N1355" s="188" t="s">
        <v>40</v>
      </c>
      <c r="O1355" s="66"/>
      <c r="P1355" s="189">
        <f>O1355*H1355</f>
        <v>0</v>
      </c>
      <c r="Q1355" s="189">
        <v>2.45329</v>
      </c>
      <c r="R1355" s="189">
        <f>Q1355*H1355</f>
        <v>63.535304419999996</v>
      </c>
      <c r="S1355" s="189">
        <v>0</v>
      </c>
      <c r="T1355" s="190">
        <f>S1355*H1355</f>
        <v>0</v>
      </c>
      <c r="U1355" s="36"/>
      <c r="V1355" s="36"/>
      <c r="W1355" s="36"/>
      <c r="X1355" s="36"/>
      <c r="Y1355" s="36"/>
      <c r="Z1355" s="36"/>
      <c r="AA1355" s="36"/>
      <c r="AB1355" s="36"/>
      <c r="AC1355" s="36"/>
      <c r="AD1355" s="36"/>
      <c r="AE1355" s="36"/>
      <c r="AR1355" s="191" t="s">
        <v>106</v>
      </c>
      <c r="AT1355" s="191" t="s">
        <v>146</v>
      </c>
      <c r="AU1355" s="191" t="s">
        <v>78</v>
      </c>
      <c r="AY1355" s="19" t="s">
        <v>144</v>
      </c>
      <c r="BE1355" s="192">
        <f>IF(N1355="základní",J1355,0)</f>
        <v>0</v>
      </c>
      <c r="BF1355" s="192">
        <f>IF(N1355="snížená",J1355,0)</f>
        <v>0</v>
      </c>
      <c r="BG1355" s="192">
        <f>IF(N1355="zákl. přenesená",J1355,0)</f>
        <v>0</v>
      </c>
      <c r="BH1355" s="192">
        <f>IF(N1355="sníž. přenesená",J1355,0)</f>
        <v>0</v>
      </c>
      <c r="BI1355" s="192">
        <f>IF(N1355="nulová",J1355,0)</f>
        <v>0</v>
      </c>
      <c r="BJ1355" s="19" t="s">
        <v>74</v>
      </c>
      <c r="BK1355" s="192">
        <f>ROUND(I1355*H1355,2)</f>
        <v>0</v>
      </c>
      <c r="BL1355" s="19" t="s">
        <v>106</v>
      </c>
      <c r="BM1355" s="191" t="s">
        <v>1393</v>
      </c>
    </row>
    <row r="1356" spans="1:65" s="2" customFormat="1" ht="10.199999999999999">
      <c r="A1356" s="36"/>
      <c r="B1356" s="37"/>
      <c r="C1356" s="38"/>
      <c r="D1356" s="193" t="s">
        <v>152</v>
      </c>
      <c r="E1356" s="38"/>
      <c r="F1356" s="194" t="s">
        <v>1394</v>
      </c>
      <c r="G1356" s="38"/>
      <c r="H1356" s="38"/>
      <c r="I1356" s="195"/>
      <c r="J1356" s="38"/>
      <c r="K1356" s="38"/>
      <c r="L1356" s="41"/>
      <c r="M1356" s="196"/>
      <c r="N1356" s="197"/>
      <c r="O1356" s="66"/>
      <c r="P1356" s="66"/>
      <c r="Q1356" s="66"/>
      <c r="R1356" s="66"/>
      <c r="S1356" s="66"/>
      <c r="T1356" s="67"/>
      <c r="U1356" s="36"/>
      <c r="V1356" s="36"/>
      <c r="W1356" s="36"/>
      <c r="X1356" s="36"/>
      <c r="Y1356" s="36"/>
      <c r="Z1356" s="36"/>
      <c r="AA1356" s="36"/>
      <c r="AB1356" s="36"/>
      <c r="AC1356" s="36"/>
      <c r="AD1356" s="36"/>
      <c r="AE1356" s="36"/>
      <c r="AT1356" s="19" t="s">
        <v>152</v>
      </c>
      <c r="AU1356" s="19" t="s">
        <v>78</v>
      </c>
    </row>
    <row r="1357" spans="1:65" s="13" customFormat="1" ht="10.199999999999999">
      <c r="B1357" s="198"/>
      <c r="C1357" s="199"/>
      <c r="D1357" s="200" t="s">
        <v>154</v>
      </c>
      <c r="E1357" s="201" t="s">
        <v>19</v>
      </c>
      <c r="F1357" s="202" t="s">
        <v>1395</v>
      </c>
      <c r="G1357" s="199"/>
      <c r="H1357" s="201" t="s">
        <v>19</v>
      </c>
      <c r="I1357" s="203"/>
      <c r="J1357" s="199"/>
      <c r="K1357" s="199"/>
      <c r="L1357" s="204"/>
      <c r="M1357" s="205"/>
      <c r="N1357" s="206"/>
      <c r="O1357" s="206"/>
      <c r="P1357" s="206"/>
      <c r="Q1357" s="206"/>
      <c r="R1357" s="206"/>
      <c r="S1357" s="206"/>
      <c r="T1357" s="207"/>
      <c r="AT1357" s="208" t="s">
        <v>154</v>
      </c>
      <c r="AU1357" s="208" t="s">
        <v>78</v>
      </c>
      <c r="AV1357" s="13" t="s">
        <v>74</v>
      </c>
      <c r="AW1357" s="13" t="s">
        <v>31</v>
      </c>
      <c r="AX1357" s="13" t="s">
        <v>69</v>
      </c>
      <c r="AY1357" s="208" t="s">
        <v>144</v>
      </c>
    </row>
    <row r="1358" spans="1:65" s="14" customFormat="1" ht="10.199999999999999">
      <c r="B1358" s="209"/>
      <c r="C1358" s="210"/>
      <c r="D1358" s="200" t="s">
        <v>154</v>
      </c>
      <c r="E1358" s="211" t="s">
        <v>19</v>
      </c>
      <c r="F1358" s="212" t="s">
        <v>1396</v>
      </c>
      <c r="G1358" s="210"/>
      <c r="H1358" s="213">
        <v>25.898</v>
      </c>
      <c r="I1358" s="214"/>
      <c r="J1358" s="210"/>
      <c r="K1358" s="210"/>
      <c r="L1358" s="215"/>
      <c r="M1358" s="216"/>
      <c r="N1358" s="217"/>
      <c r="O1358" s="217"/>
      <c r="P1358" s="217"/>
      <c r="Q1358" s="217"/>
      <c r="R1358" s="217"/>
      <c r="S1358" s="217"/>
      <c r="T1358" s="218"/>
      <c r="AT1358" s="219" t="s">
        <v>154</v>
      </c>
      <c r="AU1358" s="219" t="s">
        <v>78</v>
      </c>
      <c r="AV1358" s="14" t="s">
        <v>78</v>
      </c>
      <c r="AW1358" s="14" t="s">
        <v>31</v>
      </c>
      <c r="AX1358" s="14" t="s">
        <v>69</v>
      </c>
      <c r="AY1358" s="219" t="s">
        <v>144</v>
      </c>
    </row>
    <row r="1359" spans="1:65" s="15" customFormat="1" ht="10.199999999999999">
      <c r="B1359" s="220"/>
      <c r="C1359" s="221"/>
      <c r="D1359" s="200" t="s">
        <v>154</v>
      </c>
      <c r="E1359" s="222" t="s">
        <v>19</v>
      </c>
      <c r="F1359" s="223" t="s">
        <v>158</v>
      </c>
      <c r="G1359" s="221"/>
      <c r="H1359" s="224">
        <v>25.898</v>
      </c>
      <c r="I1359" s="225"/>
      <c r="J1359" s="221"/>
      <c r="K1359" s="221"/>
      <c r="L1359" s="226"/>
      <c r="M1359" s="227"/>
      <c r="N1359" s="228"/>
      <c r="O1359" s="228"/>
      <c r="P1359" s="228"/>
      <c r="Q1359" s="228"/>
      <c r="R1359" s="228"/>
      <c r="S1359" s="228"/>
      <c r="T1359" s="229"/>
      <c r="AT1359" s="230" t="s">
        <v>154</v>
      </c>
      <c r="AU1359" s="230" t="s">
        <v>78</v>
      </c>
      <c r="AV1359" s="15" t="s">
        <v>106</v>
      </c>
      <c r="AW1359" s="15" t="s">
        <v>31</v>
      </c>
      <c r="AX1359" s="15" t="s">
        <v>74</v>
      </c>
      <c r="AY1359" s="230" t="s">
        <v>144</v>
      </c>
    </row>
    <row r="1360" spans="1:65" s="2" customFormat="1" ht="24.15" customHeight="1">
      <c r="A1360" s="36"/>
      <c r="B1360" s="37"/>
      <c r="C1360" s="180" t="s">
        <v>1397</v>
      </c>
      <c r="D1360" s="180" t="s">
        <v>146</v>
      </c>
      <c r="E1360" s="181" t="s">
        <v>1398</v>
      </c>
      <c r="F1360" s="182" t="s">
        <v>1399</v>
      </c>
      <c r="G1360" s="183" t="s">
        <v>149</v>
      </c>
      <c r="H1360" s="184">
        <v>32.151000000000003</v>
      </c>
      <c r="I1360" s="185"/>
      <c r="J1360" s="186">
        <f>ROUND(I1360*H1360,2)</f>
        <v>0</v>
      </c>
      <c r="K1360" s="182" t="s">
        <v>150</v>
      </c>
      <c r="L1360" s="41"/>
      <c r="M1360" s="187" t="s">
        <v>19</v>
      </c>
      <c r="N1360" s="188" t="s">
        <v>40</v>
      </c>
      <c r="O1360" s="66"/>
      <c r="P1360" s="189">
        <f>O1360*H1360</f>
        <v>0</v>
      </c>
      <c r="Q1360" s="189">
        <v>0</v>
      </c>
      <c r="R1360" s="189">
        <f>Q1360*H1360</f>
        <v>0</v>
      </c>
      <c r="S1360" s="189">
        <v>0</v>
      </c>
      <c r="T1360" s="190">
        <f>S1360*H1360</f>
        <v>0</v>
      </c>
      <c r="U1360" s="36"/>
      <c r="V1360" s="36"/>
      <c r="W1360" s="36"/>
      <c r="X1360" s="36"/>
      <c r="Y1360" s="36"/>
      <c r="Z1360" s="36"/>
      <c r="AA1360" s="36"/>
      <c r="AB1360" s="36"/>
      <c r="AC1360" s="36"/>
      <c r="AD1360" s="36"/>
      <c r="AE1360" s="36"/>
      <c r="AR1360" s="191" t="s">
        <v>106</v>
      </c>
      <c r="AT1360" s="191" t="s">
        <v>146</v>
      </c>
      <c r="AU1360" s="191" t="s">
        <v>78</v>
      </c>
      <c r="AY1360" s="19" t="s">
        <v>144</v>
      </c>
      <c r="BE1360" s="192">
        <f>IF(N1360="základní",J1360,0)</f>
        <v>0</v>
      </c>
      <c r="BF1360" s="192">
        <f>IF(N1360="snížená",J1360,0)</f>
        <v>0</v>
      </c>
      <c r="BG1360" s="192">
        <f>IF(N1360="zákl. přenesená",J1360,0)</f>
        <v>0</v>
      </c>
      <c r="BH1360" s="192">
        <f>IF(N1360="sníž. přenesená",J1360,0)</f>
        <v>0</v>
      </c>
      <c r="BI1360" s="192">
        <f>IF(N1360="nulová",J1360,0)</f>
        <v>0</v>
      </c>
      <c r="BJ1360" s="19" t="s">
        <v>74</v>
      </c>
      <c r="BK1360" s="192">
        <f>ROUND(I1360*H1360,2)</f>
        <v>0</v>
      </c>
      <c r="BL1360" s="19" t="s">
        <v>106</v>
      </c>
      <c r="BM1360" s="191" t="s">
        <v>1400</v>
      </c>
    </row>
    <row r="1361" spans="1:65" s="2" customFormat="1" ht="10.199999999999999">
      <c r="A1361" s="36"/>
      <c r="B1361" s="37"/>
      <c r="C1361" s="38"/>
      <c r="D1361" s="193" t="s">
        <v>152</v>
      </c>
      <c r="E1361" s="38"/>
      <c r="F1361" s="194" t="s">
        <v>1401</v>
      </c>
      <c r="G1361" s="38"/>
      <c r="H1361" s="38"/>
      <c r="I1361" s="195"/>
      <c r="J1361" s="38"/>
      <c r="K1361" s="38"/>
      <c r="L1361" s="41"/>
      <c r="M1361" s="196"/>
      <c r="N1361" s="197"/>
      <c r="O1361" s="66"/>
      <c r="P1361" s="66"/>
      <c r="Q1361" s="66"/>
      <c r="R1361" s="66"/>
      <c r="S1361" s="66"/>
      <c r="T1361" s="67"/>
      <c r="U1361" s="36"/>
      <c r="V1361" s="36"/>
      <c r="W1361" s="36"/>
      <c r="X1361" s="36"/>
      <c r="Y1361" s="36"/>
      <c r="Z1361" s="36"/>
      <c r="AA1361" s="36"/>
      <c r="AB1361" s="36"/>
      <c r="AC1361" s="36"/>
      <c r="AD1361" s="36"/>
      <c r="AE1361" s="36"/>
      <c r="AT1361" s="19" t="s">
        <v>152</v>
      </c>
      <c r="AU1361" s="19" t="s">
        <v>78</v>
      </c>
    </row>
    <row r="1362" spans="1:65" s="13" customFormat="1" ht="10.199999999999999">
      <c r="B1362" s="198"/>
      <c r="C1362" s="199"/>
      <c r="D1362" s="200" t="s">
        <v>154</v>
      </c>
      <c r="E1362" s="201" t="s">
        <v>19</v>
      </c>
      <c r="F1362" s="202" t="s">
        <v>1402</v>
      </c>
      <c r="G1362" s="199"/>
      <c r="H1362" s="201" t="s">
        <v>19</v>
      </c>
      <c r="I1362" s="203"/>
      <c r="J1362" s="199"/>
      <c r="K1362" s="199"/>
      <c r="L1362" s="204"/>
      <c r="M1362" s="205"/>
      <c r="N1362" s="206"/>
      <c r="O1362" s="206"/>
      <c r="P1362" s="206"/>
      <c r="Q1362" s="206"/>
      <c r="R1362" s="206"/>
      <c r="S1362" s="206"/>
      <c r="T1362" s="207"/>
      <c r="AT1362" s="208" t="s">
        <v>154</v>
      </c>
      <c r="AU1362" s="208" t="s">
        <v>78</v>
      </c>
      <c r="AV1362" s="13" t="s">
        <v>74</v>
      </c>
      <c r="AW1362" s="13" t="s">
        <v>31</v>
      </c>
      <c r="AX1362" s="13" t="s">
        <v>69</v>
      </c>
      <c r="AY1362" s="208" t="s">
        <v>144</v>
      </c>
    </row>
    <row r="1363" spans="1:65" s="14" customFormat="1" ht="10.199999999999999">
      <c r="B1363" s="209"/>
      <c r="C1363" s="210"/>
      <c r="D1363" s="200" t="s">
        <v>154</v>
      </c>
      <c r="E1363" s="211" t="s">
        <v>19</v>
      </c>
      <c r="F1363" s="212" t="s">
        <v>1403</v>
      </c>
      <c r="G1363" s="210"/>
      <c r="H1363" s="213">
        <v>32.151000000000003</v>
      </c>
      <c r="I1363" s="214"/>
      <c r="J1363" s="210"/>
      <c r="K1363" s="210"/>
      <c r="L1363" s="215"/>
      <c r="M1363" s="216"/>
      <c r="N1363" s="217"/>
      <c r="O1363" s="217"/>
      <c r="P1363" s="217"/>
      <c r="Q1363" s="217"/>
      <c r="R1363" s="217"/>
      <c r="S1363" s="217"/>
      <c r="T1363" s="218"/>
      <c r="AT1363" s="219" t="s">
        <v>154</v>
      </c>
      <c r="AU1363" s="219" t="s">
        <v>78</v>
      </c>
      <c r="AV1363" s="14" t="s">
        <v>78</v>
      </c>
      <c r="AW1363" s="14" t="s">
        <v>31</v>
      </c>
      <c r="AX1363" s="14" t="s">
        <v>69</v>
      </c>
      <c r="AY1363" s="219" t="s">
        <v>144</v>
      </c>
    </row>
    <row r="1364" spans="1:65" s="15" customFormat="1" ht="10.199999999999999">
      <c r="B1364" s="220"/>
      <c r="C1364" s="221"/>
      <c r="D1364" s="200" t="s">
        <v>154</v>
      </c>
      <c r="E1364" s="222" t="s">
        <v>19</v>
      </c>
      <c r="F1364" s="223" t="s">
        <v>158</v>
      </c>
      <c r="G1364" s="221"/>
      <c r="H1364" s="224">
        <v>32.151000000000003</v>
      </c>
      <c r="I1364" s="225"/>
      <c r="J1364" s="221"/>
      <c r="K1364" s="221"/>
      <c r="L1364" s="226"/>
      <c r="M1364" s="227"/>
      <c r="N1364" s="228"/>
      <c r="O1364" s="228"/>
      <c r="P1364" s="228"/>
      <c r="Q1364" s="228"/>
      <c r="R1364" s="228"/>
      <c r="S1364" s="228"/>
      <c r="T1364" s="229"/>
      <c r="AT1364" s="230" t="s">
        <v>154</v>
      </c>
      <c r="AU1364" s="230" t="s">
        <v>78</v>
      </c>
      <c r="AV1364" s="15" t="s">
        <v>106</v>
      </c>
      <c r="AW1364" s="15" t="s">
        <v>31</v>
      </c>
      <c r="AX1364" s="15" t="s">
        <v>74</v>
      </c>
      <c r="AY1364" s="230" t="s">
        <v>144</v>
      </c>
    </row>
    <row r="1365" spans="1:65" s="2" customFormat="1" ht="16.5" customHeight="1">
      <c r="A1365" s="36"/>
      <c r="B1365" s="37"/>
      <c r="C1365" s="180" t="s">
        <v>1404</v>
      </c>
      <c r="D1365" s="180" t="s">
        <v>146</v>
      </c>
      <c r="E1365" s="181" t="s">
        <v>1405</v>
      </c>
      <c r="F1365" s="182" t="s">
        <v>1406</v>
      </c>
      <c r="G1365" s="183" t="s">
        <v>232</v>
      </c>
      <c r="H1365" s="184">
        <v>9.8000000000000007</v>
      </c>
      <c r="I1365" s="185"/>
      <c r="J1365" s="186">
        <f>ROUND(I1365*H1365,2)</f>
        <v>0</v>
      </c>
      <c r="K1365" s="182" t="s">
        <v>150</v>
      </c>
      <c r="L1365" s="41"/>
      <c r="M1365" s="187" t="s">
        <v>19</v>
      </c>
      <c r="N1365" s="188" t="s">
        <v>40</v>
      </c>
      <c r="O1365" s="66"/>
      <c r="P1365" s="189">
        <f>O1365*H1365</f>
        <v>0</v>
      </c>
      <c r="Q1365" s="189">
        <v>1.3520000000000001E-2</v>
      </c>
      <c r="R1365" s="189">
        <f>Q1365*H1365</f>
        <v>0.13249600000000003</v>
      </c>
      <c r="S1365" s="189">
        <v>0</v>
      </c>
      <c r="T1365" s="190">
        <f>S1365*H1365</f>
        <v>0</v>
      </c>
      <c r="U1365" s="36"/>
      <c r="V1365" s="36"/>
      <c r="W1365" s="36"/>
      <c r="X1365" s="36"/>
      <c r="Y1365" s="36"/>
      <c r="Z1365" s="36"/>
      <c r="AA1365" s="36"/>
      <c r="AB1365" s="36"/>
      <c r="AC1365" s="36"/>
      <c r="AD1365" s="36"/>
      <c r="AE1365" s="36"/>
      <c r="AR1365" s="191" t="s">
        <v>106</v>
      </c>
      <c r="AT1365" s="191" t="s">
        <v>146</v>
      </c>
      <c r="AU1365" s="191" t="s">
        <v>78</v>
      </c>
      <c r="AY1365" s="19" t="s">
        <v>144</v>
      </c>
      <c r="BE1365" s="192">
        <f>IF(N1365="základní",J1365,0)</f>
        <v>0</v>
      </c>
      <c r="BF1365" s="192">
        <f>IF(N1365="snížená",J1365,0)</f>
        <v>0</v>
      </c>
      <c r="BG1365" s="192">
        <f>IF(N1365="zákl. přenesená",J1365,0)</f>
        <v>0</v>
      </c>
      <c r="BH1365" s="192">
        <f>IF(N1365="sníž. přenesená",J1365,0)</f>
        <v>0</v>
      </c>
      <c r="BI1365" s="192">
        <f>IF(N1365="nulová",J1365,0)</f>
        <v>0</v>
      </c>
      <c r="BJ1365" s="19" t="s">
        <v>74</v>
      </c>
      <c r="BK1365" s="192">
        <f>ROUND(I1365*H1365,2)</f>
        <v>0</v>
      </c>
      <c r="BL1365" s="19" t="s">
        <v>106</v>
      </c>
      <c r="BM1365" s="191" t="s">
        <v>1407</v>
      </c>
    </row>
    <row r="1366" spans="1:65" s="2" customFormat="1" ht="10.199999999999999">
      <c r="A1366" s="36"/>
      <c r="B1366" s="37"/>
      <c r="C1366" s="38"/>
      <c r="D1366" s="193" t="s">
        <v>152</v>
      </c>
      <c r="E1366" s="38"/>
      <c r="F1366" s="194" t="s">
        <v>1408</v>
      </c>
      <c r="G1366" s="38"/>
      <c r="H1366" s="38"/>
      <c r="I1366" s="195"/>
      <c r="J1366" s="38"/>
      <c r="K1366" s="38"/>
      <c r="L1366" s="41"/>
      <c r="M1366" s="196"/>
      <c r="N1366" s="197"/>
      <c r="O1366" s="66"/>
      <c r="P1366" s="66"/>
      <c r="Q1366" s="66"/>
      <c r="R1366" s="66"/>
      <c r="S1366" s="66"/>
      <c r="T1366" s="67"/>
      <c r="U1366" s="36"/>
      <c r="V1366" s="36"/>
      <c r="W1366" s="36"/>
      <c r="X1366" s="36"/>
      <c r="Y1366" s="36"/>
      <c r="Z1366" s="36"/>
      <c r="AA1366" s="36"/>
      <c r="AB1366" s="36"/>
      <c r="AC1366" s="36"/>
      <c r="AD1366" s="36"/>
      <c r="AE1366" s="36"/>
      <c r="AT1366" s="19" t="s">
        <v>152</v>
      </c>
      <c r="AU1366" s="19" t="s">
        <v>78</v>
      </c>
    </row>
    <row r="1367" spans="1:65" s="13" customFormat="1" ht="10.199999999999999">
      <c r="B1367" s="198"/>
      <c r="C1367" s="199"/>
      <c r="D1367" s="200" t="s">
        <v>154</v>
      </c>
      <c r="E1367" s="201" t="s">
        <v>19</v>
      </c>
      <c r="F1367" s="202" t="s">
        <v>1409</v>
      </c>
      <c r="G1367" s="199"/>
      <c r="H1367" s="201" t="s">
        <v>19</v>
      </c>
      <c r="I1367" s="203"/>
      <c r="J1367" s="199"/>
      <c r="K1367" s="199"/>
      <c r="L1367" s="204"/>
      <c r="M1367" s="205"/>
      <c r="N1367" s="206"/>
      <c r="O1367" s="206"/>
      <c r="P1367" s="206"/>
      <c r="Q1367" s="206"/>
      <c r="R1367" s="206"/>
      <c r="S1367" s="206"/>
      <c r="T1367" s="207"/>
      <c r="AT1367" s="208" t="s">
        <v>154</v>
      </c>
      <c r="AU1367" s="208" t="s">
        <v>78</v>
      </c>
      <c r="AV1367" s="13" t="s">
        <v>74</v>
      </c>
      <c r="AW1367" s="13" t="s">
        <v>31</v>
      </c>
      <c r="AX1367" s="13" t="s">
        <v>69</v>
      </c>
      <c r="AY1367" s="208" t="s">
        <v>144</v>
      </c>
    </row>
    <row r="1368" spans="1:65" s="14" customFormat="1" ht="10.199999999999999">
      <c r="B1368" s="209"/>
      <c r="C1368" s="210"/>
      <c r="D1368" s="200" t="s">
        <v>154</v>
      </c>
      <c r="E1368" s="211" t="s">
        <v>19</v>
      </c>
      <c r="F1368" s="212" t="s">
        <v>1410</v>
      </c>
      <c r="G1368" s="210"/>
      <c r="H1368" s="213">
        <v>9.8000000000000007</v>
      </c>
      <c r="I1368" s="214"/>
      <c r="J1368" s="210"/>
      <c r="K1368" s="210"/>
      <c r="L1368" s="215"/>
      <c r="M1368" s="216"/>
      <c r="N1368" s="217"/>
      <c r="O1368" s="217"/>
      <c r="P1368" s="217"/>
      <c r="Q1368" s="217"/>
      <c r="R1368" s="217"/>
      <c r="S1368" s="217"/>
      <c r="T1368" s="218"/>
      <c r="AT1368" s="219" t="s">
        <v>154</v>
      </c>
      <c r="AU1368" s="219" t="s">
        <v>78</v>
      </c>
      <c r="AV1368" s="14" t="s">
        <v>78</v>
      </c>
      <c r="AW1368" s="14" t="s">
        <v>31</v>
      </c>
      <c r="AX1368" s="14" t="s">
        <v>69</v>
      </c>
      <c r="AY1368" s="219" t="s">
        <v>144</v>
      </c>
    </row>
    <row r="1369" spans="1:65" s="15" customFormat="1" ht="10.199999999999999">
      <c r="B1369" s="220"/>
      <c r="C1369" s="221"/>
      <c r="D1369" s="200" t="s">
        <v>154</v>
      </c>
      <c r="E1369" s="222" t="s">
        <v>19</v>
      </c>
      <c r="F1369" s="223" t="s">
        <v>158</v>
      </c>
      <c r="G1369" s="221"/>
      <c r="H1369" s="224">
        <v>9.8000000000000007</v>
      </c>
      <c r="I1369" s="225"/>
      <c r="J1369" s="221"/>
      <c r="K1369" s="221"/>
      <c r="L1369" s="226"/>
      <c r="M1369" s="227"/>
      <c r="N1369" s="228"/>
      <c r="O1369" s="228"/>
      <c r="P1369" s="228"/>
      <c r="Q1369" s="228"/>
      <c r="R1369" s="228"/>
      <c r="S1369" s="228"/>
      <c r="T1369" s="229"/>
      <c r="AT1369" s="230" t="s">
        <v>154</v>
      </c>
      <c r="AU1369" s="230" t="s">
        <v>78</v>
      </c>
      <c r="AV1369" s="15" t="s">
        <v>106</v>
      </c>
      <c r="AW1369" s="15" t="s">
        <v>31</v>
      </c>
      <c r="AX1369" s="15" t="s">
        <v>74</v>
      </c>
      <c r="AY1369" s="230" t="s">
        <v>144</v>
      </c>
    </row>
    <row r="1370" spans="1:65" s="2" customFormat="1" ht="16.5" customHeight="1">
      <c r="A1370" s="36"/>
      <c r="B1370" s="37"/>
      <c r="C1370" s="180" t="s">
        <v>1411</v>
      </c>
      <c r="D1370" s="180" t="s">
        <v>146</v>
      </c>
      <c r="E1370" s="181" t="s">
        <v>1412</v>
      </c>
      <c r="F1370" s="182" t="s">
        <v>1413</v>
      </c>
      <c r="G1370" s="183" t="s">
        <v>232</v>
      </c>
      <c r="H1370" s="184">
        <v>9.8000000000000007</v>
      </c>
      <c r="I1370" s="185"/>
      <c r="J1370" s="186">
        <f>ROUND(I1370*H1370,2)</f>
        <v>0</v>
      </c>
      <c r="K1370" s="182" t="s">
        <v>150</v>
      </c>
      <c r="L1370" s="41"/>
      <c r="M1370" s="187" t="s">
        <v>19</v>
      </c>
      <c r="N1370" s="188" t="s">
        <v>40</v>
      </c>
      <c r="O1370" s="66"/>
      <c r="P1370" s="189">
        <f>O1370*H1370</f>
        <v>0</v>
      </c>
      <c r="Q1370" s="189">
        <v>0</v>
      </c>
      <c r="R1370" s="189">
        <f>Q1370*H1370</f>
        <v>0</v>
      </c>
      <c r="S1370" s="189">
        <v>0</v>
      </c>
      <c r="T1370" s="190">
        <f>S1370*H1370</f>
        <v>0</v>
      </c>
      <c r="U1370" s="36"/>
      <c r="V1370" s="36"/>
      <c r="W1370" s="36"/>
      <c r="X1370" s="36"/>
      <c r="Y1370" s="36"/>
      <c r="Z1370" s="36"/>
      <c r="AA1370" s="36"/>
      <c r="AB1370" s="36"/>
      <c r="AC1370" s="36"/>
      <c r="AD1370" s="36"/>
      <c r="AE1370" s="36"/>
      <c r="AR1370" s="191" t="s">
        <v>106</v>
      </c>
      <c r="AT1370" s="191" t="s">
        <v>146</v>
      </c>
      <c r="AU1370" s="191" t="s">
        <v>78</v>
      </c>
      <c r="AY1370" s="19" t="s">
        <v>144</v>
      </c>
      <c r="BE1370" s="192">
        <f>IF(N1370="základní",J1370,0)</f>
        <v>0</v>
      </c>
      <c r="BF1370" s="192">
        <f>IF(N1370="snížená",J1370,0)</f>
        <v>0</v>
      </c>
      <c r="BG1370" s="192">
        <f>IF(N1370="zákl. přenesená",J1370,0)</f>
        <v>0</v>
      </c>
      <c r="BH1370" s="192">
        <f>IF(N1370="sníž. přenesená",J1370,0)</f>
        <v>0</v>
      </c>
      <c r="BI1370" s="192">
        <f>IF(N1370="nulová",J1370,0)</f>
        <v>0</v>
      </c>
      <c r="BJ1370" s="19" t="s">
        <v>74</v>
      </c>
      <c r="BK1370" s="192">
        <f>ROUND(I1370*H1370,2)</f>
        <v>0</v>
      </c>
      <c r="BL1370" s="19" t="s">
        <v>106</v>
      </c>
      <c r="BM1370" s="191" t="s">
        <v>1414</v>
      </c>
    </row>
    <row r="1371" spans="1:65" s="2" customFormat="1" ht="10.199999999999999">
      <c r="A1371" s="36"/>
      <c r="B1371" s="37"/>
      <c r="C1371" s="38"/>
      <c r="D1371" s="193" t="s">
        <v>152</v>
      </c>
      <c r="E1371" s="38"/>
      <c r="F1371" s="194" t="s">
        <v>1415</v>
      </c>
      <c r="G1371" s="38"/>
      <c r="H1371" s="38"/>
      <c r="I1371" s="195"/>
      <c r="J1371" s="38"/>
      <c r="K1371" s="38"/>
      <c r="L1371" s="41"/>
      <c r="M1371" s="196"/>
      <c r="N1371" s="197"/>
      <c r="O1371" s="66"/>
      <c r="P1371" s="66"/>
      <c r="Q1371" s="66"/>
      <c r="R1371" s="66"/>
      <c r="S1371" s="66"/>
      <c r="T1371" s="67"/>
      <c r="U1371" s="36"/>
      <c r="V1371" s="36"/>
      <c r="W1371" s="36"/>
      <c r="X1371" s="36"/>
      <c r="Y1371" s="36"/>
      <c r="Z1371" s="36"/>
      <c r="AA1371" s="36"/>
      <c r="AB1371" s="36"/>
      <c r="AC1371" s="36"/>
      <c r="AD1371" s="36"/>
      <c r="AE1371" s="36"/>
      <c r="AT1371" s="19" t="s">
        <v>152</v>
      </c>
      <c r="AU1371" s="19" t="s">
        <v>78</v>
      </c>
    </row>
    <row r="1372" spans="1:65" s="13" customFormat="1" ht="10.199999999999999">
      <c r="B1372" s="198"/>
      <c r="C1372" s="199"/>
      <c r="D1372" s="200" t="s">
        <v>154</v>
      </c>
      <c r="E1372" s="201" t="s">
        <v>19</v>
      </c>
      <c r="F1372" s="202" t="s">
        <v>470</v>
      </c>
      <c r="G1372" s="199"/>
      <c r="H1372" s="201" t="s">
        <v>19</v>
      </c>
      <c r="I1372" s="203"/>
      <c r="J1372" s="199"/>
      <c r="K1372" s="199"/>
      <c r="L1372" s="204"/>
      <c r="M1372" s="205"/>
      <c r="N1372" s="206"/>
      <c r="O1372" s="206"/>
      <c r="P1372" s="206"/>
      <c r="Q1372" s="206"/>
      <c r="R1372" s="206"/>
      <c r="S1372" s="206"/>
      <c r="T1372" s="207"/>
      <c r="AT1372" s="208" t="s">
        <v>154</v>
      </c>
      <c r="AU1372" s="208" t="s">
        <v>78</v>
      </c>
      <c r="AV1372" s="13" t="s">
        <v>74</v>
      </c>
      <c r="AW1372" s="13" t="s">
        <v>31</v>
      </c>
      <c r="AX1372" s="13" t="s">
        <v>69</v>
      </c>
      <c r="AY1372" s="208" t="s">
        <v>144</v>
      </c>
    </row>
    <row r="1373" spans="1:65" s="14" customFormat="1" ht="10.199999999999999">
      <c r="B1373" s="209"/>
      <c r="C1373" s="210"/>
      <c r="D1373" s="200" t="s">
        <v>154</v>
      </c>
      <c r="E1373" s="211" t="s">
        <v>19</v>
      </c>
      <c r="F1373" s="212" t="s">
        <v>1416</v>
      </c>
      <c r="G1373" s="210"/>
      <c r="H1373" s="213">
        <v>9.8000000000000007</v>
      </c>
      <c r="I1373" s="214"/>
      <c r="J1373" s="210"/>
      <c r="K1373" s="210"/>
      <c r="L1373" s="215"/>
      <c r="M1373" s="216"/>
      <c r="N1373" s="217"/>
      <c r="O1373" s="217"/>
      <c r="P1373" s="217"/>
      <c r="Q1373" s="217"/>
      <c r="R1373" s="217"/>
      <c r="S1373" s="217"/>
      <c r="T1373" s="218"/>
      <c r="AT1373" s="219" t="s">
        <v>154</v>
      </c>
      <c r="AU1373" s="219" t="s">
        <v>78</v>
      </c>
      <c r="AV1373" s="14" t="s">
        <v>78</v>
      </c>
      <c r="AW1373" s="14" t="s">
        <v>31</v>
      </c>
      <c r="AX1373" s="14" t="s">
        <v>69</v>
      </c>
      <c r="AY1373" s="219" t="s">
        <v>144</v>
      </c>
    </row>
    <row r="1374" spans="1:65" s="15" customFormat="1" ht="10.199999999999999">
      <c r="B1374" s="220"/>
      <c r="C1374" s="221"/>
      <c r="D1374" s="200" t="s">
        <v>154</v>
      </c>
      <c r="E1374" s="222" t="s">
        <v>19</v>
      </c>
      <c r="F1374" s="223" t="s">
        <v>158</v>
      </c>
      <c r="G1374" s="221"/>
      <c r="H1374" s="224">
        <v>9.8000000000000007</v>
      </c>
      <c r="I1374" s="225"/>
      <c r="J1374" s="221"/>
      <c r="K1374" s="221"/>
      <c r="L1374" s="226"/>
      <c r="M1374" s="227"/>
      <c r="N1374" s="228"/>
      <c r="O1374" s="228"/>
      <c r="P1374" s="228"/>
      <c r="Q1374" s="228"/>
      <c r="R1374" s="228"/>
      <c r="S1374" s="228"/>
      <c r="T1374" s="229"/>
      <c r="AT1374" s="230" t="s">
        <v>154</v>
      </c>
      <c r="AU1374" s="230" t="s">
        <v>78</v>
      </c>
      <c r="AV1374" s="15" t="s">
        <v>106</v>
      </c>
      <c r="AW1374" s="15" t="s">
        <v>31</v>
      </c>
      <c r="AX1374" s="15" t="s">
        <v>74</v>
      </c>
      <c r="AY1374" s="230" t="s">
        <v>144</v>
      </c>
    </row>
    <row r="1375" spans="1:65" s="2" customFormat="1" ht="16.5" customHeight="1">
      <c r="A1375" s="36"/>
      <c r="B1375" s="37"/>
      <c r="C1375" s="180" t="s">
        <v>1417</v>
      </c>
      <c r="D1375" s="180" t="s">
        <v>146</v>
      </c>
      <c r="E1375" s="181" t="s">
        <v>1418</v>
      </c>
      <c r="F1375" s="182" t="s">
        <v>1419</v>
      </c>
      <c r="G1375" s="183" t="s">
        <v>184</v>
      </c>
      <c r="H1375" s="184">
        <v>1.1020000000000001</v>
      </c>
      <c r="I1375" s="185"/>
      <c r="J1375" s="186">
        <f>ROUND(I1375*H1375,2)</f>
        <v>0</v>
      </c>
      <c r="K1375" s="182" t="s">
        <v>150</v>
      </c>
      <c r="L1375" s="41"/>
      <c r="M1375" s="187" t="s">
        <v>19</v>
      </c>
      <c r="N1375" s="188" t="s">
        <v>40</v>
      </c>
      <c r="O1375" s="66"/>
      <c r="P1375" s="189">
        <f>O1375*H1375</f>
        <v>0</v>
      </c>
      <c r="Q1375" s="189">
        <v>1.06277</v>
      </c>
      <c r="R1375" s="189">
        <f>Q1375*H1375</f>
        <v>1.1711725400000002</v>
      </c>
      <c r="S1375" s="189">
        <v>0</v>
      </c>
      <c r="T1375" s="190">
        <f>S1375*H1375</f>
        <v>0</v>
      </c>
      <c r="U1375" s="36"/>
      <c r="V1375" s="36"/>
      <c r="W1375" s="36"/>
      <c r="X1375" s="36"/>
      <c r="Y1375" s="36"/>
      <c r="Z1375" s="36"/>
      <c r="AA1375" s="36"/>
      <c r="AB1375" s="36"/>
      <c r="AC1375" s="36"/>
      <c r="AD1375" s="36"/>
      <c r="AE1375" s="36"/>
      <c r="AR1375" s="191" t="s">
        <v>106</v>
      </c>
      <c r="AT1375" s="191" t="s">
        <v>146</v>
      </c>
      <c r="AU1375" s="191" t="s">
        <v>78</v>
      </c>
      <c r="AY1375" s="19" t="s">
        <v>144</v>
      </c>
      <c r="BE1375" s="192">
        <f>IF(N1375="základní",J1375,0)</f>
        <v>0</v>
      </c>
      <c r="BF1375" s="192">
        <f>IF(N1375="snížená",J1375,0)</f>
        <v>0</v>
      </c>
      <c r="BG1375" s="192">
        <f>IF(N1375="zákl. přenesená",J1375,0)</f>
        <v>0</v>
      </c>
      <c r="BH1375" s="192">
        <f>IF(N1375="sníž. přenesená",J1375,0)</f>
        <v>0</v>
      </c>
      <c r="BI1375" s="192">
        <f>IF(N1375="nulová",J1375,0)</f>
        <v>0</v>
      </c>
      <c r="BJ1375" s="19" t="s">
        <v>74</v>
      </c>
      <c r="BK1375" s="192">
        <f>ROUND(I1375*H1375,2)</f>
        <v>0</v>
      </c>
      <c r="BL1375" s="19" t="s">
        <v>106</v>
      </c>
      <c r="BM1375" s="191" t="s">
        <v>1420</v>
      </c>
    </row>
    <row r="1376" spans="1:65" s="2" customFormat="1" ht="10.199999999999999">
      <c r="A1376" s="36"/>
      <c r="B1376" s="37"/>
      <c r="C1376" s="38"/>
      <c r="D1376" s="193" t="s">
        <v>152</v>
      </c>
      <c r="E1376" s="38"/>
      <c r="F1376" s="194" t="s">
        <v>1421</v>
      </c>
      <c r="G1376" s="38"/>
      <c r="H1376" s="38"/>
      <c r="I1376" s="195"/>
      <c r="J1376" s="38"/>
      <c r="K1376" s="38"/>
      <c r="L1376" s="41"/>
      <c r="M1376" s="196"/>
      <c r="N1376" s="197"/>
      <c r="O1376" s="66"/>
      <c r="P1376" s="66"/>
      <c r="Q1376" s="66"/>
      <c r="R1376" s="66"/>
      <c r="S1376" s="66"/>
      <c r="T1376" s="67"/>
      <c r="U1376" s="36"/>
      <c r="V1376" s="36"/>
      <c r="W1376" s="36"/>
      <c r="X1376" s="36"/>
      <c r="Y1376" s="36"/>
      <c r="Z1376" s="36"/>
      <c r="AA1376" s="36"/>
      <c r="AB1376" s="36"/>
      <c r="AC1376" s="36"/>
      <c r="AD1376" s="36"/>
      <c r="AE1376" s="36"/>
      <c r="AT1376" s="19" t="s">
        <v>152</v>
      </c>
      <c r="AU1376" s="19" t="s">
        <v>78</v>
      </c>
    </row>
    <row r="1377" spans="1:65" s="13" customFormat="1" ht="10.199999999999999">
      <c r="B1377" s="198"/>
      <c r="C1377" s="199"/>
      <c r="D1377" s="200" t="s">
        <v>154</v>
      </c>
      <c r="E1377" s="201" t="s">
        <v>19</v>
      </c>
      <c r="F1377" s="202" t="s">
        <v>663</v>
      </c>
      <c r="G1377" s="199"/>
      <c r="H1377" s="201" t="s">
        <v>19</v>
      </c>
      <c r="I1377" s="203"/>
      <c r="J1377" s="199"/>
      <c r="K1377" s="199"/>
      <c r="L1377" s="204"/>
      <c r="M1377" s="205"/>
      <c r="N1377" s="206"/>
      <c r="O1377" s="206"/>
      <c r="P1377" s="206"/>
      <c r="Q1377" s="206"/>
      <c r="R1377" s="206"/>
      <c r="S1377" s="206"/>
      <c r="T1377" s="207"/>
      <c r="AT1377" s="208" t="s">
        <v>154</v>
      </c>
      <c r="AU1377" s="208" t="s">
        <v>78</v>
      </c>
      <c r="AV1377" s="13" t="s">
        <v>74</v>
      </c>
      <c r="AW1377" s="13" t="s">
        <v>31</v>
      </c>
      <c r="AX1377" s="13" t="s">
        <v>69</v>
      </c>
      <c r="AY1377" s="208" t="s">
        <v>144</v>
      </c>
    </row>
    <row r="1378" spans="1:65" s="14" customFormat="1" ht="10.199999999999999">
      <c r="B1378" s="209"/>
      <c r="C1378" s="210"/>
      <c r="D1378" s="200" t="s">
        <v>154</v>
      </c>
      <c r="E1378" s="211" t="s">
        <v>19</v>
      </c>
      <c r="F1378" s="212" t="s">
        <v>1422</v>
      </c>
      <c r="G1378" s="210"/>
      <c r="H1378" s="213">
        <v>1.07</v>
      </c>
      <c r="I1378" s="214"/>
      <c r="J1378" s="210"/>
      <c r="K1378" s="210"/>
      <c r="L1378" s="215"/>
      <c r="M1378" s="216"/>
      <c r="N1378" s="217"/>
      <c r="O1378" s="217"/>
      <c r="P1378" s="217"/>
      <c r="Q1378" s="217"/>
      <c r="R1378" s="217"/>
      <c r="S1378" s="217"/>
      <c r="T1378" s="218"/>
      <c r="AT1378" s="219" t="s">
        <v>154</v>
      </c>
      <c r="AU1378" s="219" t="s">
        <v>78</v>
      </c>
      <c r="AV1378" s="14" t="s">
        <v>78</v>
      </c>
      <c r="AW1378" s="14" t="s">
        <v>31</v>
      </c>
      <c r="AX1378" s="14" t="s">
        <v>69</v>
      </c>
      <c r="AY1378" s="219" t="s">
        <v>144</v>
      </c>
    </row>
    <row r="1379" spans="1:65" s="14" customFormat="1" ht="10.199999999999999">
      <c r="B1379" s="209"/>
      <c r="C1379" s="210"/>
      <c r="D1379" s="200" t="s">
        <v>154</v>
      </c>
      <c r="E1379" s="211" t="s">
        <v>19</v>
      </c>
      <c r="F1379" s="212" t="s">
        <v>1423</v>
      </c>
      <c r="G1379" s="210"/>
      <c r="H1379" s="213">
        <v>3.2000000000000001E-2</v>
      </c>
      <c r="I1379" s="214"/>
      <c r="J1379" s="210"/>
      <c r="K1379" s="210"/>
      <c r="L1379" s="215"/>
      <c r="M1379" s="216"/>
      <c r="N1379" s="217"/>
      <c r="O1379" s="217"/>
      <c r="P1379" s="217"/>
      <c r="Q1379" s="217"/>
      <c r="R1379" s="217"/>
      <c r="S1379" s="217"/>
      <c r="T1379" s="218"/>
      <c r="AT1379" s="219" t="s">
        <v>154</v>
      </c>
      <c r="AU1379" s="219" t="s">
        <v>78</v>
      </c>
      <c r="AV1379" s="14" t="s">
        <v>78</v>
      </c>
      <c r="AW1379" s="14" t="s">
        <v>31</v>
      </c>
      <c r="AX1379" s="14" t="s">
        <v>69</v>
      </c>
      <c r="AY1379" s="219" t="s">
        <v>144</v>
      </c>
    </row>
    <row r="1380" spans="1:65" s="15" customFormat="1" ht="10.199999999999999">
      <c r="B1380" s="220"/>
      <c r="C1380" s="221"/>
      <c r="D1380" s="200" t="s">
        <v>154</v>
      </c>
      <c r="E1380" s="222" t="s">
        <v>19</v>
      </c>
      <c r="F1380" s="223" t="s">
        <v>158</v>
      </c>
      <c r="G1380" s="221"/>
      <c r="H1380" s="224">
        <v>1.1020000000000001</v>
      </c>
      <c r="I1380" s="225"/>
      <c r="J1380" s="221"/>
      <c r="K1380" s="221"/>
      <c r="L1380" s="226"/>
      <c r="M1380" s="227"/>
      <c r="N1380" s="228"/>
      <c r="O1380" s="228"/>
      <c r="P1380" s="228"/>
      <c r="Q1380" s="228"/>
      <c r="R1380" s="228"/>
      <c r="S1380" s="228"/>
      <c r="T1380" s="229"/>
      <c r="AT1380" s="230" t="s">
        <v>154</v>
      </c>
      <c r="AU1380" s="230" t="s">
        <v>78</v>
      </c>
      <c r="AV1380" s="15" t="s">
        <v>106</v>
      </c>
      <c r="AW1380" s="15" t="s">
        <v>31</v>
      </c>
      <c r="AX1380" s="15" t="s">
        <v>74</v>
      </c>
      <c r="AY1380" s="230" t="s">
        <v>144</v>
      </c>
    </row>
    <row r="1381" spans="1:65" s="2" customFormat="1" ht="16.5" customHeight="1">
      <c r="A1381" s="36"/>
      <c r="B1381" s="37"/>
      <c r="C1381" s="180" t="s">
        <v>1424</v>
      </c>
      <c r="D1381" s="180" t="s">
        <v>146</v>
      </c>
      <c r="E1381" s="181" t="s">
        <v>1425</v>
      </c>
      <c r="F1381" s="182" t="s">
        <v>1426</v>
      </c>
      <c r="G1381" s="183" t="s">
        <v>232</v>
      </c>
      <c r="H1381" s="184">
        <v>240.2</v>
      </c>
      <c r="I1381" s="185"/>
      <c r="J1381" s="186">
        <f>ROUND(I1381*H1381,2)</f>
        <v>0</v>
      </c>
      <c r="K1381" s="182" t="s">
        <v>150</v>
      </c>
      <c r="L1381" s="41"/>
      <c r="M1381" s="187" t="s">
        <v>19</v>
      </c>
      <c r="N1381" s="188" t="s">
        <v>40</v>
      </c>
      <c r="O1381" s="66"/>
      <c r="P1381" s="189">
        <f>O1381*H1381</f>
        <v>0</v>
      </c>
      <c r="Q1381" s="189">
        <v>0.1173</v>
      </c>
      <c r="R1381" s="189">
        <f>Q1381*H1381</f>
        <v>28.175459999999998</v>
      </c>
      <c r="S1381" s="189">
        <v>0</v>
      </c>
      <c r="T1381" s="190">
        <f>S1381*H1381</f>
        <v>0</v>
      </c>
      <c r="U1381" s="36"/>
      <c r="V1381" s="36"/>
      <c r="W1381" s="36"/>
      <c r="X1381" s="36"/>
      <c r="Y1381" s="36"/>
      <c r="Z1381" s="36"/>
      <c r="AA1381" s="36"/>
      <c r="AB1381" s="36"/>
      <c r="AC1381" s="36"/>
      <c r="AD1381" s="36"/>
      <c r="AE1381" s="36"/>
      <c r="AR1381" s="191" t="s">
        <v>106</v>
      </c>
      <c r="AT1381" s="191" t="s">
        <v>146</v>
      </c>
      <c r="AU1381" s="191" t="s">
        <v>78</v>
      </c>
      <c r="AY1381" s="19" t="s">
        <v>144</v>
      </c>
      <c r="BE1381" s="192">
        <f>IF(N1381="základní",J1381,0)</f>
        <v>0</v>
      </c>
      <c r="BF1381" s="192">
        <f>IF(N1381="snížená",J1381,0)</f>
        <v>0</v>
      </c>
      <c r="BG1381" s="192">
        <f>IF(N1381="zákl. přenesená",J1381,0)</f>
        <v>0</v>
      </c>
      <c r="BH1381" s="192">
        <f>IF(N1381="sníž. přenesená",J1381,0)</f>
        <v>0</v>
      </c>
      <c r="BI1381" s="192">
        <f>IF(N1381="nulová",J1381,0)</f>
        <v>0</v>
      </c>
      <c r="BJ1381" s="19" t="s">
        <v>74</v>
      </c>
      <c r="BK1381" s="192">
        <f>ROUND(I1381*H1381,2)</f>
        <v>0</v>
      </c>
      <c r="BL1381" s="19" t="s">
        <v>106</v>
      </c>
      <c r="BM1381" s="191" t="s">
        <v>1427</v>
      </c>
    </row>
    <row r="1382" spans="1:65" s="2" customFormat="1" ht="10.199999999999999">
      <c r="A1382" s="36"/>
      <c r="B1382" s="37"/>
      <c r="C1382" s="38"/>
      <c r="D1382" s="193" t="s">
        <v>152</v>
      </c>
      <c r="E1382" s="38"/>
      <c r="F1382" s="194" t="s">
        <v>1428</v>
      </c>
      <c r="G1382" s="38"/>
      <c r="H1382" s="38"/>
      <c r="I1382" s="195"/>
      <c r="J1382" s="38"/>
      <c r="K1382" s="38"/>
      <c r="L1382" s="41"/>
      <c r="M1382" s="196"/>
      <c r="N1382" s="197"/>
      <c r="O1382" s="66"/>
      <c r="P1382" s="66"/>
      <c r="Q1382" s="66"/>
      <c r="R1382" s="66"/>
      <c r="S1382" s="66"/>
      <c r="T1382" s="67"/>
      <c r="U1382" s="36"/>
      <c r="V1382" s="36"/>
      <c r="W1382" s="36"/>
      <c r="X1382" s="36"/>
      <c r="Y1382" s="36"/>
      <c r="Z1382" s="36"/>
      <c r="AA1382" s="36"/>
      <c r="AB1382" s="36"/>
      <c r="AC1382" s="36"/>
      <c r="AD1382" s="36"/>
      <c r="AE1382" s="36"/>
      <c r="AT1382" s="19" t="s">
        <v>152</v>
      </c>
      <c r="AU1382" s="19" t="s">
        <v>78</v>
      </c>
    </row>
    <row r="1383" spans="1:65" s="13" customFormat="1" ht="10.199999999999999">
      <c r="B1383" s="198"/>
      <c r="C1383" s="199"/>
      <c r="D1383" s="200" t="s">
        <v>154</v>
      </c>
      <c r="E1383" s="201" t="s">
        <v>19</v>
      </c>
      <c r="F1383" s="202" t="s">
        <v>1429</v>
      </c>
      <c r="G1383" s="199"/>
      <c r="H1383" s="201" t="s">
        <v>19</v>
      </c>
      <c r="I1383" s="203"/>
      <c r="J1383" s="199"/>
      <c r="K1383" s="199"/>
      <c r="L1383" s="204"/>
      <c r="M1383" s="205"/>
      <c r="N1383" s="206"/>
      <c r="O1383" s="206"/>
      <c r="P1383" s="206"/>
      <c r="Q1383" s="206"/>
      <c r="R1383" s="206"/>
      <c r="S1383" s="206"/>
      <c r="T1383" s="207"/>
      <c r="AT1383" s="208" t="s">
        <v>154</v>
      </c>
      <c r="AU1383" s="208" t="s">
        <v>78</v>
      </c>
      <c r="AV1383" s="13" t="s">
        <v>74</v>
      </c>
      <c r="AW1383" s="13" t="s">
        <v>31</v>
      </c>
      <c r="AX1383" s="13" t="s">
        <v>69</v>
      </c>
      <c r="AY1383" s="208" t="s">
        <v>144</v>
      </c>
    </row>
    <row r="1384" spans="1:65" s="14" customFormat="1" ht="10.199999999999999">
      <c r="B1384" s="209"/>
      <c r="C1384" s="210"/>
      <c r="D1384" s="200" t="s">
        <v>154</v>
      </c>
      <c r="E1384" s="211" t="s">
        <v>19</v>
      </c>
      <c r="F1384" s="212" t="s">
        <v>1430</v>
      </c>
      <c r="G1384" s="210"/>
      <c r="H1384" s="213">
        <v>240.2</v>
      </c>
      <c r="I1384" s="214"/>
      <c r="J1384" s="210"/>
      <c r="K1384" s="210"/>
      <c r="L1384" s="215"/>
      <c r="M1384" s="216"/>
      <c r="N1384" s="217"/>
      <c r="O1384" s="217"/>
      <c r="P1384" s="217"/>
      <c r="Q1384" s="217"/>
      <c r="R1384" s="217"/>
      <c r="S1384" s="217"/>
      <c r="T1384" s="218"/>
      <c r="AT1384" s="219" t="s">
        <v>154</v>
      </c>
      <c r="AU1384" s="219" t="s">
        <v>78</v>
      </c>
      <c r="AV1384" s="14" t="s">
        <v>78</v>
      </c>
      <c r="AW1384" s="14" t="s">
        <v>31</v>
      </c>
      <c r="AX1384" s="14" t="s">
        <v>69</v>
      </c>
      <c r="AY1384" s="219" t="s">
        <v>144</v>
      </c>
    </row>
    <row r="1385" spans="1:65" s="15" customFormat="1" ht="10.199999999999999">
      <c r="B1385" s="220"/>
      <c r="C1385" s="221"/>
      <c r="D1385" s="200" t="s">
        <v>154</v>
      </c>
      <c r="E1385" s="222" t="s">
        <v>19</v>
      </c>
      <c r="F1385" s="223" t="s">
        <v>158</v>
      </c>
      <c r="G1385" s="221"/>
      <c r="H1385" s="224">
        <v>240.2</v>
      </c>
      <c r="I1385" s="225"/>
      <c r="J1385" s="221"/>
      <c r="K1385" s="221"/>
      <c r="L1385" s="226"/>
      <c r="M1385" s="227"/>
      <c r="N1385" s="228"/>
      <c r="O1385" s="228"/>
      <c r="P1385" s="228"/>
      <c r="Q1385" s="228"/>
      <c r="R1385" s="228"/>
      <c r="S1385" s="228"/>
      <c r="T1385" s="229"/>
      <c r="AT1385" s="230" t="s">
        <v>154</v>
      </c>
      <c r="AU1385" s="230" t="s">
        <v>78</v>
      </c>
      <c r="AV1385" s="15" t="s">
        <v>106</v>
      </c>
      <c r="AW1385" s="15" t="s">
        <v>31</v>
      </c>
      <c r="AX1385" s="15" t="s">
        <v>74</v>
      </c>
      <c r="AY1385" s="230" t="s">
        <v>144</v>
      </c>
    </row>
    <row r="1386" spans="1:65" s="2" customFormat="1" ht="24.15" customHeight="1">
      <c r="A1386" s="36"/>
      <c r="B1386" s="37"/>
      <c r="C1386" s="180" t="s">
        <v>1431</v>
      </c>
      <c r="D1386" s="180" t="s">
        <v>146</v>
      </c>
      <c r="E1386" s="181" t="s">
        <v>1432</v>
      </c>
      <c r="F1386" s="182" t="s">
        <v>1433</v>
      </c>
      <c r="G1386" s="183" t="s">
        <v>232</v>
      </c>
      <c r="H1386" s="184">
        <v>240.2</v>
      </c>
      <c r="I1386" s="185"/>
      <c r="J1386" s="186">
        <f>ROUND(I1386*H1386,2)</f>
        <v>0</v>
      </c>
      <c r="K1386" s="182" t="s">
        <v>150</v>
      </c>
      <c r="L1386" s="41"/>
      <c r="M1386" s="187" t="s">
        <v>19</v>
      </c>
      <c r="N1386" s="188" t="s">
        <v>40</v>
      </c>
      <c r="O1386" s="66"/>
      <c r="P1386" s="189">
        <f>O1386*H1386</f>
        <v>0</v>
      </c>
      <c r="Q1386" s="189">
        <v>1.1730000000000001E-2</v>
      </c>
      <c r="R1386" s="189">
        <f>Q1386*H1386</f>
        <v>2.8175460000000001</v>
      </c>
      <c r="S1386" s="189">
        <v>0</v>
      </c>
      <c r="T1386" s="190">
        <f>S1386*H1386</f>
        <v>0</v>
      </c>
      <c r="U1386" s="36"/>
      <c r="V1386" s="36"/>
      <c r="W1386" s="36"/>
      <c r="X1386" s="36"/>
      <c r="Y1386" s="36"/>
      <c r="Z1386" s="36"/>
      <c r="AA1386" s="36"/>
      <c r="AB1386" s="36"/>
      <c r="AC1386" s="36"/>
      <c r="AD1386" s="36"/>
      <c r="AE1386" s="36"/>
      <c r="AR1386" s="191" t="s">
        <v>106</v>
      </c>
      <c r="AT1386" s="191" t="s">
        <v>146</v>
      </c>
      <c r="AU1386" s="191" t="s">
        <v>78</v>
      </c>
      <c r="AY1386" s="19" t="s">
        <v>144</v>
      </c>
      <c r="BE1386" s="192">
        <f>IF(N1386="základní",J1386,0)</f>
        <v>0</v>
      </c>
      <c r="BF1386" s="192">
        <f>IF(N1386="snížená",J1386,0)</f>
        <v>0</v>
      </c>
      <c r="BG1386" s="192">
        <f>IF(N1386="zákl. přenesená",J1386,0)</f>
        <v>0</v>
      </c>
      <c r="BH1386" s="192">
        <f>IF(N1386="sníž. přenesená",J1386,0)</f>
        <v>0</v>
      </c>
      <c r="BI1386" s="192">
        <f>IF(N1386="nulová",J1386,0)</f>
        <v>0</v>
      </c>
      <c r="BJ1386" s="19" t="s">
        <v>74</v>
      </c>
      <c r="BK1386" s="192">
        <f>ROUND(I1386*H1386,2)</f>
        <v>0</v>
      </c>
      <c r="BL1386" s="19" t="s">
        <v>106</v>
      </c>
      <c r="BM1386" s="191" t="s">
        <v>1434</v>
      </c>
    </row>
    <row r="1387" spans="1:65" s="2" customFormat="1" ht="10.199999999999999">
      <c r="A1387" s="36"/>
      <c r="B1387" s="37"/>
      <c r="C1387" s="38"/>
      <c r="D1387" s="193" t="s">
        <v>152</v>
      </c>
      <c r="E1387" s="38"/>
      <c r="F1387" s="194" t="s">
        <v>1435</v>
      </c>
      <c r="G1387" s="38"/>
      <c r="H1387" s="38"/>
      <c r="I1387" s="195"/>
      <c r="J1387" s="38"/>
      <c r="K1387" s="38"/>
      <c r="L1387" s="41"/>
      <c r="M1387" s="196"/>
      <c r="N1387" s="197"/>
      <c r="O1387" s="66"/>
      <c r="P1387" s="66"/>
      <c r="Q1387" s="66"/>
      <c r="R1387" s="66"/>
      <c r="S1387" s="66"/>
      <c r="T1387" s="67"/>
      <c r="U1387" s="36"/>
      <c r="V1387" s="36"/>
      <c r="W1387" s="36"/>
      <c r="X1387" s="36"/>
      <c r="Y1387" s="36"/>
      <c r="Z1387" s="36"/>
      <c r="AA1387" s="36"/>
      <c r="AB1387" s="36"/>
      <c r="AC1387" s="36"/>
      <c r="AD1387" s="36"/>
      <c r="AE1387" s="36"/>
      <c r="AT1387" s="19" t="s">
        <v>152</v>
      </c>
      <c r="AU1387" s="19" t="s">
        <v>78</v>
      </c>
    </row>
    <row r="1388" spans="1:65" s="13" customFormat="1" ht="10.199999999999999">
      <c r="B1388" s="198"/>
      <c r="C1388" s="199"/>
      <c r="D1388" s="200" t="s">
        <v>154</v>
      </c>
      <c r="E1388" s="201" t="s">
        <v>19</v>
      </c>
      <c r="F1388" s="202" t="s">
        <v>1436</v>
      </c>
      <c r="G1388" s="199"/>
      <c r="H1388" s="201" t="s">
        <v>19</v>
      </c>
      <c r="I1388" s="203"/>
      <c r="J1388" s="199"/>
      <c r="K1388" s="199"/>
      <c r="L1388" s="204"/>
      <c r="M1388" s="205"/>
      <c r="N1388" s="206"/>
      <c r="O1388" s="206"/>
      <c r="P1388" s="206"/>
      <c r="Q1388" s="206"/>
      <c r="R1388" s="206"/>
      <c r="S1388" s="206"/>
      <c r="T1388" s="207"/>
      <c r="AT1388" s="208" t="s">
        <v>154</v>
      </c>
      <c r="AU1388" s="208" t="s">
        <v>78</v>
      </c>
      <c r="AV1388" s="13" t="s">
        <v>74</v>
      </c>
      <c r="AW1388" s="13" t="s">
        <v>31</v>
      </c>
      <c r="AX1388" s="13" t="s">
        <v>69</v>
      </c>
      <c r="AY1388" s="208" t="s">
        <v>144</v>
      </c>
    </row>
    <row r="1389" spans="1:65" s="14" customFormat="1" ht="10.199999999999999">
      <c r="B1389" s="209"/>
      <c r="C1389" s="210"/>
      <c r="D1389" s="200" t="s">
        <v>154</v>
      </c>
      <c r="E1389" s="211" t="s">
        <v>19</v>
      </c>
      <c r="F1389" s="212" t="s">
        <v>1437</v>
      </c>
      <c r="G1389" s="210"/>
      <c r="H1389" s="213">
        <v>240.2</v>
      </c>
      <c r="I1389" s="214"/>
      <c r="J1389" s="210"/>
      <c r="K1389" s="210"/>
      <c r="L1389" s="215"/>
      <c r="M1389" s="216"/>
      <c r="N1389" s="217"/>
      <c r="O1389" s="217"/>
      <c r="P1389" s="217"/>
      <c r="Q1389" s="217"/>
      <c r="R1389" s="217"/>
      <c r="S1389" s="217"/>
      <c r="T1389" s="218"/>
      <c r="AT1389" s="219" t="s">
        <v>154</v>
      </c>
      <c r="AU1389" s="219" t="s">
        <v>78</v>
      </c>
      <c r="AV1389" s="14" t="s">
        <v>78</v>
      </c>
      <c r="AW1389" s="14" t="s">
        <v>31</v>
      </c>
      <c r="AX1389" s="14" t="s">
        <v>69</v>
      </c>
      <c r="AY1389" s="219" t="s">
        <v>144</v>
      </c>
    </row>
    <row r="1390" spans="1:65" s="15" customFormat="1" ht="10.199999999999999">
      <c r="B1390" s="220"/>
      <c r="C1390" s="221"/>
      <c r="D1390" s="200" t="s">
        <v>154</v>
      </c>
      <c r="E1390" s="222" t="s">
        <v>19</v>
      </c>
      <c r="F1390" s="223" t="s">
        <v>158</v>
      </c>
      <c r="G1390" s="221"/>
      <c r="H1390" s="224">
        <v>240.2</v>
      </c>
      <c r="I1390" s="225"/>
      <c r="J1390" s="221"/>
      <c r="K1390" s="221"/>
      <c r="L1390" s="226"/>
      <c r="M1390" s="227"/>
      <c r="N1390" s="228"/>
      <c r="O1390" s="228"/>
      <c r="P1390" s="228"/>
      <c r="Q1390" s="228"/>
      <c r="R1390" s="228"/>
      <c r="S1390" s="228"/>
      <c r="T1390" s="229"/>
      <c r="AT1390" s="230" t="s">
        <v>154</v>
      </c>
      <c r="AU1390" s="230" t="s">
        <v>78</v>
      </c>
      <c r="AV1390" s="15" t="s">
        <v>106</v>
      </c>
      <c r="AW1390" s="15" t="s">
        <v>31</v>
      </c>
      <c r="AX1390" s="15" t="s">
        <v>74</v>
      </c>
      <c r="AY1390" s="230" t="s">
        <v>144</v>
      </c>
    </row>
    <row r="1391" spans="1:65" s="2" customFormat="1" ht="21.75" customHeight="1">
      <c r="A1391" s="36"/>
      <c r="B1391" s="37"/>
      <c r="C1391" s="180" t="s">
        <v>1438</v>
      </c>
      <c r="D1391" s="180" t="s">
        <v>146</v>
      </c>
      <c r="E1391" s="181" t="s">
        <v>1439</v>
      </c>
      <c r="F1391" s="182" t="s">
        <v>1440</v>
      </c>
      <c r="G1391" s="183" t="s">
        <v>232</v>
      </c>
      <c r="H1391" s="184">
        <v>280.93900000000002</v>
      </c>
      <c r="I1391" s="185"/>
      <c r="J1391" s="186">
        <f>ROUND(I1391*H1391,2)</f>
        <v>0</v>
      </c>
      <c r="K1391" s="182" t="s">
        <v>150</v>
      </c>
      <c r="L1391" s="41"/>
      <c r="M1391" s="187" t="s">
        <v>19</v>
      </c>
      <c r="N1391" s="188" t="s">
        <v>40</v>
      </c>
      <c r="O1391" s="66"/>
      <c r="P1391" s="189">
        <f>O1391*H1391</f>
        <v>0</v>
      </c>
      <c r="Q1391" s="189">
        <v>0.1231</v>
      </c>
      <c r="R1391" s="189">
        <f>Q1391*H1391</f>
        <v>34.583590900000004</v>
      </c>
      <c r="S1391" s="189">
        <v>0</v>
      </c>
      <c r="T1391" s="190">
        <f>S1391*H1391</f>
        <v>0</v>
      </c>
      <c r="U1391" s="36"/>
      <c r="V1391" s="36"/>
      <c r="W1391" s="36"/>
      <c r="X1391" s="36"/>
      <c r="Y1391" s="36"/>
      <c r="Z1391" s="36"/>
      <c r="AA1391" s="36"/>
      <c r="AB1391" s="36"/>
      <c r="AC1391" s="36"/>
      <c r="AD1391" s="36"/>
      <c r="AE1391" s="36"/>
      <c r="AR1391" s="191" t="s">
        <v>106</v>
      </c>
      <c r="AT1391" s="191" t="s">
        <v>146</v>
      </c>
      <c r="AU1391" s="191" t="s">
        <v>78</v>
      </c>
      <c r="AY1391" s="19" t="s">
        <v>144</v>
      </c>
      <c r="BE1391" s="192">
        <f>IF(N1391="základní",J1391,0)</f>
        <v>0</v>
      </c>
      <c r="BF1391" s="192">
        <f>IF(N1391="snížená",J1391,0)</f>
        <v>0</v>
      </c>
      <c r="BG1391" s="192">
        <f>IF(N1391="zákl. přenesená",J1391,0)</f>
        <v>0</v>
      </c>
      <c r="BH1391" s="192">
        <f>IF(N1391="sníž. přenesená",J1391,0)</f>
        <v>0</v>
      </c>
      <c r="BI1391" s="192">
        <f>IF(N1391="nulová",J1391,0)</f>
        <v>0</v>
      </c>
      <c r="BJ1391" s="19" t="s">
        <v>74</v>
      </c>
      <c r="BK1391" s="192">
        <f>ROUND(I1391*H1391,2)</f>
        <v>0</v>
      </c>
      <c r="BL1391" s="19" t="s">
        <v>106</v>
      </c>
      <c r="BM1391" s="191" t="s">
        <v>1441</v>
      </c>
    </row>
    <row r="1392" spans="1:65" s="2" customFormat="1" ht="10.199999999999999">
      <c r="A1392" s="36"/>
      <c r="B1392" s="37"/>
      <c r="C1392" s="38"/>
      <c r="D1392" s="193" t="s">
        <v>152</v>
      </c>
      <c r="E1392" s="38"/>
      <c r="F1392" s="194" t="s">
        <v>1442</v>
      </c>
      <c r="G1392" s="38"/>
      <c r="H1392" s="38"/>
      <c r="I1392" s="195"/>
      <c r="J1392" s="38"/>
      <c r="K1392" s="38"/>
      <c r="L1392" s="41"/>
      <c r="M1392" s="196"/>
      <c r="N1392" s="197"/>
      <c r="O1392" s="66"/>
      <c r="P1392" s="66"/>
      <c r="Q1392" s="66"/>
      <c r="R1392" s="66"/>
      <c r="S1392" s="66"/>
      <c r="T1392" s="67"/>
      <c r="U1392" s="36"/>
      <c r="V1392" s="36"/>
      <c r="W1392" s="36"/>
      <c r="X1392" s="36"/>
      <c r="Y1392" s="36"/>
      <c r="Z1392" s="36"/>
      <c r="AA1392" s="36"/>
      <c r="AB1392" s="36"/>
      <c r="AC1392" s="36"/>
      <c r="AD1392" s="36"/>
      <c r="AE1392" s="36"/>
      <c r="AT1392" s="19" t="s">
        <v>152</v>
      </c>
      <c r="AU1392" s="19" t="s">
        <v>78</v>
      </c>
    </row>
    <row r="1393" spans="1:65" s="13" customFormat="1" ht="10.199999999999999">
      <c r="B1393" s="198"/>
      <c r="C1393" s="199"/>
      <c r="D1393" s="200" t="s">
        <v>154</v>
      </c>
      <c r="E1393" s="201" t="s">
        <v>19</v>
      </c>
      <c r="F1393" s="202" t="s">
        <v>1443</v>
      </c>
      <c r="G1393" s="199"/>
      <c r="H1393" s="201" t="s">
        <v>19</v>
      </c>
      <c r="I1393" s="203"/>
      <c r="J1393" s="199"/>
      <c r="K1393" s="199"/>
      <c r="L1393" s="204"/>
      <c r="M1393" s="205"/>
      <c r="N1393" s="206"/>
      <c r="O1393" s="206"/>
      <c r="P1393" s="206"/>
      <c r="Q1393" s="206"/>
      <c r="R1393" s="206"/>
      <c r="S1393" s="206"/>
      <c r="T1393" s="207"/>
      <c r="AT1393" s="208" t="s">
        <v>154</v>
      </c>
      <c r="AU1393" s="208" t="s">
        <v>78</v>
      </c>
      <c r="AV1393" s="13" t="s">
        <v>74</v>
      </c>
      <c r="AW1393" s="13" t="s">
        <v>31</v>
      </c>
      <c r="AX1393" s="13" t="s">
        <v>69</v>
      </c>
      <c r="AY1393" s="208" t="s">
        <v>144</v>
      </c>
    </row>
    <row r="1394" spans="1:65" s="14" customFormat="1" ht="10.199999999999999">
      <c r="B1394" s="209"/>
      <c r="C1394" s="210"/>
      <c r="D1394" s="200" t="s">
        <v>154</v>
      </c>
      <c r="E1394" s="211" t="s">
        <v>19</v>
      </c>
      <c r="F1394" s="212" t="s">
        <v>1444</v>
      </c>
      <c r="G1394" s="210"/>
      <c r="H1394" s="213">
        <v>280.93900000000002</v>
      </c>
      <c r="I1394" s="214"/>
      <c r="J1394" s="210"/>
      <c r="K1394" s="210"/>
      <c r="L1394" s="215"/>
      <c r="M1394" s="216"/>
      <c r="N1394" s="217"/>
      <c r="O1394" s="217"/>
      <c r="P1394" s="217"/>
      <c r="Q1394" s="217"/>
      <c r="R1394" s="217"/>
      <c r="S1394" s="217"/>
      <c r="T1394" s="218"/>
      <c r="AT1394" s="219" t="s">
        <v>154</v>
      </c>
      <c r="AU1394" s="219" t="s">
        <v>78</v>
      </c>
      <c r="AV1394" s="14" t="s">
        <v>78</v>
      </c>
      <c r="AW1394" s="14" t="s">
        <v>31</v>
      </c>
      <c r="AX1394" s="14" t="s">
        <v>69</v>
      </c>
      <c r="AY1394" s="219" t="s">
        <v>144</v>
      </c>
    </row>
    <row r="1395" spans="1:65" s="15" customFormat="1" ht="10.199999999999999">
      <c r="B1395" s="220"/>
      <c r="C1395" s="221"/>
      <c r="D1395" s="200" t="s">
        <v>154</v>
      </c>
      <c r="E1395" s="222" t="s">
        <v>19</v>
      </c>
      <c r="F1395" s="223" t="s">
        <v>158</v>
      </c>
      <c r="G1395" s="221"/>
      <c r="H1395" s="224">
        <v>280.93900000000002</v>
      </c>
      <c r="I1395" s="225"/>
      <c r="J1395" s="221"/>
      <c r="K1395" s="221"/>
      <c r="L1395" s="226"/>
      <c r="M1395" s="227"/>
      <c r="N1395" s="228"/>
      <c r="O1395" s="228"/>
      <c r="P1395" s="228"/>
      <c r="Q1395" s="228"/>
      <c r="R1395" s="228"/>
      <c r="S1395" s="228"/>
      <c r="T1395" s="229"/>
      <c r="AT1395" s="230" t="s">
        <v>154</v>
      </c>
      <c r="AU1395" s="230" t="s">
        <v>78</v>
      </c>
      <c r="AV1395" s="15" t="s">
        <v>106</v>
      </c>
      <c r="AW1395" s="15" t="s">
        <v>31</v>
      </c>
      <c r="AX1395" s="15" t="s">
        <v>74</v>
      </c>
      <c r="AY1395" s="230" t="s">
        <v>144</v>
      </c>
    </row>
    <row r="1396" spans="1:65" s="2" customFormat="1" ht="24.15" customHeight="1">
      <c r="A1396" s="36"/>
      <c r="B1396" s="37"/>
      <c r="C1396" s="180" t="s">
        <v>115</v>
      </c>
      <c r="D1396" s="180" t="s">
        <v>146</v>
      </c>
      <c r="E1396" s="181" t="s">
        <v>1445</v>
      </c>
      <c r="F1396" s="182" t="s">
        <v>1446</v>
      </c>
      <c r="G1396" s="183" t="s">
        <v>250</v>
      </c>
      <c r="H1396" s="184">
        <v>177.27</v>
      </c>
      <c r="I1396" s="185"/>
      <c r="J1396" s="186">
        <f>ROUND(I1396*H1396,2)</f>
        <v>0</v>
      </c>
      <c r="K1396" s="182" t="s">
        <v>150</v>
      </c>
      <c r="L1396" s="41"/>
      <c r="M1396" s="187" t="s">
        <v>19</v>
      </c>
      <c r="N1396" s="188" t="s">
        <v>40</v>
      </c>
      <c r="O1396" s="66"/>
      <c r="P1396" s="189">
        <f>O1396*H1396</f>
        <v>0</v>
      </c>
      <c r="Q1396" s="189">
        <v>3.0000000000000001E-5</v>
      </c>
      <c r="R1396" s="189">
        <f>Q1396*H1396</f>
        <v>5.3181000000000001E-3</v>
      </c>
      <c r="S1396" s="189">
        <v>0</v>
      </c>
      <c r="T1396" s="190">
        <f>S1396*H1396</f>
        <v>0</v>
      </c>
      <c r="U1396" s="36"/>
      <c r="V1396" s="36"/>
      <c r="W1396" s="36"/>
      <c r="X1396" s="36"/>
      <c r="Y1396" s="36"/>
      <c r="Z1396" s="36"/>
      <c r="AA1396" s="36"/>
      <c r="AB1396" s="36"/>
      <c r="AC1396" s="36"/>
      <c r="AD1396" s="36"/>
      <c r="AE1396" s="36"/>
      <c r="AR1396" s="191" t="s">
        <v>106</v>
      </c>
      <c r="AT1396" s="191" t="s">
        <v>146</v>
      </c>
      <c r="AU1396" s="191" t="s">
        <v>78</v>
      </c>
      <c r="AY1396" s="19" t="s">
        <v>144</v>
      </c>
      <c r="BE1396" s="192">
        <f>IF(N1396="základní",J1396,0)</f>
        <v>0</v>
      </c>
      <c r="BF1396" s="192">
        <f>IF(N1396="snížená",J1396,0)</f>
        <v>0</v>
      </c>
      <c r="BG1396" s="192">
        <f>IF(N1396="zákl. přenesená",J1396,0)</f>
        <v>0</v>
      </c>
      <c r="BH1396" s="192">
        <f>IF(N1396="sníž. přenesená",J1396,0)</f>
        <v>0</v>
      </c>
      <c r="BI1396" s="192">
        <f>IF(N1396="nulová",J1396,0)</f>
        <v>0</v>
      </c>
      <c r="BJ1396" s="19" t="s">
        <v>74</v>
      </c>
      <c r="BK1396" s="192">
        <f>ROUND(I1396*H1396,2)</f>
        <v>0</v>
      </c>
      <c r="BL1396" s="19" t="s">
        <v>106</v>
      </c>
      <c r="BM1396" s="191" t="s">
        <v>1447</v>
      </c>
    </row>
    <row r="1397" spans="1:65" s="2" customFormat="1" ht="10.199999999999999">
      <c r="A1397" s="36"/>
      <c r="B1397" s="37"/>
      <c r="C1397" s="38"/>
      <c r="D1397" s="193" t="s">
        <v>152</v>
      </c>
      <c r="E1397" s="38"/>
      <c r="F1397" s="194" t="s">
        <v>1448</v>
      </c>
      <c r="G1397" s="38"/>
      <c r="H1397" s="38"/>
      <c r="I1397" s="195"/>
      <c r="J1397" s="38"/>
      <c r="K1397" s="38"/>
      <c r="L1397" s="41"/>
      <c r="M1397" s="196"/>
      <c r="N1397" s="197"/>
      <c r="O1397" s="66"/>
      <c r="P1397" s="66"/>
      <c r="Q1397" s="66"/>
      <c r="R1397" s="66"/>
      <c r="S1397" s="66"/>
      <c r="T1397" s="67"/>
      <c r="U1397" s="36"/>
      <c r="V1397" s="36"/>
      <c r="W1397" s="36"/>
      <c r="X1397" s="36"/>
      <c r="Y1397" s="36"/>
      <c r="Z1397" s="36"/>
      <c r="AA1397" s="36"/>
      <c r="AB1397" s="36"/>
      <c r="AC1397" s="36"/>
      <c r="AD1397" s="36"/>
      <c r="AE1397" s="36"/>
      <c r="AT1397" s="19" t="s">
        <v>152</v>
      </c>
      <c r="AU1397" s="19" t="s">
        <v>78</v>
      </c>
    </row>
    <row r="1398" spans="1:65" s="13" customFormat="1" ht="10.199999999999999">
      <c r="B1398" s="198"/>
      <c r="C1398" s="199"/>
      <c r="D1398" s="200" t="s">
        <v>154</v>
      </c>
      <c r="E1398" s="201" t="s">
        <v>19</v>
      </c>
      <c r="F1398" s="202" t="s">
        <v>313</v>
      </c>
      <c r="G1398" s="199"/>
      <c r="H1398" s="201" t="s">
        <v>19</v>
      </c>
      <c r="I1398" s="203"/>
      <c r="J1398" s="199"/>
      <c r="K1398" s="199"/>
      <c r="L1398" s="204"/>
      <c r="M1398" s="205"/>
      <c r="N1398" s="206"/>
      <c r="O1398" s="206"/>
      <c r="P1398" s="206"/>
      <c r="Q1398" s="206"/>
      <c r="R1398" s="206"/>
      <c r="S1398" s="206"/>
      <c r="T1398" s="207"/>
      <c r="AT1398" s="208" t="s">
        <v>154</v>
      </c>
      <c r="AU1398" s="208" t="s">
        <v>78</v>
      </c>
      <c r="AV1398" s="13" t="s">
        <v>74</v>
      </c>
      <c r="AW1398" s="13" t="s">
        <v>31</v>
      </c>
      <c r="AX1398" s="13" t="s">
        <v>69</v>
      </c>
      <c r="AY1398" s="208" t="s">
        <v>144</v>
      </c>
    </row>
    <row r="1399" spans="1:65" s="13" customFormat="1" ht="10.199999999999999">
      <c r="B1399" s="198"/>
      <c r="C1399" s="199"/>
      <c r="D1399" s="200" t="s">
        <v>154</v>
      </c>
      <c r="E1399" s="201" t="s">
        <v>19</v>
      </c>
      <c r="F1399" s="202" t="s">
        <v>1147</v>
      </c>
      <c r="G1399" s="199"/>
      <c r="H1399" s="201" t="s">
        <v>19</v>
      </c>
      <c r="I1399" s="203"/>
      <c r="J1399" s="199"/>
      <c r="K1399" s="199"/>
      <c r="L1399" s="204"/>
      <c r="M1399" s="205"/>
      <c r="N1399" s="206"/>
      <c r="O1399" s="206"/>
      <c r="P1399" s="206"/>
      <c r="Q1399" s="206"/>
      <c r="R1399" s="206"/>
      <c r="S1399" s="206"/>
      <c r="T1399" s="207"/>
      <c r="AT1399" s="208" t="s">
        <v>154</v>
      </c>
      <c r="AU1399" s="208" t="s">
        <v>78</v>
      </c>
      <c r="AV1399" s="13" t="s">
        <v>74</v>
      </c>
      <c r="AW1399" s="13" t="s">
        <v>31</v>
      </c>
      <c r="AX1399" s="13" t="s">
        <v>69</v>
      </c>
      <c r="AY1399" s="208" t="s">
        <v>144</v>
      </c>
    </row>
    <row r="1400" spans="1:65" s="14" customFormat="1" ht="10.199999999999999">
      <c r="B1400" s="209"/>
      <c r="C1400" s="210"/>
      <c r="D1400" s="200" t="s">
        <v>154</v>
      </c>
      <c r="E1400" s="211" t="s">
        <v>19</v>
      </c>
      <c r="F1400" s="212" t="s">
        <v>1449</v>
      </c>
      <c r="G1400" s="210"/>
      <c r="H1400" s="213">
        <v>11.3</v>
      </c>
      <c r="I1400" s="214"/>
      <c r="J1400" s="210"/>
      <c r="K1400" s="210"/>
      <c r="L1400" s="215"/>
      <c r="M1400" s="216"/>
      <c r="N1400" s="217"/>
      <c r="O1400" s="217"/>
      <c r="P1400" s="217"/>
      <c r="Q1400" s="217"/>
      <c r="R1400" s="217"/>
      <c r="S1400" s="217"/>
      <c r="T1400" s="218"/>
      <c r="AT1400" s="219" t="s">
        <v>154</v>
      </c>
      <c r="AU1400" s="219" t="s">
        <v>78</v>
      </c>
      <c r="AV1400" s="14" t="s">
        <v>78</v>
      </c>
      <c r="AW1400" s="14" t="s">
        <v>31</v>
      </c>
      <c r="AX1400" s="14" t="s">
        <v>69</v>
      </c>
      <c r="AY1400" s="219" t="s">
        <v>144</v>
      </c>
    </row>
    <row r="1401" spans="1:65" s="13" customFormat="1" ht="10.199999999999999">
      <c r="B1401" s="198"/>
      <c r="C1401" s="199"/>
      <c r="D1401" s="200" t="s">
        <v>154</v>
      </c>
      <c r="E1401" s="201" t="s">
        <v>19</v>
      </c>
      <c r="F1401" s="202" t="s">
        <v>755</v>
      </c>
      <c r="G1401" s="199"/>
      <c r="H1401" s="201" t="s">
        <v>19</v>
      </c>
      <c r="I1401" s="203"/>
      <c r="J1401" s="199"/>
      <c r="K1401" s="199"/>
      <c r="L1401" s="204"/>
      <c r="M1401" s="205"/>
      <c r="N1401" s="206"/>
      <c r="O1401" s="206"/>
      <c r="P1401" s="206"/>
      <c r="Q1401" s="206"/>
      <c r="R1401" s="206"/>
      <c r="S1401" s="206"/>
      <c r="T1401" s="207"/>
      <c r="AT1401" s="208" t="s">
        <v>154</v>
      </c>
      <c r="AU1401" s="208" t="s">
        <v>78</v>
      </c>
      <c r="AV1401" s="13" t="s">
        <v>74</v>
      </c>
      <c r="AW1401" s="13" t="s">
        <v>31</v>
      </c>
      <c r="AX1401" s="13" t="s">
        <v>69</v>
      </c>
      <c r="AY1401" s="208" t="s">
        <v>144</v>
      </c>
    </row>
    <row r="1402" spans="1:65" s="14" customFormat="1" ht="10.199999999999999">
      <c r="B1402" s="209"/>
      <c r="C1402" s="210"/>
      <c r="D1402" s="200" t="s">
        <v>154</v>
      </c>
      <c r="E1402" s="211" t="s">
        <v>19</v>
      </c>
      <c r="F1402" s="212" t="s">
        <v>1450</v>
      </c>
      <c r="G1402" s="210"/>
      <c r="H1402" s="213">
        <v>9.08</v>
      </c>
      <c r="I1402" s="214"/>
      <c r="J1402" s="210"/>
      <c r="K1402" s="210"/>
      <c r="L1402" s="215"/>
      <c r="M1402" s="216"/>
      <c r="N1402" s="217"/>
      <c r="O1402" s="217"/>
      <c r="P1402" s="217"/>
      <c r="Q1402" s="217"/>
      <c r="R1402" s="217"/>
      <c r="S1402" s="217"/>
      <c r="T1402" s="218"/>
      <c r="AT1402" s="219" t="s">
        <v>154</v>
      </c>
      <c r="AU1402" s="219" t="s">
        <v>78</v>
      </c>
      <c r="AV1402" s="14" t="s">
        <v>78</v>
      </c>
      <c r="AW1402" s="14" t="s">
        <v>31</v>
      </c>
      <c r="AX1402" s="14" t="s">
        <v>69</v>
      </c>
      <c r="AY1402" s="219" t="s">
        <v>144</v>
      </c>
    </row>
    <row r="1403" spans="1:65" s="13" customFormat="1" ht="10.199999999999999">
      <c r="B1403" s="198"/>
      <c r="C1403" s="199"/>
      <c r="D1403" s="200" t="s">
        <v>154</v>
      </c>
      <c r="E1403" s="201" t="s">
        <v>19</v>
      </c>
      <c r="F1403" s="202" t="s">
        <v>753</v>
      </c>
      <c r="G1403" s="199"/>
      <c r="H1403" s="201" t="s">
        <v>19</v>
      </c>
      <c r="I1403" s="203"/>
      <c r="J1403" s="199"/>
      <c r="K1403" s="199"/>
      <c r="L1403" s="204"/>
      <c r="M1403" s="205"/>
      <c r="N1403" s="206"/>
      <c r="O1403" s="206"/>
      <c r="P1403" s="206"/>
      <c r="Q1403" s="206"/>
      <c r="R1403" s="206"/>
      <c r="S1403" s="206"/>
      <c r="T1403" s="207"/>
      <c r="AT1403" s="208" t="s">
        <v>154</v>
      </c>
      <c r="AU1403" s="208" t="s">
        <v>78</v>
      </c>
      <c r="AV1403" s="13" t="s">
        <v>74</v>
      </c>
      <c r="AW1403" s="13" t="s">
        <v>31</v>
      </c>
      <c r="AX1403" s="13" t="s">
        <v>69</v>
      </c>
      <c r="AY1403" s="208" t="s">
        <v>144</v>
      </c>
    </row>
    <row r="1404" spans="1:65" s="14" customFormat="1" ht="10.199999999999999">
      <c r="B1404" s="209"/>
      <c r="C1404" s="210"/>
      <c r="D1404" s="200" t="s">
        <v>154</v>
      </c>
      <c r="E1404" s="211" t="s">
        <v>19</v>
      </c>
      <c r="F1404" s="212" t="s">
        <v>1451</v>
      </c>
      <c r="G1404" s="210"/>
      <c r="H1404" s="213">
        <v>16.420000000000002</v>
      </c>
      <c r="I1404" s="214"/>
      <c r="J1404" s="210"/>
      <c r="K1404" s="210"/>
      <c r="L1404" s="215"/>
      <c r="M1404" s="216"/>
      <c r="N1404" s="217"/>
      <c r="O1404" s="217"/>
      <c r="P1404" s="217"/>
      <c r="Q1404" s="217"/>
      <c r="R1404" s="217"/>
      <c r="S1404" s="217"/>
      <c r="T1404" s="218"/>
      <c r="AT1404" s="219" t="s">
        <v>154</v>
      </c>
      <c r="AU1404" s="219" t="s">
        <v>78</v>
      </c>
      <c r="AV1404" s="14" t="s">
        <v>78</v>
      </c>
      <c r="AW1404" s="14" t="s">
        <v>31</v>
      </c>
      <c r="AX1404" s="14" t="s">
        <v>69</v>
      </c>
      <c r="AY1404" s="219" t="s">
        <v>144</v>
      </c>
    </row>
    <row r="1405" spans="1:65" s="13" customFormat="1" ht="10.199999999999999">
      <c r="B1405" s="198"/>
      <c r="C1405" s="199"/>
      <c r="D1405" s="200" t="s">
        <v>154</v>
      </c>
      <c r="E1405" s="201" t="s">
        <v>19</v>
      </c>
      <c r="F1405" s="202" t="s">
        <v>1123</v>
      </c>
      <c r="G1405" s="199"/>
      <c r="H1405" s="201" t="s">
        <v>19</v>
      </c>
      <c r="I1405" s="203"/>
      <c r="J1405" s="199"/>
      <c r="K1405" s="199"/>
      <c r="L1405" s="204"/>
      <c r="M1405" s="205"/>
      <c r="N1405" s="206"/>
      <c r="O1405" s="206"/>
      <c r="P1405" s="206"/>
      <c r="Q1405" s="206"/>
      <c r="R1405" s="206"/>
      <c r="S1405" s="206"/>
      <c r="T1405" s="207"/>
      <c r="AT1405" s="208" t="s">
        <v>154</v>
      </c>
      <c r="AU1405" s="208" t="s">
        <v>78</v>
      </c>
      <c r="AV1405" s="13" t="s">
        <v>74</v>
      </c>
      <c r="AW1405" s="13" t="s">
        <v>31</v>
      </c>
      <c r="AX1405" s="13" t="s">
        <v>69</v>
      </c>
      <c r="AY1405" s="208" t="s">
        <v>144</v>
      </c>
    </row>
    <row r="1406" spans="1:65" s="14" customFormat="1" ht="10.199999999999999">
      <c r="B1406" s="209"/>
      <c r="C1406" s="210"/>
      <c r="D1406" s="200" t="s">
        <v>154</v>
      </c>
      <c r="E1406" s="211" t="s">
        <v>19</v>
      </c>
      <c r="F1406" s="212" t="s">
        <v>1452</v>
      </c>
      <c r="G1406" s="210"/>
      <c r="H1406" s="213">
        <v>12.06</v>
      </c>
      <c r="I1406" s="214"/>
      <c r="J1406" s="210"/>
      <c r="K1406" s="210"/>
      <c r="L1406" s="215"/>
      <c r="M1406" s="216"/>
      <c r="N1406" s="217"/>
      <c r="O1406" s="217"/>
      <c r="P1406" s="217"/>
      <c r="Q1406" s="217"/>
      <c r="R1406" s="217"/>
      <c r="S1406" s="217"/>
      <c r="T1406" s="218"/>
      <c r="AT1406" s="219" t="s">
        <v>154</v>
      </c>
      <c r="AU1406" s="219" t="s">
        <v>78</v>
      </c>
      <c r="AV1406" s="14" t="s">
        <v>78</v>
      </c>
      <c r="AW1406" s="14" t="s">
        <v>31</v>
      </c>
      <c r="AX1406" s="14" t="s">
        <v>69</v>
      </c>
      <c r="AY1406" s="219" t="s">
        <v>144</v>
      </c>
    </row>
    <row r="1407" spans="1:65" s="13" customFormat="1" ht="10.199999999999999">
      <c r="B1407" s="198"/>
      <c r="C1407" s="199"/>
      <c r="D1407" s="200" t="s">
        <v>154</v>
      </c>
      <c r="E1407" s="201" t="s">
        <v>19</v>
      </c>
      <c r="F1407" s="202" t="s">
        <v>749</v>
      </c>
      <c r="G1407" s="199"/>
      <c r="H1407" s="201" t="s">
        <v>19</v>
      </c>
      <c r="I1407" s="203"/>
      <c r="J1407" s="199"/>
      <c r="K1407" s="199"/>
      <c r="L1407" s="204"/>
      <c r="M1407" s="205"/>
      <c r="N1407" s="206"/>
      <c r="O1407" s="206"/>
      <c r="P1407" s="206"/>
      <c r="Q1407" s="206"/>
      <c r="R1407" s="206"/>
      <c r="S1407" s="206"/>
      <c r="T1407" s="207"/>
      <c r="AT1407" s="208" t="s">
        <v>154</v>
      </c>
      <c r="AU1407" s="208" t="s">
        <v>78</v>
      </c>
      <c r="AV1407" s="13" t="s">
        <v>74</v>
      </c>
      <c r="AW1407" s="13" t="s">
        <v>31</v>
      </c>
      <c r="AX1407" s="13" t="s">
        <v>69</v>
      </c>
      <c r="AY1407" s="208" t="s">
        <v>144</v>
      </c>
    </row>
    <row r="1408" spans="1:65" s="14" customFormat="1" ht="10.199999999999999">
      <c r="B1408" s="209"/>
      <c r="C1408" s="210"/>
      <c r="D1408" s="200" t="s">
        <v>154</v>
      </c>
      <c r="E1408" s="211" t="s">
        <v>19</v>
      </c>
      <c r="F1408" s="212" t="s">
        <v>1453</v>
      </c>
      <c r="G1408" s="210"/>
      <c r="H1408" s="213">
        <v>22.95</v>
      </c>
      <c r="I1408" s="214"/>
      <c r="J1408" s="210"/>
      <c r="K1408" s="210"/>
      <c r="L1408" s="215"/>
      <c r="M1408" s="216"/>
      <c r="N1408" s="217"/>
      <c r="O1408" s="217"/>
      <c r="P1408" s="217"/>
      <c r="Q1408" s="217"/>
      <c r="R1408" s="217"/>
      <c r="S1408" s="217"/>
      <c r="T1408" s="218"/>
      <c r="AT1408" s="219" t="s">
        <v>154</v>
      </c>
      <c r="AU1408" s="219" t="s">
        <v>78</v>
      </c>
      <c r="AV1408" s="14" t="s">
        <v>78</v>
      </c>
      <c r="AW1408" s="14" t="s">
        <v>31</v>
      </c>
      <c r="AX1408" s="14" t="s">
        <v>69</v>
      </c>
      <c r="AY1408" s="219" t="s">
        <v>144</v>
      </c>
    </row>
    <row r="1409" spans="1:65" s="13" customFormat="1" ht="10.199999999999999">
      <c r="B1409" s="198"/>
      <c r="C1409" s="199"/>
      <c r="D1409" s="200" t="s">
        <v>154</v>
      </c>
      <c r="E1409" s="201" t="s">
        <v>19</v>
      </c>
      <c r="F1409" s="202" t="s">
        <v>1160</v>
      </c>
      <c r="G1409" s="199"/>
      <c r="H1409" s="201" t="s">
        <v>19</v>
      </c>
      <c r="I1409" s="203"/>
      <c r="J1409" s="199"/>
      <c r="K1409" s="199"/>
      <c r="L1409" s="204"/>
      <c r="M1409" s="205"/>
      <c r="N1409" s="206"/>
      <c r="O1409" s="206"/>
      <c r="P1409" s="206"/>
      <c r="Q1409" s="206"/>
      <c r="R1409" s="206"/>
      <c r="S1409" s="206"/>
      <c r="T1409" s="207"/>
      <c r="AT1409" s="208" t="s">
        <v>154</v>
      </c>
      <c r="AU1409" s="208" t="s">
        <v>78</v>
      </c>
      <c r="AV1409" s="13" t="s">
        <v>74</v>
      </c>
      <c r="AW1409" s="13" t="s">
        <v>31</v>
      </c>
      <c r="AX1409" s="13" t="s">
        <v>69</v>
      </c>
      <c r="AY1409" s="208" t="s">
        <v>144</v>
      </c>
    </row>
    <row r="1410" spans="1:65" s="14" customFormat="1" ht="10.199999999999999">
      <c r="B1410" s="209"/>
      <c r="C1410" s="210"/>
      <c r="D1410" s="200" t="s">
        <v>154</v>
      </c>
      <c r="E1410" s="211" t="s">
        <v>19</v>
      </c>
      <c r="F1410" s="212" t="s">
        <v>1454</v>
      </c>
      <c r="G1410" s="210"/>
      <c r="H1410" s="213">
        <v>6.73</v>
      </c>
      <c r="I1410" s="214"/>
      <c r="J1410" s="210"/>
      <c r="K1410" s="210"/>
      <c r="L1410" s="215"/>
      <c r="M1410" s="216"/>
      <c r="N1410" s="217"/>
      <c r="O1410" s="217"/>
      <c r="P1410" s="217"/>
      <c r="Q1410" s="217"/>
      <c r="R1410" s="217"/>
      <c r="S1410" s="217"/>
      <c r="T1410" s="218"/>
      <c r="AT1410" s="219" t="s">
        <v>154</v>
      </c>
      <c r="AU1410" s="219" t="s">
        <v>78</v>
      </c>
      <c r="AV1410" s="14" t="s">
        <v>78</v>
      </c>
      <c r="AW1410" s="14" t="s">
        <v>31</v>
      </c>
      <c r="AX1410" s="14" t="s">
        <v>69</v>
      </c>
      <c r="AY1410" s="219" t="s">
        <v>144</v>
      </c>
    </row>
    <row r="1411" spans="1:65" s="13" customFormat="1" ht="10.199999999999999">
      <c r="B1411" s="198"/>
      <c r="C1411" s="199"/>
      <c r="D1411" s="200" t="s">
        <v>154</v>
      </c>
      <c r="E1411" s="201" t="s">
        <v>19</v>
      </c>
      <c r="F1411" s="202" t="s">
        <v>751</v>
      </c>
      <c r="G1411" s="199"/>
      <c r="H1411" s="201" t="s">
        <v>19</v>
      </c>
      <c r="I1411" s="203"/>
      <c r="J1411" s="199"/>
      <c r="K1411" s="199"/>
      <c r="L1411" s="204"/>
      <c r="M1411" s="205"/>
      <c r="N1411" s="206"/>
      <c r="O1411" s="206"/>
      <c r="P1411" s="206"/>
      <c r="Q1411" s="206"/>
      <c r="R1411" s="206"/>
      <c r="S1411" s="206"/>
      <c r="T1411" s="207"/>
      <c r="AT1411" s="208" t="s">
        <v>154</v>
      </c>
      <c r="AU1411" s="208" t="s">
        <v>78</v>
      </c>
      <c r="AV1411" s="13" t="s">
        <v>74</v>
      </c>
      <c r="AW1411" s="13" t="s">
        <v>31</v>
      </c>
      <c r="AX1411" s="13" t="s">
        <v>69</v>
      </c>
      <c r="AY1411" s="208" t="s">
        <v>144</v>
      </c>
    </row>
    <row r="1412" spans="1:65" s="14" customFormat="1" ht="10.199999999999999">
      <c r="B1412" s="209"/>
      <c r="C1412" s="210"/>
      <c r="D1412" s="200" t="s">
        <v>154</v>
      </c>
      <c r="E1412" s="211" t="s">
        <v>19</v>
      </c>
      <c r="F1412" s="212" t="s">
        <v>1455</v>
      </c>
      <c r="G1412" s="210"/>
      <c r="H1412" s="213">
        <v>54.07</v>
      </c>
      <c r="I1412" s="214"/>
      <c r="J1412" s="210"/>
      <c r="K1412" s="210"/>
      <c r="L1412" s="215"/>
      <c r="M1412" s="216"/>
      <c r="N1412" s="217"/>
      <c r="O1412" s="217"/>
      <c r="P1412" s="217"/>
      <c r="Q1412" s="217"/>
      <c r="R1412" s="217"/>
      <c r="S1412" s="217"/>
      <c r="T1412" s="218"/>
      <c r="AT1412" s="219" t="s">
        <v>154</v>
      </c>
      <c r="AU1412" s="219" t="s">
        <v>78</v>
      </c>
      <c r="AV1412" s="14" t="s">
        <v>78</v>
      </c>
      <c r="AW1412" s="14" t="s">
        <v>31</v>
      </c>
      <c r="AX1412" s="14" t="s">
        <v>69</v>
      </c>
      <c r="AY1412" s="219" t="s">
        <v>144</v>
      </c>
    </row>
    <row r="1413" spans="1:65" s="13" customFormat="1" ht="10.199999999999999">
      <c r="B1413" s="198"/>
      <c r="C1413" s="199"/>
      <c r="D1413" s="200" t="s">
        <v>154</v>
      </c>
      <c r="E1413" s="201" t="s">
        <v>19</v>
      </c>
      <c r="F1413" s="202" t="s">
        <v>1166</v>
      </c>
      <c r="G1413" s="199"/>
      <c r="H1413" s="201" t="s">
        <v>19</v>
      </c>
      <c r="I1413" s="203"/>
      <c r="J1413" s="199"/>
      <c r="K1413" s="199"/>
      <c r="L1413" s="204"/>
      <c r="M1413" s="205"/>
      <c r="N1413" s="206"/>
      <c r="O1413" s="206"/>
      <c r="P1413" s="206"/>
      <c r="Q1413" s="206"/>
      <c r="R1413" s="206"/>
      <c r="S1413" s="206"/>
      <c r="T1413" s="207"/>
      <c r="AT1413" s="208" t="s">
        <v>154</v>
      </c>
      <c r="AU1413" s="208" t="s">
        <v>78</v>
      </c>
      <c r="AV1413" s="13" t="s">
        <v>74</v>
      </c>
      <c r="AW1413" s="13" t="s">
        <v>31</v>
      </c>
      <c r="AX1413" s="13" t="s">
        <v>69</v>
      </c>
      <c r="AY1413" s="208" t="s">
        <v>144</v>
      </c>
    </row>
    <row r="1414" spans="1:65" s="14" customFormat="1" ht="10.199999999999999">
      <c r="B1414" s="209"/>
      <c r="C1414" s="210"/>
      <c r="D1414" s="200" t="s">
        <v>154</v>
      </c>
      <c r="E1414" s="211" t="s">
        <v>19</v>
      </c>
      <c r="F1414" s="212" t="s">
        <v>1456</v>
      </c>
      <c r="G1414" s="210"/>
      <c r="H1414" s="213">
        <v>12.75</v>
      </c>
      <c r="I1414" s="214"/>
      <c r="J1414" s="210"/>
      <c r="K1414" s="210"/>
      <c r="L1414" s="215"/>
      <c r="M1414" s="216"/>
      <c r="N1414" s="217"/>
      <c r="O1414" s="217"/>
      <c r="P1414" s="217"/>
      <c r="Q1414" s="217"/>
      <c r="R1414" s="217"/>
      <c r="S1414" s="217"/>
      <c r="T1414" s="218"/>
      <c r="AT1414" s="219" t="s">
        <v>154</v>
      </c>
      <c r="AU1414" s="219" t="s">
        <v>78</v>
      </c>
      <c r="AV1414" s="14" t="s">
        <v>78</v>
      </c>
      <c r="AW1414" s="14" t="s">
        <v>31</v>
      </c>
      <c r="AX1414" s="14" t="s">
        <v>69</v>
      </c>
      <c r="AY1414" s="219" t="s">
        <v>144</v>
      </c>
    </row>
    <row r="1415" spans="1:65" s="13" customFormat="1" ht="10.199999999999999">
      <c r="B1415" s="198"/>
      <c r="C1415" s="199"/>
      <c r="D1415" s="200" t="s">
        <v>154</v>
      </c>
      <c r="E1415" s="201" t="s">
        <v>19</v>
      </c>
      <c r="F1415" s="202" t="s">
        <v>1171</v>
      </c>
      <c r="G1415" s="199"/>
      <c r="H1415" s="201" t="s">
        <v>19</v>
      </c>
      <c r="I1415" s="203"/>
      <c r="J1415" s="199"/>
      <c r="K1415" s="199"/>
      <c r="L1415" s="204"/>
      <c r="M1415" s="205"/>
      <c r="N1415" s="206"/>
      <c r="O1415" s="206"/>
      <c r="P1415" s="206"/>
      <c r="Q1415" s="206"/>
      <c r="R1415" s="206"/>
      <c r="S1415" s="206"/>
      <c r="T1415" s="207"/>
      <c r="AT1415" s="208" t="s">
        <v>154</v>
      </c>
      <c r="AU1415" s="208" t="s">
        <v>78</v>
      </c>
      <c r="AV1415" s="13" t="s">
        <v>74</v>
      </c>
      <c r="AW1415" s="13" t="s">
        <v>31</v>
      </c>
      <c r="AX1415" s="13" t="s">
        <v>69</v>
      </c>
      <c r="AY1415" s="208" t="s">
        <v>144</v>
      </c>
    </row>
    <row r="1416" spans="1:65" s="14" customFormat="1" ht="10.199999999999999">
      <c r="B1416" s="209"/>
      <c r="C1416" s="210"/>
      <c r="D1416" s="200" t="s">
        <v>154</v>
      </c>
      <c r="E1416" s="211" t="s">
        <v>19</v>
      </c>
      <c r="F1416" s="212" t="s">
        <v>1457</v>
      </c>
      <c r="G1416" s="210"/>
      <c r="H1416" s="213">
        <v>8.68</v>
      </c>
      <c r="I1416" s="214"/>
      <c r="J1416" s="210"/>
      <c r="K1416" s="210"/>
      <c r="L1416" s="215"/>
      <c r="M1416" s="216"/>
      <c r="N1416" s="217"/>
      <c r="O1416" s="217"/>
      <c r="P1416" s="217"/>
      <c r="Q1416" s="217"/>
      <c r="R1416" s="217"/>
      <c r="S1416" s="217"/>
      <c r="T1416" s="218"/>
      <c r="AT1416" s="219" t="s">
        <v>154</v>
      </c>
      <c r="AU1416" s="219" t="s">
        <v>78</v>
      </c>
      <c r="AV1416" s="14" t="s">
        <v>78</v>
      </c>
      <c r="AW1416" s="14" t="s">
        <v>31</v>
      </c>
      <c r="AX1416" s="14" t="s">
        <v>69</v>
      </c>
      <c r="AY1416" s="219" t="s">
        <v>144</v>
      </c>
    </row>
    <row r="1417" spans="1:65" s="13" customFormat="1" ht="10.199999999999999">
      <c r="B1417" s="198"/>
      <c r="C1417" s="199"/>
      <c r="D1417" s="200" t="s">
        <v>154</v>
      </c>
      <c r="E1417" s="201" t="s">
        <v>19</v>
      </c>
      <c r="F1417" s="202" t="s">
        <v>1173</v>
      </c>
      <c r="G1417" s="199"/>
      <c r="H1417" s="201" t="s">
        <v>19</v>
      </c>
      <c r="I1417" s="203"/>
      <c r="J1417" s="199"/>
      <c r="K1417" s="199"/>
      <c r="L1417" s="204"/>
      <c r="M1417" s="205"/>
      <c r="N1417" s="206"/>
      <c r="O1417" s="206"/>
      <c r="P1417" s="206"/>
      <c r="Q1417" s="206"/>
      <c r="R1417" s="206"/>
      <c r="S1417" s="206"/>
      <c r="T1417" s="207"/>
      <c r="AT1417" s="208" t="s">
        <v>154</v>
      </c>
      <c r="AU1417" s="208" t="s">
        <v>78</v>
      </c>
      <c r="AV1417" s="13" t="s">
        <v>74</v>
      </c>
      <c r="AW1417" s="13" t="s">
        <v>31</v>
      </c>
      <c r="AX1417" s="13" t="s">
        <v>69</v>
      </c>
      <c r="AY1417" s="208" t="s">
        <v>144</v>
      </c>
    </row>
    <row r="1418" spans="1:65" s="14" customFormat="1" ht="10.199999999999999">
      <c r="B1418" s="209"/>
      <c r="C1418" s="210"/>
      <c r="D1418" s="200" t="s">
        <v>154</v>
      </c>
      <c r="E1418" s="211" t="s">
        <v>19</v>
      </c>
      <c r="F1418" s="212" t="s">
        <v>1458</v>
      </c>
      <c r="G1418" s="210"/>
      <c r="H1418" s="213">
        <v>9.3000000000000007</v>
      </c>
      <c r="I1418" s="214"/>
      <c r="J1418" s="210"/>
      <c r="K1418" s="210"/>
      <c r="L1418" s="215"/>
      <c r="M1418" s="216"/>
      <c r="N1418" s="217"/>
      <c r="O1418" s="217"/>
      <c r="P1418" s="217"/>
      <c r="Q1418" s="217"/>
      <c r="R1418" s="217"/>
      <c r="S1418" s="217"/>
      <c r="T1418" s="218"/>
      <c r="AT1418" s="219" t="s">
        <v>154</v>
      </c>
      <c r="AU1418" s="219" t="s">
        <v>78</v>
      </c>
      <c r="AV1418" s="14" t="s">
        <v>78</v>
      </c>
      <c r="AW1418" s="14" t="s">
        <v>31</v>
      </c>
      <c r="AX1418" s="14" t="s">
        <v>69</v>
      </c>
      <c r="AY1418" s="219" t="s">
        <v>144</v>
      </c>
    </row>
    <row r="1419" spans="1:65" s="13" customFormat="1" ht="10.199999999999999">
      <c r="B1419" s="198"/>
      <c r="C1419" s="199"/>
      <c r="D1419" s="200" t="s">
        <v>154</v>
      </c>
      <c r="E1419" s="201" t="s">
        <v>19</v>
      </c>
      <c r="F1419" s="202" t="s">
        <v>1175</v>
      </c>
      <c r="G1419" s="199"/>
      <c r="H1419" s="201" t="s">
        <v>19</v>
      </c>
      <c r="I1419" s="203"/>
      <c r="J1419" s="199"/>
      <c r="K1419" s="199"/>
      <c r="L1419" s="204"/>
      <c r="M1419" s="205"/>
      <c r="N1419" s="206"/>
      <c r="O1419" s="206"/>
      <c r="P1419" s="206"/>
      <c r="Q1419" s="206"/>
      <c r="R1419" s="206"/>
      <c r="S1419" s="206"/>
      <c r="T1419" s="207"/>
      <c r="AT1419" s="208" t="s">
        <v>154</v>
      </c>
      <c r="AU1419" s="208" t="s">
        <v>78</v>
      </c>
      <c r="AV1419" s="13" t="s">
        <v>74</v>
      </c>
      <c r="AW1419" s="13" t="s">
        <v>31</v>
      </c>
      <c r="AX1419" s="13" t="s">
        <v>69</v>
      </c>
      <c r="AY1419" s="208" t="s">
        <v>144</v>
      </c>
    </row>
    <row r="1420" spans="1:65" s="14" customFormat="1" ht="10.199999999999999">
      <c r="B1420" s="209"/>
      <c r="C1420" s="210"/>
      <c r="D1420" s="200" t="s">
        <v>154</v>
      </c>
      <c r="E1420" s="211" t="s">
        <v>19</v>
      </c>
      <c r="F1420" s="212" t="s">
        <v>1459</v>
      </c>
      <c r="G1420" s="210"/>
      <c r="H1420" s="213">
        <v>13.93</v>
      </c>
      <c r="I1420" s="214"/>
      <c r="J1420" s="210"/>
      <c r="K1420" s="210"/>
      <c r="L1420" s="215"/>
      <c r="M1420" s="216"/>
      <c r="N1420" s="217"/>
      <c r="O1420" s="217"/>
      <c r="P1420" s="217"/>
      <c r="Q1420" s="217"/>
      <c r="R1420" s="217"/>
      <c r="S1420" s="217"/>
      <c r="T1420" s="218"/>
      <c r="AT1420" s="219" t="s">
        <v>154</v>
      </c>
      <c r="AU1420" s="219" t="s">
        <v>78</v>
      </c>
      <c r="AV1420" s="14" t="s">
        <v>78</v>
      </c>
      <c r="AW1420" s="14" t="s">
        <v>31</v>
      </c>
      <c r="AX1420" s="14" t="s">
        <v>69</v>
      </c>
      <c r="AY1420" s="219" t="s">
        <v>144</v>
      </c>
    </row>
    <row r="1421" spans="1:65" s="15" customFormat="1" ht="10.199999999999999">
      <c r="B1421" s="220"/>
      <c r="C1421" s="221"/>
      <c r="D1421" s="200" t="s">
        <v>154</v>
      </c>
      <c r="E1421" s="222" t="s">
        <v>19</v>
      </c>
      <c r="F1421" s="223" t="s">
        <v>158</v>
      </c>
      <c r="G1421" s="221"/>
      <c r="H1421" s="224">
        <v>177.27000000000004</v>
      </c>
      <c r="I1421" s="225"/>
      <c r="J1421" s="221"/>
      <c r="K1421" s="221"/>
      <c r="L1421" s="226"/>
      <c r="M1421" s="227"/>
      <c r="N1421" s="228"/>
      <c r="O1421" s="228"/>
      <c r="P1421" s="228"/>
      <c r="Q1421" s="228"/>
      <c r="R1421" s="228"/>
      <c r="S1421" s="228"/>
      <c r="T1421" s="229"/>
      <c r="AT1421" s="230" t="s">
        <v>154</v>
      </c>
      <c r="AU1421" s="230" t="s">
        <v>78</v>
      </c>
      <c r="AV1421" s="15" t="s">
        <v>106</v>
      </c>
      <c r="AW1421" s="15" t="s">
        <v>31</v>
      </c>
      <c r="AX1421" s="15" t="s">
        <v>74</v>
      </c>
      <c r="AY1421" s="230" t="s">
        <v>144</v>
      </c>
    </row>
    <row r="1422" spans="1:65" s="2" customFormat="1" ht="21.75" customHeight="1">
      <c r="A1422" s="36"/>
      <c r="B1422" s="37"/>
      <c r="C1422" s="180" t="s">
        <v>866</v>
      </c>
      <c r="D1422" s="180" t="s">
        <v>146</v>
      </c>
      <c r="E1422" s="181" t="s">
        <v>1460</v>
      </c>
      <c r="F1422" s="182" t="s">
        <v>1461</v>
      </c>
      <c r="G1422" s="183" t="s">
        <v>149</v>
      </c>
      <c r="H1422" s="184">
        <v>64.066999999999993</v>
      </c>
      <c r="I1422" s="185"/>
      <c r="J1422" s="186">
        <f>ROUND(I1422*H1422,2)</f>
        <v>0</v>
      </c>
      <c r="K1422" s="182" t="s">
        <v>150</v>
      </c>
      <c r="L1422" s="41"/>
      <c r="M1422" s="187" t="s">
        <v>19</v>
      </c>
      <c r="N1422" s="188" t="s">
        <v>40</v>
      </c>
      <c r="O1422" s="66"/>
      <c r="P1422" s="189">
        <f>O1422*H1422</f>
        <v>0</v>
      </c>
      <c r="Q1422" s="189">
        <v>2.16</v>
      </c>
      <c r="R1422" s="189">
        <f>Q1422*H1422</f>
        <v>138.38471999999999</v>
      </c>
      <c r="S1422" s="189">
        <v>0</v>
      </c>
      <c r="T1422" s="190">
        <f>S1422*H1422</f>
        <v>0</v>
      </c>
      <c r="U1422" s="36"/>
      <c r="V1422" s="36"/>
      <c r="W1422" s="36"/>
      <c r="X1422" s="36"/>
      <c r="Y1422" s="36"/>
      <c r="Z1422" s="36"/>
      <c r="AA1422" s="36"/>
      <c r="AB1422" s="36"/>
      <c r="AC1422" s="36"/>
      <c r="AD1422" s="36"/>
      <c r="AE1422" s="36"/>
      <c r="AR1422" s="191" t="s">
        <v>106</v>
      </c>
      <c r="AT1422" s="191" t="s">
        <v>146</v>
      </c>
      <c r="AU1422" s="191" t="s">
        <v>78</v>
      </c>
      <c r="AY1422" s="19" t="s">
        <v>144</v>
      </c>
      <c r="BE1422" s="192">
        <f>IF(N1422="základní",J1422,0)</f>
        <v>0</v>
      </c>
      <c r="BF1422" s="192">
        <f>IF(N1422="snížená",J1422,0)</f>
        <v>0</v>
      </c>
      <c r="BG1422" s="192">
        <f>IF(N1422="zákl. přenesená",J1422,0)</f>
        <v>0</v>
      </c>
      <c r="BH1422" s="192">
        <f>IF(N1422="sníž. přenesená",J1422,0)</f>
        <v>0</v>
      </c>
      <c r="BI1422" s="192">
        <f>IF(N1422="nulová",J1422,0)</f>
        <v>0</v>
      </c>
      <c r="BJ1422" s="19" t="s">
        <v>74</v>
      </c>
      <c r="BK1422" s="192">
        <f>ROUND(I1422*H1422,2)</f>
        <v>0</v>
      </c>
      <c r="BL1422" s="19" t="s">
        <v>106</v>
      </c>
      <c r="BM1422" s="191" t="s">
        <v>1462</v>
      </c>
    </row>
    <row r="1423" spans="1:65" s="2" customFormat="1" ht="10.199999999999999">
      <c r="A1423" s="36"/>
      <c r="B1423" s="37"/>
      <c r="C1423" s="38"/>
      <c r="D1423" s="193" t="s">
        <v>152</v>
      </c>
      <c r="E1423" s="38"/>
      <c r="F1423" s="194" t="s">
        <v>1463</v>
      </c>
      <c r="G1423" s="38"/>
      <c r="H1423" s="38"/>
      <c r="I1423" s="195"/>
      <c r="J1423" s="38"/>
      <c r="K1423" s="38"/>
      <c r="L1423" s="41"/>
      <c r="M1423" s="196"/>
      <c r="N1423" s="197"/>
      <c r="O1423" s="66"/>
      <c r="P1423" s="66"/>
      <c r="Q1423" s="66"/>
      <c r="R1423" s="66"/>
      <c r="S1423" s="66"/>
      <c r="T1423" s="67"/>
      <c r="U1423" s="36"/>
      <c r="V1423" s="36"/>
      <c r="W1423" s="36"/>
      <c r="X1423" s="36"/>
      <c r="Y1423" s="36"/>
      <c r="Z1423" s="36"/>
      <c r="AA1423" s="36"/>
      <c r="AB1423" s="36"/>
      <c r="AC1423" s="36"/>
      <c r="AD1423" s="36"/>
      <c r="AE1423" s="36"/>
      <c r="AT1423" s="19" t="s">
        <v>152</v>
      </c>
      <c r="AU1423" s="19" t="s">
        <v>78</v>
      </c>
    </row>
    <row r="1424" spans="1:65" s="13" customFormat="1" ht="10.199999999999999">
      <c r="B1424" s="198"/>
      <c r="C1424" s="199"/>
      <c r="D1424" s="200" t="s">
        <v>154</v>
      </c>
      <c r="E1424" s="201" t="s">
        <v>19</v>
      </c>
      <c r="F1424" s="202" t="s">
        <v>1464</v>
      </c>
      <c r="G1424" s="199"/>
      <c r="H1424" s="201" t="s">
        <v>19</v>
      </c>
      <c r="I1424" s="203"/>
      <c r="J1424" s="199"/>
      <c r="K1424" s="199"/>
      <c r="L1424" s="204"/>
      <c r="M1424" s="205"/>
      <c r="N1424" s="206"/>
      <c r="O1424" s="206"/>
      <c r="P1424" s="206"/>
      <c r="Q1424" s="206"/>
      <c r="R1424" s="206"/>
      <c r="S1424" s="206"/>
      <c r="T1424" s="207"/>
      <c r="AT1424" s="208" t="s">
        <v>154</v>
      </c>
      <c r="AU1424" s="208" t="s">
        <v>78</v>
      </c>
      <c r="AV1424" s="13" t="s">
        <v>74</v>
      </c>
      <c r="AW1424" s="13" t="s">
        <v>31</v>
      </c>
      <c r="AX1424" s="13" t="s">
        <v>69</v>
      </c>
      <c r="AY1424" s="208" t="s">
        <v>144</v>
      </c>
    </row>
    <row r="1425" spans="1:65" s="14" customFormat="1" ht="10.199999999999999">
      <c r="B1425" s="209"/>
      <c r="C1425" s="210"/>
      <c r="D1425" s="200" t="s">
        <v>154</v>
      </c>
      <c r="E1425" s="211" t="s">
        <v>19</v>
      </c>
      <c r="F1425" s="212" t="s">
        <v>1465</v>
      </c>
      <c r="G1425" s="210"/>
      <c r="H1425" s="213">
        <v>49.603999999999999</v>
      </c>
      <c r="I1425" s="214"/>
      <c r="J1425" s="210"/>
      <c r="K1425" s="210"/>
      <c r="L1425" s="215"/>
      <c r="M1425" s="216"/>
      <c r="N1425" s="217"/>
      <c r="O1425" s="217"/>
      <c r="P1425" s="217"/>
      <c r="Q1425" s="217"/>
      <c r="R1425" s="217"/>
      <c r="S1425" s="217"/>
      <c r="T1425" s="218"/>
      <c r="AT1425" s="219" t="s">
        <v>154</v>
      </c>
      <c r="AU1425" s="219" t="s">
        <v>78</v>
      </c>
      <c r="AV1425" s="14" t="s">
        <v>78</v>
      </c>
      <c r="AW1425" s="14" t="s">
        <v>31</v>
      </c>
      <c r="AX1425" s="14" t="s">
        <v>69</v>
      </c>
      <c r="AY1425" s="219" t="s">
        <v>144</v>
      </c>
    </row>
    <row r="1426" spans="1:65" s="14" customFormat="1" ht="10.199999999999999">
      <c r="B1426" s="209"/>
      <c r="C1426" s="210"/>
      <c r="D1426" s="200" t="s">
        <v>154</v>
      </c>
      <c r="E1426" s="211" t="s">
        <v>19</v>
      </c>
      <c r="F1426" s="212" t="s">
        <v>1466</v>
      </c>
      <c r="G1426" s="210"/>
      <c r="H1426" s="213">
        <v>10.019</v>
      </c>
      <c r="I1426" s="214"/>
      <c r="J1426" s="210"/>
      <c r="K1426" s="210"/>
      <c r="L1426" s="215"/>
      <c r="M1426" s="216"/>
      <c r="N1426" s="217"/>
      <c r="O1426" s="217"/>
      <c r="P1426" s="217"/>
      <c r="Q1426" s="217"/>
      <c r="R1426" s="217"/>
      <c r="S1426" s="217"/>
      <c r="T1426" s="218"/>
      <c r="AT1426" s="219" t="s">
        <v>154</v>
      </c>
      <c r="AU1426" s="219" t="s">
        <v>78</v>
      </c>
      <c r="AV1426" s="14" t="s">
        <v>78</v>
      </c>
      <c r="AW1426" s="14" t="s">
        <v>31</v>
      </c>
      <c r="AX1426" s="14" t="s">
        <v>69</v>
      </c>
      <c r="AY1426" s="219" t="s">
        <v>144</v>
      </c>
    </row>
    <row r="1427" spans="1:65" s="14" customFormat="1" ht="10.199999999999999">
      <c r="B1427" s="209"/>
      <c r="C1427" s="210"/>
      <c r="D1427" s="200" t="s">
        <v>154</v>
      </c>
      <c r="E1427" s="211" t="s">
        <v>19</v>
      </c>
      <c r="F1427" s="212" t="s">
        <v>1467</v>
      </c>
      <c r="G1427" s="210"/>
      <c r="H1427" s="213">
        <v>4.444</v>
      </c>
      <c r="I1427" s="214"/>
      <c r="J1427" s="210"/>
      <c r="K1427" s="210"/>
      <c r="L1427" s="215"/>
      <c r="M1427" s="216"/>
      <c r="N1427" s="217"/>
      <c r="O1427" s="217"/>
      <c r="P1427" s="217"/>
      <c r="Q1427" s="217"/>
      <c r="R1427" s="217"/>
      <c r="S1427" s="217"/>
      <c r="T1427" s="218"/>
      <c r="AT1427" s="219" t="s">
        <v>154</v>
      </c>
      <c r="AU1427" s="219" t="s">
        <v>78</v>
      </c>
      <c r="AV1427" s="14" t="s">
        <v>78</v>
      </c>
      <c r="AW1427" s="14" t="s">
        <v>31</v>
      </c>
      <c r="AX1427" s="14" t="s">
        <v>69</v>
      </c>
      <c r="AY1427" s="219" t="s">
        <v>144</v>
      </c>
    </row>
    <row r="1428" spans="1:65" s="15" customFormat="1" ht="10.199999999999999">
      <c r="B1428" s="220"/>
      <c r="C1428" s="221"/>
      <c r="D1428" s="200" t="s">
        <v>154</v>
      </c>
      <c r="E1428" s="222" t="s">
        <v>19</v>
      </c>
      <c r="F1428" s="223" t="s">
        <v>158</v>
      </c>
      <c r="G1428" s="221"/>
      <c r="H1428" s="224">
        <v>64.066999999999993</v>
      </c>
      <c r="I1428" s="225"/>
      <c r="J1428" s="221"/>
      <c r="K1428" s="221"/>
      <c r="L1428" s="226"/>
      <c r="M1428" s="227"/>
      <c r="N1428" s="228"/>
      <c r="O1428" s="228"/>
      <c r="P1428" s="228"/>
      <c r="Q1428" s="228"/>
      <c r="R1428" s="228"/>
      <c r="S1428" s="228"/>
      <c r="T1428" s="229"/>
      <c r="AT1428" s="230" t="s">
        <v>154</v>
      </c>
      <c r="AU1428" s="230" t="s">
        <v>78</v>
      </c>
      <c r="AV1428" s="15" t="s">
        <v>106</v>
      </c>
      <c r="AW1428" s="15" t="s">
        <v>31</v>
      </c>
      <c r="AX1428" s="15" t="s">
        <v>74</v>
      </c>
      <c r="AY1428" s="230" t="s">
        <v>144</v>
      </c>
    </row>
    <row r="1429" spans="1:65" s="2" customFormat="1" ht="16.5" customHeight="1">
      <c r="A1429" s="36"/>
      <c r="B1429" s="37"/>
      <c r="C1429" s="180" t="s">
        <v>1468</v>
      </c>
      <c r="D1429" s="180" t="s">
        <v>146</v>
      </c>
      <c r="E1429" s="181" t="s">
        <v>1469</v>
      </c>
      <c r="F1429" s="182" t="s">
        <v>1470</v>
      </c>
      <c r="G1429" s="183" t="s">
        <v>232</v>
      </c>
      <c r="H1429" s="184">
        <v>25.588999999999999</v>
      </c>
      <c r="I1429" s="185"/>
      <c r="J1429" s="186">
        <f>ROUND(I1429*H1429,2)</f>
        <v>0</v>
      </c>
      <c r="K1429" s="182" t="s">
        <v>150</v>
      </c>
      <c r="L1429" s="41"/>
      <c r="M1429" s="187" t="s">
        <v>19</v>
      </c>
      <c r="N1429" s="188" t="s">
        <v>40</v>
      </c>
      <c r="O1429" s="66"/>
      <c r="P1429" s="189">
        <f>O1429*H1429</f>
        <v>0</v>
      </c>
      <c r="Q1429" s="189">
        <v>0.45929999999999999</v>
      </c>
      <c r="R1429" s="189">
        <f>Q1429*H1429</f>
        <v>11.753027699999999</v>
      </c>
      <c r="S1429" s="189">
        <v>0</v>
      </c>
      <c r="T1429" s="190">
        <f>S1429*H1429</f>
        <v>0</v>
      </c>
      <c r="U1429" s="36"/>
      <c r="V1429" s="36"/>
      <c r="W1429" s="36"/>
      <c r="X1429" s="36"/>
      <c r="Y1429" s="36"/>
      <c r="Z1429" s="36"/>
      <c r="AA1429" s="36"/>
      <c r="AB1429" s="36"/>
      <c r="AC1429" s="36"/>
      <c r="AD1429" s="36"/>
      <c r="AE1429" s="36"/>
      <c r="AR1429" s="191" t="s">
        <v>106</v>
      </c>
      <c r="AT1429" s="191" t="s">
        <v>146</v>
      </c>
      <c r="AU1429" s="191" t="s">
        <v>78</v>
      </c>
      <c r="AY1429" s="19" t="s">
        <v>144</v>
      </c>
      <c r="BE1429" s="192">
        <f>IF(N1429="základní",J1429,0)</f>
        <v>0</v>
      </c>
      <c r="BF1429" s="192">
        <f>IF(N1429="snížená",J1429,0)</f>
        <v>0</v>
      </c>
      <c r="BG1429" s="192">
        <f>IF(N1429="zákl. přenesená",J1429,0)</f>
        <v>0</v>
      </c>
      <c r="BH1429" s="192">
        <f>IF(N1429="sníž. přenesená",J1429,0)</f>
        <v>0</v>
      </c>
      <c r="BI1429" s="192">
        <f>IF(N1429="nulová",J1429,0)</f>
        <v>0</v>
      </c>
      <c r="BJ1429" s="19" t="s">
        <v>74</v>
      </c>
      <c r="BK1429" s="192">
        <f>ROUND(I1429*H1429,2)</f>
        <v>0</v>
      </c>
      <c r="BL1429" s="19" t="s">
        <v>106</v>
      </c>
      <c r="BM1429" s="191" t="s">
        <v>1471</v>
      </c>
    </row>
    <row r="1430" spans="1:65" s="2" customFormat="1" ht="10.199999999999999">
      <c r="A1430" s="36"/>
      <c r="B1430" s="37"/>
      <c r="C1430" s="38"/>
      <c r="D1430" s="193" t="s">
        <v>152</v>
      </c>
      <c r="E1430" s="38"/>
      <c r="F1430" s="194" t="s">
        <v>1472</v>
      </c>
      <c r="G1430" s="38"/>
      <c r="H1430" s="38"/>
      <c r="I1430" s="195"/>
      <c r="J1430" s="38"/>
      <c r="K1430" s="38"/>
      <c r="L1430" s="41"/>
      <c r="M1430" s="196"/>
      <c r="N1430" s="197"/>
      <c r="O1430" s="66"/>
      <c r="P1430" s="66"/>
      <c r="Q1430" s="66"/>
      <c r="R1430" s="66"/>
      <c r="S1430" s="66"/>
      <c r="T1430" s="67"/>
      <c r="U1430" s="36"/>
      <c r="V1430" s="36"/>
      <c r="W1430" s="36"/>
      <c r="X1430" s="36"/>
      <c r="Y1430" s="36"/>
      <c r="Z1430" s="36"/>
      <c r="AA1430" s="36"/>
      <c r="AB1430" s="36"/>
      <c r="AC1430" s="36"/>
      <c r="AD1430" s="36"/>
      <c r="AE1430" s="36"/>
      <c r="AT1430" s="19" t="s">
        <v>152</v>
      </c>
      <c r="AU1430" s="19" t="s">
        <v>78</v>
      </c>
    </row>
    <row r="1431" spans="1:65" s="13" customFormat="1" ht="10.199999999999999">
      <c r="B1431" s="198"/>
      <c r="C1431" s="199"/>
      <c r="D1431" s="200" t="s">
        <v>154</v>
      </c>
      <c r="E1431" s="201" t="s">
        <v>19</v>
      </c>
      <c r="F1431" s="202" t="s">
        <v>1473</v>
      </c>
      <c r="G1431" s="199"/>
      <c r="H1431" s="201" t="s">
        <v>19</v>
      </c>
      <c r="I1431" s="203"/>
      <c r="J1431" s="199"/>
      <c r="K1431" s="199"/>
      <c r="L1431" s="204"/>
      <c r="M1431" s="205"/>
      <c r="N1431" s="206"/>
      <c r="O1431" s="206"/>
      <c r="P1431" s="206"/>
      <c r="Q1431" s="206"/>
      <c r="R1431" s="206"/>
      <c r="S1431" s="206"/>
      <c r="T1431" s="207"/>
      <c r="AT1431" s="208" t="s">
        <v>154</v>
      </c>
      <c r="AU1431" s="208" t="s">
        <v>78</v>
      </c>
      <c r="AV1431" s="13" t="s">
        <v>74</v>
      </c>
      <c r="AW1431" s="13" t="s">
        <v>31</v>
      </c>
      <c r="AX1431" s="13" t="s">
        <v>69</v>
      </c>
      <c r="AY1431" s="208" t="s">
        <v>144</v>
      </c>
    </row>
    <row r="1432" spans="1:65" s="14" customFormat="1" ht="10.199999999999999">
      <c r="B1432" s="209"/>
      <c r="C1432" s="210"/>
      <c r="D1432" s="200" t="s">
        <v>154</v>
      </c>
      <c r="E1432" s="211" t="s">
        <v>19</v>
      </c>
      <c r="F1432" s="212" t="s">
        <v>1474</v>
      </c>
      <c r="G1432" s="210"/>
      <c r="H1432" s="213">
        <v>25.588999999999999</v>
      </c>
      <c r="I1432" s="214"/>
      <c r="J1432" s="210"/>
      <c r="K1432" s="210"/>
      <c r="L1432" s="215"/>
      <c r="M1432" s="216"/>
      <c r="N1432" s="217"/>
      <c r="O1432" s="217"/>
      <c r="P1432" s="217"/>
      <c r="Q1432" s="217"/>
      <c r="R1432" s="217"/>
      <c r="S1432" s="217"/>
      <c r="T1432" s="218"/>
      <c r="AT1432" s="219" t="s">
        <v>154</v>
      </c>
      <c r="AU1432" s="219" t="s">
        <v>78</v>
      </c>
      <c r="AV1432" s="14" t="s">
        <v>78</v>
      </c>
      <c r="AW1432" s="14" t="s">
        <v>31</v>
      </c>
      <c r="AX1432" s="14" t="s">
        <v>69</v>
      </c>
      <c r="AY1432" s="219" t="s">
        <v>144</v>
      </c>
    </row>
    <row r="1433" spans="1:65" s="15" customFormat="1" ht="10.199999999999999">
      <c r="B1433" s="220"/>
      <c r="C1433" s="221"/>
      <c r="D1433" s="200" t="s">
        <v>154</v>
      </c>
      <c r="E1433" s="222" t="s">
        <v>19</v>
      </c>
      <c r="F1433" s="223" t="s">
        <v>158</v>
      </c>
      <c r="G1433" s="221"/>
      <c r="H1433" s="224">
        <v>25.588999999999999</v>
      </c>
      <c r="I1433" s="225"/>
      <c r="J1433" s="221"/>
      <c r="K1433" s="221"/>
      <c r="L1433" s="226"/>
      <c r="M1433" s="227"/>
      <c r="N1433" s="228"/>
      <c r="O1433" s="228"/>
      <c r="P1433" s="228"/>
      <c r="Q1433" s="228"/>
      <c r="R1433" s="228"/>
      <c r="S1433" s="228"/>
      <c r="T1433" s="229"/>
      <c r="AT1433" s="230" t="s">
        <v>154</v>
      </c>
      <c r="AU1433" s="230" t="s">
        <v>78</v>
      </c>
      <c r="AV1433" s="15" t="s">
        <v>106</v>
      </c>
      <c r="AW1433" s="15" t="s">
        <v>31</v>
      </c>
      <c r="AX1433" s="15" t="s">
        <v>74</v>
      </c>
      <c r="AY1433" s="230" t="s">
        <v>144</v>
      </c>
    </row>
    <row r="1434" spans="1:65" s="2" customFormat="1" ht="24.15" customHeight="1">
      <c r="A1434" s="36"/>
      <c r="B1434" s="37"/>
      <c r="C1434" s="180" t="s">
        <v>1475</v>
      </c>
      <c r="D1434" s="180" t="s">
        <v>146</v>
      </c>
      <c r="E1434" s="181" t="s">
        <v>1476</v>
      </c>
      <c r="F1434" s="182" t="s">
        <v>1477</v>
      </c>
      <c r="G1434" s="183" t="s">
        <v>653</v>
      </c>
      <c r="H1434" s="184">
        <v>3</v>
      </c>
      <c r="I1434" s="185"/>
      <c r="J1434" s="186">
        <f>ROUND(I1434*H1434,2)</f>
        <v>0</v>
      </c>
      <c r="K1434" s="182" t="s">
        <v>150</v>
      </c>
      <c r="L1434" s="41"/>
      <c r="M1434" s="187" t="s">
        <v>19</v>
      </c>
      <c r="N1434" s="188" t="s">
        <v>40</v>
      </c>
      <c r="O1434" s="66"/>
      <c r="P1434" s="189">
        <f>O1434*H1434</f>
        <v>0</v>
      </c>
      <c r="Q1434" s="189">
        <v>4.684E-2</v>
      </c>
      <c r="R1434" s="189">
        <f>Q1434*H1434</f>
        <v>0.14052000000000001</v>
      </c>
      <c r="S1434" s="189">
        <v>0</v>
      </c>
      <c r="T1434" s="190">
        <f>S1434*H1434</f>
        <v>0</v>
      </c>
      <c r="U1434" s="36"/>
      <c r="V1434" s="36"/>
      <c r="W1434" s="36"/>
      <c r="X1434" s="36"/>
      <c r="Y1434" s="36"/>
      <c r="Z1434" s="36"/>
      <c r="AA1434" s="36"/>
      <c r="AB1434" s="36"/>
      <c r="AC1434" s="36"/>
      <c r="AD1434" s="36"/>
      <c r="AE1434" s="36"/>
      <c r="AR1434" s="191" t="s">
        <v>106</v>
      </c>
      <c r="AT1434" s="191" t="s">
        <v>146</v>
      </c>
      <c r="AU1434" s="191" t="s">
        <v>78</v>
      </c>
      <c r="AY1434" s="19" t="s">
        <v>144</v>
      </c>
      <c r="BE1434" s="192">
        <f>IF(N1434="základní",J1434,0)</f>
        <v>0</v>
      </c>
      <c r="BF1434" s="192">
        <f>IF(N1434="snížená",J1434,0)</f>
        <v>0</v>
      </c>
      <c r="BG1434" s="192">
        <f>IF(N1434="zákl. přenesená",J1434,0)</f>
        <v>0</v>
      </c>
      <c r="BH1434" s="192">
        <f>IF(N1434="sníž. přenesená",J1434,0)</f>
        <v>0</v>
      </c>
      <c r="BI1434" s="192">
        <f>IF(N1434="nulová",J1434,0)</f>
        <v>0</v>
      </c>
      <c r="BJ1434" s="19" t="s">
        <v>74</v>
      </c>
      <c r="BK1434" s="192">
        <f>ROUND(I1434*H1434,2)</f>
        <v>0</v>
      </c>
      <c r="BL1434" s="19" t="s">
        <v>106</v>
      </c>
      <c r="BM1434" s="191" t="s">
        <v>1478</v>
      </c>
    </row>
    <row r="1435" spans="1:65" s="2" customFormat="1" ht="10.199999999999999">
      <c r="A1435" s="36"/>
      <c r="B1435" s="37"/>
      <c r="C1435" s="38"/>
      <c r="D1435" s="193" t="s">
        <v>152</v>
      </c>
      <c r="E1435" s="38"/>
      <c r="F1435" s="194" t="s">
        <v>1479</v>
      </c>
      <c r="G1435" s="38"/>
      <c r="H1435" s="38"/>
      <c r="I1435" s="195"/>
      <c r="J1435" s="38"/>
      <c r="K1435" s="38"/>
      <c r="L1435" s="41"/>
      <c r="M1435" s="196"/>
      <c r="N1435" s="197"/>
      <c r="O1435" s="66"/>
      <c r="P1435" s="66"/>
      <c r="Q1435" s="66"/>
      <c r="R1435" s="66"/>
      <c r="S1435" s="66"/>
      <c r="T1435" s="67"/>
      <c r="U1435" s="36"/>
      <c r="V1435" s="36"/>
      <c r="W1435" s="36"/>
      <c r="X1435" s="36"/>
      <c r="Y1435" s="36"/>
      <c r="Z1435" s="36"/>
      <c r="AA1435" s="36"/>
      <c r="AB1435" s="36"/>
      <c r="AC1435" s="36"/>
      <c r="AD1435" s="36"/>
      <c r="AE1435" s="36"/>
      <c r="AT1435" s="19" t="s">
        <v>152</v>
      </c>
      <c r="AU1435" s="19" t="s">
        <v>78</v>
      </c>
    </row>
    <row r="1436" spans="1:65" s="13" customFormat="1" ht="10.199999999999999">
      <c r="B1436" s="198"/>
      <c r="C1436" s="199"/>
      <c r="D1436" s="200" t="s">
        <v>154</v>
      </c>
      <c r="E1436" s="201" t="s">
        <v>19</v>
      </c>
      <c r="F1436" s="202" t="s">
        <v>1480</v>
      </c>
      <c r="G1436" s="199"/>
      <c r="H1436" s="201" t="s">
        <v>19</v>
      </c>
      <c r="I1436" s="203"/>
      <c r="J1436" s="199"/>
      <c r="K1436" s="199"/>
      <c r="L1436" s="204"/>
      <c r="M1436" s="205"/>
      <c r="N1436" s="206"/>
      <c r="O1436" s="206"/>
      <c r="P1436" s="206"/>
      <c r="Q1436" s="206"/>
      <c r="R1436" s="206"/>
      <c r="S1436" s="206"/>
      <c r="T1436" s="207"/>
      <c r="AT1436" s="208" t="s">
        <v>154</v>
      </c>
      <c r="AU1436" s="208" t="s">
        <v>78</v>
      </c>
      <c r="AV1436" s="13" t="s">
        <v>74</v>
      </c>
      <c r="AW1436" s="13" t="s">
        <v>31</v>
      </c>
      <c r="AX1436" s="13" t="s">
        <v>69</v>
      </c>
      <c r="AY1436" s="208" t="s">
        <v>144</v>
      </c>
    </row>
    <row r="1437" spans="1:65" s="13" customFormat="1" ht="10.199999999999999">
      <c r="B1437" s="198"/>
      <c r="C1437" s="199"/>
      <c r="D1437" s="200" t="s">
        <v>154</v>
      </c>
      <c r="E1437" s="201" t="s">
        <v>19</v>
      </c>
      <c r="F1437" s="202" t="s">
        <v>1481</v>
      </c>
      <c r="G1437" s="199"/>
      <c r="H1437" s="201" t="s">
        <v>19</v>
      </c>
      <c r="I1437" s="203"/>
      <c r="J1437" s="199"/>
      <c r="K1437" s="199"/>
      <c r="L1437" s="204"/>
      <c r="M1437" s="205"/>
      <c r="N1437" s="206"/>
      <c r="O1437" s="206"/>
      <c r="P1437" s="206"/>
      <c r="Q1437" s="206"/>
      <c r="R1437" s="206"/>
      <c r="S1437" s="206"/>
      <c r="T1437" s="207"/>
      <c r="AT1437" s="208" t="s">
        <v>154</v>
      </c>
      <c r="AU1437" s="208" t="s">
        <v>78</v>
      </c>
      <c r="AV1437" s="13" t="s">
        <v>74</v>
      </c>
      <c r="AW1437" s="13" t="s">
        <v>31</v>
      </c>
      <c r="AX1437" s="13" t="s">
        <v>69</v>
      </c>
      <c r="AY1437" s="208" t="s">
        <v>144</v>
      </c>
    </row>
    <row r="1438" spans="1:65" s="14" customFormat="1" ht="10.199999999999999">
      <c r="B1438" s="209"/>
      <c r="C1438" s="210"/>
      <c r="D1438" s="200" t="s">
        <v>154</v>
      </c>
      <c r="E1438" s="211" t="s">
        <v>19</v>
      </c>
      <c r="F1438" s="212" t="s">
        <v>103</v>
      </c>
      <c r="G1438" s="210"/>
      <c r="H1438" s="213">
        <v>3</v>
      </c>
      <c r="I1438" s="214"/>
      <c r="J1438" s="210"/>
      <c r="K1438" s="210"/>
      <c r="L1438" s="215"/>
      <c r="M1438" s="216"/>
      <c r="N1438" s="217"/>
      <c r="O1438" s="217"/>
      <c r="P1438" s="217"/>
      <c r="Q1438" s="217"/>
      <c r="R1438" s="217"/>
      <c r="S1438" s="217"/>
      <c r="T1438" s="218"/>
      <c r="AT1438" s="219" t="s">
        <v>154</v>
      </c>
      <c r="AU1438" s="219" t="s">
        <v>78</v>
      </c>
      <c r="AV1438" s="14" t="s">
        <v>78</v>
      </c>
      <c r="AW1438" s="14" t="s">
        <v>31</v>
      </c>
      <c r="AX1438" s="14" t="s">
        <v>69</v>
      </c>
      <c r="AY1438" s="219" t="s">
        <v>144</v>
      </c>
    </row>
    <row r="1439" spans="1:65" s="15" customFormat="1" ht="10.199999999999999">
      <c r="B1439" s="220"/>
      <c r="C1439" s="221"/>
      <c r="D1439" s="200" t="s">
        <v>154</v>
      </c>
      <c r="E1439" s="222" t="s">
        <v>19</v>
      </c>
      <c r="F1439" s="223" t="s">
        <v>158</v>
      </c>
      <c r="G1439" s="221"/>
      <c r="H1439" s="224">
        <v>3</v>
      </c>
      <c r="I1439" s="225"/>
      <c r="J1439" s="221"/>
      <c r="K1439" s="221"/>
      <c r="L1439" s="226"/>
      <c r="M1439" s="227"/>
      <c r="N1439" s="228"/>
      <c r="O1439" s="228"/>
      <c r="P1439" s="228"/>
      <c r="Q1439" s="228"/>
      <c r="R1439" s="228"/>
      <c r="S1439" s="228"/>
      <c r="T1439" s="229"/>
      <c r="AT1439" s="230" t="s">
        <v>154</v>
      </c>
      <c r="AU1439" s="230" t="s">
        <v>78</v>
      </c>
      <c r="AV1439" s="15" t="s">
        <v>106</v>
      </c>
      <c r="AW1439" s="15" t="s">
        <v>31</v>
      </c>
      <c r="AX1439" s="15" t="s">
        <v>74</v>
      </c>
      <c r="AY1439" s="230" t="s">
        <v>144</v>
      </c>
    </row>
    <row r="1440" spans="1:65" s="2" customFormat="1" ht="16.5" customHeight="1">
      <c r="A1440" s="36"/>
      <c r="B1440" s="37"/>
      <c r="C1440" s="231" t="s">
        <v>1482</v>
      </c>
      <c r="D1440" s="231" t="s">
        <v>195</v>
      </c>
      <c r="E1440" s="232" t="s">
        <v>1483</v>
      </c>
      <c r="F1440" s="233" t="s">
        <v>1484</v>
      </c>
      <c r="G1440" s="234" t="s">
        <v>653</v>
      </c>
      <c r="H1440" s="235">
        <v>1</v>
      </c>
      <c r="I1440" s="236"/>
      <c r="J1440" s="237">
        <f>ROUND(I1440*H1440,2)</f>
        <v>0</v>
      </c>
      <c r="K1440" s="233" t="s">
        <v>150</v>
      </c>
      <c r="L1440" s="238"/>
      <c r="M1440" s="239" t="s">
        <v>19</v>
      </c>
      <c r="N1440" s="240" t="s">
        <v>40</v>
      </c>
      <c r="O1440" s="66"/>
      <c r="P1440" s="189">
        <f>O1440*H1440</f>
        <v>0</v>
      </c>
      <c r="Q1440" s="189">
        <v>1.4579999999999999E-2</v>
      </c>
      <c r="R1440" s="189">
        <f>Q1440*H1440</f>
        <v>1.4579999999999999E-2</v>
      </c>
      <c r="S1440" s="189">
        <v>0</v>
      </c>
      <c r="T1440" s="190">
        <f>S1440*H1440</f>
        <v>0</v>
      </c>
      <c r="U1440" s="36"/>
      <c r="V1440" s="36"/>
      <c r="W1440" s="36"/>
      <c r="X1440" s="36"/>
      <c r="Y1440" s="36"/>
      <c r="Z1440" s="36"/>
      <c r="AA1440" s="36"/>
      <c r="AB1440" s="36"/>
      <c r="AC1440" s="36"/>
      <c r="AD1440" s="36"/>
      <c r="AE1440" s="36"/>
      <c r="AR1440" s="191" t="s">
        <v>198</v>
      </c>
      <c r="AT1440" s="191" t="s">
        <v>195</v>
      </c>
      <c r="AU1440" s="191" t="s">
        <v>78</v>
      </c>
      <c r="AY1440" s="19" t="s">
        <v>144</v>
      </c>
      <c r="BE1440" s="192">
        <f>IF(N1440="základní",J1440,0)</f>
        <v>0</v>
      </c>
      <c r="BF1440" s="192">
        <f>IF(N1440="snížená",J1440,0)</f>
        <v>0</v>
      </c>
      <c r="BG1440" s="192">
        <f>IF(N1440="zákl. přenesená",J1440,0)</f>
        <v>0</v>
      </c>
      <c r="BH1440" s="192">
        <f>IF(N1440="sníž. přenesená",J1440,0)</f>
        <v>0</v>
      </c>
      <c r="BI1440" s="192">
        <f>IF(N1440="nulová",J1440,0)</f>
        <v>0</v>
      </c>
      <c r="BJ1440" s="19" t="s">
        <v>74</v>
      </c>
      <c r="BK1440" s="192">
        <f>ROUND(I1440*H1440,2)</f>
        <v>0</v>
      </c>
      <c r="BL1440" s="19" t="s">
        <v>106</v>
      </c>
      <c r="BM1440" s="191" t="s">
        <v>1485</v>
      </c>
    </row>
    <row r="1441" spans="1:65" s="2" customFormat="1" ht="10.199999999999999">
      <c r="A1441" s="36"/>
      <c r="B1441" s="37"/>
      <c r="C1441" s="38"/>
      <c r="D1441" s="193" t="s">
        <v>152</v>
      </c>
      <c r="E1441" s="38"/>
      <c r="F1441" s="194" t="s">
        <v>1486</v>
      </c>
      <c r="G1441" s="38"/>
      <c r="H1441" s="38"/>
      <c r="I1441" s="195"/>
      <c r="J1441" s="38"/>
      <c r="K1441" s="38"/>
      <c r="L1441" s="41"/>
      <c r="M1441" s="196"/>
      <c r="N1441" s="197"/>
      <c r="O1441" s="66"/>
      <c r="P1441" s="66"/>
      <c r="Q1441" s="66"/>
      <c r="R1441" s="66"/>
      <c r="S1441" s="66"/>
      <c r="T1441" s="67"/>
      <c r="U1441" s="36"/>
      <c r="V1441" s="36"/>
      <c r="W1441" s="36"/>
      <c r="X1441" s="36"/>
      <c r="Y1441" s="36"/>
      <c r="Z1441" s="36"/>
      <c r="AA1441" s="36"/>
      <c r="AB1441" s="36"/>
      <c r="AC1441" s="36"/>
      <c r="AD1441" s="36"/>
      <c r="AE1441" s="36"/>
      <c r="AT1441" s="19" t="s">
        <v>152</v>
      </c>
      <c r="AU1441" s="19" t="s">
        <v>78</v>
      </c>
    </row>
    <row r="1442" spans="1:65" s="13" customFormat="1" ht="10.199999999999999">
      <c r="B1442" s="198"/>
      <c r="C1442" s="199"/>
      <c r="D1442" s="200" t="s">
        <v>154</v>
      </c>
      <c r="E1442" s="201" t="s">
        <v>19</v>
      </c>
      <c r="F1442" s="202" t="s">
        <v>721</v>
      </c>
      <c r="G1442" s="199"/>
      <c r="H1442" s="201" t="s">
        <v>19</v>
      </c>
      <c r="I1442" s="203"/>
      <c r="J1442" s="199"/>
      <c r="K1442" s="199"/>
      <c r="L1442" s="204"/>
      <c r="M1442" s="205"/>
      <c r="N1442" s="206"/>
      <c r="O1442" s="206"/>
      <c r="P1442" s="206"/>
      <c r="Q1442" s="206"/>
      <c r="R1442" s="206"/>
      <c r="S1442" s="206"/>
      <c r="T1442" s="207"/>
      <c r="AT1442" s="208" t="s">
        <v>154</v>
      </c>
      <c r="AU1442" s="208" t="s">
        <v>78</v>
      </c>
      <c r="AV1442" s="13" t="s">
        <v>74</v>
      </c>
      <c r="AW1442" s="13" t="s">
        <v>31</v>
      </c>
      <c r="AX1442" s="13" t="s">
        <v>69</v>
      </c>
      <c r="AY1442" s="208" t="s">
        <v>144</v>
      </c>
    </row>
    <row r="1443" spans="1:65" s="14" customFormat="1" ht="10.199999999999999">
      <c r="B1443" s="209"/>
      <c r="C1443" s="210"/>
      <c r="D1443" s="200" t="s">
        <v>154</v>
      </c>
      <c r="E1443" s="211" t="s">
        <v>19</v>
      </c>
      <c r="F1443" s="212" t="s">
        <v>74</v>
      </c>
      <c r="G1443" s="210"/>
      <c r="H1443" s="213">
        <v>1</v>
      </c>
      <c r="I1443" s="214"/>
      <c r="J1443" s="210"/>
      <c r="K1443" s="210"/>
      <c r="L1443" s="215"/>
      <c r="M1443" s="216"/>
      <c r="N1443" s="217"/>
      <c r="O1443" s="217"/>
      <c r="P1443" s="217"/>
      <c r="Q1443" s="217"/>
      <c r="R1443" s="217"/>
      <c r="S1443" s="217"/>
      <c r="T1443" s="218"/>
      <c r="AT1443" s="219" t="s">
        <v>154</v>
      </c>
      <c r="AU1443" s="219" t="s">
        <v>78</v>
      </c>
      <c r="AV1443" s="14" t="s">
        <v>78</v>
      </c>
      <c r="AW1443" s="14" t="s">
        <v>31</v>
      </c>
      <c r="AX1443" s="14" t="s">
        <v>69</v>
      </c>
      <c r="AY1443" s="219" t="s">
        <v>144</v>
      </c>
    </row>
    <row r="1444" spans="1:65" s="15" customFormat="1" ht="10.199999999999999">
      <c r="B1444" s="220"/>
      <c r="C1444" s="221"/>
      <c r="D1444" s="200" t="s">
        <v>154</v>
      </c>
      <c r="E1444" s="222" t="s">
        <v>19</v>
      </c>
      <c r="F1444" s="223" t="s">
        <v>158</v>
      </c>
      <c r="G1444" s="221"/>
      <c r="H1444" s="224">
        <v>1</v>
      </c>
      <c r="I1444" s="225"/>
      <c r="J1444" s="221"/>
      <c r="K1444" s="221"/>
      <c r="L1444" s="226"/>
      <c r="M1444" s="227"/>
      <c r="N1444" s="228"/>
      <c r="O1444" s="228"/>
      <c r="P1444" s="228"/>
      <c r="Q1444" s="228"/>
      <c r="R1444" s="228"/>
      <c r="S1444" s="228"/>
      <c r="T1444" s="229"/>
      <c r="AT1444" s="230" t="s">
        <v>154</v>
      </c>
      <c r="AU1444" s="230" t="s">
        <v>78</v>
      </c>
      <c r="AV1444" s="15" t="s">
        <v>106</v>
      </c>
      <c r="AW1444" s="15" t="s">
        <v>31</v>
      </c>
      <c r="AX1444" s="15" t="s">
        <v>74</v>
      </c>
      <c r="AY1444" s="230" t="s">
        <v>144</v>
      </c>
    </row>
    <row r="1445" spans="1:65" s="2" customFormat="1" ht="16.5" customHeight="1">
      <c r="A1445" s="36"/>
      <c r="B1445" s="37"/>
      <c r="C1445" s="231" t="s">
        <v>1487</v>
      </c>
      <c r="D1445" s="231" t="s">
        <v>195</v>
      </c>
      <c r="E1445" s="232" t="s">
        <v>1488</v>
      </c>
      <c r="F1445" s="233" t="s">
        <v>1489</v>
      </c>
      <c r="G1445" s="234" t="s">
        <v>653</v>
      </c>
      <c r="H1445" s="235">
        <v>1</v>
      </c>
      <c r="I1445" s="236"/>
      <c r="J1445" s="237">
        <f>ROUND(I1445*H1445,2)</f>
        <v>0</v>
      </c>
      <c r="K1445" s="233" t="s">
        <v>150</v>
      </c>
      <c r="L1445" s="238"/>
      <c r="M1445" s="239" t="s">
        <v>19</v>
      </c>
      <c r="N1445" s="240" t="s">
        <v>40</v>
      </c>
      <c r="O1445" s="66"/>
      <c r="P1445" s="189">
        <f>O1445*H1445</f>
        <v>0</v>
      </c>
      <c r="Q1445" s="189">
        <v>1.521E-2</v>
      </c>
      <c r="R1445" s="189">
        <f>Q1445*H1445</f>
        <v>1.521E-2</v>
      </c>
      <c r="S1445" s="189">
        <v>0</v>
      </c>
      <c r="T1445" s="190">
        <f>S1445*H1445</f>
        <v>0</v>
      </c>
      <c r="U1445" s="36"/>
      <c r="V1445" s="36"/>
      <c r="W1445" s="36"/>
      <c r="X1445" s="36"/>
      <c r="Y1445" s="36"/>
      <c r="Z1445" s="36"/>
      <c r="AA1445" s="36"/>
      <c r="AB1445" s="36"/>
      <c r="AC1445" s="36"/>
      <c r="AD1445" s="36"/>
      <c r="AE1445" s="36"/>
      <c r="AR1445" s="191" t="s">
        <v>198</v>
      </c>
      <c r="AT1445" s="191" t="s">
        <v>195</v>
      </c>
      <c r="AU1445" s="191" t="s">
        <v>78</v>
      </c>
      <c r="AY1445" s="19" t="s">
        <v>144</v>
      </c>
      <c r="BE1445" s="192">
        <f>IF(N1445="základní",J1445,0)</f>
        <v>0</v>
      </c>
      <c r="BF1445" s="192">
        <f>IF(N1445="snížená",J1445,0)</f>
        <v>0</v>
      </c>
      <c r="BG1445" s="192">
        <f>IF(N1445="zákl. přenesená",J1445,0)</f>
        <v>0</v>
      </c>
      <c r="BH1445" s="192">
        <f>IF(N1445="sníž. přenesená",J1445,0)</f>
        <v>0</v>
      </c>
      <c r="BI1445" s="192">
        <f>IF(N1445="nulová",J1445,0)</f>
        <v>0</v>
      </c>
      <c r="BJ1445" s="19" t="s">
        <v>74</v>
      </c>
      <c r="BK1445" s="192">
        <f>ROUND(I1445*H1445,2)</f>
        <v>0</v>
      </c>
      <c r="BL1445" s="19" t="s">
        <v>106</v>
      </c>
      <c r="BM1445" s="191" t="s">
        <v>1490</v>
      </c>
    </row>
    <row r="1446" spans="1:65" s="2" customFormat="1" ht="10.199999999999999">
      <c r="A1446" s="36"/>
      <c r="B1446" s="37"/>
      <c r="C1446" s="38"/>
      <c r="D1446" s="193" t="s">
        <v>152</v>
      </c>
      <c r="E1446" s="38"/>
      <c r="F1446" s="194" t="s">
        <v>1491</v>
      </c>
      <c r="G1446" s="38"/>
      <c r="H1446" s="38"/>
      <c r="I1446" s="195"/>
      <c r="J1446" s="38"/>
      <c r="K1446" s="38"/>
      <c r="L1446" s="41"/>
      <c r="M1446" s="196"/>
      <c r="N1446" s="197"/>
      <c r="O1446" s="66"/>
      <c r="P1446" s="66"/>
      <c r="Q1446" s="66"/>
      <c r="R1446" s="66"/>
      <c r="S1446" s="66"/>
      <c r="T1446" s="67"/>
      <c r="U1446" s="36"/>
      <c r="V1446" s="36"/>
      <c r="W1446" s="36"/>
      <c r="X1446" s="36"/>
      <c r="Y1446" s="36"/>
      <c r="Z1446" s="36"/>
      <c r="AA1446" s="36"/>
      <c r="AB1446" s="36"/>
      <c r="AC1446" s="36"/>
      <c r="AD1446" s="36"/>
      <c r="AE1446" s="36"/>
      <c r="AT1446" s="19" t="s">
        <v>152</v>
      </c>
      <c r="AU1446" s="19" t="s">
        <v>78</v>
      </c>
    </row>
    <row r="1447" spans="1:65" s="13" customFormat="1" ht="10.199999999999999">
      <c r="B1447" s="198"/>
      <c r="C1447" s="199"/>
      <c r="D1447" s="200" t="s">
        <v>154</v>
      </c>
      <c r="E1447" s="201" t="s">
        <v>19</v>
      </c>
      <c r="F1447" s="202" t="s">
        <v>721</v>
      </c>
      <c r="G1447" s="199"/>
      <c r="H1447" s="201" t="s">
        <v>19</v>
      </c>
      <c r="I1447" s="203"/>
      <c r="J1447" s="199"/>
      <c r="K1447" s="199"/>
      <c r="L1447" s="204"/>
      <c r="M1447" s="205"/>
      <c r="N1447" s="206"/>
      <c r="O1447" s="206"/>
      <c r="P1447" s="206"/>
      <c r="Q1447" s="206"/>
      <c r="R1447" s="206"/>
      <c r="S1447" s="206"/>
      <c r="T1447" s="207"/>
      <c r="AT1447" s="208" t="s">
        <v>154</v>
      </c>
      <c r="AU1447" s="208" t="s">
        <v>78</v>
      </c>
      <c r="AV1447" s="13" t="s">
        <v>74</v>
      </c>
      <c r="AW1447" s="13" t="s">
        <v>31</v>
      </c>
      <c r="AX1447" s="13" t="s">
        <v>69</v>
      </c>
      <c r="AY1447" s="208" t="s">
        <v>144</v>
      </c>
    </row>
    <row r="1448" spans="1:65" s="14" customFormat="1" ht="10.199999999999999">
      <c r="B1448" s="209"/>
      <c r="C1448" s="210"/>
      <c r="D1448" s="200" t="s">
        <v>154</v>
      </c>
      <c r="E1448" s="211" t="s">
        <v>19</v>
      </c>
      <c r="F1448" s="212" t="s">
        <v>74</v>
      </c>
      <c r="G1448" s="210"/>
      <c r="H1448" s="213">
        <v>1</v>
      </c>
      <c r="I1448" s="214"/>
      <c r="J1448" s="210"/>
      <c r="K1448" s="210"/>
      <c r="L1448" s="215"/>
      <c r="M1448" s="216"/>
      <c r="N1448" s="217"/>
      <c r="O1448" s="217"/>
      <c r="P1448" s="217"/>
      <c r="Q1448" s="217"/>
      <c r="R1448" s="217"/>
      <c r="S1448" s="217"/>
      <c r="T1448" s="218"/>
      <c r="AT1448" s="219" t="s">
        <v>154</v>
      </c>
      <c r="AU1448" s="219" t="s">
        <v>78</v>
      </c>
      <c r="AV1448" s="14" t="s">
        <v>78</v>
      </c>
      <c r="AW1448" s="14" t="s">
        <v>31</v>
      </c>
      <c r="AX1448" s="14" t="s">
        <v>69</v>
      </c>
      <c r="AY1448" s="219" t="s">
        <v>144</v>
      </c>
    </row>
    <row r="1449" spans="1:65" s="15" customFormat="1" ht="10.199999999999999">
      <c r="B1449" s="220"/>
      <c r="C1449" s="221"/>
      <c r="D1449" s="200" t="s">
        <v>154</v>
      </c>
      <c r="E1449" s="222" t="s">
        <v>19</v>
      </c>
      <c r="F1449" s="223" t="s">
        <v>158</v>
      </c>
      <c r="G1449" s="221"/>
      <c r="H1449" s="224">
        <v>1</v>
      </c>
      <c r="I1449" s="225"/>
      <c r="J1449" s="221"/>
      <c r="K1449" s="221"/>
      <c r="L1449" s="226"/>
      <c r="M1449" s="227"/>
      <c r="N1449" s="228"/>
      <c r="O1449" s="228"/>
      <c r="P1449" s="228"/>
      <c r="Q1449" s="228"/>
      <c r="R1449" s="228"/>
      <c r="S1449" s="228"/>
      <c r="T1449" s="229"/>
      <c r="AT1449" s="230" t="s">
        <v>154</v>
      </c>
      <c r="AU1449" s="230" t="s">
        <v>78</v>
      </c>
      <c r="AV1449" s="15" t="s">
        <v>106</v>
      </c>
      <c r="AW1449" s="15" t="s">
        <v>31</v>
      </c>
      <c r="AX1449" s="15" t="s">
        <v>74</v>
      </c>
      <c r="AY1449" s="230" t="s">
        <v>144</v>
      </c>
    </row>
    <row r="1450" spans="1:65" s="2" customFormat="1" ht="16.5" customHeight="1">
      <c r="A1450" s="36"/>
      <c r="B1450" s="37"/>
      <c r="C1450" s="231" t="s">
        <v>1492</v>
      </c>
      <c r="D1450" s="231" t="s">
        <v>195</v>
      </c>
      <c r="E1450" s="232" t="s">
        <v>1493</v>
      </c>
      <c r="F1450" s="233" t="s">
        <v>1494</v>
      </c>
      <c r="G1450" s="234" t="s">
        <v>653</v>
      </c>
      <c r="H1450" s="235">
        <v>1</v>
      </c>
      <c r="I1450" s="236"/>
      <c r="J1450" s="237">
        <f>ROUND(I1450*H1450,2)</f>
        <v>0</v>
      </c>
      <c r="K1450" s="233" t="s">
        <v>150</v>
      </c>
      <c r="L1450" s="238"/>
      <c r="M1450" s="239" t="s">
        <v>19</v>
      </c>
      <c r="N1450" s="240" t="s">
        <v>40</v>
      </c>
      <c r="O1450" s="66"/>
      <c r="P1450" s="189">
        <f>O1450*H1450</f>
        <v>0</v>
      </c>
      <c r="Q1450" s="189">
        <v>1.553E-2</v>
      </c>
      <c r="R1450" s="189">
        <f>Q1450*H1450</f>
        <v>1.553E-2</v>
      </c>
      <c r="S1450" s="189">
        <v>0</v>
      </c>
      <c r="T1450" s="190">
        <f>S1450*H1450</f>
        <v>0</v>
      </c>
      <c r="U1450" s="36"/>
      <c r="V1450" s="36"/>
      <c r="W1450" s="36"/>
      <c r="X1450" s="36"/>
      <c r="Y1450" s="36"/>
      <c r="Z1450" s="36"/>
      <c r="AA1450" s="36"/>
      <c r="AB1450" s="36"/>
      <c r="AC1450" s="36"/>
      <c r="AD1450" s="36"/>
      <c r="AE1450" s="36"/>
      <c r="AR1450" s="191" t="s">
        <v>198</v>
      </c>
      <c r="AT1450" s="191" t="s">
        <v>195</v>
      </c>
      <c r="AU1450" s="191" t="s">
        <v>78</v>
      </c>
      <c r="AY1450" s="19" t="s">
        <v>144</v>
      </c>
      <c r="BE1450" s="192">
        <f>IF(N1450="základní",J1450,0)</f>
        <v>0</v>
      </c>
      <c r="BF1450" s="192">
        <f>IF(N1450="snížená",J1450,0)</f>
        <v>0</v>
      </c>
      <c r="BG1450" s="192">
        <f>IF(N1450="zákl. přenesená",J1450,0)</f>
        <v>0</v>
      </c>
      <c r="BH1450" s="192">
        <f>IF(N1450="sníž. přenesená",J1450,0)</f>
        <v>0</v>
      </c>
      <c r="BI1450" s="192">
        <f>IF(N1450="nulová",J1450,0)</f>
        <v>0</v>
      </c>
      <c r="BJ1450" s="19" t="s">
        <v>74</v>
      </c>
      <c r="BK1450" s="192">
        <f>ROUND(I1450*H1450,2)</f>
        <v>0</v>
      </c>
      <c r="BL1450" s="19" t="s">
        <v>106</v>
      </c>
      <c r="BM1450" s="191" t="s">
        <v>1495</v>
      </c>
    </row>
    <row r="1451" spans="1:65" s="2" customFormat="1" ht="10.199999999999999">
      <c r="A1451" s="36"/>
      <c r="B1451" s="37"/>
      <c r="C1451" s="38"/>
      <c r="D1451" s="193" t="s">
        <v>152</v>
      </c>
      <c r="E1451" s="38"/>
      <c r="F1451" s="194" t="s">
        <v>1496</v>
      </c>
      <c r="G1451" s="38"/>
      <c r="H1451" s="38"/>
      <c r="I1451" s="195"/>
      <c r="J1451" s="38"/>
      <c r="K1451" s="38"/>
      <c r="L1451" s="41"/>
      <c r="M1451" s="196"/>
      <c r="N1451" s="197"/>
      <c r="O1451" s="66"/>
      <c r="P1451" s="66"/>
      <c r="Q1451" s="66"/>
      <c r="R1451" s="66"/>
      <c r="S1451" s="66"/>
      <c r="T1451" s="67"/>
      <c r="U1451" s="36"/>
      <c r="V1451" s="36"/>
      <c r="W1451" s="36"/>
      <c r="X1451" s="36"/>
      <c r="Y1451" s="36"/>
      <c r="Z1451" s="36"/>
      <c r="AA1451" s="36"/>
      <c r="AB1451" s="36"/>
      <c r="AC1451" s="36"/>
      <c r="AD1451" s="36"/>
      <c r="AE1451" s="36"/>
      <c r="AT1451" s="19" t="s">
        <v>152</v>
      </c>
      <c r="AU1451" s="19" t="s">
        <v>78</v>
      </c>
    </row>
    <row r="1452" spans="1:65" s="13" customFormat="1" ht="10.199999999999999">
      <c r="B1452" s="198"/>
      <c r="C1452" s="199"/>
      <c r="D1452" s="200" t="s">
        <v>154</v>
      </c>
      <c r="E1452" s="201" t="s">
        <v>19</v>
      </c>
      <c r="F1452" s="202" t="s">
        <v>721</v>
      </c>
      <c r="G1452" s="199"/>
      <c r="H1452" s="201" t="s">
        <v>19</v>
      </c>
      <c r="I1452" s="203"/>
      <c r="J1452" s="199"/>
      <c r="K1452" s="199"/>
      <c r="L1452" s="204"/>
      <c r="M1452" s="205"/>
      <c r="N1452" s="206"/>
      <c r="O1452" s="206"/>
      <c r="P1452" s="206"/>
      <c r="Q1452" s="206"/>
      <c r="R1452" s="206"/>
      <c r="S1452" s="206"/>
      <c r="T1452" s="207"/>
      <c r="AT1452" s="208" t="s">
        <v>154</v>
      </c>
      <c r="AU1452" s="208" t="s">
        <v>78</v>
      </c>
      <c r="AV1452" s="13" t="s">
        <v>74</v>
      </c>
      <c r="AW1452" s="13" t="s">
        <v>31</v>
      </c>
      <c r="AX1452" s="13" t="s">
        <v>69</v>
      </c>
      <c r="AY1452" s="208" t="s">
        <v>144</v>
      </c>
    </row>
    <row r="1453" spans="1:65" s="14" customFormat="1" ht="10.199999999999999">
      <c r="B1453" s="209"/>
      <c r="C1453" s="210"/>
      <c r="D1453" s="200" t="s">
        <v>154</v>
      </c>
      <c r="E1453" s="211" t="s">
        <v>19</v>
      </c>
      <c r="F1453" s="212" t="s">
        <v>74</v>
      </c>
      <c r="G1453" s="210"/>
      <c r="H1453" s="213">
        <v>1</v>
      </c>
      <c r="I1453" s="214"/>
      <c r="J1453" s="210"/>
      <c r="K1453" s="210"/>
      <c r="L1453" s="215"/>
      <c r="M1453" s="216"/>
      <c r="N1453" s="217"/>
      <c r="O1453" s="217"/>
      <c r="P1453" s="217"/>
      <c r="Q1453" s="217"/>
      <c r="R1453" s="217"/>
      <c r="S1453" s="217"/>
      <c r="T1453" s="218"/>
      <c r="AT1453" s="219" t="s">
        <v>154</v>
      </c>
      <c r="AU1453" s="219" t="s">
        <v>78</v>
      </c>
      <c r="AV1453" s="14" t="s">
        <v>78</v>
      </c>
      <c r="AW1453" s="14" t="s">
        <v>31</v>
      </c>
      <c r="AX1453" s="14" t="s">
        <v>69</v>
      </c>
      <c r="AY1453" s="219" t="s">
        <v>144</v>
      </c>
    </row>
    <row r="1454" spans="1:65" s="15" customFormat="1" ht="10.199999999999999">
      <c r="B1454" s="220"/>
      <c r="C1454" s="221"/>
      <c r="D1454" s="200" t="s">
        <v>154</v>
      </c>
      <c r="E1454" s="222" t="s">
        <v>19</v>
      </c>
      <c r="F1454" s="223" t="s">
        <v>158</v>
      </c>
      <c r="G1454" s="221"/>
      <c r="H1454" s="224">
        <v>1</v>
      </c>
      <c r="I1454" s="225"/>
      <c r="J1454" s="221"/>
      <c r="K1454" s="221"/>
      <c r="L1454" s="226"/>
      <c r="M1454" s="227"/>
      <c r="N1454" s="228"/>
      <c r="O1454" s="228"/>
      <c r="P1454" s="228"/>
      <c r="Q1454" s="228"/>
      <c r="R1454" s="228"/>
      <c r="S1454" s="228"/>
      <c r="T1454" s="229"/>
      <c r="AT1454" s="230" t="s">
        <v>154</v>
      </c>
      <c r="AU1454" s="230" t="s">
        <v>78</v>
      </c>
      <c r="AV1454" s="15" t="s">
        <v>106</v>
      </c>
      <c r="AW1454" s="15" t="s">
        <v>31</v>
      </c>
      <c r="AX1454" s="15" t="s">
        <v>74</v>
      </c>
      <c r="AY1454" s="230" t="s">
        <v>144</v>
      </c>
    </row>
    <row r="1455" spans="1:65" s="12" customFormat="1" ht="22.8" customHeight="1">
      <c r="B1455" s="164"/>
      <c r="C1455" s="165"/>
      <c r="D1455" s="166" t="s">
        <v>68</v>
      </c>
      <c r="E1455" s="178" t="s">
        <v>112</v>
      </c>
      <c r="F1455" s="178" t="s">
        <v>159</v>
      </c>
      <c r="G1455" s="165"/>
      <c r="H1455" s="165"/>
      <c r="I1455" s="168"/>
      <c r="J1455" s="179">
        <f>BK1455</f>
        <v>0</v>
      </c>
      <c r="K1455" s="165"/>
      <c r="L1455" s="170"/>
      <c r="M1455" s="171"/>
      <c r="N1455" s="172"/>
      <c r="O1455" s="172"/>
      <c r="P1455" s="173">
        <f>SUM(P1456:P1746)</f>
        <v>0</v>
      </c>
      <c r="Q1455" s="172"/>
      <c r="R1455" s="173">
        <f>SUM(R1456:R1746)</f>
        <v>8.75726E-2</v>
      </c>
      <c r="S1455" s="172"/>
      <c r="T1455" s="174">
        <f>SUM(T1456:T1746)</f>
        <v>97.44005700000001</v>
      </c>
      <c r="AR1455" s="175" t="s">
        <v>74</v>
      </c>
      <c r="AT1455" s="176" t="s">
        <v>68</v>
      </c>
      <c r="AU1455" s="176" t="s">
        <v>74</v>
      </c>
      <c r="AY1455" s="175" t="s">
        <v>144</v>
      </c>
      <c r="BK1455" s="177">
        <f>SUM(BK1456:BK1746)</f>
        <v>0</v>
      </c>
    </row>
    <row r="1456" spans="1:65" s="2" customFormat="1" ht="24.15" customHeight="1">
      <c r="A1456" s="36"/>
      <c r="B1456" s="37"/>
      <c r="C1456" s="180" t="s">
        <v>1497</v>
      </c>
      <c r="D1456" s="180" t="s">
        <v>146</v>
      </c>
      <c r="E1456" s="181" t="s">
        <v>1498</v>
      </c>
      <c r="F1456" s="182" t="s">
        <v>1499</v>
      </c>
      <c r="G1456" s="183" t="s">
        <v>232</v>
      </c>
      <c r="H1456" s="184">
        <v>680.46600000000001</v>
      </c>
      <c r="I1456" s="185"/>
      <c r="J1456" s="186">
        <f>ROUND(I1456*H1456,2)</f>
        <v>0</v>
      </c>
      <c r="K1456" s="182" t="s">
        <v>150</v>
      </c>
      <c r="L1456" s="41"/>
      <c r="M1456" s="187" t="s">
        <v>19</v>
      </c>
      <c r="N1456" s="188" t="s">
        <v>40</v>
      </c>
      <c r="O1456" s="66"/>
      <c r="P1456" s="189">
        <f>O1456*H1456</f>
        <v>0</v>
      </c>
      <c r="Q1456" s="189">
        <v>0</v>
      </c>
      <c r="R1456" s="189">
        <f>Q1456*H1456</f>
        <v>0</v>
      </c>
      <c r="S1456" s="189">
        <v>0</v>
      </c>
      <c r="T1456" s="190">
        <f>S1456*H1456</f>
        <v>0</v>
      </c>
      <c r="U1456" s="36"/>
      <c r="V1456" s="36"/>
      <c r="W1456" s="36"/>
      <c r="X1456" s="36"/>
      <c r="Y1456" s="36"/>
      <c r="Z1456" s="36"/>
      <c r="AA1456" s="36"/>
      <c r="AB1456" s="36"/>
      <c r="AC1456" s="36"/>
      <c r="AD1456" s="36"/>
      <c r="AE1456" s="36"/>
      <c r="AR1456" s="191" t="s">
        <v>106</v>
      </c>
      <c r="AT1456" s="191" t="s">
        <v>146</v>
      </c>
      <c r="AU1456" s="191" t="s">
        <v>78</v>
      </c>
      <c r="AY1456" s="19" t="s">
        <v>144</v>
      </c>
      <c r="BE1456" s="192">
        <f>IF(N1456="základní",J1456,0)</f>
        <v>0</v>
      </c>
      <c r="BF1456" s="192">
        <f>IF(N1456="snížená",J1456,0)</f>
        <v>0</v>
      </c>
      <c r="BG1456" s="192">
        <f>IF(N1456="zákl. přenesená",J1456,0)</f>
        <v>0</v>
      </c>
      <c r="BH1456" s="192">
        <f>IF(N1456="sníž. přenesená",J1456,0)</f>
        <v>0</v>
      </c>
      <c r="BI1456" s="192">
        <f>IF(N1456="nulová",J1456,0)</f>
        <v>0</v>
      </c>
      <c r="BJ1456" s="19" t="s">
        <v>74</v>
      </c>
      <c r="BK1456" s="192">
        <f>ROUND(I1456*H1456,2)</f>
        <v>0</v>
      </c>
      <c r="BL1456" s="19" t="s">
        <v>106</v>
      </c>
      <c r="BM1456" s="191" t="s">
        <v>1500</v>
      </c>
    </row>
    <row r="1457" spans="1:65" s="2" customFormat="1" ht="10.199999999999999">
      <c r="A1457" s="36"/>
      <c r="B1457" s="37"/>
      <c r="C1457" s="38"/>
      <c r="D1457" s="193" t="s">
        <v>152</v>
      </c>
      <c r="E1457" s="38"/>
      <c r="F1457" s="194" t="s">
        <v>1501</v>
      </c>
      <c r="G1457" s="38"/>
      <c r="H1457" s="38"/>
      <c r="I1457" s="195"/>
      <c r="J1457" s="38"/>
      <c r="K1457" s="38"/>
      <c r="L1457" s="41"/>
      <c r="M1457" s="196"/>
      <c r="N1457" s="197"/>
      <c r="O1457" s="66"/>
      <c r="P1457" s="66"/>
      <c r="Q1457" s="66"/>
      <c r="R1457" s="66"/>
      <c r="S1457" s="66"/>
      <c r="T1457" s="67"/>
      <c r="U1457" s="36"/>
      <c r="V1457" s="36"/>
      <c r="W1457" s="36"/>
      <c r="X1457" s="36"/>
      <c r="Y1457" s="36"/>
      <c r="Z1457" s="36"/>
      <c r="AA1457" s="36"/>
      <c r="AB1457" s="36"/>
      <c r="AC1457" s="36"/>
      <c r="AD1457" s="36"/>
      <c r="AE1457" s="36"/>
      <c r="AT1457" s="19" t="s">
        <v>152</v>
      </c>
      <c r="AU1457" s="19" t="s">
        <v>78</v>
      </c>
    </row>
    <row r="1458" spans="1:65" s="13" customFormat="1" ht="10.199999999999999">
      <c r="B1458" s="198"/>
      <c r="C1458" s="199"/>
      <c r="D1458" s="200" t="s">
        <v>154</v>
      </c>
      <c r="E1458" s="201" t="s">
        <v>19</v>
      </c>
      <c r="F1458" s="202" t="s">
        <v>1502</v>
      </c>
      <c r="G1458" s="199"/>
      <c r="H1458" s="201" t="s">
        <v>19</v>
      </c>
      <c r="I1458" s="203"/>
      <c r="J1458" s="199"/>
      <c r="K1458" s="199"/>
      <c r="L1458" s="204"/>
      <c r="M1458" s="205"/>
      <c r="N1458" s="206"/>
      <c r="O1458" s="206"/>
      <c r="P1458" s="206"/>
      <c r="Q1458" s="206"/>
      <c r="R1458" s="206"/>
      <c r="S1458" s="206"/>
      <c r="T1458" s="207"/>
      <c r="AT1458" s="208" t="s">
        <v>154</v>
      </c>
      <c r="AU1458" s="208" t="s">
        <v>78</v>
      </c>
      <c r="AV1458" s="13" t="s">
        <v>74</v>
      </c>
      <c r="AW1458" s="13" t="s">
        <v>31</v>
      </c>
      <c r="AX1458" s="13" t="s">
        <v>69</v>
      </c>
      <c r="AY1458" s="208" t="s">
        <v>144</v>
      </c>
    </row>
    <row r="1459" spans="1:65" s="13" customFormat="1" ht="10.199999999999999">
      <c r="B1459" s="198"/>
      <c r="C1459" s="199"/>
      <c r="D1459" s="200" t="s">
        <v>154</v>
      </c>
      <c r="E1459" s="201" t="s">
        <v>19</v>
      </c>
      <c r="F1459" s="202" t="s">
        <v>313</v>
      </c>
      <c r="G1459" s="199"/>
      <c r="H1459" s="201" t="s">
        <v>19</v>
      </c>
      <c r="I1459" s="203"/>
      <c r="J1459" s="199"/>
      <c r="K1459" s="199"/>
      <c r="L1459" s="204"/>
      <c r="M1459" s="205"/>
      <c r="N1459" s="206"/>
      <c r="O1459" s="206"/>
      <c r="P1459" s="206"/>
      <c r="Q1459" s="206"/>
      <c r="R1459" s="206"/>
      <c r="S1459" s="206"/>
      <c r="T1459" s="207"/>
      <c r="AT1459" s="208" t="s">
        <v>154</v>
      </c>
      <c r="AU1459" s="208" t="s">
        <v>78</v>
      </c>
      <c r="AV1459" s="13" t="s">
        <v>74</v>
      </c>
      <c r="AW1459" s="13" t="s">
        <v>31</v>
      </c>
      <c r="AX1459" s="13" t="s">
        <v>69</v>
      </c>
      <c r="AY1459" s="208" t="s">
        <v>144</v>
      </c>
    </row>
    <row r="1460" spans="1:65" s="14" customFormat="1" ht="10.199999999999999">
      <c r="B1460" s="209"/>
      <c r="C1460" s="210"/>
      <c r="D1460" s="200" t="s">
        <v>154</v>
      </c>
      <c r="E1460" s="211" t="s">
        <v>19</v>
      </c>
      <c r="F1460" s="212" t="s">
        <v>1503</v>
      </c>
      <c r="G1460" s="210"/>
      <c r="H1460" s="213">
        <v>34.103999999999999</v>
      </c>
      <c r="I1460" s="214"/>
      <c r="J1460" s="210"/>
      <c r="K1460" s="210"/>
      <c r="L1460" s="215"/>
      <c r="M1460" s="216"/>
      <c r="N1460" s="217"/>
      <c r="O1460" s="217"/>
      <c r="P1460" s="217"/>
      <c r="Q1460" s="217"/>
      <c r="R1460" s="217"/>
      <c r="S1460" s="217"/>
      <c r="T1460" s="218"/>
      <c r="AT1460" s="219" t="s">
        <v>154</v>
      </c>
      <c r="AU1460" s="219" t="s">
        <v>78</v>
      </c>
      <c r="AV1460" s="14" t="s">
        <v>78</v>
      </c>
      <c r="AW1460" s="14" t="s">
        <v>31</v>
      </c>
      <c r="AX1460" s="14" t="s">
        <v>69</v>
      </c>
      <c r="AY1460" s="219" t="s">
        <v>144</v>
      </c>
    </row>
    <row r="1461" spans="1:65" s="14" customFormat="1" ht="10.199999999999999">
      <c r="B1461" s="209"/>
      <c r="C1461" s="210"/>
      <c r="D1461" s="200" t="s">
        <v>154</v>
      </c>
      <c r="E1461" s="211" t="s">
        <v>19</v>
      </c>
      <c r="F1461" s="212" t="s">
        <v>1504</v>
      </c>
      <c r="G1461" s="210"/>
      <c r="H1461" s="213">
        <v>92.474999999999994</v>
      </c>
      <c r="I1461" s="214"/>
      <c r="J1461" s="210"/>
      <c r="K1461" s="210"/>
      <c r="L1461" s="215"/>
      <c r="M1461" s="216"/>
      <c r="N1461" s="217"/>
      <c r="O1461" s="217"/>
      <c r="P1461" s="217"/>
      <c r="Q1461" s="217"/>
      <c r="R1461" s="217"/>
      <c r="S1461" s="217"/>
      <c r="T1461" s="218"/>
      <c r="AT1461" s="219" t="s">
        <v>154</v>
      </c>
      <c r="AU1461" s="219" t="s">
        <v>78</v>
      </c>
      <c r="AV1461" s="14" t="s">
        <v>78</v>
      </c>
      <c r="AW1461" s="14" t="s">
        <v>31</v>
      </c>
      <c r="AX1461" s="14" t="s">
        <v>69</v>
      </c>
      <c r="AY1461" s="219" t="s">
        <v>144</v>
      </c>
    </row>
    <row r="1462" spans="1:65" s="14" customFormat="1" ht="10.199999999999999">
      <c r="B1462" s="209"/>
      <c r="C1462" s="210"/>
      <c r="D1462" s="200" t="s">
        <v>154</v>
      </c>
      <c r="E1462" s="211" t="s">
        <v>19</v>
      </c>
      <c r="F1462" s="212" t="s">
        <v>1505</v>
      </c>
      <c r="G1462" s="210"/>
      <c r="H1462" s="213">
        <v>95.147999999999996</v>
      </c>
      <c r="I1462" s="214"/>
      <c r="J1462" s="210"/>
      <c r="K1462" s="210"/>
      <c r="L1462" s="215"/>
      <c r="M1462" s="216"/>
      <c r="N1462" s="217"/>
      <c r="O1462" s="217"/>
      <c r="P1462" s="217"/>
      <c r="Q1462" s="217"/>
      <c r="R1462" s="217"/>
      <c r="S1462" s="217"/>
      <c r="T1462" s="218"/>
      <c r="AT1462" s="219" t="s">
        <v>154</v>
      </c>
      <c r="AU1462" s="219" t="s">
        <v>78</v>
      </c>
      <c r="AV1462" s="14" t="s">
        <v>78</v>
      </c>
      <c r="AW1462" s="14" t="s">
        <v>31</v>
      </c>
      <c r="AX1462" s="14" t="s">
        <v>69</v>
      </c>
      <c r="AY1462" s="219" t="s">
        <v>144</v>
      </c>
    </row>
    <row r="1463" spans="1:65" s="14" customFormat="1" ht="10.199999999999999">
      <c r="B1463" s="209"/>
      <c r="C1463" s="210"/>
      <c r="D1463" s="200" t="s">
        <v>154</v>
      </c>
      <c r="E1463" s="211" t="s">
        <v>19</v>
      </c>
      <c r="F1463" s="212" t="s">
        <v>1506</v>
      </c>
      <c r="G1463" s="210"/>
      <c r="H1463" s="213">
        <v>82.152000000000001</v>
      </c>
      <c r="I1463" s="214"/>
      <c r="J1463" s="210"/>
      <c r="K1463" s="210"/>
      <c r="L1463" s="215"/>
      <c r="M1463" s="216"/>
      <c r="N1463" s="217"/>
      <c r="O1463" s="217"/>
      <c r="P1463" s="217"/>
      <c r="Q1463" s="217"/>
      <c r="R1463" s="217"/>
      <c r="S1463" s="217"/>
      <c r="T1463" s="218"/>
      <c r="AT1463" s="219" t="s">
        <v>154</v>
      </c>
      <c r="AU1463" s="219" t="s">
        <v>78</v>
      </c>
      <c r="AV1463" s="14" t="s">
        <v>78</v>
      </c>
      <c r="AW1463" s="14" t="s">
        <v>31</v>
      </c>
      <c r="AX1463" s="14" t="s">
        <v>69</v>
      </c>
      <c r="AY1463" s="219" t="s">
        <v>144</v>
      </c>
    </row>
    <row r="1464" spans="1:65" s="14" customFormat="1" ht="10.199999999999999">
      <c r="B1464" s="209"/>
      <c r="C1464" s="210"/>
      <c r="D1464" s="200" t="s">
        <v>154</v>
      </c>
      <c r="E1464" s="211" t="s">
        <v>19</v>
      </c>
      <c r="F1464" s="212" t="s">
        <v>1507</v>
      </c>
      <c r="G1464" s="210"/>
      <c r="H1464" s="213">
        <v>17.88</v>
      </c>
      <c r="I1464" s="214"/>
      <c r="J1464" s="210"/>
      <c r="K1464" s="210"/>
      <c r="L1464" s="215"/>
      <c r="M1464" s="216"/>
      <c r="N1464" s="217"/>
      <c r="O1464" s="217"/>
      <c r="P1464" s="217"/>
      <c r="Q1464" s="217"/>
      <c r="R1464" s="217"/>
      <c r="S1464" s="217"/>
      <c r="T1464" s="218"/>
      <c r="AT1464" s="219" t="s">
        <v>154</v>
      </c>
      <c r="AU1464" s="219" t="s">
        <v>78</v>
      </c>
      <c r="AV1464" s="14" t="s">
        <v>78</v>
      </c>
      <c r="AW1464" s="14" t="s">
        <v>31</v>
      </c>
      <c r="AX1464" s="14" t="s">
        <v>69</v>
      </c>
      <c r="AY1464" s="219" t="s">
        <v>144</v>
      </c>
    </row>
    <row r="1465" spans="1:65" s="14" customFormat="1" ht="10.199999999999999">
      <c r="B1465" s="209"/>
      <c r="C1465" s="210"/>
      <c r="D1465" s="200" t="s">
        <v>154</v>
      </c>
      <c r="E1465" s="211" t="s">
        <v>19</v>
      </c>
      <c r="F1465" s="212" t="s">
        <v>1508</v>
      </c>
      <c r="G1465" s="210"/>
      <c r="H1465" s="213">
        <v>39.444000000000003</v>
      </c>
      <c r="I1465" s="214"/>
      <c r="J1465" s="210"/>
      <c r="K1465" s="210"/>
      <c r="L1465" s="215"/>
      <c r="M1465" s="216"/>
      <c r="N1465" s="217"/>
      <c r="O1465" s="217"/>
      <c r="P1465" s="217"/>
      <c r="Q1465" s="217"/>
      <c r="R1465" s="217"/>
      <c r="S1465" s="217"/>
      <c r="T1465" s="218"/>
      <c r="AT1465" s="219" t="s">
        <v>154</v>
      </c>
      <c r="AU1465" s="219" t="s">
        <v>78</v>
      </c>
      <c r="AV1465" s="14" t="s">
        <v>78</v>
      </c>
      <c r="AW1465" s="14" t="s">
        <v>31</v>
      </c>
      <c r="AX1465" s="14" t="s">
        <v>69</v>
      </c>
      <c r="AY1465" s="219" t="s">
        <v>144</v>
      </c>
    </row>
    <row r="1466" spans="1:65" s="13" customFormat="1" ht="10.199999999999999">
      <c r="B1466" s="198"/>
      <c r="C1466" s="199"/>
      <c r="D1466" s="200" t="s">
        <v>154</v>
      </c>
      <c r="E1466" s="201" t="s">
        <v>19</v>
      </c>
      <c r="F1466" s="202" t="s">
        <v>1352</v>
      </c>
      <c r="G1466" s="199"/>
      <c r="H1466" s="201" t="s">
        <v>19</v>
      </c>
      <c r="I1466" s="203"/>
      <c r="J1466" s="199"/>
      <c r="K1466" s="199"/>
      <c r="L1466" s="204"/>
      <c r="M1466" s="205"/>
      <c r="N1466" s="206"/>
      <c r="O1466" s="206"/>
      <c r="P1466" s="206"/>
      <c r="Q1466" s="206"/>
      <c r="R1466" s="206"/>
      <c r="S1466" s="206"/>
      <c r="T1466" s="207"/>
      <c r="AT1466" s="208" t="s">
        <v>154</v>
      </c>
      <c r="AU1466" s="208" t="s">
        <v>78</v>
      </c>
      <c r="AV1466" s="13" t="s">
        <v>74</v>
      </c>
      <c r="AW1466" s="13" t="s">
        <v>31</v>
      </c>
      <c r="AX1466" s="13" t="s">
        <v>69</v>
      </c>
      <c r="AY1466" s="208" t="s">
        <v>144</v>
      </c>
    </row>
    <row r="1467" spans="1:65" s="14" customFormat="1" ht="10.199999999999999">
      <c r="B1467" s="209"/>
      <c r="C1467" s="210"/>
      <c r="D1467" s="200" t="s">
        <v>154</v>
      </c>
      <c r="E1467" s="211" t="s">
        <v>19</v>
      </c>
      <c r="F1467" s="212" t="s">
        <v>1509</v>
      </c>
      <c r="G1467" s="210"/>
      <c r="H1467" s="213">
        <v>319.26299999999998</v>
      </c>
      <c r="I1467" s="214"/>
      <c r="J1467" s="210"/>
      <c r="K1467" s="210"/>
      <c r="L1467" s="215"/>
      <c r="M1467" s="216"/>
      <c r="N1467" s="217"/>
      <c r="O1467" s="217"/>
      <c r="P1467" s="217"/>
      <c r="Q1467" s="217"/>
      <c r="R1467" s="217"/>
      <c r="S1467" s="217"/>
      <c r="T1467" s="218"/>
      <c r="AT1467" s="219" t="s">
        <v>154</v>
      </c>
      <c r="AU1467" s="219" t="s">
        <v>78</v>
      </c>
      <c r="AV1467" s="14" t="s">
        <v>78</v>
      </c>
      <c r="AW1467" s="14" t="s">
        <v>31</v>
      </c>
      <c r="AX1467" s="14" t="s">
        <v>69</v>
      </c>
      <c r="AY1467" s="219" t="s">
        <v>144</v>
      </c>
    </row>
    <row r="1468" spans="1:65" s="15" customFormat="1" ht="10.199999999999999">
      <c r="B1468" s="220"/>
      <c r="C1468" s="221"/>
      <c r="D1468" s="200" t="s">
        <v>154</v>
      </c>
      <c r="E1468" s="222" t="s">
        <v>19</v>
      </c>
      <c r="F1468" s="223" t="s">
        <v>158</v>
      </c>
      <c r="G1468" s="221"/>
      <c r="H1468" s="224">
        <v>680.46599999999989</v>
      </c>
      <c r="I1468" s="225"/>
      <c r="J1468" s="221"/>
      <c r="K1468" s="221"/>
      <c r="L1468" s="226"/>
      <c r="M1468" s="227"/>
      <c r="N1468" s="228"/>
      <c r="O1468" s="228"/>
      <c r="P1468" s="228"/>
      <c r="Q1468" s="228"/>
      <c r="R1468" s="228"/>
      <c r="S1468" s="228"/>
      <c r="T1468" s="229"/>
      <c r="AT1468" s="230" t="s">
        <v>154</v>
      </c>
      <c r="AU1468" s="230" t="s">
        <v>78</v>
      </c>
      <c r="AV1468" s="15" t="s">
        <v>106</v>
      </c>
      <c r="AW1468" s="15" t="s">
        <v>31</v>
      </c>
      <c r="AX1468" s="15" t="s">
        <v>74</v>
      </c>
      <c r="AY1468" s="230" t="s">
        <v>144</v>
      </c>
    </row>
    <row r="1469" spans="1:65" s="2" customFormat="1" ht="24.15" customHeight="1">
      <c r="A1469" s="36"/>
      <c r="B1469" s="37"/>
      <c r="C1469" s="180" t="s">
        <v>1510</v>
      </c>
      <c r="D1469" s="180" t="s">
        <v>146</v>
      </c>
      <c r="E1469" s="181" t="s">
        <v>1511</v>
      </c>
      <c r="F1469" s="182" t="s">
        <v>1512</v>
      </c>
      <c r="G1469" s="183" t="s">
        <v>232</v>
      </c>
      <c r="H1469" s="184">
        <v>61241.94</v>
      </c>
      <c r="I1469" s="185"/>
      <c r="J1469" s="186">
        <f>ROUND(I1469*H1469,2)</f>
        <v>0</v>
      </c>
      <c r="K1469" s="182" t="s">
        <v>150</v>
      </c>
      <c r="L1469" s="41"/>
      <c r="M1469" s="187" t="s">
        <v>19</v>
      </c>
      <c r="N1469" s="188" t="s">
        <v>40</v>
      </c>
      <c r="O1469" s="66"/>
      <c r="P1469" s="189">
        <f>O1469*H1469</f>
        <v>0</v>
      </c>
      <c r="Q1469" s="189">
        <v>0</v>
      </c>
      <c r="R1469" s="189">
        <f>Q1469*H1469</f>
        <v>0</v>
      </c>
      <c r="S1469" s="189">
        <v>0</v>
      </c>
      <c r="T1469" s="190">
        <f>S1469*H1469</f>
        <v>0</v>
      </c>
      <c r="U1469" s="36"/>
      <c r="V1469" s="36"/>
      <c r="W1469" s="36"/>
      <c r="X1469" s="36"/>
      <c r="Y1469" s="36"/>
      <c r="Z1469" s="36"/>
      <c r="AA1469" s="36"/>
      <c r="AB1469" s="36"/>
      <c r="AC1469" s="36"/>
      <c r="AD1469" s="36"/>
      <c r="AE1469" s="36"/>
      <c r="AR1469" s="191" t="s">
        <v>106</v>
      </c>
      <c r="AT1469" s="191" t="s">
        <v>146</v>
      </c>
      <c r="AU1469" s="191" t="s">
        <v>78</v>
      </c>
      <c r="AY1469" s="19" t="s">
        <v>144</v>
      </c>
      <c r="BE1469" s="192">
        <f>IF(N1469="základní",J1469,0)</f>
        <v>0</v>
      </c>
      <c r="BF1469" s="192">
        <f>IF(N1469="snížená",J1469,0)</f>
        <v>0</v>
      </c>
      <c r="BG1469" s="192">
        <f>IF(N1469="zákl. přenesená",J1469,0)</f>
        <v>0</v>
      </c>
      <c r="BH1469" s="192">
        <f>IF(N1469="sníž. přenesená",J1469,0)</f>
        <v>0</v>
      </c>
      <c r="BI1469" s="192">
        <f>IF(N1469="nulová",J1469,0)</f>
        <v>0</v>
      </c>
      <c r="BJ1469" s="19" t="s">
        <v>74</v>
      </c>
      <c r="BK1469" s="192">
        <f>ROUND(I1469*H1469,2)</f>
        <v>0</v>
      </c>
      <c r="BL1469" s="19" t="s">
        <v>106</v>
      </c>
      <c r="BM1469" s="191" t="s">
        <v>1513</v>
      </c>
    </row>
    <row r="1470" spans="1:65" s="2" customFormat="1" ht="10.199999999999999">
      <c r="A1470" s="36"/>
      <c r="B1470" s="37"/>
      <c r="C1470" s="38"/>
      <c r="D1470" s="193" t="s">
        <v>152</v>
      </c>
      <c r="E1470" s="38"/>
      <c r="F1470" s="194" t="s">
        <v>1514</v>
      </c>
      <c r="G1470" s="38"/>
      <c r="H1470" s="38"/>
      <c r="I1470" s="195"/>
      <c r="J1470" s="38"/>
      <c r="K1470" s="38"/>
      <c r="L1470" s="41"/>
      <c r="M1470" s="196"/>
      <c r="N1470" s="197"/>
      <c r="O1470" s="66"/>
      <c r="P1470" s="66"/>
      <c r="Q1470" s="66"/>
      <c r="R1470" s="66"/>
      <c r="S1470" s="66"/>
      <c r="T1470" s="67"/>
      <c r="U1470" s="36"/>
      <c r="V1470" s="36"/>
      <c r="W1470" s="36"/>
      <c r="X1470" s="36"/>
      <c r="Y1470" s="36"/>
      <c r="Z1470" s="36"/>
      <c r="AA1470" s="36"/>
      <c r="AB1470" s="36"/>
      <c r="AC1470" s="36"/>
      <c r="AD1470" s="36"/>
      <c r="AE1470" s="36"/>
      <c r="AT1470" s="19" t="s">
        <v>152</v>
      </c>
      <c r="AU1470" s="19" t="s">
        <v>78</v>
      </c>
    </row>
    <row r="1471" spans="1:65" s="14" customFormat="1" ht="10.199999999999999">
      <c r="B1471" s="209"/>
      <c r="C1471" s="210"/>
      <c r="D1471" s="200" t="s">
        <v>154</v>
      </c>
      <c r="E1471" s="210"/>
      <c r="F1471" s="212" t="s">
        <v>1515</v>
      </c>
      <c r="G1471" s="210"/>
      <c r="H1471" s="213">
        <v>61241.94</v>
      </c>
      <c r="I1471" s="214"/>
      <c r="J1471" s="210"/>
      <c r="K1471" s="210"/>
      <c r="L1471" s="215"/>
      <c r="M1471" s="216"/>
      <c r="N1471" s="217"/>
      <c r="O1471" s="217"/>
      <c r="P1471" s="217"/>
      <c r="Q1471" s="217"/>
      <c r="R1471" s="217"/>
      <c r="S1471" s="217"/>
      <c r="T1471" s="218"/>
      <c r="AT1471" s="219" t="s">
        <v>154</v>
      </c>
      <c r="AU1471" s="219" t="s">
        <v>78</v>
      </c>
      <c r="AV1471" s="14" t="s">
        <v>78</v>
      </c>
      <c r="AW1471" s="14" t="s">
        <v>4</v>
      </c>
      <c r="AX1471" s="14" t="s">
        <v>74</v>
      </c>
      <c r="AY1471" s="219" t="s">
        <v>144</v>
      </c>
    </row>
    <row r="1472" spans="1:65" s="2" customFormat="1" ht="24.15" customHeight="1">
      <c r="A1472" s="36"/>
      <c r="B1472" s="37"/>
      <c r="C1472" s="180" t="s">
        <v>1516</v>
      </c>
      <c r="D1472" s="180" t="s">
        <v>146</v>
      </c>
      <c r="E1472" s="181" t="s">
        <v>1517</v>
      </c>
      <c r="F1472" s="182" t="s">
        <v>1518</v>
      </c>
      <c r="G1472" s="183" t="s">
        <v>232</v>
      </c>
      <c r="H1472" s="184">
        <v>680.46600000000001</v>
      </c>
      <c r="I1472" s="185"/>
      <c r="J1472" s="186">
        <f>ROUND(I1472*H1472,2)</f>
        <v>0</v>
      </c>
      <c r="K1472" s="182" t="s">
        <v>150</v>
      </c>
      <c r="L1472" s="41"/>
      <c r="M1472" s="187" t="s">
        <v>19</v>
      </c>
      <c r="N1472" s="188" t="s">
        <v>40</v>
      </c>
      <c r="O1472" s="66"/>
      <c r="P1472" s="189">
        <f>O1472*H1472</f>
        <v>0</v>
      </c>
      <c r="Q1472" s="189">
        <v>0</v>
      </c>
      <c r="R1472" s="189">
        <f>Q1472*H1472</f>
        <v>0</v>
      </c>
      <c r="S1472" s="189">
        <v>0</v>
      </c>
      <c r="T1472" s="190">
        <f>S1472*H1472</f>
        <v>0</v>
      </c>
      <c r="U1472" s="36"/>
      <c r="V1472" s="36"/>
      <c r="W1472" s="36"/>
      <c r="X1472" s="36"/>
      <c r="Y1472" s="36"/>
      <c r="Z1472" s="36"/>
      <c r="AA1472" s="36"/>
      <c r="AB1472" s="36"/>
      <c r="AC1472" s="36"/>
      <c r="AD1472" s="36"/>
      <c r="AE1472" s="36"/>
      <c r="AR1472" s="191" t="s">
        <v>106</v>
      </c>
      <c r="AT1472" s="191" t="s">
        <v>146</v>
      </c>
      <c r="AU1472" s="191" t="s">
        <v>78</v>
      </c>
      <c r="AY1472" s="19" t="s">
        <v>144</v>
      </c>
      <c r="BE1472" s="192">
        <f>IF(N1472="základní",J1472,0)</f>
        <v>0</v>
      </c>
      <c r="BF1472" s="192">
        <f>IF(N1472="snížená",J1472,0)</f>
        <v>0</v>
      </c>
      <c r="BG1472" s="192">
        <f>IF(N1472="zákl. přenesená",J1472,0)</f>
        <v>0</v>
      </c>
      <c r="BH1472" s="192">
        <f>IF(N1472="sníž. přenesená",J1472,0)</f>
        <v>0</v>
      </c>
      <c r="BI1472" s="192">
        <f>IF(N1472="nulová",J1472,0)</f>
        <v>0</v>
      </c>
      <c r="BJ1472" s="19" t="s">
        <v>74</v>
      </c>
      <c r="BK1472" s="192">
        <f>ROUND(I1472*H1472,2)</f>
        <v>0</v>
      </c>
      <c r="BL1472" s="19" t="s">
        <v>106</v>
      </c>
      <c r="BM1472" s="191" t="s">
        <v>1519</v>
      </c>
    </row>
    <row r="1473" spans="1:65" s="2" customFormat="1" ht="10.199999999999999">
      <c r="A1473" s="36"/>
      <c r="B1473" s="37"/>
      <c r="C1473" s="38"/>
      <c r="D1473" s="193" t="s">
        <v>152</v>
      </c>
      <c r="E1473" s="38"/>
      <c r="F1473" s="194" t="s">
        <v>1520</v>
      </c>
      <c r="G1473" s="38"/>
      <c r="H1473" s="38"/>
      <c r="I1473" s="195"/>
      <c r="J1473" s="38"/>
      <c r="K1473" s="38"/>
      <c r="L1473" s="41"/>
      <c r="M1473" s="196"/>
      <c r="N1473" s="197"/>
      <c r="O1473" s="66"/>
      <c r="P1473" s="66"/>
      <c r="Q1473" s="66"/>
      <c r="R1473" s="66"/>
      <c r="S1473" s="66"/>
      <c r="T1473" s="67"/>
      <c r="U1473" s="36"/>
      <c r="V1473" s="36"/>
      <c r="W1473" s="36"/>
      <c r="X1473" s="36"/>
      <c r="Y1473" s="36"/>
      <c r="Z1473" s="36"/>
      <c r="AA1473" s="36"/>
      <c r="AB1473" s="36"/>
      <c r="AC1473" s="36"/>
      <c r="AD1473" s="36"/>
      <c r="AE1473" s="36"/>
      <c r="AT1473" s="19" t="s">
        <v>152</v>
      </c>
      <c r="AU1473" s="19" t="s">
        <v>78</v>
      </c>
    </row>
    <row r="1474" spans="1:65" s="2" customFormat="1" ht="16.5" customHeight="1">
      <c r="A1474" s="36"/>
      <c r="B1474" s="37"/>
      <c r="C1474" s="180" t="s">
        <v>1521</v>
      </c>
      <c r="D1474" s="180" t="s">
        <v>146</v>
      </c>
      <c r="E1474" s="181" t="s">
        <v>1522</v>
      </c>
      <c r="F1474" s="182" t="s">
        <v>1523</v>
      </c>
      <c r="G1474" s="183" t="s">
        <v>232</v>
      </c>
      <c r="H1474" s="184">
        <v>680.46600000000001</v>
      </c>
      <c r="I1474" s="185"/>
      <c r="J1474" s="186">
        <f>ROUND(I1474*H1474,2)</f>
        <v>0</v>
      </c>
      <c r="K1474" s="182" t="s">
        <v>150</v>
      </c>
      <c r="L1474" s="41"/>
      <c r="M1474" s="187" t="s">
        <v>19</v>
      </c>
      <c r="N1474" s="188" t="s">
        <v>40</v>
      </c>
      <c r="O1474" s="66"/>
      <c r="P1474" s="189">
        <f>O1474*H1474</f>
        <v>0</v>
      </c>
      <c r="Q1474" s="189">
        <v>0</v>
      </c>
      <c r="R1474" s="189">
        <f>Q1474*H1474</f>
        <v>0</v>
      </c>
      <c r="S1474" s="189">
        <v>0</v>
      </c>
      <c r="T1474" s="190">
        <f>S1474*H1474</f>
        <v>0</v>
      </c>
      <c r="U1474" s="36"/>
      <c r="V1474" s="36"/>
      <c r="W1474" s="36"/>
      <c r="X1474" s="36"/>
      <c r="Y1474" s="36"/>
      <c r="Z1474" s="36"/>
      <c r="AA1474" s="36"/>
      <c r="AB1474" s="36"/>
      <c r="AC1474" s="36"/>
      <c r="AD1474" s="36"/>
      <c r="AE1474" s="36"/>
      <c r="AR1474" s="191" t="s">
        <v>106</v>
      </c>
      <c r="AT1474" s="191" t="s">
        <v>146</v>
      </c>
      <c r="AU1474" s="191" t="s">
        <v>78</v>
      </c>
      <c r="AY1474" s="19" t="s">
        <v>144</v>
      </c>
      <c r="BE1474" s="192">
        <f>IF(N1474="základní",J1474,0)</f>
        <v>0</v>
      </c>
      <c r="BF1474" s="192">
        <f>IF(N1474="snížená",J1474,0)</f>
        <v>0</v>
      </c>
      <c r="BG1474" s="192">
        <f>IF(N1474="zákl. přenesená",J1474,0)</f>
        <v>0</v>
      </c>
      <c r="BH1474" s="192">
        <f>IF(N1474="sníž. přenesená",J1474,0)</f>
        <v>0</v>
      </c>
      <c r="BI1474" s="192">
        <f>IF(N1474="nulová",J1474,0)</f>
        <v>0</v>
      </c>
      <c r="BJ1474" s="19" t="s">
        <v>74</v>
      </c>
      <c r="BK1474" s="192">
        <f>ROUND(I1474*H1474,2)</f>
        <v>0</v>
      </c>
      <c r="BL1474" s="19" t="s">
        <v>106</v>
      </c>
      <c r="BM1474" s="191" t="s">
        <v>1524</v>
      </c>
    </row>
    <row r="1475" spans="1:65" s="2" customFormat="1" ht="10.199999999999999">
      <c r="A1475" s="36"/>
      <c r="B1475" s="37"/>
      <c r="C1475" s="38"/>
      <c r="D1475" s="193" t="s">
        <v>152</v>
      </c>
      <c r="E1475" s="38"/>
      <c r="F1475" s="194" t="s">
        <v>1525</v>
      </c>
      <c r="G1475" s="38"/>
      <c r="H1475" s="38"/>
      <c r="I1475" s="195"/>
      <c r="J1475" s="38"/>
      <c r="K1475" s="38"/>
      <c r="L1475" s="41"/>
      <c r="M1475" s="196"/>
      <c r="N1475" s="197"/>
      <c r="O1475" s="66"/>
      <c r="P1475" s="66"/>
      <c r="Q1475" s="66"/>
      <c r="R1475" s="66"/>
      <c r="S1475" s="66"/>
      <c r="T1475" s="67"/>
      <c r="U1475" s="36"/>
      <c r="V1475" s="36"/>
      <c r="W1475" s="36"/>
      <c r="X1475" s="36"/>
      <c r="Y1475" s="36"/>
      <c r="Z1475" s="36"/>
      <c r="AA1475" s="36"/>
      <c r="AB1475" s="36"/>
      <c r="AC1475" s="36"/>
      <c r="AD1475" s="36"/>
      <c r="AE1475" s="36"/>
      <c r="AT1475" s="19" t="s">
        <v>152</v>
      </c>
      <c r="AU1475" s="19" t="s">
        <v>78</v>
      </c>
    </row>
    <row r="1476" spans="1:65" s="2" customFormat="1" ht="16.5" customHeight="1">
      <c r="A1476" s="36"/>
      <c r="B1476" s="37"/>
      <c r="C1476" s="180" t="s">
        <v>1526</v>
      </c>
      <c r="D1476" s="180" t="s">
        <v>146</v>
      </c>
      <c r="E1476" s="181" t="s">
        <v>1527</v>
      </c>
      <c r="F1476" s="182" t="s">
        <v>1528</v>
      </c>
      <c r="G1476" s="183" t="s">
        <v>232</v>
      </c>
      <c r="H1476" s="184">
        <v>61241.94</v>
      </c>
      <c r="I1476" s="185"/>
      <c r="J1476" s="186">
        <f>ROUND(I1476*H1476,2)</f>
        <v>0</v>
      </c>
      <c r="K1476" s="182" t="s">
        <v>150</v>
      </c>
      <c r="L1476" s="41"/>
      <c r="M1476" s="187" t="s">
        <v>19</v>
      </c>
      <c r="N1476" s="188" t="s">
        <v>40</v>
      </c>
      <c r="O1476" s="66"/>
      <c r="P1476" s="189">
        <f>O1476*H1476</f>
        <v>0</v>
      </c>
      <c r="Q1476" s="189">
        <v>0</v>
      </c>
      <c r="R1476" s="189">
        <f>Q1476*H1476</f>
        <v>0</v>
      </c>
      <c r="S1476" s="189">
        <v>0</v>
      </c>
      <c r="T1476" s="190">
        <f>S1476*H1476</f>
        <v>0</v>
      </c>
      <c r="U1476" s="36"/>
      <c r="V1476" s="36"/>
      <c r="W1476" s="36"/>
      <c r="X1476" s="36"/>
      <c r="Y1476" s="36"/>
      <c r="Z1476" s="36"/>
      <c r="AA1476" s="36"/>
      <c r="AB1476" s="36"/>
      <c r="AC1476" s="36"/>
      <c r="AD1476" s="36"/>
      <c r="AE1476" s="36"/>
      <c r="AR1476" s="191" t="s">
        <v>106</v>
      </c>
      <c r="AT1476" s="191" t="s">
        <v>146</v>
      </c>
      <c r="AU1476" s="191" t="s">
        <v>78</v>
      </c>
      <c r="AY1476" s="19" t="s">
        <v>144</v>
      </c>
      <c r="BE1476" s="192">
        <f>IF(N1476="základní",J1476,0)</f>
        <v>0</v>
      </c>
      <c r="BF1476" s="192">
        <f>IF(N1476="snížená",J1476,0)</f>
        <v>0</v>
      </c>
      <c r="BG1476" s="192">
        <f>IF(N1476="zákl. přenesená",J1476,0)</f>
        <v>0</v>
      </c>
      <c r="BH1476" s="192">
        <f>IF(N1476="sníž. přenesená",J1476,0)</f>
        <v>0</v>
      </c>
      <c r="BI1476" s="192">
        <f>IF(N1476="nulová",J1476,0)</f>
        <v>0</v>
      </c>
      <c r="BJ1476" s="19" t="s">
        <v>74</v>
      </c>
      <c r="BK1476" s="192">
        <f>ROUND(I1476*H1476,2)</f>
        <v>0</v>
      </c>
      <c r="BL1476" s="19" t="s">
        <v>106</v>
      </c>
      <c r="BM1476" s="191" t="s">
        <v>1529</v>
      </c>
    </row>
    <row r="1477" spans="1:65" s="2" customFormat="1" ht="10.199999999999999">
      <c r="A1477" s="36"/>
      <c r="B1477" s="37"/>
      <c r="C1477" s="38"/>
      <c r="D1477" s="193" t="s">
        <v>152</v>
      </c>
      <c r="E1477" s="38"/>
      <c r="F1477" s="194" t="s">
        <v>1530</v>
      </c>
      <c r="G1477" s="38"/>
      <c r="H1477" s="38"/>
      <c r="I1477" s="195"/>
      <c r="J1477" s="38"/>
      <c r="K1477" s="38"/>
      <c r="L1477" s="41"/>
      <c r="M1477" s="196"/>
      <c r="N1477" s="197"/>
      <c r="O1477" s="66"/>
      <c r="P1477" s="66"/>
      <c r="Q1477" s="66"/>
      <c r="R1477" s="66"/>
      <c r="S1477" s="66"/>
      <c r="T1477" s="67"/>
      <c r="U1477" s="36"/>
      <c r="V1477" s="36"/>
      <c r="W1477" s="36"/>
      <c r="X1477" s="36"/>
      <c r="Y1477" s="36"/>
      <c r="Z1477" s="36"/>
      <c r="AA1477" s="36"/>
      <c r="AB1477" s="36"/>
      <c r="AC1477" s="36"/>
      <c r="AD1477" s="36"/>
      <c r="AE1477" s="36"/>
      <c r="AT1477" s="19" t="s">
        <v>152</v>
      </c>
      <c r="AU1477" s="19" t="s">
        <v>78</v>
      </c>
    </row>
    <row r="1478" spans="1:65" s="14" customFormat="1" ht="10.199999999999999">
      <c r="B1478" s="209"/>
      <c r="C1478" s="210"/>
      <c r="D1478" s="200" t="s">
        <v>154</v>
      </c>
      <c r="E1478" s="210"/>
      <c r="F1478" s="212" t="s">
        <v>1515</v>
      </c>
      <c r="G1478" s="210"/>
      <c r="H1478" s="213">
        <v>61241.94</v>
      </c>
      <c r="I1478" s="214"/>
      <c r="J1478" s="210"/>
      <c r="K1478" s="210"/>
      <c r="L1478" s="215"/>
      <c r="M1478" s="216"/>
      <c r="N1478" s="217"/>
      <c r="O1478" s="217"/>
      <c r="P1478" s="217"/>
      <c r="Q1478" s="217"/>
      <c r="R1478" s="217"/>
      <c r="S1478" s="217"/>
      <c r="T1478" s="218"/>
      <c r="AT1478" s="219" t="s">
        <v>154</v>
      </c>
      <c r="AU1478" s="219" t="s">
        <v>78</v>
      </c>
      <c r="AV1478" s="14" t="s">
        <v>78</v>
      </c>
      <c r="AW1478" s="14" t="s">
        <v>4</v>
      </c>
      <c r="AX1478" s="14" t="s">
        <v>74</v>
      </c>
      <c r="AY1478" s="219" t="s">
        <v>144</v>
      </c>
    </row>
    <row r="1479" spans="1:65" s="2" customFormat="1" ht="16.5" customHeight="1">
      <c r="A1479" s="36"/>
      <c r="B1479" s="37"/>
      <c r="C1479" s="180" t="s">
        <v>1531</v>
      </c>
      <c r="D1479" s="180" t="s">
        <v>146</v>
      </c>
      <c r="E1479" s="181" t="s">
        <v>1532</v>
      </c>
      <c r="F1479" s="182" t="s">
        <v>1533</v>
      </c>
      <c r="G1479" s="183" t="s">
        <v>232</v>
      </c>
      <c r="H1479" s="184">
        <v>680.46600000000001</v>
      </c>
      <c r="I1479" s="185"/>
      <c r="J1479" s="186">
        <f>ROUND(I1479*H1479,2)</f>
        <v>0</v>
      </c>
      <c r="K1479" s="182" t="s">
        <v>150</v>
      </c>
      <c r="L1479" s="41"/>
      <c r="M1479" s="187" t="s">
        <v>19</v>
      </c>
      <c r="N1479" s="188" t="s">
        <v>40</v>
      </c>
      <c r="O1479" s="66"/>
      <c r="P1479" s="189">
        <f>O1479*H1479</f>
        <v>0</v>
      </c>
      <c r="Q1479" s="189">
        <v>0</v>
      </c>
      <c r="R1479" s="189">
        <f>Q1479*H1479</f>
        <v>0</v>
      </c>
      <c r="S1479" s="189">
        <v>0</v>
      </c>
      <c r="T1479" s="190">
        <f>S1479*H1479</f>
        <v>0</v>
      </c>
      <c r="U1479" s="36"/>
      <c r="V1479" s="36"/>
      <c r="W1479" s="36"/>
      <c r="X1479" s="36"/>
      <c r="Y1479" s="36"/>
      <c r="Z1479" s="36"/>
      <c r="AA1479" s="36"/>
      <c r="AB1479" s="36"/>
      <c r="AC1479" s="36"/>
      <c r="AD1479" s="36"/>
      <c r="AE1479" s="36"/>
      <c r="AR1479" s="191" t="s">
        <v>106</v>
      </c>
      <c r="AT1479" s="191" t="s">
        <v>146</v>
      </c>
      <c r="AU1479" s="191" t="s">
        <v>78</v>
      </c>
      <c r="AY1479" s="19" t="s">
        <v>144</v>
      </c>
      <c r="BE1479" s="192">
        <f>IF(N1479="základní",J1479,0)</f>
        <v>0</v>
      </c>
      <c r="BF1479" s="192">
        <f>IF(N1479="snížená",J1479,0)</f>
        <v>0</v>
      </c>
      <c r="BG1479" s="192">
        <f>IF(N1479="zákl. přenesená",J1479,0)</f>
        <v>0</v>
      </c>
      <c r="BH1479" s="192">
        <f>IF(N1479="sníž. přenesená",J1479,0)</f>
        <v>0</v>
      </c>
      <c r="BI1479" s="192">
        <f>IF(N1479="nulová",J1479,0)</f>
        <v>0</v>
      </c>
      <c r="BJ1479" s="19" t="s">
        <v>74</v>
      </c>
      <c r="BK1479" s="192">
        <f>ROUND(I1479*H1479,2)</f>
        <v>0</v>
      </c>
      <c r="BL1479" s="19" t="s">
        <v>106</v>
      </c>
      <c r="BM1479" s="191" t="s">
        <v>1534</v>
      </c>
    </row>
    <row r="1480" spans="1:65" s="2" customFormat="1" ht="10.199999999999999">
      <c r="A1480" s="36"/>
      <c r="B1480" s="37"/>
      <c r="C1480" s="38"/>
      <c r="D1480" s="193" t="s">
        <v>152</v>
      </c>
      <c r="E1480" s="38"/>
      <c r="F1480" s="194" t="s">
        <v>1535</v>
      </c>
      <c r="G1480" s="38"/>
      <c r="H1480" s="38"/>
      <c r="I1480" s="195"/>
      <c r="J1480" s="38"/>
      <c r="K1480" s="38"/>
      <c r="L1480" s="41"/>
      <c r="M1480" s="196"/>
      <c r="N1480" s="197"/>
      <c r="O1480" s="66"/>
      <c r="P1480" s="66"/>
      <c r="Q1480" s="66"/>
      <c r="R1480" s="66"/>
      <c r="S1480" s="66"/>
      <c r="T1480" s="67"/>
      <c r="U1480" s="36"/>
      <c r="V1480" s="36"/>
      <c r="W1480" s="36"/>
      <c r="X1480" s="36"/>
      <c r="Y1480" s="36"/>
      <c r="Z1480" s="36"/>
      <c r="AA1480" s="36"/>
      <c r="AB1480" s="36"/>
      <c r="AC1480" s="36"/>
      <c r="AD1480" s="36"/>
      <c r="AE1480" s="36"/>
      <c r="AT1480" s="19" t="s">
        <v>152</v>
      </c>
      <c r="AU1480" s="19" t="s">
        <v>78</v>
      </c>
    </row>
    <row r="1481" spans="1:65" s="2" customFormat="1" ht="24.15" customHeight="1">
      <c r="A1481" s="36"/>
      <c r="B1481" s="37"/>
      <c r="C1481" s="180" t="s">
        <v>1536</v>
      </c>
      <c r="D1481" s="180" t="s">
        <v>146</v>
      </c>
      <c r="E1481" s="181" t="s">
        <v>1537</v>
      </c>
      <c r="F1481" s="182" t="s">
        <v>1538</v>
      </c>
      <c r="G1481" s="183" t="s">
        <v>232</v>
      </c>
      <c r="H1481" s="184">
        <v>96.31</v>
      </c>
      <c r="I1481" s="185"/>
      <c r="J1481" s="186">
        <f>ROUND(I1481*H1481,2)</f>
        <v>0</v>
      </c>
      <c r="K1481" s="182" t="s">
        <v>150</v>
      </c>
      <c r="L1481" s="41"/>
      <c r="M1481" s="187" t="s">
        <v>19</v>
      </c>
      <c r="N1481" s="188" t="s">
        <v>40</v>
      </c>
      <c r="O1481" s="66"/>
      <c r="P1481" s="189">
        <f>O1481*H1481</f>
        <v>0</v>
      </c>
      <c r="Q1481" s="189">
        <v>1.2999999999999999E-4</v>
      </c>
      <c r="R1481" s="189">
        <f>Q1481*H1481</f>
        <v>1.25203E-2</v>
      </c>
      <c r="S1481" s="189">
        <v>0</v>
      </c>
      <c r="T1481" s="190">
        <f>S1481*H1481</f>
        <v>0</v>
      </c>
      <c r="U1481" s="36"/>
      <c r="V1481" s="36"/>
      <c r="W1481" s="36"/>
      <c r="X1481" s="36"/>
      <c r="Y1481" s="36"/>
      <c r="Z1481" s="36"/>
      <c r="AA1481" s="36"/>
      <c r="AB1481" s="36"/>
      <c r="AC1481" s="36"/>
      <c r="AD1481" s="36"/>
      <c r="AE1481" s="36"/>
      <c r="AR1481" s="191" t="s">
        <v>106</v>
      </c>
      <c r="AT1481" s="191" t="s">
        <v>146</v>
      </c>
      <c r="AU1481" s="191" t="s">
        <v>78</v>
      </c>
      <c r="AY1481" s="19" t="s">
        <v>144</v>
      </c>
      <c r="BE1481" s="192">
        <f>IF(N1481="základní",J1481,0)</f>
        <v>0</v>
      </c>
      <c r="BF1481" s="192">
        <f>IF(N1481="snížená",J1481,0)</f>
        <v>0</v>
      </c>
      <c r="BG1481" s="192">
        <f>IF(N1481="zákl. přenesená",J1481,0)</f>
        <v>0</v>
      </c>
      <c r="BH1481" s="192">
        <f>IF(N1481="sníž. přenesená",J1481,0)</f>
        <v>0</v>
      </c>
      <c r="BI1481" s="192">
        <f>IF(N1481="nulová",J1481,0)</f>
        <v>0</v>
      </c>
      <c r="BJ1481" s="19" t="s">
        <v>74</v>
      </c>
      <c r="BK1481" s="192">
        <f>ROUND(I1481*H1481,2)</f>
        <v>0</v>
      </c>
      <c r="BL1481" s="19" t="s">
        <v>106</v>
      </c>
      <c r="BM1481" s="191" t="s">
        <v>1539</v>
      </c>
    </row>
    <row r="1482" spans="1:65" s="2" customFormat="1" ht="10.199999999999999">
      <c r="A1482" s="36"/>
      <c r="B1482" s="37"/>
      <c r="C1482" s="38"/>
      <c r="D1482" s="193" t="s">
        <v>152</v>
      </c>
      <c r="E1482" s="38"/>
      <c r="F1482" s="194" t="s">
        <v>1540</v>
      </c>
      <c r="G1482" s="38"/>
      <c r="H1482" s="38"/>
      <c r="I1482" s="195"/>
      <c r="J1482" s="38"/>
      <c r="K1482" s="38"/>
      <c r="L1482" s="41"/>
      <c r="M1482" s="196"/>
      <c r="N1482" s="197"/>
      <c r="O1482" s="66"/>
      <c r="P1482" s="66"/>
      <c r="Q1482" s="66"/>
      <c r="R1482" s="66"/>
      <c r="S1482" s="66"/>
      <c r="T1482" s="67"/>
      <c r="U1482" s="36"/>
      <c r="V1482" s="36"/>
      <c r="W1482" s="36"/>
      <c r="X1482" s="36"/>
      <c r="Y1482" s="36"/>
      <c r="Z1482" s="36"/>
      <c r="AA1482" s="36"/>
      <c r="AB1482" s="36"/>
      <c r="AC1482" s="36"/>
      <c r="AD1482" s="36"/>
      <c r="AE1482" s="36"/>
      <c r="AT1482" s="19" t="s">
        <v>152</v>
      </c>
      <c r="AU1482" s="19" t="s">
        <v>78</v>
      </c>
    </row>
    <row r="1483" spans="1:65" s="13" customFormat="1" ht="10.199999999999999">
      <c r="B1483" s="198"/>
      <c r="C1483" s="199"/>
      <c r="D1483" s="200" t="s">
        <v>154</v>
      </c>
      <c r="E1483" s="201" t="s">
        <v>19</v>
      </c>
      <c r="F1483" s="202" t="s">
        <v>1541</v>
      </c>
      <c r="G1483" s="199"/>
      <c r="H1483" s="201" t="s">
        <v>19</v>
      </c>
      <c r="I1483" s="203"/>
      <c r="J1483" s="199"/>
      <c r="K1483" s="199"/>
      <c r="L1483" s="204"/>
      <c r="M1483" s="205"/>
      <c r="N1483" s="206"/>
      <c r="O1483" s="206"/>
      <c r="P1483" s="206"/>
      <c r="Q1483" s="206"/>
      <c r="R1483" s="206"/>
      <c r="S1483" s="206"/>
      <c r="T1483" s="207"/>
      <c r="AT1483" s="208" t="s">
        <v>154</v>
      </c>
      <c r="AU1483" s="208" t="s">
        <v>78</v>
      </c>
      <c r="AV1483" s="13" t="s">
        <v>74</v>
      </c>
      <c r="AW1483" s="13" t="s">
        <v>31</v>
      </c>
      <c r="AX1483" s="13" t="s">
        <v>69</v>
      </c>
      <c r="AY1483" s="208" t="s">
        <v>144</v>
      </c>
    </row>
    <row r="1484" spans="1:65" s="14" customFormat="1" ht="10.199999999999999">
      <c r="B1484" s="209"/>
      <c r="C1484" s="210"/>
      <c r="D1484" s="200" t="s">
        <v>154</v>
      </c>
      <c r="E1484" s="211" t="s">
        <v>19</v>
      </c>
      <c r="F1484" s="212" t="s">
        <v>1542</v>
      </c>
      <c r="G1484" s="210"/>
      <c r="H1484" s="213">
        <v>96.31</v>
      </c>
      <c r="I1484" s="214"/>
      <c r="J1484" s="210"/>
      <c r="K1484" s="210"/>
      <c r="L1484" s="215"/>
      <c r="M1484" s="216"/>
      <c r="N1484" s="217"/>
      <c r="O1484" s="217"/>
      <c r="P1484" s="217"/>
      <c r="Q1484" s="217"/>
      <c r="R1484" s="217"/>
      <c r="S1484" s="217"/>
      <c r="T1484" s="218"/>
      <c r="AT1484" s="219" t="s">
        <v>154</v>
      </c>
      <c r="AU1484" s="219" t="s">
        <v>78</v>
      </c>
      <c r="AV1484" s="14" t="s">
        <v>78</v>
      </c>
      <c r="AW1484" s="14" t="s">
        <v>31</v>
      </c>
      <c r="AX1484" s="14" t="s">
        <v>69</v>
      </c>
      <c r="AY1484" s="219" t="s">
        <v>144</v>
      </c>
    </row>
    <row r="1485" spans="1:65" s="15" customFormat="1" ht="10.199999999999999">
      <c r="B1485" s="220"/>
      <c r="C1485" s="221"/>
      <c r="D1485" s="200" t="s">
        <v>154</v>
      </c>
      <c r="E1485" s="222" t="s">
        <v>19</v>
      </c>
      <c r="F1485" s="223" t="s">
        <v>158</v>
      </c>
      <c r="G1485" s="221"/>
      <c r="H1485" s="224">
        <v>96.31</v>
      </c>
      <c r="I1485" s="225"/>
      <c r="J1485" s="221"/>
      <c r="K1485" s="221"/>
      <c r="L1485" s="226"/>
      <c r="M1485" s="227"/>
      <c r="N1485" s="228"/>
      <c r="O1485" s="228"/>
      <c r="P1485" s="228"/>
      <c r="Q1485" s="228"/>
      <c r="R1485" s="228"/>
      <c r="S1485" s="228"/>
      <c r="T1485" s="229"/>
      <c r="AT1485" s="230" t="s">
        <v>154</v>
      </c>
      <c r="AU1485" s="230" t="s">
        <v>78</v>
      </c>
      <c r="AV1485" s="15" t="s">
        <v>106</v>
      </c>
      <c r="AW1485" s="15" t="s">
        <v>31</v>
      </c>
      <c r="AX1485" s="15" t="s">
        <v>74</v>
      </c>
      <c r="AY1485" s="230" t="s">
        <v>144</v>
      </c>
    </row>
    <row r="1486" spans="1:65" s="2" customFormat="1" ht="24.15" customHeight="1">
      <c r="A1486" s="36"/>
      <c r="B1486" s="37"/>
      <c r="C1486" s="180" t="s">
        <v>1543</v>
      </c>
      <c r="D1486" s="180" t="s">
        <v>146</v>
      </c>
      <c r="E1486" s="181" t="s">
        <v>1544</v>
      </c>
      <c r="F1486" s="182" t="s">
        <v>1545</v>
      </c>
      <c r="G1486" s="183" t="s">
        <v>232</v>
      </c>
      <c r="H1486" s="184">
        <v>212.11</v>
      </c>
      <c r="I1486" s="185"/>
      <c r="J1486" s="186">
        <f>ROUND(I1486*H1486,2)</f>
        <v>0</v>
      </c>
      <c r="K1486" s="182" t="s">
        <v>150</v>
      </c>
      <c r="L1486" s="41"/>
      <c r="M1486" s="187" t="s">
        <v>19</v>
      </c>
      <c r="N1486" s="188" t="s">
        <v>40</v>
      </c>
      <c r="O1486" s="66"/>
      <c r="P1486" s="189">
        <f>O1486*H1486</f>
        <v>0</v>
      </c>
      <c r="Q1486" s="189">
        <v>2.1000000000000001E-4</v>
      </c>
      <c r="R1486" s="189">
        <f>Q1486*H1486</f>
        <v>4.4543100000000002E-2</v>
      </c>
      <c r="S1486" s="189">
        <v>0</v>
      </c>
      <c r="T1486" s="190">
        <f>S1486*H1486</f>
        <v>0</v>
      </c>
      <c r="U1486" s="36"/>
      <c r="V1486" s="36"/>
      <c r="W1486" s="36"/>
      <c r="X1486" s="36"/>
      <c r="Y1486" s="36"/>
      <c r="Z1486" s="36"/>
      <c r="AA1486" s="36"/>
      <c r="AB1486" s="36"/>
      <c r="AC1486" s="36"/>
      <c r="AD1486" s="36"/>
      <c r="AE1486" s="36"/>
      <c r="AR1486" s="191" t="s">
        <v>106</v>
      </c>
      <c r="AT1486" s="191" t="s">
        <v>146</v>
      </c>
      <c r="AU1486" s="191" t="s">
        <v>78</v>
      </c>
      <c r="AY1486" s="19" t="s">
        <v>144</v>
      </c>
      <c r="BE1486" s="192">
        <f>IF(N1486="základní",J1486,0)</f>
        <v>0</v>
      </c>
      <c r="BF1486" s="192">
        <f>IF(N1486="snížená",J1486,0)</f>
        <v>0</v>
      </c>
      <c r="BG1486" s="192">
        <f>IF(N1486="zákl. přenesená",J1486,0)</f>
        <v>0</v>
      </c>
      <c r="BH1486" s="192">
        <f>IF(N1486="sníž. přenesená",J1486,0)</f>
        <v>0</v>
      </c>
      <c r="BI1486" s="192">
        <f>IF(N1486="nulová",J1486,0)</f>
        <v>0</v>
      </c>
      <c r="BJ1486" s="19" t="s">
        <v>74</v>
      </c>
      <c r="BK1486" s="192">
        <f>ROUND(I1486*H1486,2)</f>
        <v>0</v>
      </c>
      <c r="BL1486" s="19" t="s">
        <v>106</v>
      </c>
      <c r="BM1486" s="191" t="s">
        <v>1546</v>
      </c>
    </row>
    <row r="1487" spans="1:65" s="2" customFormat="1" ht="10.199999999999999">
      <c r="A1487" s="36"/>
      <c r="B1487" s="37"/>
      <c r="C1487" s="38"/>
      <c r="D1487" s="193" t="s">
        <v>152</v>
      </c>
      <c r="E1487" s="38"/>
      <c r="F1487" s="194" t="s">
        <v>1547</v>
      </c>
      <c r="G1487" s="38"/>
      <c r="H1487" s="38"/>
      <c r="I1487" s="195"/>
      <c r="J1487" s="38"/>
      <c r="K1487" s="38"/>
      <c r="L1487" s="41"/>
      <c r="M1487" s="196"/>
      <c r="N1487" s="197"/>
      <c r="O1487" s="66"/>
      <c r="P1487" s="66"/>
      <c r="Q1487" s="66"/>
      <c r="R1487" s="66"/>
      <c r="S1487" s="66"/>
      <c r="T1487" s="67"/>
      <c r="U1487" s="36"/>
      <c r="V1487" s="36"/>
      <c r="W1487" s="36"/>
      <c r="X1487" s="36"/>
      <c r="Y1487" s="36"/>
      <c r="Z1487" s="36"/>
      <c r="AA1487" s="36"/>
      <c r="AB1487" s="36"/>
      <c r="AC1487" s="36"/>
      <c r="AD1487" s="36"/>
      <c r="AE1487" s="36"/>
      <c r="AT1487" s="19" t="s">
        <v>152</v>
      </c>
      <c r="AU1487" s="19" t="s">
        <v>78</v>
      </c>
    </row>
    <row r="1488" spans="1:65" s="14" customFormat="1" ht="10.199999999999999">
      <c r="B1488" s="209"/>
      <c r="C1488" s="210"/>
      <c r="D1488" s="200" t="s">
        <v>154</v>
      </c>
      <c r="E1488" s="211" t="s">
        <v>19</v>
      </c>
      <c r="F1488" s="212" t="s">
        <v>1548</v>
      </c>
      <c r="G1488" s="210"/>
      <c r="H1488" s="213">
        <v>212.11</v>
      </c>
      <c r="I1488" s="214"/>
      <c r="J1488" s="210"/>
      <c r="K1488" s="210"/>
      <c r="L1488" s="215"/>
      <c r="M1488" s="216"/>
      <c r="N1488" s="217"/>
      <c r="O1488" s="217"/>
      <c r="P1488" s="217"/>
      <c r="Q1488" s="217"/>
      <c r="R1488" s="217"/>
      <c r="S1488" s="217"/>
      <c r="T1488" s="218"/>
      <c r="AT1488" s="219" t="s">
        <v>154</v>
      </c>
      <c r="AU1488" s="219" t="s">
        <v>78</v>
      </c>
      <c r="AV1488" s="14" t="s">
        <v>78</v>
      </c>
      <c r="AW1488" s="14" t="s">
        <v>31</v>
      </c>
      <c r="AX1488" s="14" t="s">
        <v>69</v>
      </c>
      <c r="AY1488" s="219" t="s">
        <v>144</v>
      </c>
    </row>
    <row r="1489" spans="1:65" s="15" customFormat="1" ht="10.199999999999999">
      <c r="B1489" s="220"/>
      <c r="C1489" s="221"/>
      <c r="D1489" s="200" t="s">
        <v>154</v>
      </c>
      <c r="E1489" s="222" t="s">
        <v>19</v>
      </c>
      <c r="F1489" s="223" t="s">
        <v>158</v>
      </c>
      <c r="G1489" s="221"/>
      <c r="H1489" s="224">
        <v>212.11</v>
      </c>
      <c r="I1489" s="225"/>
      <c r="J1489" s="221"/>
      <c r="K1489" s="221"/>
      <c r="L1489" s="226"/>
      <c r="M1489" s="227"/>
      <c r="N1489" s="228"/>
      <c r="O1489" s="228"/>
      <c r="P1489" s="228"/>
      <c r="Q1489" s="228"/>
      <c r="R1489" s="228"/>
      <c r="S1489" s="228"/>
      <c r="T1489" s="229"/>
      <c r="AT1489" s="230" t="s">
        <v>154</v>
      </c>
      <c r="AU1489" s="230" t="s">
        <v>78</v>
      </c>
      <c r="AV1489" s="15" t="s">
        <v>106</v>
      </c>
      <c r="AW1489" s="15" t="s">
        <v>31</v>
      </c>
      <c r="AX1489" s="15" t="s">
        <v>74</v>
      </c>
      <c r="AY1489" s="230" t="s">
        <v>144</v>
      </c>
    </row>
    <row r="1490" spans="1:65" s="2" customFormat="1" ht="24.15" customHeight="1">
      <c r="A1490" s="36"/>
      <c r="B1490" s="37"/>
      <c r="C1490" s="180" t="s">
        <v>1549</v>
      </c>
      <c r="D1490" s="180" t="s">
        <v>146</v>
      </c>
      <c r="E1490" s="181" t="s">
        <v>1550</v>
      </c>
      <c r="F1490" s="182" t="s">
        <v>1551</v>
      </c>
      <c r="G1490" s="183" t="s">
        <v>250</v>
      </c>
      <c r="H1490" s="184">
        <v>15</v>
      </c>
      <c r="I1490" s="185"/>
      <c r="J1490" s="186">
        <f>ROUND(I1490*H1490,2)</f>
        <v>0</v>
      </c>
      <c r="K1490" s="182" t="s">
        <v>150</v>
      </c>
      <c r="L1490" s="41"/>
      <c r="M1490" s="187" t="s">
        <v>19</v>
      </c>
      <c r="N1490" s="188" t="s">
        <v>40</v>
      </c>
      <c r="O1490" s="66"/>
      <c r="P1490" s="189">
        <f>O1490*H1490</f>
        <v>0</v>
      </c>
      <c r="Q1490" s="189">
        <v>0</v>
      </c>
      <c r="R1490" s="189">
        <f>Q1490*H1490</f>
        <v>0</v>
      </c>
      <c r="S1490" s="189">
        <v>0</v>
      </c>
      <c r="T1490" s="190">
        <f>S1490*H1490</f>
        <v>0</v>
      </c>
      <c r="U1490" s="36"/>
      <c r="V1490" s="36"/>
      <c r="W1490" s="36"/>
      <c r="X1490" s="36"/>
      <c r="Y1490" s="36"/>
      <c r="Z1490" s="36"/>
      <c r="AA1490" s="36"/>
      <c r="AB1490" s="36"/>
      <c r="AC1490" s="36"/>
      <c r="AD1490" s="36"/>
      <c r="AE1490" s="36"/>
      <c r="AR1490" s="191" t="s">
        <v>106</v>
      </c>
      <c r="AT1490" s="191" t="s">
        <v>146</v>
      </c>
      <c r="AU1490" s="191" t="s">
        <v>78</v>
      </c>
      <c r="AY1490" s="19" t="s">
        <v>144</v>
      </c>
      <c r="BE1490" s="192">
        <f>IF(N1490="základní",J1490,0)</f>
        <v>0</v>
      </c>
      <c r="BF1490" s="192">
        <f>IF(N1490="snížená",J1490,0)</f>
        <v>0</v>
      </c>
      <c r="BG1490" s="192">
        <f>IF(N1490="zákl. přenesená",J1490,0)</f>
        <v>0</v>
      </c>
      <c r="BH1490" s="192">
        <f>IF(N1490="sníž. přenesená",J1490,0)</f>
        <v>0</v>
      </c>
      <c r="BI1490" s="192">
        <f>IF(N1490="nulová",J1490,0)</f>
        <v>0</v>
      </c>
      <c r="BJ1490" s="19" t="s">
        <v>74</v>
      </c>
      <c r="BK1490" s="192">
        <f>ROUND(I1490*H1490,2)</f>
        <v>0</v>
      </c>
      <c r="BL1490" s="19" t="s">
        <v>106</v>
      </c>
      <c r="BM1490" s="191" t="s">
        <v>1552</v>
      </c>
    </row>
    <row r="1491" spans="1:65" s="2" customFormat="1" ht="10.199999999999999">
      <c r="A1491" s="36"/>
      <c r="B1491" s="37"/>
      <c r="C1491" s="38"/>
      <c r="D1491" s="193" t="s">
        <v>152</v>
      </c>
      <c r="E1491" s="38"/>
      <c r="F1491" s="194" t="s">
        <v>1553</v>
      </c>
      <c r="G1491" s="38"/>
      <c r="H1491" s="38"/>
      <c r="I1491" s="195"/>
      <c r="J1491" s="38"/>
      <c r="K1491" s="38"/>
      <c r="L1491" s="41"/>
      <c r="M1491" s="196"/>
      <c r="N1491" s="197"/>
      <c r="O1491" s="66"/>
      <c r="P1491" s="66"/>
      <c r="Q1491" s="66"/>
      <c r="R1491" s="66"/>
      <c r="S1491" s="66"/>
      <c r="T1491" s="67"/>
      <c r="U1491" s="36"/>
      <c r="V1491" s="36"/>
      <c r="W1491" s="36"/>
      <c r="X1491" s="36"/>
      <c r="Y1491" s="36"/>
      <c r="Z1491" s="36"/>
      <c r="AA1491" s="36"/>
      <c r="AB1491" s="36"/>
      <c r="AC1491" s="36"/>
      <c r="AD1491" s="36"/>
      <c r="AE1491" s="36"/>
      <c r="AT1491" s="19" t="s">
        <v>152</v>
      </c>
      <c r="AU1491" s="19" t="s">
        <v>78</v>
      </c>
    </row>
    <row r="1492" spans="1:65" s="13" customFormat="1" ht="10.199999999999999">
      <c r="B1492" s="198"/>
      <c r="C1492" s="199"/>
      <c r="D1492" s="200" t="s">
        <v>154</v>
      </c>
      <c r="E1492" s="201" t="s">
        <v>19</v>
      </c>
      <c r="F1492" s="202" t="s">
        <v>1554</v>
      </c>
      <c r="G1492" s="199"/>
      <c r="H1492" s="201" t="s">
        <v>19</v>
      </c>
      <c r="I1492" s="203"/>
      <c r="J1492" s="199"/>
      <c r="K1492" s="199"/>
      <c r="L1492" s="204"/>
      <c r="M1492" s="205"/>
      <c r="N1492" s="206"/>
      <c r="O1492" s="206"/>
      <c r="P1492" s="206"/>
      <c r="Q1492" s="206"/>
      <c r="R1492" s="206"/>
      <c r="S1492" s="206"/>
      <c r="T1492" s="207"/>
      <c r="AT1492" s="208" t="s">
        <v>154</v>
      </c>
      <c r="AU1492" s="208" t="s">
        <v>78</v>
      </c>
      <c r="AV1492" s="13" t="s">
        <v>74</v>
      </c>
      <c r="AW1492" s="13" t="s">
        <v>31</v>
      </c>
      <c r="AX1492" s="13" t="s">
        <v>69</v>
      </c>
      <c r="AY1492" s="208" t="s">
        <v>144</v>
      </c>
    </row>
    <row r="1493" spans="1:65" s="14" customFormat="1" ht="10.199999999999999">
      <c r="B1493" s="209"/>
      <c r="C1493" s="210"/>
      <c r="D1493" s="200" t="s">
        <v>154</v>
      </c>
      <c r="E1493" s="211" t="s">
        <v>19</v>
      </c>
      <c r="F1493" s="212" t="s">
        <v>1555</v>
      </c>
      <c r="G1493" s="210"/>
      <c r="H1493" s="213">
        <v>15</v>
      </c>
      <c r="I1493" s="214"/>
      <c r="J1493" s="210"/>
      <c r="K1493" s="210"/>
      <c r="L1493" s="215"/>
      <c r="M1493" s="216"/>
      <c r="N1493" s="217"/>
      <c r="O1493" s="217"/>
      <c r="P1493" s="217"/>
      <c r="Q1493" s="217"/>
      <c r="R1493" s="217"/>
      <c r="S1493" s="217"/>
      <c r="T1493" s="218"/>
      <c r="AT1493" s="219" t="s">
        <v>154</v>
      </c>
      <c r="AU1493" s="219" t="s">
        <v>78</v>
      </c>
      <c r="AV1493" s="14" t="s">
        <v>78</v>
      </c>
      <c r="AW1493" s="14" t="s">
        <v>31</v>
      </c>
      <c r="AX1493" s="14" t="s">
        <v>69</v>
      </c>
      <c r="AY1493" s="219" t="s">
        <v>144</v>
      </c>
    </row>
    <row r="1494" spans="1:65" s="15" customFormat="1" ht="10.199999999999999">
      <c r="B1494" s="220"/>
      <c r="C1494" s="221"/>
      <c r="D1494" s="200" t="s">
        <v>154</v>
      </c>
      <c r="E1494" s="222" t="s">
        <v>19</v>
      </c>
      <c r="F1494" s="223" t="s">
        <v>158</v>
      </c>
      <c r="G1494" s="221"/>
      <c r="H1494" s="224">
        <v>15</v>
      </c>
      <c r="I1494" s="225"/>
      <c r="J1494" s="221"/>
      <c r="K1494" s="221"/>
      <c r="L1494" s="226"/>
      <c r="M1494" s="227"/>
      <c r="N1494" s="228"/>
      <c r="O1494" s="228"/>
      <c r="P1494" s="228"/>
      <c r="Q1494" s="228"/>
      <c r="R1494" s="228"/>
      <c r="S1494" s="228"/>
      <c r="T1494" s="229"/>
      <c r="AT1494" s="230" t="s">
        <v>154</v>
      </c>
      <c r="AU1494" s="230" t="s">
        <v>78</v>
      </c>
      <c r="AV1494" s="15" t="s">
        <v>106</v>
      </c>
      <c r="AW1494" s="15" t="s">
        <v>31</v>
      </c>
      <c r="AX1494" s="15" t="s">
        <v>74</v>
      </c>
      <c r="AY1494" s="230" t="s">
        <v>144</v>
      </c>
    </row>
    <row r="1495" spans="1:65" s="2" customFormat="1" ht="24.15" customHeight="1">
      <c r="A1495" s="36"/>
      <c r="B1495" s="37"/>
      <c r="C1495" s="180" t="s">
        <v>1556</v>
      </c>
      <c r="D1495" s="180" t="s">
        <v>146</v>
      </c>
      <c r="E1495" s="181" t="s">
        <v>1557</v>
      </c>
      <c r="F1495" s="182" t="s">
        <v>1558</v>
      </c>
      <c r="G1495" s="183" t="s">
        <v>250</v>
      </c>
      <c r="H1495" s="184">
        <v>1350</v>
      </c>
      <c r="I1495" s="185"/>
      <c r="J1495" s="186">
        <f>ROUND(I1495*H1495,2)</f>
        <v>0</v>
      </c>
      <c r="K1495" s="182" t="s">
        <v>150</v>
      </c>
      <c r="L1495" s="41"/>
      <c r="M1495" s="187" t="s">
        <v>19</v>
      </c>
      <c r="N1495" s="188" t="s">
        <v>40</v>
      </c>
      <c r="O1495" s="66"/>
      <c r="P1495" s="189">
        <f>O1495*H1495</f>
        <v>0</v>
      </c>
      <c r="Q1495" s="189">
        <v>0</v>
      </c>
      <c r="R1495" s="189">
        <f>Q1495*H1495</f>
        <v>0</v>
      </c>
      <c r="S1495" s="189">
        <v>0</v>
      </c>
      <c r="T1495" s="190">
        <f>S1495*H1495</f>
        <v>0</v>
      </c>
      <c r="U1495" s="36"/>
      <c r="V1495" s="36"/>
      <c r="W1495" s="36"/>
      <c r="X1495" s="36"/>
      <c r="Y1495" s="36"/>
      <c r="Z1495" s="36"/>
      <c r="AA1495" s="36"/>
      <c r="AB1495" s="36"/>
      <c r="AC1495" s="36"/>
      <c r="AD1495" s="36"/>
      <c r="AE1495" s="36"/>
      <c r="AR1495" s="191" t="s">
        <v>106</v>
      </c>
      <c r="AT1495" s="191" t="s">
        <v>146</v>
      </c>
      <c r="AU1495" s="191" t="s">
        <v>78</v>
      </c>
      <c r="AY1495" s="19" t="s">
        <v>144</v>
      </c>
      <c r="BE1495" s="192">
        <f>IF(N1495="základní",J1495,0)</f>
        <v>0</v>
      </c>
      <c r="BF1495" s="192">
        <f>IF(N1495="snížená",J1495,0)</f>
        <v>0</v>
      </c>
      <c r="BG1495" s="192">
        <f>IF(N1495="zákl. přenesená",J1495,0)</f>
        <v>0</v>
      </c>
      <c r="BH1495" s="192">
        <f>IF(N1495="sníž. přenesená",J1495,0)</f>
        <v>0</v>
      </c>
      <c r="BI1495" s="192">
        <f>IF(N1495="nulová",J1495,0)</f>
        <v>0</v>
      </c>
      <c r="BJ1495" s="19" t="s">
        <v>74</v>
      </c>
      <c r="BK1495" s="192">
        <f>ROUND(I1495*H1495,2)</f>
        <v>0</v>
      </c>
      <c r="BL1495" s="19" t="s">
        <v>106</v>
      </c>
      <c r="BM1495" s="191" t="s">
        <v>1559</v>
      </c>
    </row>
    <row r="1496" spans="1:65" s="2" customFormat="1" ht="10.199999999999999">
      <c r="A1496" s="36"/>
      <c r="B1496" s="37"/>
      <c r="C1496" s="38"/>
      <c r="D1496" s="193" t="s">
        <v>152</v>
      </c>
      <c r="E1496" s="38"/>
      <c r="F1496" s="194" t="s">
        <v>1560</v>
      </c>
      <c r="G1496" s="38"/>
      <c r="H1496" s="38"/>
      <c r="I1496" s="195"/>
      <c r="J1496" s="38"/>
      <c r="K1496" s="38"/>
      <c r="L1496" s="41"/>
      <c r="M1496" s="196"/>
      <c r="N1496" s="197"/>
      <c r="O1496" s="66"/>
      <c r="P1496" s="66"/>
      <c r="Q1496" s="66"/>
      <c r="R1496" s="66"/>
      <c r="S1496" s="66"/>
      <c r="T1496" s="67"/>
      <c r="U1496" s="36"/>
      <c r="V1496" s="36"/>
      <c r="W1496" s="36"/>
      <c r="X1496" s="36"/>
      <c r="Y1496" s="36"/>
      <c r="Z1496" s="36"/>
      <c r="AA1496" s="36"/>
      <c r="AB1496" s="36"/>
      <c r="AC1496" s="36"/>
      <c r="AD1496" s="36"/>
      <c r="AE1496" s="36"/>
      <c r="AT1496" s="19" t="s">
        <v>152</v>
      </c>
      <c r="AU1496" s="19" t="s">
        <v>78</v>
      </c>
    </row>
    <row r="1497" spans="1:65" s="14" customFormat="1" ht="10.199999999999999">
      <c r="B1497" s="209"/>
      <c r="C1497" s="210"/>
      <c r="D1497" s="200" t="s">
        <v>154</v>
      </c>
      <c r="E1497" s="210"/>
      <c r="F1497" s="212" t="s">
        <v>1561</v>
      </c>
      <c r="G1497" s="210"/>
      <c r="H1497" s="213">
        <v>1350</v>
      </c>
      <c r="I1497" s="214"/>
      <c r="J1497" s="210"/>
      <c r="K1497" s="210"/>
      <c r="L1497" s="215"/>
      <c r="M1497" s="216"/>
      <c r="N1497" s="217"/>
      <c r="O1497" s="217"/>
      <c r="P1497" s="217"/>
      <c r="Q1497" s="217"/>
      <c r="R1497" s="217"/>
      <c r="S1497" s="217"/>
      <c r="T1497" s="218"/>
      <c r="AT1497" s="219" t="s">
        <v>154</v>
      </c>
      <c r="AU1497" s="219" t="s">
        <v>78</v>
      </c>
      <c r="AV1497" s="14" t="s">
        <v>78</v>
      </c>
      <c r="AW1497" s="14" t="s">
        <v>4</v>
      </c>
      <c r="AX1497" s="14" t="s">
        <v>74</v>
      </c>
      <c r="AY1497" s="219" t="s">
        <v>144</v>
      </c>
    </row>
    <row r="1498" spans="1:65" s="2" customFormat="1" ht="24.15" customHeight="1">
      <c r="A1498" s="36"/>
      <c r="B1498" s="37"/>
      <c r="C1498" s="180" t="s">
        <v>1562</v>
      </c>
      <c r="D1498" s="180" t="s">
        <v>146</v>
      </c>
      <c r="E1498" s="181" t="s">
        <v>1563</v>
      </c>
      <c r="F1498" s="182" t="s">
        <v>1564</v>
      </c>
      <c r="G1498" s="183" t="s">
        <v>250</v>
      </c>
      <c r="H1498" s="184">
        <v>15</v>
      </c>
      <c r="I1498" s="185"/>
      <c r="J1498" s="186">
        <f>ROUND(I1498*H1498,2)</f>
        <v>0</v>
      </c>
      <c r="K1498" s="182" t="s">
        <v>150</v>
      </c>
      <c r="L1498" s="41"/>
      <c r="M1498" s="187" t="s">
        <v>19</v>
      </c>
      <c r="N1498" s="188" t="s">
        <v>40</v>
      </c>
      <c r="O1498" s="66"/>
      <c r="P1498" s="189">
        <f>O1498*H1498</f>
        <v>0</v>
      </c>
      <c r="Q1498" s="189">
        <v>0</v>
      </c>
      <c r="R1498" s="189">
        <f>Q1498*H1498</f>
        <v>0</v>
      </c>
      <c r="S1498" s="189">
        <v>0</v>
      </c>
      <c r="T1498" s="190">
        <f>S1498*H1498</f>
        <v>0</v>
      </c>
      <c r="U1498" s="36"/>
      <c r="V1498" s="36"/>
      <c r="W1498" s="36"/>
      <c r="X1498" s="36"/>
      <c r="Y1498" s="36"/>
      <c r="Z1498" s="36"/>
      <c r="AA1498" s="36"/>
      <c r="AB1498" s="36"/>
      <c r="AC1498" s="36"/>
      <c r="AD1498" s="36"/>
      <c r="AE1498" s="36"/>
      <c r="AR1498" s="191" t="s">
        <v>106</v>
      </c>
      <c r="AT1498" s="191" t="s">
        <v>146</v>
      </c>
      <c r="AU1498" s="191" t="s">
        <v>78</v>
      </c>
      <c r="AY1498" s="19" t="s">
        <v>144</v>
      </c>
      <c r="BE1498" s="192">
        <f>IF(N1498="základní",J1498,0)</f>
        <v>0</v>
      </c>
      <c r="BF1498" s="192">
        <f>IF(N1498="snížená",J1498,0)</f>
        <v>0</v>
      </c>
      <c r="BG1498" s="192">
        <f>IF(N1498="zákl. přenesená",J1498,0)</f>
        <v>0</v>
      </c>
      <c r="BH1498" s="192">
        <f>IF(N1498="sníž. přenesená",J1498,0)</f>
        <v>0</v>
      </c>
      <c r="BI1498" s="192">
        <f>IF(N1498="nulová",J1498,0)</f>
        <v>0</v>
      </c>
      <c r="BJ1498" s="19" t="s">
        <v>74</v>
      </c>
      <c r="BK1498" s="192">
        <f>ROUND(I1498*H1498,2)</f>
        <v>0</v>
      </c>
      <c r="BL1498" s="19" t="s">
        <v>106</v>
      </c>
      <c r="BM1498" s="191" t="s">
        <v>1565</v>
      </c>
    </row>
    <row r="1499" spans="1:65" s="2" customFormat="1" ht="10.199999999999999">
      <c r="A1499" s="36"/>
      <c r="B1499" s="37"/>
      <c r="C1499" s="38"/>
      <c r="D1499" s="193" t="s">
        <v>152</v>
      </c>
      <c r="E1499" s="38"/>
      <c r="F1499" s="194" t="s">
        <v>1566</v>
      </c>
      <c r="G1499" s="38"/>
      <c r="H1499" s="38"/>
      <c r="I1499" s="195"/>
      <c r="J1499" s="38"/>
      <c r="K1499" s="38"/>
      <c r="L1499" s="41"/>
      <c r="M1499" s="196"/>
      <c r="N1499" s="197"/>
      <c r="O1499" s="66"/>
      <c r="P1499" s="66"/>
      <c r="Q1499" s="66"/>
      <c r="R1499" s="66"/>
      <c r="S1499" s="66"/>
      <c r="T1499" s="67"/>
      <c r="U1499" s="36"/>
      <c r="V1499" s="36"/>
      <c r="W1499" s="36"/>
      <c r="X1499" s="36"/>
      <c r="Y1499" s="36"/>
      <c r="Z1499" s="36"/>
      <c r="AA1499" s="36"/>
      <c r="AB1499" s="36"/>
      <c r="AC1499" s="36"/>
      <c r="AD1499" s="36"/>
      <c r="AE1499" s="36"/>
      <c r="AT1499" s="19" t="s">
        <v>152</v>
      </c>
      <c r="AU1499" s="19" t="s">
        <v>78</v>
      </c>
    </row>
    <row r="1500" spans="1:65" s="13" customFormat="1" ht="10.199999999999999">
      <c r="B1500" s="198"/>
      <c r="C1500" s="199"/>
      <c r="D1500" s="200" t="s">
        <v>154</v>
      </c>
      <c r="E1500" s="201" t="s">
        <v>19</v>
      </c>
      <c r="F1500" s="202" t="s">
        <v>1554</v>
      </c>
      <c r="G1500" s="199"/>
      <c r="H1500" s="201" t="s">
        <v>19</v>
      </c>
      <c r="I1500" s="203"/>
      <c r="J1500" s="199"/>
      <c r="K1500" s="199"/>
      <c r="L1500" s="204"/>
      <c r="M1500" s="205"/>
      <c r="N1500" s="206"/>
      <c r="O1500" s="206"/>
      <c r="P1500" s="206"/>
      <c r="Q1500" s="206"/>
      <c r="R1500" s="206"/>
      <c r="S1500" s="206"/>
      <c r="T1500" s="207"/>
      <c r="AT1500" s="208" t="s">
        <v>154</v>
      </c>
      <c r="AU1500" s="208" t="s">
        <v>78</v>
      </c>
      <c r="AV1500" s="13" t="s">
        <v>74</v>
      </c>
      <c r="AW1500" s="13" t="s">
        <v>31</v>
      </c>
      <c r="AX1500" s="13" t="s">
        <v>69</v>
      </c>
      <c r="AY1500" s="208" t="s">
        <v>144</v>
      </c>
    </row>
    <row r="1501" spans="1:65" s="14" customFormat="1" ht="10.199999999999999">
      <c r="B1501" s="209"/>
      <c r="C1501" s="210"/>
      <c r="D1501" s="200" t="s">
        <v>154</v>
      </c>
      <c r="E1501" s="211" t="s">
        <v>19</v>
      </c>
      <c r="F1501" s="212" t="s">
        <v>1555</v>
      </c>
      <c r="G1501" s="210"/>
      <c r="H1501" s="213">
        <v>15</v>
      </c>
      <c r="I1501" s="214"/>
      <c r="J1501" s="210"/>
      <c r="K1501" s="210"/>
      <c r="L1501" s="215"/>
      <c r="M1501" s="216"/>
      <c r="N1501" s="217"/>
      <c r="O1501" s="217"/>
      <c r="P1501" s="217"/>
      <c r="Q1501" s="217"/>
      <c r="R1501" s="217"/>
      <c r="S1501" s="217"/>
      <c r="T1501" s="218"/>
      <c r="AT1501" s="219" t="s">
        <v>154</v>
      </c>
      <c r="AU1501" s="219" t="s">
        <v>78</v>
      </c>
      <c r="AV1501" s="14" t="s">
        <v>78</v>
      </c>
      <c r="AW1501" s="14" t="s">
        <v>31</v>
      </c>
      <c r="AX1501" s="14" t="s">
        <v>69</v>
      </c>
      <c r="AY1501" s="219" t="s">
        <v>144</v>
      </c>
    </row>
    <row r="1502" spans="1:65" s="15" customFormat="1" ht="10.199999999999999">
      <c r="B1502" s="220"/>
      <c r="C1502" s="221"/>
      <c r="D1502" s="200" t="s">
        <v>154</v>
      </c>
      <c r="E1502" s="222" t="s">
        <v>19</v>
      </c>
      <c r="F1502" s="223" t="s">
        <v>158</v>
      </c>
      <c r="G1502" s="221"/>
      <c r="H1502" s="224">
        <v>15</v>
      </c>
      <c r="I1502" s="225"/>
      <c r="J1502" s="221"/>
      <c r="K1502" s="221"/>
      <c r="L1502" s="226"/>
      <c r="M1502" s="227"/>
      <c r="N1502" s="228"/>
      <c r="O1502" s="228"/>
      <c r="P1502" s="228"/>
      <c r="Q1502" s="228"/>
      <c r="R1502" s="228"/>
      <c r="S1502" s="228"/>
      <c r="T1502" s="229"/>
      <c r="AT1502" s="230" t="s">
        <v>154</v>
      </c>
      <c r="AU1502" s="230" t="s">
        <v>78</v>
      </c>
      <c r="AV1502" s="15" t="s">
        <v>106</v>
      </c>
      <c r="AW1502" s="15" t="s">
        <v>31</v>
      </c>
      <c r="AX1502" s="15" t="s">
        <v>74</v>
      </c>
      <c r="AY1502" s="230" t="s">
        <v>144</v>
      </c>
    </row>
    <row r="1503" spans="1:65" s="2" customFormat="1" ht="24.15" customHeight="1">
      <c r="A1503" s="36"/>
      <c r="B1503" s="37"/>
      <c r="C1503" s="180" t="s">
        <v>1567</v>
      </c>
      <c r="D1503" s="180" t="s">
        <v>146</v>
      </c>
      <c r="E1503" s="181" t="s">
        <v>1568</v>
      </c>
      <c r="F1503" s="182" t="s">
        <v>1569</v>
      </c>
      <c r="G1503" s="183" t="s">
        <v>232</v>
      </c>
      <c r="H1503" s="184">
        <v>309.23</v>
      </c>
      <c r="I1503" s="185"/>
      <c r="J1503" s="186">
        <f>ROUND(I1503*H1503,2)</f>
        <v>0</v>
      </c>
      <c r="K1503" s="182" t="s">
        <v>150</v>
      </c>
      <c r="L1503" s="41"/>
      <c r="M1503" s="187" t="s">
        <v>19</v>
      </c>
      <c r="N1503" s="188" t="s">
        <v>40</v>
      </c>
      <c r="O1503" s="66"/>
      <c r="P1503" s="189">
        <f>O1503*H1503</f>
        <v>0</v>
      </c>
      <c r="Q1503" s="189">
        <v>4.0000000000000003E-5</v>
      </c>
      <c r="R1503" s="189">
        <f>Q1503*H1503</f>
        <v>1.2369200000000002E-2</v>
      </c>
      <c r="S1503" s="189">
        <v>0</v>
      </c>
      <c r="T1503" s="190">
        <f>S1503*H1503</f>
        <v>0</v>
      </c>
      <c r="U1503" s="36"/>
      <c r="V1503" s="36"/>
      <c r="W1503" s="36"/>
      <c r="X1503" s="36"/>
      <c r="Y1503" s="36"/>
      <c r="Z1503" s="36"/>
      <c r="AA1503" s="36"/>
      <c r="AB1503" s="36"/>
      <c r="AC1503" s="36"/>
      <c r="AD1503" s="36"/>
      <c r="AE1503" s="36"/>
      <c r="AR1503" s="191" t="s">
        <v>106</v>
      </c>
      <c r="AT1503" s="191" t="s">
        <v>146</v>
      </c>
      <c r="AU1503" s="191" t="s">
        <v>78</v>
      </c>
      <c r="AY1503" s="19" t="s">
        <v>144</v>
      </c>
      <c r="BE1503" s="192">
        <f>IF(N1503="základní",J1503,0)</f>
        <v>0</v>
      </c>
      <c r="BF1503" s="192">
        <f>IF(N1503="snížená",J1503,0)</f>
        <v>0</v>
      </c>
      <c r="BG1503" s="192">
        <f>IF(N1503="zákl. přenesená",J1503,0)</f>
        <v>0</v>
      </c>
      <c r="BH1503" s="192">
        <f>IF(N1503="sníž. přenesená",J1503,0)</f>
        <v>0</v>
      </c>
      <c r="BI1503" s="192">
        <f>IF(N1503="nulová",J1503,0)</f>
        <v>0</v>
      </c>
      <c r="BJ1503" s="19" t="s">
        <v>74</v>
      </c>
      <c r="BK1503" s="192">
        <f>ROUND(I1503*H1503,2)</f>
        <v>0</v>
      </c>
      <c r="BL1503" s="19" t="s">
        <v>106</v>
      </c>
      <c r="BM1503" s="191" t="s">
        <v>1570</v>
      </c>
    </row>
    <row r="1504" spans="1:65" s="2" customFormat="1" ht="10.199999999999999">
      <c r="A1504" s="36"/>
      <c r="B1504" s="37"/>
      <c r="C1504" s="38"/>
      <c r="D1504" s="193" t="s">
        <v>152</v>
      </c>
      <c r="E1504" s="38"/>
      <c r="F1504" s="194" t="s">
        <v>1571</v>
      </c>
      <c r="G1504" s="38"/>
      <c r="H1504" s="38"/>
      <c r="I1504" s="195"/>
      <c r="J1504" s="38"/>
      <c r="K1504" s="38"/>
      <c r="L1504" s="41"/>
      <c r="M1504" s="196"/>
      <c r="N1504" s="197"/>
      <c r="O1504" s="66"/>
      <c r="P1504" s="66"/>
      <c r="Q1504" s="66"/>
      <c r="R1504" s="66"/>
      <c r="S1504" s="66"/>
      <c r="T1504" s="67"/>
      <c r="U1504" s="36"/>
      <c r="V1504" s="36"/>
      <c r="W1504" s="36"/>
      <c r="X1504" s="36"/>
      <c r="Y1504" s="36"/>
      <c r="Z1504" s="36"/>
      <c r="AA1504" s="36"/>
      <c r="AB1504" s="36"/>
      <c r="AC1504" s="36"/>
      <c r="AD1504" s="36"/>
      <c r="AE1504" s="36"/>
      <c r="AT1504" s="19" t="s">
        <v>152</v>
      </c>
      <c r="AU1504" s="19" t="s">
        <v>78</v>
      </c>
    </row>
    <row r="1505" spans="1:65" s="14" customFormat="1" ht="10.199999999999999">
      <c r="B1505" s="209"/>
      <c r="C1505" s="210"/>
      <c r="D1505" s="200" t="s">
        <v>154</v>
      </c>
      <c r="E1505" s="211" t="s">
        <v>19</v>
      </c>
      <c r="F1505" s="212" t="s">
        <v>1572</v>
      </c>
      <c r="G1505" s="210"/>
      <c r="H1505" s="213">
        <v>309.23</v>
      </c>
      <c r="I1505" s="214"/>
      <c r="J1505" s="210"/>
      <c r="K1505" s="210"/>
      <c r="L1505" s="215"/>
      <c r="M1505" s="216"/>
      <c r="N1505" s="217"/>
      <c r="O1505" s="217"/>
      <c r="P1505" s="217"/>
      <c r="Q1505" s="217"/>
      <c r="R1505" s="217"/>
      <c r="S1505" s="217"/>
      <c r="T1505" s="218"/>
      <c r="AT1505" s="219" t="s">
        <v>154</v>
      </c>
      <c r="AU1505" s="219" t="s">
        <v>78</v>
      </c>
      <c r="AV1505" s="14" t="s">
        <v>78</v>
      </c>
      <c r="AW1505" s="14" t="s">
        <v>31</v>
      </c>
      <c r="AX1505" s="14" t="s">
        <v>69</v>
      </c>
      <c r="AY1505" s="219" t="s">
        <v>144</v>
      </c>
    </row>
    <row r="1506" spans="1:65" s="15" customFormat="1" ht="10.199999999999999">
      <c r="B1506" s="220"/>
      <c r="C1506" s="221"/>
      <c r="D1506" s="200" t="s">
        <v>154</v>
      </c>
      <c r="E1506" s="222" t="s">
        <v>19</v>
      </c>
      <c r="F1506" s="223" t="s">
        <v>158</v>
      </c>
      <c r="G1506" s="221"/>
      <c r="H1506" s="224">
        <v>309.23</v>
      </c>
      <c r="I1506" s="225"/>
      <c r="J1506" s="221"/>
      <c r="K1506" s="221"/>
      <c r="L1506" s="226"/>
      <c r="M1506" s="227"/>
      <c r="N1506" s="228"/>
      <c r="O1506" s="228"/>
      <c r="P1506" s="228"/>
      <c r="Q1506" s="228"/>
      <c r="R1506" s="228"/>
      <c r="S1506" s="228"/>
      <c r="T1506" s="229"/>
      <c r="AT1506" s="230" t="s">
        <v>154</v>
      </c>
      <c r="AU1506" s="230" t="s">
        <v>78</v>
      </c>
      <c r="AV1506" s="15" t="s">
        <v>106</v>
      </c>
      <c r="AW1506" s="15" t="s">
        <v>31</v>
      </c>
      <c r="AX1506" s="15" t="s">
        <v>74</v>
      </c>
      <c r="AY1506" s="230" t="s">
        <v>144</v>
      </c>
    </row>
    <row r="1507" spans="1:65" s="2" customFormat="1" ht="24.15" customHeight="1">
      <c r="A1507" s="36"/>
      <c r="B1507" s="37"/>
      <c r="C1507" s="180" t="s">
        <v>1573</v>
      </c>
      <c r="D1507" s="180" t="s">
        <v>146</v>
      </c>
      <c r="E1507" s="181" t="s">
        <v>1574</v>
      </c>
      <c r="F1507" s="182" t="s">
        <v>1575</v>
      </c>
      <c r="G1507" s="183" t="s">
        <v>653</v>
      </c>
      <c r="H1507" s="184">
        <v>68</v>
      </c>
      <c r="I1507" s="185"/>
      <c r="J1507" s="186">
        <f>ROUND(I1507*H1507,2)</f>
        <v>0</v>
      </c>
      <c r="K1507" s="182" t="s">
        <v>150</v>
      </c>
      <c r="L1507" s="41"/>
      <c r="M1507" s="187" t="s">
        <v>19</v>
      </c>
      <c r="N1507" s="188" t="s">
        <v>40</v>
      </c>
      <c r="O1507" s="66"/>
      <c r="P1507" s="189">
        <f>O1507*H1507</f>
        <v>0</v>
      </c>
      <c r="Q1507" s="189">
        <v>1.0000000000000001E-5</v>
      </c>
      <c r="R1507" s="189">
        <f>Q1507*H1507</f>
        <v>6.8000000000000005E-4</v>
      </c>
      <c r="S1507" s="189">
        <v>0</v>
      </c>
      <c r="T1507" s="190">
        <f>S1507*H1507</f>
        <v>0</v>
      </c>
      <c r="U1507" s="36"/>
      <c r="V1507" s="36"/>
      <c r="W1507" s="36"/>
      <c r="X1507" s="36"/>
      <c r="Y1507" s="36"/>
      <c r="Z1507" s="36"/>
      <c r="AA1507" s="36"/>
      <c r="AB1507" s="36"/>
      <c r="AC1507" s="36"/>
      <c r="AD1507" s="36"/>
      <c r="AE1507" s="36"/>
      <c r="AR1507" s="191" t="s">
        <v>106</v>
      </c>
      <c r="AT1507" s="191" t="s">
        <v>146</v>
      </c>
      <c r="AU1507" s="191" t="s">
        <v>78</v>
      </c>
      <c r="AY1507" s="19" t="s">
        <v>144</v>
      </c>
      <c r="BE1507" s="192">
        <f>IF(N1507="základní",J1507,0)</f>
        <v>0</v>
      </c>
      <c r="BF1507" s="192">
        <f>IF(N1507="snížená",J1507,0)</f>
        <v>0</v>
      </c>
      <c r="BG1507" s="192">
        <f>IF(N1507="zákl. přenesená",J1507,0)</f>
        <v>0</v>
      </c>
      <c r="BH1507" s="192">
        <f>IF(N1507="sníž. přenesená",J1507,0)</f>
        <v>0</v>
      </c>
      <c r="BI1507" s="192">
        <f>IF(N1507="nulová",J1507,0)</f>
        <v>0</v>
      </c>
      <c r="BJ1507" s="19" t="s">
        <v>74</v>
      </c>
      <c r="BK1507" s="192">
        <f>ROUND(I1507*H1507,2)</f>
        <v>0</v>
      </c>
      <c r="BL1507" s="19" t="s">
        <v>106</v>
      </c>
      <c r="BM1507" s="191" t="s">
        <v>1576</v>
      </c>
    </row>
    <row r="1508" spans="1:65" s="2" customFormat="1" ht="10.199999999999999">
      <c r="A1508" s="36"/>
      <c r="B1508" s="37"/>
      <c r="C1508" s="38"/>
      <c r="D1508" s="193" t="s">
        <v>152</v>
      </c>
      <c r="E1508" s="38"/>
      <c r="F1508" s="194" t="s">
        <v>1577</v>
      </c>
      <c r="G1508" s="38"/>
      <c r="H1508" s="38"/>
      <c r="I1508" s="195"/>
      <c r="J1508" s="38"/>
      <c r="K1508" s="38"/>
      <c r="L1508" s="41"/>
      <c r="M1508" s="196"/>
      <c r="N1508" s="197"/>
      <c r="O1508" s="66"/>
      <c r="P1508" s="66"/>
      <c r="Q1508" s="66"/>
      <c r="R1508" s="66"/>
      <c r="S1508" s="66"/>
      <c r="T1508" s="67"/>
      <c r="U1508" s="36"/>
      <c r="V1508" s="36"/>
      <c r="W1508" s="36"/>
      <c r="X1508" s="36"/>
      <c r="Y1508" s="36"/>
      <c r="Z1508" s="36"/>
      <c r="AA1508" s="36"/>
      <c r="AB1508" s="36"/>
      <c r="AC1508" s="36"/>
      <c r="AD1508" s="36"/>
      <c r="AE1508" s="36"/>
      <c r="AT1508" s="19" t="s">
        <v>152</v>
      </c>
      <c r="AU1508" s="19" t="s">
        <v>78</v>
      </c>
    </row>
    <row r="1509" spans="1:65" s="13" customFormat="1" ht="10.199999999999999">
      <c r="B1509" s="198"/>
      <c r="C1509" s="199"/>
      <c r="D1509" s="200" t="s">
        <v>154</v>
      </c>
      <c r="E1509" s="201" t="s">
        <v>19</v>
      </c>
      <c r="F1509" s="202" t="s">
        <v>1578</v>
      </c>
      <c r="G1509" s="199"/>
      <c r="H1509" s="201" t="s">
        <v>19</v>
      </c>
      <c r="I1509" s="203"/>
      <c r="J1509" s="199"/>
      <c r="K1509" s="199"/>
      <c r="L1509" s="204"/>
      <c r="M1509" s="205"/>
      <c r="N1509" s="206"/>
      <c r="O1509" s="206"/>
      <c r="P1509" s="206"/>
      <c r="Q1509" s="206"/>
      <c r="R1509" s="206"/>
      <c r="S1509" s="206"/>
      <c r="T1509" s="207"/>
      <c r="AT1509" s="208" t="s">
        <v>154</v>
      </c>
      <c r="AU1509" s="208" t="s">
        <v>78</v>
      </c>
      <c r="AV1509" s="13" t="s">
        <v>74</v>
      </c>
      <c r="AW1509" s="13" t="s">
        <v>31</v>
      </c>
      <c r="AX1509" s="13" t="s">
        <v>69</v>
      </c>
      <c r="AY1509" s="208" t="s">
        <v>144</v>
      </c>
    </row>
    <row r="1510" spans="1:65" s="14" customFormat="1" ht="10.199999999999999">
      <c r="B1510" s="209"/>
      <c r="C1510" s="210"/>
      <c r="D1510" s="200" t="s">
        <v>154</v>
      </c>
      <c r="E1510" s="211" t="s">
        <v>19</v>
      </c>
      <c r="F1510" s="212" t="s">
        <v>1579</v>
      </c>
      <c r="G1510" s="210"/>
      <c r="H1510" s="213">
        <v>16</v>
      </c>
      <c r="I1510" s="214"/>
      <c r="J1510" s="210"/>
      <c r="K1510" s="210"/>
      <c r="L1510" s="215"/>
      <c r="M1510" s="216"/>
      <c r="N1510" s="217"/>
      <c r="O1510" s="217"/>
      <c r="P1510" s="217"/>
      <c r="Q1510" s="217"/>
      <c r="R1510" s="217"/>
      <c r="S1510" s="217"/>
      <c r="T1510" s="218"/>
      <c r="AT1510" s="219" t="s">
        <v>154</v>
      </c>
      <c r="AU1510" s="219" t="s">
        <v>78</v>
      </c>
      <c r="AV1510" s="14" t="s">
        <v>78</v>
      </c>
      <c r="AW1510" s="14" t="s">
        <v>31</v>
      </c>
      <c r="AX1510" s="14" t="s">
        <v>69</v>
      </c>
      <c r="AY1510" s="219" t="s">
        <v>144</v>
      </c>
    </row>
    <row r="1511" spans="1:65" s="13" customFormat="1" ht="10.199999999999999">
      <c r="B1511" s="198"/>
      <c r="C1511" s="199"/>
      <c r="D1511" s="200" t="s">
        <v>154</v>
      </c>
      <c r="E1511" s="201" t="s">
        <v>19</v>
      </c>
      <c r="F1511" s="202" t="s">
        <v>1580</v>
      </c>
      <c r="G1511" s="199"/>
      <c r="H1511" s="201" t="s">
        <v>19</v>
      </c>
      <c r="I1511" s="203"/>
      <c r="J1511" s="199"/>
      <c r="K1511" s="199"/>
      <c r="L1511" s="204"/>
      <c r="M1511" s="205"/>
      <c r="N1511" s="206"/>
      <c r="O1511" s="206"/>
      <c r="P1511" s="206"/>
      <c r="Q1511" s="206"/>
      <c r="R1511" s="206"/>
      <c r="S1511" s="206"/>
      <c r="T1511" s="207"/>
      <c r="AT1511" s="208" t="s">
        <v>154</v>
      </c>
      <c r="AU1511" s="208" t="s">
        <v>78</v>
      </c>
      <c r="AV1511" s="13" t="s">
        <v>74</v>
      </c>
      <c r="AW1511" s="13" t="s">
        <v>31</v>
      </c>
      <c r="AX1511" s="13" t="s">
        <v>69</v>
      </c>
      <c r="AY1511" s="208" t="s">
        <v>144</v>
      </c>
    </row>
    <row r="1512" spans="1:65" s="14" customFormat="1" ht="10.199999999999999">
      <c r="B1512" s="209"/>
      <c r="C1512" s="210"/>
      <c r="D1512" s="200" t="s">
        <v>154</v>
      </c>
      <c r="E1512" s="211" t="s">
        <v>19</v>
      </c>
      <c r="F1512" s="212" t="s">
        <v>1581</v>
      </c>
      <c r="G1512" s="210"/>
      <c r="H1512" s="213">
        <v>52</v>
      </c>
      <c r="I1512" s="214"/>
      <c r="J1512" s="210"/>
      <c r="K1512" s="210"/>
      <c r="L1512" s="215"/>
      <c r="M1512" s="216"/>
      <c r="N1512" s="217"/>
      <c r="O1512" s="217"/>
      <c r="P1512" s="217"/>
      <c r="Q1512" s="217"/>
      <c r="R1512" s="217"/>
      <c r="S1512" s="217"/>
      <c r="T1512" s="218"/>
      <c r="AT1512" s="219" t="s">
        <v>154</v>
      </c>
      <c r="AU1512" s="219" t="s">
        <v>78</v>
      </c>
      <c r="AV1512" s="14" t="s">
        <v>78</v>
      </c>
      <c r="AW1512" s="14" t="s">
        <v>31</v>
      </c>
      <c r="AX1512" s="14" t="s">
        <v>69</v>
      </c>
      <c r="AY1512" s="219" t="s">
        <v>144</v>
      </c>
    </row>
    <row r="1513" spans="1:65" s="15" customFormat="1" ht="10.199999999999999">
      <c r="B1513" s="220"/>
      <c r="C1513" s="221"/>
      <c r="D1513" s="200" t="s">
        <v>154</v>
      </c>
      <c r="E1513" s="222" t="s">
        <v>19</v>
      </c>
      <c r="F1513" s="223" t="s">
        <v>158</v>
      </c>
      <c r="G1513" s="221"/>
      <c r="H1513" s="224">
        <v>68</v>
      </c>
      <c r="I1513" s="225"/>
      <c r="J1513" s="221"/>
      <c r="K1513" s="221"/>
      <c r="L1513" s="226"/>
      <c r="M1513" s="227"/>
      <c r="N1513" s="228"/>
      <c r="O1513" s="228"/>
      <c r="P1513" s="228"/>
      <c r="Q1513" s="228"/>
      <c r="R1513" s="228"/>
      <c r="S1513" s="228"/>
      <c r="T1513" s="229"/>
      <c r="AT1513" s="230" t="s">
        <v>154</v>
      </c>
      <c r="AU1513" s="230" t="s">
        <v>78</v>
      </c>
      <c r="AV1513" s="15" t="s">
        <v>106</v>
      </c>
      <c r="AW1513" s="15" t="s">
        <v>31</v>
      </c>
      <c r="AX1513" s="15" t="s">
        <v>74</v>
      </c>
      <c r="AY1513" s="230" t="s">
        <v>144</v>
      </c>
    </row>
    <row r="1514" spans="1:65" s="2" customFormat="1" ht="24.15" customHeight="1">
      <c r="A1514" s="36"/>
      <c r="B1514" s="37"/>
      <c r="C1514" s="180" t="s">
        <v>1582</v>
      </c>
      <c r="D1514" s="180" t="s">
        <v>146</v>
      </c>
      <c r="E1514" s="181" t="s">
        <v>1583</v>
      </c>
      <c r="F1514" s="182" t="s">
        <v>1584</v>
      </c>
      <c r="G1514" s="183" t="s">
        <v>653</v>
      </c>
      <c r="H1514" s="184">
        <v>12</v>
      </c>
      <c r="I1514" s="185"/>
      <c r="J1514" s="186">
        <f>ROUND(I1514*H1514,2)</f>
        <v>0</v>
      </c>
      <c r="K1514" s="182" t="s">
        <v>150</v>
      </c>
      <c r="L1514" s="41"/>
      <c r="M1514" s="187" t="s">
        <v>19</v>
      </c>
      <c r="N1514" s="188" t="s">
        <v>40</v>
      </c>
      <c r="O1514" s="66"/>
      <c r="P1514" s="189">
        <f>O1514*H1514</f>
        <v>0</v>
      </c>
      <c r="Q1514" s="189">
        <v>4.0000000000000003E-5</v>
      </c>
      <c r="R1514" s="189">
        <f>Q1514*H1514</f>
        <v>4.8000000000000007E-4</v>
      </c>
      <c r="S1514" s="189">
        <v>0</v>
      </c>
      <c r="T1514" s="190">
        <f>S1514*H1514</f>
        <v>0</v>
      </c>
      <c r="U1514" s="36"/>
      <c r="V1514" s="36"/>
      <c r="W1514" s="36"/>
      <c r="X1514" s="36"/>
      <c r="Y1514" s="36"/>
      <c r="Z1514" s="36"/>
      <c r="AA1514" s="36"/>
      <c r="AB1514" s="36"/>
      <c r="AC1514" s="36"/>
      <c r="AD1514" s="36"/>
      <c r="AE1514" s="36"/>
      <c r="AR1514" s="191" t="s">
        <v>106</v>
      </c>
      <c r="AT1514" s="191" t="s">
        <v>146</v>
      </c>
      <c r="AU1514" s="191" t="s">
        <v>78</v>
      </c>
      <c r="AY1514" s="19" t="s">
        <v>144</v>
      </c>
      <c r="BE1514" s="192">
        <f>IF(N1514="základní",J1514,0)</f>
        <v>0</v>
      </c>
      <c r="BF1514" s="192">
        <f>IF(N1514="snížená",J1514,0)</f>
        <v>0</v>
      </c>
      <c r="BG1514" s="192">
        <f>IF(N1514="zákl. přenesená",J1514,0)</f>
        <v>0</v>
      </c>
      <c r="BH1514" s="192">
        <f>IF(N1514="sníž. přenesená",J1514,0)</f>
        <v>0</v>
      </c>
      <c r="BI1514" s="192">
        <f>IF(N1514="nulová",J1514,0)</f>
        <v>0</v>
      </c>
      <c r="BJ1514" s="19" t="s">
        <v>74</v>
      </c>
      <c r="BK1514" s="192">
        <f>ROUND(I1514*H1514,2)</f>
        <v>0</v>
      </c>
      <c r="BL1514" s="19" t="s">
        <v>106</v>
      </c>
      <c r="BM1514" s="191" t="s">
        <v>1585</v>
      </c>
    </row>
    <row r="1515" spans="1:65" s="2" customFormat="1" ht="10.199999999999999">
      <c r="A1515" s="36"/>
      <c r="B1515" s="37"/>
      <c r="C1515" s="38"/>
      <c r="D1515" s="193" t="s">
        <v>152</v>
      </c>
      <c r="E1515" s="38"/>
      <c r="F1515" s="194" t="s">
        <v>1586</v>
      </c>
      <c r="G1515" s="38"/>
      <c r="H1515" s="38"/>
      <c r="I1515" s="195"/>
      <c r="J1515" s="38"/>
      <c r="K1515" s="38"/>
      <c r="L1515" s="41"/>
      <c r="M1515" s="196"/>
      <c r="N1515" s="197"/>
      <c r="O1515" s="66"/>
      <c r="P1515" s="66"/>
      <c r="Q1515" s="66"/>
      <c r="R1515" s="66"/>
      <c r="S1515" s="66"/>
      <c r="T1515" s="67"/>
      <c r="U1515" s="36"/>
      <c r="V1515" s="36"/>
      <c r="W1515" s="36"/>
      <c r="X1515" s="36"/>
      <c r="Y1515" s="36"/>
      <c r="Z1515" s="36"/>
      <c r="AA1515" s="36"/>
      <c r="AB1515" s="36"/>
      <c r="AC1515" s="36"/>
      <c r="AD1515" s="36"/>
      <c r="AE1515" s="36"/>
      <c r="AT1515" s="19" t="s">
        <v>152</v>
      </c>
      <c r="AU1515" s="19" t="s">
        <v>78</v>
      </c>
    </row>
    <row r="1516" spans="1:65" s="13" customFormat="1" ht="10.199999999999999">
      <c r="B1516" s="198"/>
      <c r="C1516" s="199"/>
      <c r="D1516" s="200" t="s">
        <v>154</v>
      </c>
      <c r="E1516" s="201" t="s">
        <v>19</v>
      </c>
      <c r="F1516" s="202" t="s">
        <v>1587</v>
      </c>
      <c r="G1516" s="199"/>
      <c r="H1516" s="201" t="s">
        <v>19</v>
      </c>
      <c r="I1516" s="203"/>
      <c r="J1516" s="199"/>
      <c r="K1516" s="199"/>
      <c r="L1516" s="204"/>
      <c r="M1516" s="205"/>
      <c r="N1516" s="206"/>
      <c r="O1516" s="206"/>
      <c r="P1516" s="206"/>
      <c r="Q1516" s="206"/>
      <c r="R1516" s="206"/>
      <c r="S1516" s="206"/>
      <c r="T1516" s="207"/>
      <c r="AT1516" s="208" t="s">
        <v>154</v>
      </c>
      <c r="AU1516" s="208" t="s">
        <v>78</v>
      </c>
      <c r="AV1516" s="13" t="s">
        <v>74</v>
      </c>
      <c r="AW1516" s="13" t="s">
        <v>31</v>
      </c>
      <c r="AX1516" s="13" t="s">
        <v>69</v>
      </c>
      <c r="AY1516" s="208" t="s">
        <v>144</v>
      </c>
    </row>
    <row r="1517" spans="1:65" s="14" customFormat="1" ht="10.199999999999999">
      <c r="B1517" s="209"/>
      <c r="C1517" s="210"/>
      <c r="D1517" s="200" t="s">
        <v>154</v>
      </c>
      <c r="E1517" s="211" t="s">
        <v>19</v>
      </c>
      <c r="F1517" s="212" t="s">
        <v>1588</v>
      </c>
      <c r="G1517" s="210"/>
      <c r="H1517" s="213">
        <v>8</v>
      </c>
      <c r="I1517" s="214"/>
      <c r="J1517" s="210"/>
      <c r="K1517" s="210"/>
      <c r="L1517" s="215"/>
      <c r="M1517" s="216"/>
      <c r="N1517" s="217"/>
      <c r="O1517" s="217"/>
      <c r="P1517" s="217"/>
      <c r="Q1517" s="217"/>
      <c r="R1517" s="217"/>
      <c r="S1517" s="217"/>
      <c r="T1517" s="218"/>
      <c r="AT1517" s="219" t="s">
        <v>154</v>
      </c>
      <c r="AU1517" s="219" t="s">
        <v>78</v>
      </c>
      <c r="AV1517" s="14" t="s">
        <v>78</v>
      </c>
      <c r="AW1517" s="14" t="s">
        <v>31</v>
      </c>
      <c r="AX1517" s="14" t="s">
        <v>69</v>
      </c>
      <c r="AY1517" s="219" t="s">
        <v>144</v>
      </c>
    </row>
    <row r="1518" spans="1:65" s="13" customFormat="1" ht="10.199999999999999">
      <c r="B1518" s="198"/>
      <c r="C1518" s="199"/>
      <c r="D1518" s="200" t="s">
        <v>154</v>
      </c>
      <c r="E1518" s="201" t="s">
        <v>19</v>
      </c>
      <c r="F1518" s="202" t="s">
        <v>1589</v>
      </c>
      <c r="G1518" s="199"/>
      <c r="H1518" s="201" t="s">
        <v>19</v>
      </c>
      <c r="I1518" s="203"/>
      <c r="J1518" s="199"/>
      <c r="K1518" s="199"/>
      <c r="L1518" s="204"/>
      <c r="M1518" s="205"/>
      <c r="N1518" s="206"/>
      <c r="O1518" s="206"/>
      <c r="P1518" s="206"/>
      <c r="Q1518" s="206"/>
      <c r="R1518" s="206"/>
      <c r="S1518" s="206"/>
      <c r="T1518" s="207"/>
      <c r="AT1518" s="208" t="s">
        <v>154</v>
      </c>
      <c r="AU1518" s="208" t="s">
        <v>78</v>
      </c>
      <c r="AV1518" s="13" t="s">
        <v>74</v>
      </c>
      <c r="AW1518" s="13" t="s">
        <v>31</v>
      </c>
      <c r="AX1518" s="13" t="s">
        <v>69</v>
      </c>
      <c r="AY1518" s="208" t="s">
        <v>144</v>
      </c>
    </row>
    <row r="1519" spans="1:65" s="14" customFormat="1" ht="10.199999999999999">
      <c r="B1519" s="209"/>
      <c r="C1519" s="210"/>
      <c r="D1519" s="200" t="s">
        <v>154</v>
      </c>
      <c r="E1519" s="211" t="s">
        <v>19</v>
      </c>
      <c r="F1519" s="212" t="s">
        <v>106</v>
      </c>
      <c r="G1519" s="210"/>
      <c r="H1519" s="213">
        <v>4</v>
      </c>
      <c r="I1519" s="214"/>
      <c r="J1519" s="210"/>
      <c r="K1519" s="210"/>
      <c r="L1519" s="215"/>
      <c r="M1519" s="216"/>
      <c r="N1519" s="217"/>
      <c r="O1519" s="217"/>
      <c r="P1519" s="217"/>
      <c r="Q1519" s="217"/>
      <c r="R1519" s="217"/>
      <c r="S1519" s="217"/>
      <c r="T1519" s="218"/>
      <c r="AT1519" s="219" t="s">
        <v>154</v>
      </c>
      <c r="AU1519" s="219" t="s">
        <v>78</v>
      </c>
      <c r="AV1519" s="14" t="s">
        <v>78</v>
      </c>
      <c r="AW1519" s="14" t="s">
        <v>31</v>
      </c>
      <c r="AX1519" s="14" t="s">
        <v>69</v>
      </c>
      <c r="AY1519" s="219" t="s">
        <v>144</v>
      </c>
    </row>
    <row r="1520" spans="1:65" s="15" customFormat="1" ht="10.199999999999999">
      <c r="B1520" s="220"/>
      <c r="C1520" s="221"/>
      <c r="D1520" s="200" t="s">
        <v>154</v>
      </c>
      <c r="E1520" s="222" t="s">
        <v>19</v>
      </c>
      <c r="F1520" s="223" t="s">
        <v>158</v>
      </c>
      <c r="G1520" s="221"/>
      <c r="H1520" s="224">
        <v>12</v>
      </c>
      <c r="I1520" s="225"/>
      <c r="J1520" s="221"/>
      <c r="K1520" s="221"/>
      <c r="L1520" s="226"/>
      <c r="M1520" s="227"/>
      <c r="N1520" s="228"/>
      <c r="O1520" s="228"/>
      <c r="P1520" s="228"/>
      <c r="Q1520" s="228"/>
      <c r="R1520" s="228"/>
      <c r="S1520" s="228"/>
      <c r="T1520" s="229"/>
      <c r="AT1520" s="230" t="s">
        <v>154</v>
      </c>
      <c r="AU1520" s="230" t="s">
        <v>78</v>
      </c>
      <c r="AV1520" s="15" t="s">
        <v>106</v>
      </c>
      <c r="AW1520" s="15" t="s">
        <v>31</v>
      </c>
      <c r="AX1520" s="15" t="s">
        <v>74</v>
      </c>
      <c r="AY1520" s="230" t="s">
        <v>144</v>
      </c>
    </row>
    <row r="1521" spans="1:65" s="2" customFormat="1" ht="21.75" customHeight="1">
      <c r="A1521" s="36"/>
      <c r="B1521" s="37"/>
      <c r="C1521" s="180" t="s">
        <v>1590</v>
      </c>
      <c r="D1521" s="180" t="s">
        <v>146</v>
      </c>
      <c r="E1521" s="181" t="s">
        <v>1591</v>
      </c>
      <c r="F1521" s="182" t="s">
        <v>1592</v>
      </c>
      <c r="G1521" s="183" t="s">
        <v>653</v>
      </c>
      <c r="H1521" s="184">
        <v>68</v>
      </c>
      <c r="I1521" s="185"/>
      <c r="J1521" s="186">
        <f>ROUND(I1521*H1521,2)</f>
        <v>0</v>
      </c>
      <c r="K1521" s="182" t="s">
        <v>150</v>
      </c>
      <c r="L1521" s="41"/>
      <c r="M1521" s="187" t="s">
        <v>19</v>
      </c>
      <c r="N1521" s="188" t="s">
        <v>40</v>
      </c>
      <c r="O1521" s="66"/>
      <c r="P1521" s="189">
        <f>O1521*H1521</f>
        <v>0</v>
      </c>
      <c r="Q1521" s="189">
        <v>1.8000000000000001E-4</v>
      </c>
      <c r="R1521" s="189">
        <f>Q1521*H1521</f>
        <v>1.2240000000000001E-2</v>
      </c>
      <c r="S1521" s="189">
        <v>0</v>
      </c>
      <c r="T1521" s="190">
        <f>S1521*H1521</f>
        <v>0</v>
      </c>
      <c r="U1521" s="36"/>
      <c r="V1521" s="36"/>
      <c r="W1521" s="36"/>
      <c r="X1521" s="36"/>
      <c r="Y1521" s="36"/>
      <c r="Z1521" s="36"/>
      <c r="AA1521" s="36"/>
      <c r="AB1521" s="36"/>
      <c r="AC1521" s="36"/>
      <c r="AD1521" s="36"/>
      <c r="AE1521" s="36"/>
      <c r="AR1521" s="191" t="s">
        <v>106</v>
      </c>
      <c r="AT1521" s="191" t="s">
        <v>146</v>
      </c>
      <c r="AU1521" s="191" t="s">
        <v>78</v>
      </c>
      <c r="AY1521" s="19" t="s">
        <v>144</v>
      </c>
      <c r="BE1521" s="192">
        <f>IF(N1521="základní",J1521,0)</f>
        <v>0</v>
      </c>
      <c r="BF1521" s="192">
        <f>IF(N1521="snížená",J1521,0)</f>
        <v>0</v>
      </c>
      <c r="BG1521" s="192">
        <f>IF(N1521="zákl. přenesená",J1521,0)</f>
        <v>0</v>
      </c>
      <c r="BH1521" s="192">
        <f>IF(N1521="sníž. přenesená",J1521,0)</f>
        <v>0</v>
      </c>
      <c r="BI1521" s="192">
        <f>IF(N1521="nulová",J1521,0)</f>
        <v>0</v>
      </c>
      <c r="BJ1521" s="19" t="s">
        <v>74</v>
      </c>
      <c r="BK1521" s="192">
        <f>ROUND(I1521*H1521,2)</f>
        <v>0</v>
      </c>
      <c r="BL1521" s="19" t="s">
        <v>106</v>
      </c>
      <c r="BM1521" s="191" t="s">
        <v>1593</v>
      </c>
    </row>
    <row r="1522" spans="1:65" s="2" customFormat="1" ht="10.199999999999999">
      <c r="A1522" s="36"/>
      <c r="B1522" s="37"/>
      <c r="C1522" s="38"/>
      <c r="D1522" s="193" t="s">
        <v>152</v>
      </c>
      <c r="E1522" s="38"/>
      <c r="F1522" s="194" t="s">
        <v>1594</v>
      </c>
      <c r="G1522" s="38"/>
      <c r="H1522" s="38"/>
      <c r="I1522" s="195"/>
      <c r="J1522" s="38"/>
      <c r="K1522" s="38"/>
      <c r="L1522" s="41"/>
      <c r="M1522" s="196"/>
      <c r="N1522" s="197"/>
      <c r="O1522" s="66"/>
      <c r="P1522" s="66"/>
      <c r="Q1522" s="66"/>
      <c r="R1522" s="66"/>
      <c r="S1522" s="66"/>
      <c r="T1522" s="67"/>
      <c r="U1522" s="36"/>
      <c r="V1522" s="36"/>
      <c r="W1522" s="36"/>
      <c r="X1522" s="36"/>
      <c r="Y1522" s="36"/>
      <c r="Z1522" s="36"/>
      <c r="AA1522" s="36"/>
      <c r="AB1522" s="36"/>
      <c r="AC1522" s="36"/>
      <c r="AD1522" s="36"/>
      <c r="AE1522" s="36"/>
      <c r="AT1522" s="19" t="s">
        <v>152</v>
      </c>
      <c r="AU1522" s="19" t="s">
        <v>78</v>
      </c>
    </row>
    <row r="1523" spans="1:65" s="13" customFormat="1" ht="10.199999999999999">
      <c r="B1523" s="198"/>
      <c r="C1523" s="199"/>
      <c r="D1523" s="200" t="s">
        <v>154</v>
      </c>
      <c r="E1523" s="201" t="s">
        <v>19</v>
      </c>
      <c r="F1523" s="202" t="s">
        <v>1271</v>
      </c>
      <c r="G1523" s="199"/>
      <c r="H1523" s="201" t="s">
        <v>19</v>
      </c>
      <c r="I1523" s="203"/>
      <c r="J1523" s="199"/>
      <c r="K1523" s="199"/>
      <c r="L1523" s="204"/>
      <c r="M1523" s="205"/>
      <c r="N1523" s="206"/>
      <c r="O1523" s="206"/>
      <c r="P1523" s="206"/>
      <c r="Q1523" s="206"/>
      <c r="R1523" s="206"/>
      <c r="S1523" s="206"/>
      <c r="T1523" s="207"/>
      <c r="AT1523" s="208" t="s">
        <v>154</v>
      </c>
      <c r="AU1523" s="208" t="s">
        <v>78</v>
      </c>
      <c r="AV1523" s="13" t="s">
        <v>74</v>
      </c>
      <c r="AW1523" s="13" t="s">
        <v>31</v>
      </c>
      <c r="AX1523" s="13" t="s">
        <v>69</v>
      </c>
      <c r="AY1523" s="208" t="s">
        <v>144</v>
      </c>
    </row>
    <row r="1524" spans="1:65" s="13" customFormat="1" ht="10.199999999999999">
      <c r="B1524" s="198"/>
      <c r="C1524" s="199"/>
      <c r="D1524" s="200" t="s">
        <v>154</v>
      </c>
      <c r="E1524" s="201" t="s">
        <v>19</v>
      </c>
      <c r="F1524" s="202" t="s">
        <v>1578</v>
      </c>
      <c r="G1524" s="199"/>
      <c r="H1524" s="201" t="s">
        <v>19</v>
      </c>
      <c r="I1524" s="203"/>
      <c r="J1524" s="199"/>
      <c r="K1524" s="199"/>
      <c r="L1524" s="204"/>
      <c r="M1524" s="205"/>
      <c r="N1524" s="206"/>
      <c r="O1524" s="206"/>
      <c r="P1524" s="206"/>
      <c r="Q1524" s="206"/>
      <c r="R1524" s="206"/>
      <c r="S1524" s="206"/>
      <c r="T1524" s="207"/>
      <c r="AT1524" s="208" t="s">
        <v>154</v>
      </c>
      <c r="AU1524" s="208" t="s">
        <v>78</v>
      </c>
      <c r="AV1524" s="13" t="s">
        <v>74</v>
      </c>
      <c r="AW1524" s="13" t="s">
        <v>31</v>
      </c>
      <c r="AX1524" s="13" t="s">
        <v>69</v>
      </c>
      <c r="AY1524" s="208" t="s">
        <v>144</v>
      </c>
    </row>
    <row r="1525" spans="1:65" s="14" customFormat="1" ht="10.199999999999999">
      <c r="B1525" s="209"/>
      <c r="C1525" s="210"/>
      <c r="D1525" s="200" t="s">
        <v>154</v>
      </c>
      <c r="E1525" s="211" t="s">
        <v>19</v>
      </c>
      <c r="F1525" s="212" t="s">
        <v>1579</v>
      </c>
      <c r="G1525" s="210"/>
      <c r="H1525" s="213">
        <v>16</v>
      </c>
      <c r="I1525" s="214"/>
      <c r="J1525" s="210"/>
      <c r="K1525" s="210"/>
      <c r="L1525" s="215"/>
      <c r="M1525" s="216"/>
      <c r="N1525" s="217"/>
      <c r="O1525" s="217"/>
      <c r="P1525" s="217"/>
      <c r="Q1525" s="217"/>
      <c r="R1525" s="217"/>
      <c r="S1525" s="217"/>
      <c r="T1525" s="218"/>
      <c r="AT1525" s="219" t="s">
        <v>154</v>
      </c>
      <c r="AU1525" s="219" t="s">
        <v>78</v>
      </c>
      <c r="AV1525" s="14" t="s">
        <v>78</v>
      </c>
      <c r="AW1525" s="14" t="s">
        <v>31</v>
      </c>
      <c r="AX1525" s="14" t="s">
        <v>69</v>
      </c>
      <c r="AY1525" s="219" t="s">
        <v>144</v>
      </c>
    </row>
    <row r="1526" spans="1:65" s="13" customFormat="1" ht="10.199999999999999">
      <c r="B1526" s="198"/>
      <c r="C1526" s="199"/>
      <c r="D1526" s="200" t="s">
        <v>154</v>
      </c>
      <c r="E1526" s="201" t="s">
        <v>19</v>
      </c>
      <c r="F1526" s="202" t="s">
        <v>1580</v>
      </c>
      <c r="G1526" s="199"/>
      <c r="H1526" s="201" t="s">
        <v>19</v>
      </c>
      <c r="I1526" s="203"/>
      <c r="J1526" s="199"/>
      <c r="K1526" s="199"/>
      <c r="L1526" s="204"/>
      <c r="M1526" s="205"/>
      <c r="N1526" s="206"/>
      <c r="O1526" s="206"/>
      <c r="P1526" s="206"/>
      <c r="Q1526" s="206"/>
      <c r="R1526" s="206"/>
      <c r="S1526" s="206"/>
      <c r="T1526" s="207"/>
      <c r="AT1526" s="208" t="s">
        <v>154</v>
      </c>
      <c r="AU1526" s="208" t="s">
        <v>78</v>
      </c>
      <c r="AV1526" s="13" t="s">
        <v>74</v>
      </c>
      <c r="AW1526" s="13" t="s">
        <v>31</v>
      </c>
      <c r="AX1526" s="13" t="s">
        <v>69</v>
      </c>
      <c r="AY1526" s="208" t="s">
        <v>144</v>
      </c>
    </row>
    <row r="1527" spans="1:65" s="14" customFormat="1" ht="10.199999999999999">
      <c r="B1527" s="209"/>
      <c r="C1527" s="210"/>
      <c r="D1527" s="200" t="s">
        <v>154</v>
      </c>
      <c r="E1527" s="211" t="s">
        <v>19</v>
      </c>
      <c r="F1527" s="212" t="s">
        <v>1581</v>
      </c>
      <c r="G1527" s="210"/>
      <c r="H1527" s="213">
        <v>52</v>
      </c>
      <c r="I1527" s="214"/>
      <c r="J1527" s="210"/>
      <c r="K1527" s="210"/>
      <c r="L1527" s="215"/>
      <c r="M1527" s="216"/>
      <c r="N1527" s="217"/>
      <c r="O1527" s="217"/>
      <c r="P1527" s="217"/>
      <c r="Q1527" s="217"/>
      <c r="R1527" s="217"/>
      <c r="S1527" s="217"/>
      <c r="T1527" s="218"/>
      <c r="AT1527" s="219" t="s">
        <v>154</v>
      </c>
      <c r="AU1527" s="219" t="s">
        <v>78</v>
      </c>
      <c r="AV1527" s="14" t="s">
        <v>78</v>
      </c>
      <c r="AW1527" s="14" t="s">
        <v>31</v>
      </c>
      <c r="AX1527" s="14" t="s">
        <v>69</v>
      </c>
      <c r="AY1527" s="219" t="s">
        <v>144</v>
      </c>
    </row>
    <row r="1528" spans="1:65" s="15" customFormat="1" ht="10.199999999999999">
      <c r="B1528" s="220"/>
      <c r="C1528" s="221"/>
      <c r="D1528" s="200" t="s">
        <v>154</v>
      </c>
      <c r="E1528" s="222" t="s">
        <v>19</v>
      </c>
      <c r="F1528" s="223" t="s">
        <v>158</v>
      </c>
      <c r="G1528" s="221"/>
      <c r="H1528" s="224">
        <v>68</v>
      </c>
      <c r="I1528" s="225"/>
      <c r="J1528" s="221"/>
      <c r="K1528" s="221"/>
      <c r="L1528" s="226"/>
      <c r="M1528" s="227"/>
      <c r="N1528" s="228"/>
      <c r="O1528" s="228"/>
      <c r="P1528" s="228"/>
      <c r="Q1528" s="228"/>
      <c r="R1528" s="228"/>
      <c r="S1528" s="228"/>
      <c r="T1528" s="229"/>
      <c r="AT1528" s="230" t="s">
        <v>154</v>
      </c>
      <c r="AU1528" s="230" t="s">
        <v>78</v>
      </c>
      <c r="AV1528" s="15" t="s">
        <v>106</v>
      </c>
      <c r="AW1528" s="15" t="s">
        <v>31</v>
      </c>
      <c r="AX1528" s="15" t="s">
        <v>74</v>
      </c>
      <c r="AY1528" s="230" t="s">
        <v>144</v>
      </c>
    </row>
    <row r="1529" spans="1:65" s="2" customFormat="1" ht="21.75" customHeight="1">
      <c r="A1529" s="36"/>
      <c r="B1529" s="37"/>
      <c r="C1529" s="180" t="s">
        <v>1595</v>
      </c>
      <c r="D1529" s="180" t="s">
        <v>146</v>
      </c>
      <c r="E1529" s="181" t="s">
        <v>1596</v>
      </c>
      <c r="F1529" s="182" t="s">
        <v>1597</v>
      </c>
      <c r="G1529" s="183" t="s">
        <v>653</v>
      </c>
      <c r="H1529" s="184">
        <v>12</v>
      </c>
      <c r="I1529" s="185"/>
      <c r="J1529" s="186">
        <f>ROUND(I1529*H1529,2)</f>
        <v>0</v>
      </c>
      <c r="K1529" s="182" t="s">
        <v>150</v>
      </c>
      <c r="L1529" s="41"/>
      <c r="M1529" s="187" t="s">
        <v>19</v>
      </c>
      <c r="N1529" s="188" t="s">
        <v>40</v>
      </c>
      <c r="O1529" s="66"/>
      <c r="P1529" s="189">
        <f>O1529*H1529</f>
        <v>0</v>
      </c>
      <c r="Q1529" s="189">
        <v>3.8999999999999999E-4</v>
      </c>
      <c r="R1529" s="189">
        <f>Q1529*H1529</f>
        <v>4.6800000000000001E-3</v>
      </c>
      <c r="S1529" s="189">
        <v>0</v>
      </c>
      <c r="T1529" s="190">
        <f>S1529*H1529</f>
        <v>0</v>
      </c>
      <c r="U1529" s="36"/>
      <c r="V1529" s="36"/>
      <c r="W1529" s="36"/>
      <c r="X1529" s="36"/>
      <c r="Y1529" s="36"/>
      <c r="Z1529" s="36"/>
      <c r="AA1529" s="36"/>
      <c r="AB1529" s="36"/>
      <c r="AC1529" s="36"/>
      <c r="AD1529" s="36"/>
      <c r="AE1529" s="36"/>
      <c r="AR1529" s="191" t="s">
        <v>106</v>
      </c>
      <c r="AT1529" s="191" t="s">
        <v>146</v>
      </c>
      <c r="AU1529" s="191" t="s">
        <v>78</v>
      </c>
      <c r="AY1529" s="19" t="s">
        <v>144</v>
      </c>
      <c r="BE1529" s="192">
        <f>IF(N1529="základní",J1529,0)</f>
        <v>0</v>
      </c>
      <c r="BF1529" s="192">
        <f>IF(N1529="snížená",J1529,0)</f>
        <v>0</v>
      </c>
      <c r="BG1529" s="192">
        <f>IF(N1529="zákl. přenesená",J1529,0)</f>
        <v>0</v>
      </c>
      <c r="BH1529" s="192">
        <f>IF(N1529="sníž. přenesená",J1529,0)</f>
        <v>0</v>
      </c>
      <c r="BI1529" s="192">
        <f>IF(N1529="nulová",J1529,0)</f>
        <v>0</v>
      </c>
      <c r="BJ1529" s="19" t="s">
        <v>74</v>
      </c>
      <c r="BK1529" s="192">
        <f>ROUND(I1529*H1529,2)</f>
        <v>0</v>
      </c>
      <c r="BL1529" s="19" t="s">
        <v>106</v>
      </c>
      <c r="BM1529" s="191" t="s">
        <v>1598</v>
      </c>
    </row>
    <row r="1530" spans="1:65" s="2" customFormat="1" ht="10.199999999999999">
      <c r="A1530" s="36"/>
      <c r="B1530" s="37"/>
      <c r="C1530" s="38"/>
      <c r="D1530" s="193" t="s">
        <v>152</v>
      </c>
      <c r="E1530" s="38"/>
      <c r="F1530" s="194" t="s">
        <v>1599</v>
      </c>
      <c r="G1530" s="38"/>
      <c r="H1530" s="38"/>
      <c r="I1530" s="195"/>
      <c r="J1530" s="38"/>
      <c r="K1530" s="38"/>
      <c r="L1530" s="41"/>
      <c r="M1530" s="196"/>
      <c r="N1530" s="197"/>
      <c r="O1530" s="66"/>
      <c r="P1530" s="66"/>
      <c r="Q1530" s="66"/>
      <c r="R1530" s="66"/>
      <c r="S1530" s="66"/>
      <c r="T1530" s="67"/>
      <c r="U1530" s="36"/>
      <c r="V1530" s="36"/>
      <c r="W1530" s="36"/>
      <c r="X1530" s="36"/>
      <c r="Y1530" s="36"/>
      <c r="Z1530" s="36"/>
      <c r="AA1530" s="36"/>
      <c r="AB1530" s="36"/>
      <c r="AC1530" s="36"/>
      <c r="AD1530" s="36"/>
      <c r="AE1530" s="36"/>
      <c r="AT1530" s="19" t="s">
        <v>152</v>
      </c>
      <c r="AU1530" s="19" t="s">
        <v>78</v>
      </c>
    </row>
    <row r="1531" spans="1:65" s="13" customFormat="1" ht="10.199999999999999">
      <c r="B1531" s="198"/>
      <c r="C1531" s="199"/>
      <c r="D1531" s="200" t="s">
        <v>154</v>
      </c>
      <c r="E1531" s="201" t="s">
        <v>19</v>
      </c>
      <c r="F1531" s="202" t="s">
        <v>1587</v>
      </c>
      <c r="G1531" s="199"/>
      <c r="H1531" s="201" t="s">
        <v>19</v>
      </c>
      <c r="I1531" s="203"/>
      <c r="J1531" s="199"/>
      <c r="K1531" s="199"/>
      <c r="L1531" s="204"/>
      <c r="M1531" s="205"/>
      <c r="N1531" s="206"/>
      <c r="O1531" s="206"/>
      <c r="P1531" s="206"/>
      <c r="Q1531" s="206"/>
      <c r="R1531" s="206"/>
      <c r="S1531" s="206"/>
      <c r="T1531" s="207"/>
      <c r="AT1531" s="208" t="s">
        <v>154</v>
      </c>
      <c r="AU1531" s="208" t="s">
        <v>78</v>
      </c>
      <c r="AV1531" s="13" t="s">
        <v>74</v>
      </c>
      <c r="AW1531" s="13" t="s">
        <v>31</v>
      </c>
      <c r="AX1531" s="13" t="s">
        <v>69</v>
      </c>
      <c r="AY1531" s="208" t="s">
        <v>144</v>
      </c>
    </row>
    <row r="1532" spans="1:65" s="14" customFormat="1" ht="10.199999999999999">
      <c r="B1532" s="209"/>
      <c r="C1532" s="210"/>
      <c r="D1532" s="200" t="s">
        <v>154</v>
      </c>
      <c r="E1532" s="211" t="s">
        <v>19</v>
      </c>
      <c r="F1532" s="212" t="s">
        <v>1588</v>
      </c>
      <c r="G1532" s="210"/>
      <c r="H1532" s="213">
        <v>8</v>
      </c>
      <c r="I1532" s="214"/>
      <c r="J1532" s="210"/>
      <c r="K1532" s="210"/>
      <c r="L1532" s="215"/>
      <c r="M1532" s="216"/>
      <c r="N1532" s="217"/>
      <c r="O1532" s="217"/>
      <c r="P1532" s="217"/>
      <c r="Q1532" s="217"/>
      <c r="R1532" s="217"/>
      <c r="S1532" s="217"/>
      <c r="T1532" s="218"/>
      <c r="AT1532" s="219" t="s">
        <v>154</v>
      </c>
      <c r="AU1532" s="219" t="s">
        <v>78</v>
      </c>
      <c r="AV1532" s="14" t="s">
        <v>78</v>
      </c>
      <c r="AW1532" s="14" t="s">
        <v>31</v>
      </c>
      <c r="AX1532" s="14" t="s">
        <v>69</v>
      </c>
      <c r="AY1532" s="219" t="s">
        <v>144</v>
      </c>
    </row>
    <row r="1533" spans="1:65" s="13" customFormat="1" ht="10.199999999999999">
      <c r="B1533" s="198"/>
      <c r="C1533" s="199"/>
      <c r="D1533" s="200" t="s">
        <v>154</v>
      </c>
      <c r="E1533" s="201" t="s">
        <v>19</v>
      </c>
      <c r="F1533" s="202" t="s">
        <v>1589</v>
      </c>
      <c r="G1533" s="199"/>
      <c r="H1533" s="201" t="s">
        <v>19</v>
      </c>
      <c r="I1533" s="203"/>
      <c r="J1533" s="199"/>
      <c r="K1533" s="199"/>
      <c r="L1533" s="204"/>
      <c r="M1533" s="205"/>
      <c r="N1533" s="206"/>
      <c r="O1533" s="206"/>
      <c r="P1533" s="206"/>
      <c r="Q1533" s="206"/>
      <c r="R1533" s="206"/>
      <c r="S1533" s="206"/>
      <c r="T1533" s="207"/>
      <c r="AT1533" s="208" t="s">
        <v>154</v>
      </c>
      <c r="AU1533" s="208" t="s">
        <v>78</v>
      </c>
      <c r="AV1533" s="13" t="s">
        <v>74</v>
      </c>
      <c r="AW1533" s="13" t="s">
        <v>31</v>
      </c>
      <c r="AX1533" s="13" t="s">
        <v>69</v>
      </c>
      <c r="AY1533" s="208" t="s">
        <v>144</v>
      </c>
    </row>
    <row r="1534" spans="1:65" s="14" customFormat="1" ht="10.199999999999999">
      <c r="B1534" s="209"/>
      <c r="C1534" s="210"/>
      <c r="D1534" s="200" t="s">
        <v>154</v>
      </c>
      <c r="E1534" s="211" t="s">
        <v>19</v>
      </c>
      <c r="F1534" s="212" t="s">
        <v>106</v>
      </c>
      <c r="G1534" s="210"/>
      <c r="H1534" s="213">
        <v>4</v>
      </c>
      <c r="I1534" s="214"/>
      <c r="J1534" s="210"/>
      <c r="K1534" s="210"/>
      <c r="L1534" s="215"/>
      <c r="M1534" s="216"/>
      <c r="N1534" s="217"/>
      <c r="O1534" s="217"/>
      <c r="P1534" s="217"/>
      <c r="Q1534" s="217"/>
      <c r="R1534" s="217"/>
      <c r="S1534" s="217"/>
      <c r="T1534" s="218"/>
      <c r="AT1534" s="219" t="s">
        <v>154</v>
      </c>
      <c r="AU1534" s="219" t="s">
        <v>78</v>
      </c>
      <c r="AV1534" s="14" t="s">
        <v>78</v>
      </c>
      <c r="AW1534" s="14" t="s">
        <v>31</v>
      </c>
      <c r="AX1534" s="14" t="s">
        <v>69</v>
      </c>
      <c r="AY1534" s="219" t="s">
        <v>144</v>
      </c>
    </row>
    <row r="1535" spans="1:65" s="15" customFormat="1" ht="10.199999999999999">
      <c r="B1535" s="220"/>
      <c r="C1535" s="221"/>
      <c r="D1535" s="200" t="s">
        <v>154</v>
      </c>
      <c r="E1535" s="222" t="s">
        <v>19</v>
      </c>
      <c r="F1535" s="223" t="s">
        <v>158</v>
      </c>
      <c r="G1535" s="221"/>
      <c r="H1535" s="224">
        <v>12</v>
      </c>
      <c r="I1535" s="225"/>
      <c r="J1535" s="221"/>
      <c r="K1535" s="221"/>
      <c r="L1535" s="226"/>
      <c r="M1535" s="227"/>
      <c r="N1535" s="228"/>
      <c r="O1535" s="228"/>
      <c r="P1535" s="228"/>
      <c r="Q1535" s="228"/>
      <c r="R1535" s="228"/>
      <c r="S1535" s="228"/>
      <c r="T1535" s="229"/>
      <c r="AT1535" s="230" t="s">
        <v>154</v>
      </c>
      <c r="AU1535" s="230" t="s">
        <v>78</v>
      </c>
      <c r="AV1535" s="15" t="s">
        <v>106</v>
      </c>
      <c r="AW1535" s="15" t="s">
        <v>31</v>
      </c>
      <c r="AX1535" s="15" t="s">
        <v>74</v>
      </c>
      <c r="AY1535" s="230" t="s">
        <v>144</v>
      </c>
    </row>
    <row r="1536" spans="1:65" s="2" customFormat="1" ht="24.15" customHeight="1">
      <c r="A1536" s="36"/>
      <c r="B1536" s="37"/>
      <c r="C1536" s="180" t="s">
        <v>1600</v>
      </c>
      <c r="D1536" s="180" t="s">
        <v>146</v>
      </c>
      <c r="E1536" s="181" t="s">
        <v>1601</v>
      </c>
      <c r="F1536" s="182" t="s">
        <v>1602</v>
      </c>
      <c r="G1536" s="183" t="s">
        <v>232</v>
      </c>
      <c r="H1536" s="184">
        <v>47.41</v>
      </c>
      <c r="I1536" s="185"/>
      <c r="J1536" s="186">
        <f>ROUND(I1536*H1536,2)</f>
        <v>0</v>
      </c>
      <c r="K1536" s="182" t="s">
        <v>150</v>
      </c>
      <c r="L1536" s="41"/>
      <c r="M1536" s="187" t="s">
        <v>19</v>
      </c>
      <c r="N1536" s="188" t="s">
        <v>40</v>
      </c>
      <c r="O1536" s="66"/>
      <c r="P1536" s="189">
        <f>O1536*H1536</f>
        <v>0</v>
      </c>
      <c r="Q1536" s="189">
        <v>0</v>
      </c>
      <c r="R1536" s="189">
        <f>Q1536*H1536</f>
        <v>0</v>
      </c>
      <c r="S1536" s="189">
        <v>0.26100000000000001</v>
      </c>
      <c r="T1536" s="190">
        <f>S1536*H1536</f>
        <v>12.37401</v>
      </c>
      <c r="U1536" s="36"/>
      <c r="V1536" s="36"/>
      <c r="W1536" s="36"/>
      <c r="X1536" s="36"/>
      <c r="Y1536" s="36"/>
      <c r="Z1536" s="36"/>
      <c r="AA1536" s="36"/>
      <c r="AB1536" s="36"/>
      <c r="AC1536" s="36"/>
      <c r="AD1536" s="36"/>
      <c r="AE1536" s="36"/>
      <c r="AR1536" s="191" t="s">
        <v>106</v>
      </c>
      <c r="AT1536" s="191" t="s">
        <v>146</v>
      </c>
      <c r="AU1536" s="191" t="s">
        <v>78</v>
      </c>
      <c r="AY1536" s="19" t="s">
        <v>144</v>
      </c>
      <c r="BE1536" s="192">
        <f>IF(N1536="základní",J1536,0)</f>
        <v>0</v>
      </c>
      <c r="BF1536" s="192">
        <f>IF(N1536="snížená",J1536,0)</f>
        <v>0</v>
      </c>
      <c r="BG1536" s="192">
        <f>IF(N1536="zákl. přenesená",J1536,0)</f>
        <v>0</v>
      </c>
      <c r="BH1536" s="192">
        <f>IF(N1536="sníž. přenesená",J1536,0)</f>
        <v>0</v>
      </c>
      <c r="BI1536" s="192">
        <f>IF(N1536="nulová",J1536,0)</f>
        <v>0</v>
      </c>
      <c r="BJ1536" s="19" t="s">
        <v>74</v>
      </c>
      <c r="BK1536" s="192">
        <f>ROUND(I1536*H1536,2)</f>
        <v>0</v>
      </c>
      <c r="BL1536" s="19" t="s">
        <v>106</v>
      </c>
      <c r="BM1536" s="191" t="s">
        <v>1603</v>
      </c>
    </row>
    <row r="1537" spans="1:51" s="2" customFormat="1" ht="10.199999999999999">
      <c r="A1537" s="36"/>
      <c r="B1537" s="37"/>
      <c r="C1537" s="38"/>
      <c r="D1537" s="193" t="s">
        <v>152</v>
      </c>
      <c r="E1537" s="38"/>
      <c r="F1537" s="194" t="s">
        <v>1604</v>
      </c>
      <c r="G1537" s="38"/>
      <c r="H1537" s="38"/>
      <c r="I1537" s="195"/>
      <c r="J1537" s="38"/>
      <c r="K1537" s="38"/>
      <c r="L1537" s="41"/>
      <c r="M1537" s="196"/>
      <c r="N1537" s="197"/>
      <c r="O1537" s="66"/>
      <c r="P1537" s="66"/>
      <c r="Q1537" s="66"/>
      <c r="R1537" s="66"/>
      <c r="S1537" s="66"/>
      <c r="T1537" s="67"/>
      <c r="U1537" s="36"/>
      <c r="V1537" s="36"/>
      <c r="W1537" s="36"/>
      <c r="X1537" s="36"/>
      <c r="Y1537" s="36"/>
      <c r="Z1537" s="36"/>
      <c r="AA1537" s="36"/>
      <c r="AB1537" s="36"/>
      <c r="AC1537" s="36"/>
      <c r="AD1537" s="36"/>
      <c r="AE1537" s="36"/>
      <c r="AT1537" s="19" t="s">
        <v>152</v>
      </c>
      <c r="AU1537" s="19" t="s">
        <v>78</v>
      </c>
    </row>
    <row r="1538" spans="1:51" s="13" customFormat="1" ht="10.199999999999999">
      <c r="B1538" s="198"/>
      <c r="C1538" s="199"/>
      <c r="D1538" s="200" t="s">
        <v>154</v>
      </c>
      <c r="E1538" s="201" t="s">
        <v>19</v>
      </c>
      <c r="F1538" s="202" t="s">
        <v>1605</v>
      </c>
      <c r="G1538" s="199"/>
      <c r="H1538" s="201" t="s">
        <v>19</v>
      </c>
      <c r="I1538" s="203"/>
      <c r="J1538" s="199"/>
      <c r="K1538" s="199"/>
      <c r="L1538" s="204"/>
      <c r="M1538" s="205"/>
      <c r="N1538" s="206"/>
      <c r="O1538" s="206"/>
      <c r="P1538" s="206"/>
      <c r="Q1538" s="206"/>
      <c r="R1538" s="206"/>
      <c r="S1538" s="206"/>
      <c r="T1538" s="207"/>
      <c r="AT1538" s="208" t="s">
        <v>154</v>
      </c>
      <c r="AU1538" s="208" t="s">
        <v>78</v>
      </c>
      <c r="AV1538" s="13" t="s">
        <v>74</v>
      </c>
      <c r="AW1538" s="13" t="s">
        <v>31</v>
      </c>
      <c r="AX1538" s="13" t="s">
        <v>69</v>
      </c>
      <c r="AY1538" s="208" t="s">
        <v>144</v>
      </c>
    </row>
    <row r="1539" spans="1:51" s="13" customFormat="1" ht="10.199999999999999">
      <c r="B1539" s="198"/>
      <c r="C1539" s="199"/>
      <c r="D1539" s="200" t="s">
        <v>154</v>
      </c>
      <c r="E1539" s="201" t="s">
        <v>19</v>
      </c>
      <c r="F1539" s="202" t="s">
        <v>1606</v>
      </c>
      <c r="G1539" s="199"/>
      <c r="H1539" s="201" t="s">
        <v>19</v>
      </c>
      <c r="I1539" s="203"/>
      <c r="J1539" s="199"/>
      <c r="K1539" s="199"/>
      <c r="L1539" s="204"/>
      <c r="M1539" s="205"/>
      <c r="N1539" s="206"/>
      <c r="O1539" s="206"/>
      <c r="P1539" s="206"/>
      <c r="Q1539" s="206"/>
      <c r="R1539" s="206"/>
      <c r="S1539" s="206"/>
      <c r="T1539" s="207"/>
      <c r="AT1539" s="208" t="s">
        <v>154</v>
      </c>
      <c r="AU1539" s="208" t="s">
        <v>78</v>
      </c>
      <c r="AV1539" s="13" t="s">
        <v>74</v>
      </c>
      <c r="AW1539" s="13" t="s">
        <v>31</v>
      </c>
      <c r="AX1539" s="13" t="s">
        <v>69</v>
      </c>
      <c r="AY1539" s="208" t="s">
        <v>144</v>
      </c>
    </row>
    <row r="1540" spans="1:51" s="14" customFormat="1" ht="10.199999999999999">
      <c r="B1540" s="209"/>
      <c r="C1540" s="210"/>
      <c r="D1540" s="200" t="s">
        <v>154</v>
      </c>
      <c r="E1540" s="211" t="s">
        <v>19</v>
      </c>
      <c r="F1540" s="212" t="s">
        <v>1607</v>
      </c>
      <c r="G1540" s="210"/>
      <c r="H1540" s="213">
        <v>9.141</v>
      </c>
      <c r="I1540" s="214"/>
      <c r="J1540" s="210"/>
      <c r="K1540" s="210"/>
      <c r="L1540" s="215"/>
      <c r="M1540" s="216"/>
      <c r="N1540" s="217"/>
      <c r="O1540" s="217"/>
      <c r="P1540" s="217"/>
      <c r="Q1540" s="217"/>
      <c r="R1540" s="217"/>
      <c r="S1540" s="217"/>
      <c r="T1540" s="218"/>
      <c r="AT1540" s="219" t="s">
        <v>154</v>
      </c>
      <c r="AU1540" s="219" t="s">
        <v>78</v>
      </c>
      <c r="AV1540" s="14" t="s">
        <v>78</v>
      </c>
      <c r="AW1540" s="14" t="s">
        <v>31</v>
      </c>
      <c r="AX1540" s="14" t="s">
        <v>69</v>
      </c>
      <c r="AY1540" s="219" t="s">
        <v>144</v>
      </c>
    </row>
    <row r="1541" spans="1:51" s="13" customFormat="1" ht="10.199999999999999">
      <c r="B1541" s="198"/>
      <c r="C1541" s="199"/>
      <c r="D1541" s="200" t="s">
        <v>154</v>
      </c>
      <c r="E1541" s="201" t="s">
        <v>19</v>
      </c>
      <c r="F1541" s="202" t="s">
        <v>1608</v>
      </c>
      <c r="G1541" s="199"/>
      <c r="H1541" s="201" t="s">
        <v>19</v>
      </c>
      <c r="I1541" s="203"/>
      <c r="J1541" s="199"/>
      <c r="K1541" s="199"/>
      <c r="L1541" s="204"/>
      <c r="M1541" s="205"/>
      <c r="N1541" s="206"/>
      <c r="O1541" s="206"/>
      <c r="P1541" s="206"/>
      <c r="Q1541" s="206"/>
      <c r="R1541" s="206"/>
      <c r="S1541" s="206"/>
      <c r="T1541" s="207"/>
      <c r="AT1541" s="208" t="s">
        <v>154</v>
      </c>
      <c r="AU1541" s="208" t="s">
        <v>78</v>
      </c>
      <c r="AV1541" s="13" t="s">
        <v>74</v>
      </c>
      <c r="AW1541" s="13" t="s">
        <v>31</v>
      </c>
      <c r="AX1541" s="13" t="s">
        <v>69</v>
      </c>
      <c r="AY1541" s="208" t="s">
        <v>144</v>
      </c>
    </row>
    <row r="1542" spans="1:51" s="14" customFormat="1" ht="10.199999999999999">
      <c r="B1542" s="209"/>
      <c r="C1542" s="210"/>
      <c r="D1542" s="200" t="s">
        <v>154</v>
      </c>
      <c r="E1542" s="211" t="s">
        <v>19</v>
      </c>
      <c r="F1542" s="212" t="s">
        <v>1609</v>
      </c>
      <c r="G1542" s="210"/>
      <c r="H1542" s="213">
        <v>4.08</v>
      </c>
      <c r="I1542" s="214"/>
      <c r="J1542" s="210"/>
      <c r="K1542" s="210"/>
      <c r="L1542" s="215"/>
      <c r="M1542" s="216"/>
      <c r="N1542" s="217"/>
      <c r="O1542" s="217"/>
      <c r="P1542" s="217"/>
      <c r="Q1542" s="217"/>
      <c r="R1542" s="217"/>
      <c r="S1542" s="217"/>
      <c r="T1542" s="218"/>
      <c r="AT1542" s="219" t="s">
        <v>154</v>
      </c>
      <c r="AU1542" s="219" t="s">
        <v>78</v>
      </c>
      <c r="AV1542" s="14" t="s">
        <v>78</v>
      </c>
      <c r="AW1542" s="14" t="s">
        <v>31</v>
      </c>
      <c r="AX1542" s="14" t="s">
        <v>69</v>
      </c>
      <c r="AY1542" s="219" t="s">
        <v>144</v>
      </c>
    </row>
    <row r="1543" spans="1:51" s="13" customFormat="1" ht="10.199999999999999">
      <c r="B1543" s="198"/>
      <c r="C1543" s="199"/>
      <c r="D1543" s="200" t="s">
        <v>154</v>
      </c>
      <c r="E1543" s="201" t="s">
        <v>19</v>
      </c>
      <c r="F1543" s="202" t="s">
        <v>1610</v>
      </c>
      <c r="G1543" s="199"/>
      <c r="H1543" s="201" t="s">
        <v>19</v>
      </c>
      <c r="I1543" s="203"/>
      <c r="J1543" s="199"/>
      <c r="K1543" s="199"/>
      <c r="L1543" s="204"/>
      <c r="M1543" s="205"/>
      <c r="N1543" s="206"/>
      <c r="O1543" s="206"/>
      <c r="P1543" s="206"/>
      <c r="Q1543" s="206"/>
      <c r="R1543" s="206"/>
      <c r="S1543" s="206"/>
      <c r="T1543" s="207"/>
      <c r="AT1543" s="208" t="s">
        <v>154</v>
      </c>
      <c r="AU1543" s="208" t="s">
        <v>78</v>
      </c>
      <c r="AV1543" s="13" t="s">
        <v>74</v>
      </c>
      <c r="AW1543" s="13" t="s">
        <v>31</v>
      </c>
      <c r="AX1543" s="13" t="s">
        <v>69</v>
      </c>
      <c r="AY1543" s="208" t="s">
        <v>144</v>
      </c>
    </row>
    <row r="1544" spans="1:51" s="14" customFormat="1" ht="10.199999999999999">
      <c r="B1544" s="209"/>
      <c r="C1544" s="210"/>
      <c r="D1544" s="200" t="s">
        <v>154</v>
      </c>
      <c r="E1544" s="211" t="s">
        <v>19</v>
      </c>
      <c r="F1544" s="212" t="s">
        <v>1611</v>
      </c>
      <c r="G1544" s="210"/>
      <c r="H1544" s="213">
        <v>3.68</v>
      </c>
      <c r="I1544" s="214"/>
      <c r="J1544" s="210"/>
      <c r="K1544" s="210"/>
      <c r="L1544" s="215"/>
      <c r="M1544" s="216"/>
      <c r="N1544" s="217"/>
      <c r="O1544" s="217"/>
      <c r="P1544" s="217"/>
      <c r="Q1544" s="217"/>
      <c r="R1544" s="217"/>
      <c r="S1544" s="217"/>
      <c r="T1544" s="218"/>
      <c r="AT1544" s="219" t="s">
        <v>154</v>
      </c>
      <c r="AU1544" s="219" t="s">
        <v>78</v>
      </c>
      <c r="AV1544" s="14" t="s">
        <v>78</v>
      </c>
      <c r="AW1544" s="14" t="s">
        <v>31</v>
      </c>
      <c r="AX1544" s="14" t="s">
        <v>69</v>
      </c>
      <c r="AY1544" s="219" t="s">
        <v>144</v>
      </c>
    </row>
    <row r="1545" spans="1:51" s="13" customFormat="1" ht="10.199999999999999">
      <c r="B1545" s="198"/>
      <c r="C1545" s="199"/>
      <c r="D1545" s="200" t="s">
        <v>154</v>
      </c>
      <c r="E1545" s="201" t="s">
        <v>19</v>
      </c>
      <c r="F1545" s="202" t="s">
        <v>1612</v>
      </c>
      <c r="G1545" s="199"/>
      <c r="H1545" s="201" t="s">
        <v>19</v>
      </c>
      <c r="I1545" s="203"/>
      <c r="J1545" s="199"/>
      <c r="K1545" s="199"/>
      <c r="L1545" s="204"/>
      <c r="M1545" s="205"/>
      <c r="N1545" s="206"/>
      <c r="O1545" s="206"/>
      <c r="P1545" s="206"/>
      <c r="Q1545" s="206"/>
      <c r="R1545" s="206"/>
      <c r="S1545" s="206"/>
      <c r="T1545" s="207"/>
      <c r="AT1545" s="208" t="s">
        <v>154</v>
      </c>
      <c r="AU1545" s="208" t="s">
        <v>78</v>
      </c>
      <c r="AV1545" s="13" t="s">
        <v>74</v>
      </c>
      <c r="AW1545" s="13" t="s">
        <v>31</v>
      </c>
      <c r="AX1545" s="13" t="s">
        <v>69</v>
      </c>
      <c r="AY1545" s="208" t="s">
        <v>144</v>
      </c>
    </row>
    <row r="1546" spans="1:51" s="14" customFormat="1" ht="10.199999999999999">
      <c r="B1546" s="209"/>
      <c r="C1546" s="210"/>
      <c r="D1546" s="200" t="s">
        <v>154</v>
      </c>
      <c r="E1546" s="211" t="s">
        <v>19</v>
      </c>
      <c r="F1546" s="212" t="s">
        <v>1613</v>
      </c>
      <c r="G1546" s="210"/>
      <c r="H1546" s="213">
        <v>11.616</v>
      </c>
      <c r="I1546" s="214"/>
      <c r="J1546" s="210"/>
      <c r="K1546" s="210"/>
      <c r="L1546" s="215"/>
      <c r="M1546" s="216"/>
      <c r="N1546" s="217"/>
      <c r="O1546" s="217"/>
      <c r="P1546" s="217"/>
      <c r="Q1546" s="217"/>
      <c r="R1546" s="217"/>
      <c r="S1546" s="217"/>
      <c r="T1546" s="218"/>
      <c r="AT1546" s="219" t="s">
        <v>154</v>
      </c>
      <c r="AU1546" s="219" t="s">
        <v>78</v>
      </c>
      <c r="AV1546" s="14" t="s">
        <v>78</v>
      </c>
      <c r="AW1546" s="14" t="s">
        <v>31</v>
      </c>
      <c r="AX1546" s="14" t="s">
        <v>69</v>
      </c>
      <c r="AY1546" s="219" t="s">
        <v>144</v>
      </c>
    </row>
    <row r="1547" spans="1:51" s="13" customFormat="1" ht="10.199999999999999">
      <c r="B1547" s="198"/>
      <c r="C1547" s="199"/>
      <c r="D1547" s="200" t="s">
        <v>154</v>
      </c>
      <c r="E1547" s="201" t="s">
        <v>19</v>
      </c>
      <c r="F1547" s="202" t="s">
        <v>757</v>
      </c>
      <c r="G1547" s="199"/>
      <c r="H1547" s="201" t="s">
        <v>19</v>
      </c>
      <c r="I1547" s="203"/>
      <c r="J1547" s="199"/>
      <c r="K1547" s="199"/>
      <c r="L1547" s="204"/>
      <c r="M1547" s="205"/>
      <c r="N1547" s="206"/>
      <c r="O1547" s="206"/>
      <c r="P1547" s="206"/>
      <c r="Q1547" s="206"/>
      <c r="R1547" s="206"/>
      <c r="S1547" s="206"/>
      <c r="T1547" s="207"/>
      <c r="AT1547" s="208" t="s">
        <v>154</v>
      </c>
      <c r="AU1547" s="208" t="s">
        <v>78</v>
      </c>
      <c r="AV1547" s="13" t="s">
        <v>74</v>
      </c>
      <c r="AW1547" s="13" t="s">
        <v>31</v>
      </c>
      <c r="AX1547" s="13" t="s">
        <v>69</v>
      </c>
      <c r="AY1547" s="208" t="s">
        <v>144</v>
      </c>
    </row>
    <row r="1548" spans="1:51" s="14" customFormat="1" ht="10.199999999999999">
      <c r="B1548" s="209"/>
      <c r="C1548" s="210"/>
      <c r="D1548" s="200" t="s">
        <v>154</v>
      </c>
      <c r="E1548" s="211" t="s">
        <v>19</v>
      </c>
      <c r="F1548" s="212" t="s">
        <v>1614</v>
      </c>
      <c r="G1548" s="210"/>
      <c r="H1548" s="213">
        <v>6.0229999999999997</v>
      </c>
      <c r="I1548" s="214"/>
      <c r="J1548" s="210"/>
      <c r="K1548" s="210"/>
      <c r="L1548" s="215"/>
      <c r="M1548" s="216"/>
      <c r="N1548" s="217"/>
      <c r="O1548" s="217"/>
      <c r="P1548" s="217"/>
      <c r="Q1548" s="217"/>
      <c r="R1548" s="217"/>
      <c r="S1548" s="217"/>
      <c r="T1548" s="218"/>
      <c r="AT1548" s="219" t="s">
        <v>154</v>
      </c>
      <c r="AU1548" s="219" t="s">
        <v>78</v>
      </c>
      <c r="AV1548" s="14" t="s">
        <v>78</v>
      </c>
      <c r="AW1548" s="14" t="s">
        <v>31</v>
      </c>
      <c r="AX1548" s="14" t="s">
        <v>69</v>
      </c>
      <c r="AY1548" s="219" t="s">
        <v>144</v>
      </c>
    </row>
    <row r="1549" spans="1:51" s="13" customFormat="1" ht="10.199999999999999">
      <c r="B1549" s="198"/>
      <c r="C1549" s="199"/>
      <c r="D1549" s="200" t="s">
        <v>154</v>
      </c>
      <c r="E1549" s="201" t="s">
        <v>19</v>
      </c>
      <c r="F1549" s="202" t="s">
        <v>1615</v>
      </c>
      <c r="G1549" s="199"/>
      <c r="H1549" s="201" t="s">
        <v>19</v>
      </c>
      <c r="I1549" s="203"/>
      <c r="J1549" s="199"/>
      <c r="K1549" s="199"/>
      <c r="L1549" s="204"/>
      <c r="M1549" s="205"/>
      <c r="N1549" s="206"/>
      <c r="O1549" s="206"/>
      <c r="P1549" s="206"/>
      <c r="Q1549" s="206"/>
      <c r="R1549" s="206"/>
      <c r="S1549" s="206"/>
      <c r="T1549" s="207"/>
      <c r="AT1549" s="208" t="s">
        <v>154</v>
      </c>
      <c r="AU1549" s="208" t="s">
        <v>78</v>
      </c>
      <c r="AV1549" s="13" t="s">
        <v>74</v>
      </c>
      <c r="AW1549" s="13" t="s">
        <v>31</v>
      </c>
      <c r="AX1549" s="13" t="s">
        <v>69</v>
      </c>
      <c r="AY1549" s="208" t="s">
        <v>144</v>
      </c>
    </row>
    <row r="1550" spans="1:51" s="14" customFormat="1" ht="10.199999999999999">
      <c r="B1550" s="209"/>
      <c r="C1550" s="210"/>
      <c r="D1550" s="200" t="s">
        <v>154</v>
      </c>
      <c r="E1550" s="211" t="s">
        <v>19</v>
      </c>
      <c r="F1550" s="212" t="s">
        <v>1616</v>
      </c>
      <c r="G1550" s="210"/>
      <c r="H1550" s="213">
        <v>9.24</v>
      </c>
      <c r="I1550" s="214"/>
      <c r="J1550" s="210"/>
      <c r="K1550" s="210"/>
      <c r="L1550" s="215"/>
      <c r="M1550" s="216"/>
      <c r="N1550" s="217"/>
      <c r="O1550" s="217"/>
      <c r="P1550" s="217"/>
      <c r="Q1550" s="217"/>
      <c r="R1550" s="217"/>
      <c r="S1550" s="217"/>
      <c r="T1550" s="218"/>
      <c r="AT1550" s="219" t="s">
        <v>154</v>
      </c>
      <c r="AU1550" s="219" t="s">
        <v>78</v>
      </c>
      <c r="AV1550" s="14" t="s">
        <v>78</v>
      </c>
      <c r="AW1550" s="14" t="s">
        <v>31</v>
      </c>
      <c r="AX1550" s="14" t="s">
        <v>69</v>
      </c>
      <c r="AY1550" s="219" t="s">
        <v>144</v>
      </c>
    </row>
    <row r="1551" spans="1:51" s="13" customFormat="1" ht="10.199999999999999">
      <c r="B1551" s="198"/>
      <c r="C1551" s="199"/>
      <c r="D1551" s="200" t="s">
        <v>154</v>
      </c>
      <c r="E1551" s="201" t="s">
        <v>19</v>
      </c>
      <c r="F1551" s="202" t="s">
        <v>1617</v>
      </c>
      <c r="G1551" s="199"/>
      <c r="H1551" s="201" t="s">
        <v>19</v>
      </c>
      <c r="I1551" s="203"/>
      <c r="J1551" s="199"/>
      <c r="K1551" s="199"/>
      <c r="L1551" s="204"/>
      <c r="M1551" s="205"/>
      <c r="N1551" s="206"/>
      <c r="O1551" s="206"/>
      <c r="P1551" s="206"/>
      <c r="Q1551" s="206"/>
      <c r="R1551" s="206"/>
      <c r="S1551" s="206"/>
      <c r="T1551" s="207"/>
      <c r="AT1551" s="208" t="s">
        <v>154</v>
      </c>
      <c r="AU1551" s="208" t="s">
        <v>78</v>
      </c>
      <c r="AV1551" s="13" t="s">
        <v>74</v>
      </c>
      <c r="AW1551" s="13" t="s">
        <v>31</v>
      </c>
      <c r="AX1551" s="13" t="s">
        <v>69</v>
      </c>
      <c r="AY1551" s="208" t="s">
        <v>144</v>
      </c>
    </row>
    <row r="1552" spans="1:51" s="14" customFormat="1" ht="10.199999999999999">
      <c r="B1552" s="209"/>
      <c r="C1552" s="210"/>
      <c r="D1552" s="200" t="s">
        <v>154</v>
      </c>
      <c r="E1552" s="211" t="s">
        <v>19</v>
      </c>
      <c r="F1552" s="212" t="s">
        <v>1618</v>
      </c>
      <c r="G1552" s="210"/>
      <c r="H1552" s="213">
        <v>3.63</v>
      </c>
      <c r="I1552" s="214"/>
      <c r="J1552" s="210"/>
      <c r="K1552" s="210"/>
      <c r="L1552" s="215"/>
      <c r="M1552" s="216"/>
      <c r="N1552" s="217"/>
      <c r="O1552" s="217"/>
      <c r="P1552" s="217"/>
      <c r="Q1552" s="217"/>
      <c r="R1552" s="217"/>
      <c r="S1552" s="217"/>
      <c r="T1552" s="218"/>
      <c r="AT1552" s="219" t="s">
        <v>154</v>
      </c>
      <c r="AU1552" s="219" t="s">
        <v>78</v>
      </c>
      <c r="AV1552" s="14" t="s">
        <v>78</v>
      </c>
      <c r="AW1552" s="14" t="s">
        <v>31</v>
      </c>
      <c r="AX1552" s="14" t="s">
        <v>69</v>
      </c>
      <c r="AY1552" s="219" t="s">
        <v>144</v>
      </c>
    </row>
    <row r="1553" spans="1:65" s="15" customFormat="1" ht="10.199999999999999">
      <c r="B1553" s="220"/>
      <c r="C1553" s="221"/>
      <c r="D1553" s="200" t="s">
        <v>154</v>
      </c>
      <c r="E1553" s="222" t="s">
        <v>19</v>
      </c>
      <c r="F1553" s="223" t="s">
        <v>158</v>
      </c>
      <c r="G1553" s="221"/>
      <c r="H1553" s="224">
        <v>47.410000000000004</v>
      </c>
      <c r="I1553" s="225"/>
      <c r="J1553" s="221"/>
      <c r="K1553" s="221"/>
      <c r="L1553" s="226"/>
      <c r="M1553" s="227"/>
      <c r="N1553" s="228"/>
      <c r="O1553" s="228"/>
      <c r="P1553" s="228"/>
      <c r="Q1553" s="228"/>
      <c r="R1553" s="228"/>
      <c r="S1553" s="228"/>
      <c r="T1553" s="229"/>
      <c r="AT1553" s="230" t="s">
        <v>154</v>
      </c>
      <c r="AU1553" s="230" t="s">
        <v>78</v>
      </c>
      <c r="AV1553" s="15" t="s">
        <v>106</v>
      </c>
      <c r="AW1553" s="15" t="s">
        <v>31</v>
      </c>
      <c r="AX1553" s="15" t="s">
        <v>74</v>
      </c>
      <c r="AY1553" s="230" t="s">
        <v>144</v>
      </c>
    </row>
    <row r="1554" spans="1:65" s="2" customFormat="1" ht="24.15" customHeight="1">
      <c r="A1554" s="36"/>
      <c r="B1554" s="37"/>
      <c r="C1554" s="180" t="s">
        <v>1619</v>
      </c>
      <c r="D1554" s="180" t="s">
        <v>146</v>
      </c>
      <c r="E1554" s="181" t="s">
        <v>1620</v>
      </c>
      <c r="F1554" s="182" t="s">
        <v>1621</v>
      </c>
      <c r="G1554" s="183" t="s">
        <v>149</v>
      </c>
      <c r="H1554" s="184">
        <v>2.79</v>
      </c>
      <c r="I1554" s="185"/>
      <c r="J1554" s="186">
        <f>ROUND(I1554*H1554,2)</f>
        <v>0</v>
      </c>
      <c r="K1554" s="182" t="s">
        <v>150</v>
      </c>
      <c r="L1554" s="41"/>
      <c r="M1554" s="187" t="s">
        <v>19</v>
      </c>
      <c r="N1554" s="188" t="s">
        <v>40</v>
      </c>
      <c r="O1554" s="66"/>
      <c r="P1554" s="189">
        <f>O1554*H1554</f>
        <v>0</v>
      </c>
      <c r="Q1554" s="189">
        <v>0</v>
      </c>
      <c r="R1554" s="189">
        <f>Q1554*H1554</f>
        <v>0</v>
      </c>
      <c r="S1554" s="189">
        <v>1.95</v>
      </c>
      <c r="T1554" s="190">
        <f>S1554*H1554</f>
        <v>5.4405000000000001</v>
      </c>
      <c r="U1554" s="36"/>
      <c r="V1554" s="36"/>
      <c r="W1554" s="36"/>
      <c r="X1554" s="36"/>
      <c r="Y1554" s="36"/>
      <c r="Z1554" s="36"/>
      <c r="AA1554" s="36"/>
      <c r="AB1554" s="36"/>
      <c r="AC1554" s="36"/>
      <c r="AD1554" s="36"/>
      <c r="AE1554" s="36"/>
      <c r="AR1554" s="191" t="s">
        <v>106</v>
      </c>
      <c r="AT1554" s="191" t="s">
        <v>146</v>
      </c>
      <c r="AU1554" s="191" t="s">
        <v>78</v>
      </c>
      <c r="AY1554" s="19" t="s">
        <v>144</v>
      </c>
      <c r="BE1554" s="192">
        <f>IF(N1554="základní",J1554,0)</f>
        <v>0</v>
      </c>
      <c r="BF1554" s="192">
        <f>IF(N1554="snížená",J1554,0)</f>
        <v>0</v>
      </c>
      <c r="BG1554" s="192">
        <f>IF(N1554="zákl. přenesená",J1554,0)</f>
        <v>0</v>
      </c>
      <c r="BH1554" s="192">
        <f>IF(N1554="sníž. přenesená",J1554,0)</f>
        <v>0</v>
      </c>
      <c r="BI1554" s="192">
        <f>IF(N1554="nulová",J1554,0)</f>
        <v>0</v>
      </c>
      <c r="BJ1554" s="19" t="s">
        <v>74</v>
      </c>
      <c r="BK1554" s="192">
        <f>ROUND(I1554*H1554,2)</f>
        <v>0</v>
      </c>
      <c r="BL1554" s="19" t="s">
        <v>106</v>
      </c>
      <c r="BM1554" s="191" t="s">
        <v>1622</v>
      </c>
    </row>
    <row r="1555" spans="1:65" s="2" customFormat="1" ht="10.199999999999999">
      <c r="A1555" s="36"/>
      <c r="B1555" s="37"/>
      <c r="C1555" s="38"/>
      <c r="D1555" s="193" t="s">
        <v>152</v>
      </c>
      <c r="E1555" s="38"/>
      <c r="F1555" s="194" t="s">
        <v>1623</v>
      </c>
      <c r="G1555" s="38"/>
      <c r="H1555" s="38"/>
      <c r="I1555" s="195"/>
      <c r="J1555" s="38"/>
      <c r="K1555" s="38"/>
      <c r="L1555" s="41"/>
      <c r="M1555" s="196"/>
      <c r="N1555" s="197"/>
      <c r="O1555" s="66"/>
      <c r="P1555" s="66"/>
      <c r="Q1555" s="66"/>
      <c r="R1555" s="66"/>
      <c r="S1555" s="66"/>
      <c r="T1555" s="67"/>
      <c r="U1555" s="36"/>
      <c r="V1555" s="36"/>
      <c r="W1555" s="36"/>
      <c r="X1555" s="36"/>
      <c r="Y1555" s="36"/>
      <c r="Z1555" s="36"/>
      <c r="AA1555" s="36"/>
      <c r="AB1555" s="36"/>
      <c r="AC1555" s="36"/>
      <c r="AD1555" s="36"/>
      <c r="AE1555" s="36"/>
      <c r="AT1555" s="19" t="s">
        <v>152</v>
      </c>
      <c r="AU1555" s="19" t="s">
        <v>78</v>
      </c>
    </row>
    <row r="1556" spans="1:65" s="13" customFormat="1" ht="10.199999999999999">
      <c r="B1556" s="198"/>
      <c r="C1556" s="199"/>
      <c r="D1556" s="200" t="s">
        <v>154</v>
      </c>
      <c r="E1556" s="201" t="s">
        <v>19</v>
      </c>
      <c r="F1556" s="202" t="s">
        <v>1624</v>
      </c>
      <c r="G1556" s="199"/>
      <c r="H1556" s="201" t="s">
        <v>19</v>
      </c>
      <c r="I1556" s="203"/>
      <c r="J1556" s="199"/>
      <c r="K1556" s="199"/>
      <c r="L1556" s="204"/>
      <c r="M1556" s="205"/>
      <c r="N1556" s="206"/>
      <c r="O1556" s="206"/>
      <c r="P1556" s="206"/>
      <c r="Q1556" s="206"/>
      <c r="R1556" s="206"/>
      <c r="S1556" s="206"/>
      <c r="T1556" s="207"/>
      <c r="AT1556" s="208" t="s">
        <v>154</v>
      </c>
      <c r="AU1556" s="208" t="s">
        <v>78</v>
      </c>
      <c r="AV1556" s="13" t="s">
        <v>74</v>
      </c>
      <c r="AW1556" s="13" t="s">
        <v>31</v>
      </c>
      <c r="AX1556" s="13" t="s">
        <v>69</v>
      </c>
      <c r="AY1556" s="208" t="s">
        <v>144</v>
      </c>
    </row>
    <row r="1557" spans="1:65" s="14" customFormat="1" ht="10.199999999999999">
      <c r="B1557" s="209"/>
      <c r="C1557" s="210"/>
      <c r="D1557" s="200" t="s">
        <v>154</v>
      </c>
      <c r="E1557" s="211" t="s">
        <v>19</v>
      </c>
      <c r="F1557" s="212" t="s">
        <v>1625</v>
      </c>
      <c r="G1557" s="210"/>
      <c r="H1557" s="213">
        <v>2.79</v>
      </c>
      <c r="I1557" s="214"/>
      <c r="J1557" s="210"/>
      <c r="K1557" s="210"/>
      <c r="L1557" s="215"/>
      <c r="M1557" s="216"/>
      <c r="N1557" s="217"/>
      <c r="O1557" s="217"/>
      <c r="P1557" s="217"/>
      <c r="Q1557" s="217"/>
      <c r="R1557" s="217"/>
      <c r="S1557" s="217"/>
      <c r="T1557" s="218"/>
      <c r="AT1557" s="219" t="s">
        <v>154</v>
      </c>
      <c r="AU1557" s="219" t="s">
        <v>78</v>
      </c>
      <c r="AV1557" s="14" t="s">
        <v>78</v>
      </c>
      <c r="AW1557" s="14" t="s">
        <v>31</v>
      </c>
      <c r="AX1557" s="14" t="s">
        <v>69</v>
      </c>
      <c r="AY1557" s="219" t="s">
        <v>144</v>
      </c>
    </row>
    <row r="1558" spans="1:65" s="15" customFormat="1" ht="10.199999999999999">
      <c r="B1558" s="220"/>
      <c r="C1558" s="221"/>
      <c r="D1558" s="200" t="s">
        <v>154</v>
      </c>
      <c r="E1558" s="222" t="s">
        <v>19</v>
      </c>
      <c r="F1558" s="223" t="s">
        <v>158</v>
      </c>
      <c r="G1558" s="221"/>
      <c r="H1558" s="224">
        <v>2.79</v>
      </c>
      <c r="I1558" s="225"/>
      <c r="J1558" s="221"/>
      <c r="K1558" s="221"/>
      <c r="L1558" s="226"/>
      <c r="M1558" s="227"/>
      <c r="N1558" s="228"/>
      <c r="O1558" s="228"/>
      <c r="P1558" s="228"/>
      <c r="Q1558" s="228"/>
      <c r="R1558" s="228"/>
      <c r="S1558" s="228"/>
      <c r="T1558" s="229"/>
      <c r="AT1558" s="230" t="s">
        <v>154</v>
      </c>
      <c r="AU1558" s="230" t="s">
        <v>78</v>
      </c>
      <c r="AV1558" s="15" t="s">
        <v>106</v>
      </c>
      <c r="AW1558" s="15" t="s">
        <v>31</v>
      </c>
      <c r="AX1558" s="15" t="s">
        <v>74</v>
      </c>
      <c r="AY1558" s="230" t="s">
        <v>144</v>
      </c>
    </row>
    <row r="1559" spans="1:65" s="2" customFormat="1" ht="16.5" customHeight="1">
      <c r="A1559" s="36"/>
      <c r="B1559" s="37"/>
      <c r="C1559" s="180" t="s">
        <v>1626</v>
      </c>
      <c r="D1559" s="180" t="s">
        <v>146</v>
      </c>
      <c r="E1559" s="181" t="s">
        <v>1627</v>
      </c>
      <c r="F1559" s="182" t="s">
        <v>1628</v>
      </c>
      <c r="G1559" s="183" t="s">
        <v>149</v>
      </c>
      <c r="H1559" s="184">
        <v>11.157</v>
      </c>
      <c r="I1559" s="185"/>
      <c r="J1559" s="186">
        <f>ROUND(I1559*H1559,2)</f>
        <v>0</v>
      </c>
      <c r="K1559" s="182" t="s">
        <v>150</v>
      </c>
      <c r="L1559" s="41"/>
      <c r="M1559" s="187" t="s">
        <v>19</v>
      </c>
      <c r="N1559" s="188" t="s">
        <v>40</v>
      </c>
      <c r="O1559" s="66"/>
      <c r="P1559" s="189">
        <f>O1559*H1559</f>
        <v>0</v>
      </c>
      <c r="Q1559" s="189">
        <v>0</v>
      </c>
      <c r="R1559" s="189">
        <f>Q1559*H1559</f>
        <v>0</v>
      </c>
      <c r="S1559" s="189">
        <v>1.7</v>
      </c>
      <c r="T1559" s="190">
        <f>S1559*H1559</f>
        <v>18.966899999999999</v>
      </c>
      <c r="U1559" s="36"/>
      <c r="V1559" s="36"/>
      <c r="W1559" s="36"/>
      <c r="X1559" s="36"/>
      <c r="Y1559" s="36"/>
      <c r="Z1559" s="36"/>
      <c r="AA1559" s="36"/>
      <c r="AB1559" s="36"/>
      <c r="AC1559" s="36"/>
      <c r="AD1559" s="36"/>
      <c r="AE1559" s="36"/>
      <c r="AR1559" s="191" t="s">
        <v>106</v>
      </c>
      <c r="AT1559" s="191" t="s">
        <v>146</v>
      </c>
      <c r="AU1559" s="191" t="s">
        <v>78</v>
      </c>
      <c r="AY1559" s="19" t="s">
        <v>144</v>
      </c>
      <c r="BE1559" s="192">
        <f>IF(N1559="základní",J1559,0)</f>
        <v>0</v>
      </c>
      <c r="BF1559" s="192">
        <f>IF(N1559="snížená",J1559,0)</f>
        <v>0</v>
      </c>
      <c r="BG1559" s="192">
        <f>IF(N1559="zákl. přenesená",J1559,0)</f>
        <v>0</v>
      </c>
      <c r="BH1559" s="192">
        <f>IF(N1559="sníž. přenesená",J1559,0)</f>
        <v>0</v>
      </c>
      <c r="BI1559" s="192">
        <f>IF(N1559="nulová",J1559,0)</f>
        <v>0</v>
      </c>
      <c r="BJ1559" s="19" t="s">
        <v>74</v>
      </c>
      <c r="BK1559" s="192">
        <f>ROUND(I1559*H1559,2)</f>
        <v>0</v>
      </c>
      <c r="BL1559" s="19" t="s">
        <v>106</v>
      </c>
      <c r="BM1559" s="191" t="s">
        <v>1629</v>
      </c>
    </row>
    <row r="1560" spans="1:65" s="2" customFormat="1" ht="10.199999999999999">
      <c r="A1560" s="36"/>
      <c r="B1560" s="37"/>
      <c r="C1560" s="38"/>
      <c r="D1560" s="193" t="s">
        <v>152</v>
      </c>
      <c r="E1560" s="38"/>
      <c r="F1560" s="194" t="s">
        <v>1630</v>
      </c>
      <c r="G1560" s="38"/>
      <c r="H1560" s="38"/>
      <c r="I1560" s="195"/>
      <c r="J1560" s="38"/>
      <c r="K1560" s="38"/>
      <c r="L1560" s="41"/>
      <c r="M1560" s="196"/>
      <c r="N1560" s="197"/>
      <c r="O1560" s="66"/>
      <c r="P1560" s="66"/>
      <c r="Q1560" s="66"/>
      <c r="R1560" s="66"/>
      <c r="S1560" s="66"/>
      <c r="T1560" s="67"/>
      <c r="U1560" s="36"/>
      <c r="V1560" s="36"/>
      <c r="W1560" s="36"/>
      <c r="X1560" s="36"/>
      <c r="Y1560" s="36"/>
      <c r="Z1560" s="36"/>
      <c r="AA1560" s="36"/>
      <c r="AB1560" s="36"/>
      <c r="AC1560" s="36"/>
      <c r="AD1560" s="36"/>
      <c r="AE1560" s="36"/>
      <c r="AT1560" s="19" t="s">
        <v>152</v>
      </c>
      <c r="AU1560" s="19" t="s">
        <v>78</v>
      </c>
    </row>
    <row r="1561" spans="1:65" s="13" customFormat="1" ht="10.199999999999999">
      <c r="B1561" s="198"/>
      <c r="C1561" s="199"/>
      <c r="D1561" s="200" t="s">
        <v>154</v>
      </c>
      <c r="E1561" s="201" t="s">
        <v>19</v>
      </c>
      <c r="F1561" s="202" t="s">
        <v>1631</v>
      </c>
      <c r="G1561" s="199"/>
      <c r="H1561" s="201" t="s">
        <v>19</v>
      </c>
      <c r="I1561" s="203"/>
      <c r="J1561" s="199"/>
      <c r="K1561" s="199"/>
      <c r="L1561" s="204"/>
      <c r="M1561" s="205"/>
      <c r="N1561" s="206"/>
      <c r="O1561" s="206"/>
      <c r="P1561" s="206"/>
      <c r="Q1561" s="206"/>
      <c r="R1561" s="206"/>
      <c r="S1561" s="206"/>
      <c r="T1561" s="207"/>
      <c r="AT1561" s="208" t="s">
        <v>154</v>
      </c>
      <c r="AU1561" s="208" t="s">
        <v>78</v>
      </c>
      <c r="AV1561" s="13" t="s">
        <v>74</v>
      </c>
      <c r="AW1561" s="13" t="s">
        <v>31</v>
      </c>
      <c r="AX1561" s="13" t="s">
        <v>69</v>
      </c>
      <c r="AY1561" s="208" t="s">
        <v>144</v>
      </c>
    </row>
    <row r="1562" spans="1:65" s="14" customFormat="1" ht="10.199999999999999">
      <c r="B1562" s="209"/>
      <c r="C1562" s="210"/>
      <c r="D1562" s="200" t="s">
        <v>154</v>
      </c>
      <c r="E1562" s="211" t="s">
        <v>19</v>
      </c>
      <c r="F1562" s="212" t="s">
        <v>1632</v>
      </c>
      <c r="G1562" s="210"/>
      <c r="H1562" s="213">
        <v>11.157</v>
      </c>
      <c r="I1562" s="214"/>
      <c r="J1562" s="210"/>
      <c r="K1562" s="210"/>
      <c r="L1562" s="215"/>
      <c r="M1562" s="216"/>
      <c r="N1562" s="217"/>
      <c r="O1562" s="217"/>
      <c r="P1562" s="217"/>
      <c r="Q1562" s="217"/>
      <c r="R1562" s="217"/>
      <c r="S1562" s="217"/>
      <c r="T1562" s="218"/>
      <c r="AT1562" s="219" t="s">
        <v>154</v>
      </c>
      <c r="AU1562" s="219" t="s">
        <v>78</v>
      </c>
      <c r="AV1562" s="14" t="s">
        <v>78</v>
      </c>
      <c r="AW1562" s="14" t="s">
        <v>31</v>
      </c>
      <c r="AX1562" s="14" t="s">
        <v>69</v>
      </c>
      <c r="AY1562" s="219" t="s">
        <v>144</v>
      </c>
    </row>
    <row r="1563" spans="1:65" s="15" customFormat="1" ht="10.199999999999999">
      <c r="B1563" s="220"/>
      <c r="C1563" s="221"/>
      <c r="D1563" s="200" t="s">
        <v>154</v>
      </c>
      <c r="E1563" s="222" t="s">
        <v>19</v>
      </c>
      <c r="F1563" s="223" t="s">
        <v>158</v>
      </c>
      <c r="G1563" s="221"/>
      <c r="H1563" s="224">
        <v>11.157</v>
      </c>
      <c r="I1563" s="225"/>
      <c r="J1563" s="221"/>
      <c r="K1563" s="221"/>
      <c r="L1563" s="226"/>
      <c r="M1563" s="227"/>
      <c r="N1563" s="228"/>
      <c r="O1563" s="228"/>
      <c r="P1563" s="228"/>
      <c r="Q1563" s="228"/>
      <c r="R1563" s="228"/>
      <c r="S1563" s="228"/>
      <c r="T1563" s="229"/>
      <c r="AT1563" s="230" t="s">
        <v>154</v>
      </c>
      <c r="AU1563" s="230" t="s">
        <v>78</v>
      </c>
      <c r="AV1563" s="15" t="s">
        <v>106</v>
      </c>
      <c r="AW1563" s="15" t="s">
        <v>31</v>
      </c>
      <c r="AX1563" s="15" t="s">
        <v>74</v>
      </c>
      <c r="AY1563" s="230" t="s">
        <v>144</v>
      </c>
    </row>
    <row r="1564" spans="1:65" s="2" customFormat="1" ht="16.5" customHeight="1">
      <c r="A1564" s="36"/>
      <c r="B1564" s="37"/>
      <c r="C1564" s="180" t="s">
        <v>1633</v>
      </c>
      <c r="D1564" s="180" t="s">
        <v>146</v>
      </c>
      <c r="E1564" s="181" t="s">
        <v>1634</v>
      </c>
      <c r="F1564" s="182" t="s">
        <v>1635</v>
      </c>
      <c r="G1564" s="183" t="s">
        <v>149</v>
      </c>
      <c r="H1564" s="184">
        <v>4.1689999999999996</v>
      </c>
      <c r="I1564" s="185"/>
      <c r="J1564" s="186">
        <f>ROUND(I1564*H1564,2)</f>
        <v>0</v>
      </c>
      <c r="K1564" s="182" t="s">
        <v>150</v>
      </c>
      <c r="L1564" s="41"/>
      <c r="M1564" s="187" t="s">
        <v>19</v>
      </c>
      <c r="N1564" s="188" t="s">
        <v>40</v>
      </c>
      <c r="O1564" s="66"/>
      <c r="P1564" s="189">
        <f>O1564*H1564</f>
        <v>0</v>
      </c>
      <c r="Q1564" s="189">
        <v>0</v>
      </c>
      <c r="R1564" s="189">
        <f>Q1564*H1564</f>
        <v>0</v>
      </c>
      <c r="S1564" s="189">
        <v>2.2000000000000002</v>
      </c>
      <c r="T1564" s="190">
        <f>S1564*H1564</f>
        <v>9.1717999999999993</v>
      </c>
      <c r="U1564" s="36"/>
      <c r="V1564" s="36"/>
      <c r="W1564" s="36"/>
      <c r="X1564" s="36"/>
      <c r="Y1564" s="36"/>
      <c r="Z1564" s="36"/>
      <c r="AA1564" s="36"/>
      <c r="AB1564" s="36"/>
      <c r="AC1564" s="36"/>
      <c r="AD1564" s="36"/>
      <c r="AE1564" s="36"/>
      <c r="AR1564" s="191" t="s">
        <v>106</v>
      </c>
      <c r="AT1564" s="191" t="s">
        <v>146</v>
      </c>
      <c r="AU1564" s="191" t="s">
        <v>78</v>
      </c>
      <c r="AY1564" s="19" t="s">
        <v>144</v>
      </c>
      <c r="BE1564" s="192">
        <f>IF(N1564="základní",J1564,0)</f>
        <v>0</v>
      </c>
      <c r="BF1564" s="192">
        <f>IF(N1564="snížená",J1564,0)</f>
        <v>0</v>
      </c>
      <c r="BG1564" s="192">
        <f>IF(N1564="zákl. přenesená",J1564,0)</f>
        <v>0</v>
      </c>
      <c r="BH1564" s="192">
        <f>IF(N1564="sníž. přenesená",J1564,0)</f>
        <v>0</v>
      </c>
      <c r="BI1564" s="192">
        <f>IF(N1564="nulová",J1564,0)</f>
        <v>0</v>
      </c>
      <c r="BJ1564" s="19" t="s">
        <v>74</v>
      </c>
      <c r="BK1564" s="192">
        <f>ROUND(I1564*H1564,2)</f>
        <v>0</v>
      </c>
      <c r="BL1564" s="19" t="s">
        <v>106</v>
      </c>
      <c r="BM1564" s="191" t="s">
        <v>1636</v>
      </c>
    </row>
    <row r="1565" spans="1:65" s="2" customFormat="1" ht="10.199999999999999">
      <c r="A1565" s="36"/>
      <c r="B1565" s="37"/>
      <c r="C1565" s="38"/>
      <c r="D1565" s="193" t="s">
        <v>152</v>
      </c>
      <c r="E1565" s="38"/>
      <c r="F1565" s="194" t="s">
        <v>1637</v>
      </c>
      <c r="G1565" s="38"/>
      <c r="H1565" s="38"/>
      <c r="I1565" s="195"/>
      <c r="J1565" s="38"/>
      <c r="K1565" s="38"/>
      <c r="L1565" s="41"/>
      <c r="M1565" s="196"/>
      <c r="N1565" s="197"/>
      <c r="O1565" s="66"/>
      <c r="P1565" s="66"/>
      <c r="Q1565" s="66"/>
      <c r="R1565" s="66"/>
      <c r="S1565" s="66"/>
      <c r="T1565" s="67"/>
      <c r="U1565" s="36"/>
      <c r="V1565" s="36"/>
      <c r="W1565" s="36"/>
      <c r="X1565" s="36"/>
      <c r="Y1565" s="36"/>
      <c r="Z1565" s="36"/>
      <c r="AA1565" s="36"/>
      <c r="AB1565" s="36"/>
      <c r="AC1565" s="36"/>
      <c r="AD1565" s="36"/>
      <c r="AE1565" s="36"/>
      <c r="AT1565" s="19" t="s">
        <v>152</v>
      </c>
      <c r="AU1565" s="19" t="s">
        <v>78</v>
      </c>
    </row>
    <row r="1566" spans="1:65" s="13" customFormat="1" ht="10.199999999999999">
      <c r="B1566" s="198"/>
      <c r="C1566" s="199"/>
      <c r="D1566" s="200" t="s">
        <v>154</v>
      </c>
      <c r="E1566" s="201" t="s">
        <v>19</v>
      </c>
      <c r="F1566" s="202" t="s">
        <v>1379</v>
      </c>
      <c r="G1566" s="199"/>
      <c r="H1566" s="201" t="s">
        <v>19</v>
      </c>
      <c r="I1566" s="203"/>
      <c r="J1566" s="199"/>
      <c r="K1566" s="199"/>
      <c r="L1566" s="204"/>
      <c r="M1566" s="205"/>
      <c r="N1566" s="206"/>
      <c r="O1566" s="206"/>
      <c r="P1566" s="206"/>
      <c r="Q1566" s="206"/>
      <c r="R1566" s="206"/>
      <c r="S1566" s="206"/>
      <c r="T1566" s="207"/>
      <c r="AT1566" s="208" t="s">
        <v>154</v>
      </c>
      <c r="AU1566" s="208" t="s">
        <v>78</v>
      </c>
      <c r="AV1566" s="13" t="s">
        <v>74</v>
      </c>
      <c r="AW1566" s="13" t="s">
        <v>31</v>
      </c>
      <c r="AX1566" s="13" t="s">
        <v>69</v>
      </c>
      <c r="AY1566" s="208" t="s">
        <v>144</v>
      </c>
    </row>
    <row r="1567" spans="1:65" s="14" customFormat="1" ht="10.199999999999999">
      <c r="B1567" s="209"/>
      <c r="C1567" s="210"/>
      <c r="D1567" s="200" t="s">
        <v>154</v>
      </c>
      <c r="E1567" s="211" t="s">
        <v>19</v>
      </c>
      <c r="F1567" s="212" t="s">
        <v>1638</v>
      </c>
      <c r="G1567" s="210"/>
      <c r="H1567" s="213">
        <v>3.2970000000000002</v>
      </c>
      <c r="I1567" s="214"/>
      <c r="J1567" s="210"/>
      <c r="K1567" s="210"/>
      <c r="L1567" s="215"/>
      <c r="M1567" s="216"/>
      <c r="N1567" s="217"/>
      <c r="O1567" s="217"/>
      <c r="P1567" s="217"/>
      <c r="Q1567" s="217"/>
      <c r="R1567" s="217"/>
      <c r="S1567" s="217"/>
      <c r="T1567" s="218"/>
      <c r="AT1567" s="219" t="s">
        <v>154</v>
      </c>
      <c r="AU1567" s="219" t="s">
        <v>78</v>
      </c>
      <c r="AV1567" s="14" t="s">
        <v>78</v>
      </c>
      <c r="AW1567" s="14" t="s">
        <v>31</v>
      </c>
      <c r="AX1567" s="14" t="s">
        <v>69</v>
      </c>
      <c r="AY1567" s="219" t="s">
        <v>144</v>
      </c>
    </row>
    <row r="1568" spans="1:65" s="13" customFormat="1" ht="10.199999999999999">
      <c r="B1568" s="198"/>
      <c r="C1568" s="199"/>
      <c r="D1568" s="200" t="s">
        <v>154</v>
      </c>
      <c r="E1568" s="201" t="s">
        <v>19</v>
      </c>
      <c r="F1568" s="202" t="s">
        <v>1388</v>
      </c>
      <c r="G1568" s="199"/>
      <c r="H1568" s="201" t="s">
        <v>19</v>
      </c>
      <c r="I1568" s="203"/>
      <c r="J1568" s="199"/>
      <c r="K1568" s="199"/>
      <c r="L1568" s="204"/>
      <c r="M1568" s="205"/>
      <c r="N1568" s="206"/>
      <c r="O1568" s="206"/>
      <c r="P1568" s="206"/>
      <c r="Q1568" s="206"/>
      <c r="R1568" s="206"/>
      <c r="S1568" s="206"/>
      <c r="T1568" s="207"/>
      <c r="AT1568" s="208" t="s">
        <v>154</v>
      </c>
      <c r="AU1568" s="208" t="s">
        <v>78</v>
      </c>
      <c r="AV1568" s="13" t="s">
        <v>74</v>
      </c>
      <c r="AW1568" s="13" t="s">
        <v>31</v>
      </c>
      <c r="AX1568" s="13" t="s">
        <v>69</v>
      </c>
      <c r="AY1568" s="208" t="s">
        <v>144</v>
      </c>
    </row>
    <row r="1569" spans="1:65" s="14" customFormat="1" ht="10.199999999999999">
      <c r="B1569" s="209"/>
      <c r="C1569" s="210"/>
      <c r="D1569" s="200" t="s">
        <v>154</v>
      </c>
      <c r="E1569" s="211" t="s">
        <v>19</v>
      </c>
      <c r="F1569" s="212" t="s">
        <v>1639</v>
      </c>
      <c r="G1569" s="210"/>
      <c r="H1569" s="213">
        <v>0.872</v>
      </c>
      <c r="I1569" s="214"/>
      <c r="J1569" s="210"/>
      <c r="K1569" s="210"/>
      <c r="L1569" s="215"/>
      <c r="M1569" s="216"/>
      <c r="N1569" s="217"/>
      <c r="O1569" s="217"/>
      <c r="P1569" s="217"/>
      <c r="Q1569" s="217"/>
      <c r="R1569" s="217"/>
      <c r="S1569" s="217"/>
      <c r="T1569" s="218"/>
      <c r="AT1569" s="219" t="s">
        <v>154</v>
      </c>
      <c r="AU1569" s="219" t="s">
        <v>78</v>
      </c>
      <c r="AV1569" s="14" t="s">
        <v>78</v>
      </c>
      <c r="AW1569" s="14" t="s">
        <v>31</v>
      </c>
      <c r="AX1569" s="14" t="s">
        <v>69</v>
      </c>
      <c r="AY1569" s="219" t="s">
        <v>144</v>
      </c>
    </row>
    <row r="1570" spans="1:65" s="15" customFormat="1" ht="10.199999999999999">
      <c r="B1570" s="220"/>
      <c r="C1570" s="221"/>
      <c r="D1570" s="200" t="s">
        <v>154</v>
      </c>
      <c r="E1570" s="222" t="s">
        <v>19</v>
      </c>
      <c r="F1570" s="223" t="s">
        <v>158</v>
      </c>
      <c r="G1570" s="221"/>
      <c r="H1570" s="224">
        <v>4.1690000000000005</v>
      </c>
      <c r="I1570" s="225"/>
      <c r="J1570" s="221"/>
      <c r="K1570" s="221"/>
      <c r="L1570" s="226"/>
      <c r="M1570" s="227"/>
      <c r="N1570" s="228"/>
      <c r="O1570" s="228"/>
      <c r="P1570" s="228"/>
      <c r="Q1570" s="228"/>
      <c r="R1570" s="228"/>
      <c r="S1570" s="228"/>
      <c r="T1570" s="229"/>
      <c r="AT1570" s="230" t="s">
        <v>154</v>
      </c>
      <c r="AU1570" s="230" t="s">
        <v>78</v>
      </c>
      <c r="AV1570" s="15" t="s">
        <v>106</v>
      </c>
      <c r="AW1570" s="15" t="s">
        <v>31</v>
      </c>
      <c r="AX1570" s="15" t="s">
        <v>74</v>
      </c>
      <c r="AY1570" s="230" t="s">
        <v>144</v>
      </c>
    </row>
    <row r="1571" spans="1:65" s="2" customFormat="1" ht="16.5" customHeight="1">
      <c r="A1571" s="36"/>
      <c r="B1571" s="37"/>
      <c r="C1571" s="180" t="s">
        <v>1640</v>
      </c>
      <c r="D1571" s="180" t="s">
        <v>146</v>
      </c>
      <c r="E1571" s="181" t="s">
        <v>1641</v>
      </c>
      <c r="F1571" s="182" t="s">
        <v>1642</v>
      </c>
      <c r="G1571" s="183" t="s">
        <v>149</v>
      </c>
      <c r="H1571" s="184">
        <v>11.957000000000001</v>
      </c>
      <c r="I1571" s="185"/>
      <c r="J1571" s="186">
        <f>ROUND(I1571*H1571,2)</f>
        <v>0</v>
      </c>
      <c r="K1571" s="182" t="s">
        <v>150</v>
      </c>
      <c r="L1571" s="41"/>
      <c r="M1571" s="187" t="s">
        <v>19</v>
      </c>
      <c r="N1571" s="188" t="s">
        <v>40</v>
      </c>
      <c r="O1571" s="66"/>
      <c r="P1571" s="189">
        <f>O1571*H1571</f>
        <v>0</v>
      </c>
      <c r="Q1571" s="189">
        <v>0</v>
      </c>
      <c r="R1571" s="189">
        <f>Q1571*H1571</f>
        <v>0</v>
      </c>
      <c r="S1571" s="189">
        <v>2.2000000000000002</v>
      </c>
      <c r="T1571" s="190">
        <f>S1571*H1571</f>
        <v>26.305400000000002</v>
      </c>
      <c r="U1571" s="36"/>
      <c r="V1571" s="36"/>
      <c r="W1571" s="36"/>
      <c r="X1571" s="36"/>
      <c r="Y1571" s="36"/>
      <c r="Z1571" s="36"/>
      <c r="AA1571" s="36"/>
      <c r="AB1571" s="36"/>
      <c r="AC1571" s="36"/>
      <c r="AD1571" s="36"/>
      <c r="AE1571" s="36"/>
      <c r="AR1571" s="191" t="s">
        <v>106</v>
      </c>
      <c r="AT1571" s="191" t="s">
        <v>146</v>
      </c>
      <c r="AU1571" s="191" t="s">
        <v>78</v>
      </c>
      <c r="AY1571" s="19" t="s">
        <v>144</v>
      </c>
      <c r="BE1571" s="192">
        <f>IF(N1571="základní",J1571,0)</f>
        <v>0</v>
      </c>
      <c r="BF1571" s="192">
        <f>IF(N1571="snížená",J1571,0)</f>
        <v>0</v>
      </c>
      <c r="BG1571" s="192">
        <f>IF(N1571="zákl. přenesená",J1571,0)</f>
        <v>0</v>
      </c>
      <c r="BH1571" s="192">
        <f>IF(N1571="sníž. přenesená",J1571,0)</f>
        <v>0</v>
      </c>
      <c r="BI1571" s="192">
        <f>IF(N1571="nulová",J1571,0)</f>
        <v>0</v>
      </c>
      <c r="BJ1571" s="19" t="s">
        <v>74</v>
      </c>
      <c r="BK1571" s="192">
        <f>ROUND(I1571*H1571,2)</f>
        <v>0</v>
      </c>
      <c r="BL1571" s="19" t="s">
        <v>106</v>
      </c>
      <c r="BM1571" s="191" t="s">
        <v>1643</v>
      </c>
    </row>
    <row r="1572" spans="1:65" s="2" customFormat="1" ht="10.199999999999999">
      <c r="A1572" s="36"/>
      <c r="B1572" s="37"/>
      <c r="C1572" s="38"/>
      <c r="D1572" s="193" t="s">
        <v>152</v>
      </c>
      <c r="E1572" s="38"/>
      <c r="F1572" s="194" t="s">
        <v>1644</v>
      </c>
      <c r="G1572" s="38"/>
      <c r="H1572" s="38"/>
      <c r="I1572" s="195"/>
      <c r="J1572" s="38"/>
      <c r="K1572" s="38"/>
      <c r="L1572" s="41"/>
      <c r="M1572" s="196"/>
      <c r="N1572" s="197"/>
      <c r="O1572" s="66"/>
      <c r="P1572" s="66"/>
      <c r="Q1572" s="66"/>
      <c r="R1572" s="66"/>
      <c r="S1572" s="66"/>
      <c r="T1572" s="67"/>
      <c r="U1572" s="36"/>
      <c r="V1572" s="36"/>
      <c r="W1572" s="36"/>
      <c r="X1572" s="36"/>
      <c r="Y1572" s="36"/>
      <c r="Z1572" s="36"/>
      <c r="AA1572" s="36"/>
      <c r="AB1572" s="36"/>
      <c r="AC1572" s="36"/>
      <c r="AD1572" s="36"/>
      <c r="AE1572" s="36"/>
      <c r="AT1572" s="19" t="s">
        <v>152</v>
      </c>
      <c r="AU1572" s="19" t="s">
        <v>78</v>
      </c>
    </row>
    <row r="1573" spans="1:65" s="13" customFormat="1" ht="10.199999999999999">
      <c r="B1573" s="198"/>
      <c r="C1573" s="199"/>
      <c r="D1573" s="200" t="s">
        <v>154</v>
      </c>
      <c r="E1573" s="201" t="s">
        <v>19</v>
      </c>
      <c r="F1573" s="202" t="s">
        <v>1379</v>
      </c>
      <c r="G1573" s="199"/>
      <c r="H1573" s="201" t="s">
        <v>19</v>
      </c>
      <c r="I1573" s="203"/>
      <c r="J1573" s="199"/>
      <c r="K1573" s="199"/>
      <c r="L1573" s="204"/>
      <c r="M1573" s="205"/>
      <c r="N1573" s="206"/>
      <c r="O1573" s="206"/>
      <c r="P1573" s="206"/>
      <c r="Q1573" s="206"/>
      <c r="R1573" s="206"/>
      <c r="S1573" s="206"/>
      <c r="T1573" s="207"/>
      <c r="AT1573" s="208" t="s">
        <v>154</v>
      </c>
      <c r="AU1573" s="208" t="s">
        <v>78</v>
      </c>
      <c r="AV1573" s="13" t="s">
        <v>74</v>
      </c>
      <c r="AW1573" s="13" t="s">
        <v>31</v>
      </c>
      <c r="AX1573" s="13" t="s">
        <v>69</v>
      </c>
      <c r="AY1573" s="208" t="s">
        <v>144</v>
      </c>
    </row>
    <row r="1574" spans="1:65" s="13" customFormat="1" ht="10.199999999999999">
      <c r="B1574" s="198"/>
      <c r="C1574" s="199"/>
      <c r="D1574" s="200" t="s">
        <v>154</v>
      </c>
      <c r="E1574" s="201" t="s">
        <v>19</v>
      </c>
      <c r="F1574" s="202" t="s">
        <v>1386</v>
      </c>
      <c r="G1574" s="199"/>
      <c r="H1574" s="201" t="s">
        <v>19</v>
      </c>
      <c r="I1574" s="203"/>
      <c r="J1574" s="199"/>
      <c r="K1574" s="199"/>
      <c r="L1574" s="204"/>
      <c r="M1574" s="205"/>
      <c r="N1574" s="206"/>
      <c r="O1574" s="206"/>
      <c r="P1574" s="206"/>
      <c r="Q1574" s="206"/>
      <c r="R1574" s="206"/>
      <c r="S1574" s="206"/>
      <c r="T1574" s="207"/>
      <c r="AT1574" s="208" t="s">
        <v>154</v>
      </c>
      <c r="AU1574" s="208" t="s">
        <v>78</v>
      </c>
      <c r="AV1574" s="13" t="s">
        <v>74</v>
      </c>
      <c r="AW1574" s="13" t="s">
        <v>31</v>
      </c>
      <c r="AX1574" s="13" t="s">
        <v>69</v>
      </c>
      <c r="AY1574" s="208" t="s">
        <v>144</v>
      </c>
    </row>
    <row r="1575" spans="1:65" s="14" customFormat="1" ht="10.199999999999999">
      <c r="B1575" s="209"/>
      <c r="C1575" s="210"/>
      <c r="D1575" s="200" t="s">
        <v>154</v>
      </c>
      <c r="E1575" s="211" t="s">
        <v>19</v>
      </c>
      <c r="F1575" s="212" t="s">
        <v>1387</v>
      </c>
      <c r="G1575" s="210"/>
      <c r="H1575" s="213">
        <v>4.9450000000000003</v>
      </c>
      <c r="I1575" s="214"/>
      <c r="J1575" s="210"/>
      <c r="K1575" s="210"/>
      <c r="L1575" s="215"/>
      <c r="M1575" s="216"/>
      <c r="N1575" s="217"/>
      <c r="O1575" s="217"/>
      <c r="P1575" s="217"/>
      <c r="Q1575" s="217"/>
      <c r="R1575" s="217"/>
      <c r="S1575" s="217"/>
      <c r="T1575" s="218"/>
      <c r="AT1575" s="219" t="s">
        <v>154</v>
      </c>
      <c r="AU1575" s="219" t="s">
        <v>78</v>
      </c>
      <c r="AV1575" s="14" t="s">
        <v>78</v>
      </c>
      <c r="AW1575" s="14" t="s">
        <v>31</v>
      </c>
      <c r="AX1575" s="14" t="s">
        <v>69</v>
      </c>
      <c r="AY1575" s="219" t="s">
        <v>144</v>
      </c>
    </row>
    <row r="1576" spans="1:65" s="13" customFormat="1" ht="10.199999999999999">
      <c r="B1576" s="198"/>
      <c r="C1576" s="199"/>
      <c r="D1576" s="200" t="s">
        <v>154</v>
      </c>
      <c r="E1576" s="201" t="s">
        <v>19</v>
      </c>
      <c r="F1576" s="202" t="s">
        <v>1645</v>
      </c>
      <c r="G1576" s="199"/>
      <c r="H1576" s="201" t="s">
        <v>19</v>
      </c>
      <c r="I1576" s="203"/>
      <c r="J1576" s="199"/>
      <c r="K1576" s="199"/>
      <c r="L1576" s="204"/>
      <c r="M1576" s="205"/>
      <c r="N1576" s="206"/>
      <c r="O1576" s="206"/>
      <c r="P1576" s="206"/>
      <c r="Q1576" s="206"/>
      <c r="R1576" s="206"/>
      <c r="S1576" s="206"/>
      <c r="T1576" s="207"/>
      <c r="AT1576" s="208" t="s">
        <v>154</v>
      </c>
      <c r="AU1576" s="208" t="s">
        <v>78</v>
      </c>
      <c r="AV1576" s="13" t="s">
        <v>74</v>
      </c>
      <c r="AW1576" s="13" t="s">
        <v>31</v>
      </c>
      <c r="AX1576" s="13" t="s">
        <v>69</v>
      </c>
      <c r="AY1576" s="208" t="s">
        <v>144</v>
      </c>
    </row>
    <row r="1577" spans="1:65" s="14" customFormat="1" ht="10.199999999999999">
      <c r="B1577" s="209"/>
      <c r="C1577" s="210"/>
      <c r="D1577" s="200" t="s">
        <v>154</v>
      </c>
      <c r="E1577" s="211" t="s">
        <v>19</v>
      </c>
      <c r="F1577" s="212" t="s">
        <v>1646</v>
      </c>
      <c r="G1577" s="210"/>
      <c r="H1577" s="213">
        <v>5.7039999999999997</v>
      </c>
      <c r="I1577" s="214"/>
      <c r="J1577" s="210"/>
      <c r="K1577" s="210"/>
      <c r="L1577" s="215"/>
      <c r="M1577" s="216"/>
      <c r="N1577" s="217"/>
      <c r="O1577" s="217"/>
      <c r="P1577" s="217"/>
      <c r="Q1577" s="217"/>
      <c r="R1577" s="217"/>
      <c r="S1577" s="217"/>
      <c r="T1577" s="218"/>
      <c r="AT1577" s="219" t="s">
        <v>154</v>
      </c>
      <c r="AU1577" s="219" t="s">
        <v>78</v>
      </c>
      <c r="AV1577" s="14" t="s">
        <v>78</v>
      </c>
      <c r="AW1577" s="14" t="s">
        <v>31</v>
      </c>
      <c r="AX1577" s="14" t="s">
        <v>69</v>
      </c>
      <c r="AY1577" s="219" t="s">
        <v>144</v>
      </c>
    </row>
    <row r="1578" spans="1:65" s="13" customFormat="1" ht="10.199999999999999">
      <c r="B1578" s="198"/>
      <c r="C1578" s="199"/>
      <c r="D1578" s="200" t="s">
        <v>154</v>
      </c>
      <c r="E1578" s="201" t="s">
        <v>19</v>
      </c>
      <c r="F1578" s="202" t="s">
        <v>1388</v>
      </c>
      <c r="G1578" s="199"/>
      <c r="H1578" s="201" t="s">
        <v>19</v>
      </c>
      <c r="I1578" s="203"/>
      <c r="J1578" s="199"/>
      <c r="K1578" s="199"/>
      <c r="L1578" s="204"/>
      <c r="M1578" s="205"/>
      <c r="N1578" s="206"/>
      <c r="O1578" s="206"/>
      <c r="P1578" s="206"/>
      <c r="Q1578" s="206"/>
      <c r="R1578" s="206"/>
      <c r="S1578" s="206"/>
      <c r="T1578" s="207"/>
      <c r="AT1578" s="208" t="s">
        <v>154</v>
      </c>
      <c r="AU1578" s="208" t="s">
        <v>78</v>
      </c>
      <c r="AV1578" s="13" t="s">
        <v>74</v>
      </c>
      <c r="AW1578" s="13" t="s">
        <v>31</v>
      </c>
      <c r="AX1578" s="13" t="s">
        <v>69</v>
      </c>
      <c r="AY1578" s="208" t="s">
        <v>144</v>
      </c>
    </row>
    <row r="1579" spans="1:65" s="14" customFormat="1" ht="10.199999999999999">
      <c r="B1579" s="209"/>
      <c r="C1579" s="210"/>
      <c r="D1579" s="200" t="s">
        <v>154</v>
      </c>
      <c r="E1579" s="211" t="s">
        <v>19</v>
      </c>
      <c r="F1579" s="212" t="s">
        <v>1389</v>
      </c>
      <c r="G1579" s="210"/>
      <c r="H1579" s="213">
        <v>1.3080000000000001</v>
      </c>
      <c r="I1579" s="214"/>
      <c r="J1579" s="210"/>
      <c r="K1579" s="210"/>
      <c r="L1579" s="215"/>
      <c r="M1579" s="216"/>
      <c r="N1579" s="217"/>
      <c r="O1579" s="217"/>
      <c r="P1579" s="217"/>
      <c r="Q1579" s="217"/>
      <c r="R1579" s="217"/>
      <c r="S1579" s="217"/>
      <c r="T1579" s="218"/>
      <c r="AT1579" s="219" t="s">
        <v>154</v>
      </c>
      <c r="AU1579" s="219" t="s">
        <v>78</v>
      </c>
      <c r="AV1579" s="14" t="s">
        <v>78</v>
      </c>
      <c r="AW1579" s="14" t="s">
        <v>31</v>
      </c>
      <c r="AX1579" s="14" t="s">
        <v>69</v>
      </c>
      <c r="AY1579" s="219" t="s">
        <v>144</v>
      </c>
    </row>
    <row r="1580" spans="1:65" s="15" customFormat="1" ht="10.199999999999999">
      <c r="B1580" s="220"/>
      <c r="C1580" s="221"/>
      <c r="D1580" s="200" t="s">
        <v>154</v>
      </c>
      <c r="E1580" s="222" t="s">
        <v>19</v>
      </c>
      <c r="F1580" s="223" t="s">
        <v>158</v>
      </c>
      <c r="G1580" s="221"/>
      <c r="H1580" s="224">
        <v>11.957000000000001</v>
      </c>
      <c r="I1580" s="225"/>
      <c r="J1580" s="221"/>
      <c r="K1580" s="221"/>
      <c r="L1580" s="226"/>
      <c r="M1580" s="227"/>
      <c r="N1580" s="228"/>
      <c r="O1580" s="228"/>
      <c r="P1580" s="228"/>
      <c r="Q1580" s="228"/>
      <c r="R1580" s="228"/>
      <c r="S1580" s="228"/>
      <c r="T1580" s="229"/>
      <c r="AT1580" s="230" t="s">
        <v>154</v>
      </c>
      <c r="AU1580" s="230" t="s">
        <v>78</v>
      </c>
      <c r="AV1580" s="15" t="s">
        <v>106</v>
      </c>
      <c r="AW1580" s="15" t="s">
        <v>31</v>
      </c>
      <c r="AX1580" s="15" t="s">
        <v>74</v>
      </c>
      <c r="AY1580" s="230" t="s">
        <v>144</v>
      </c>
    </row>
    <row r="1581" spans="1:65" s="2" customFormat="1" ht="21.75" customHeight="1">
      <c r="A1581" s="36"/>
      <c r="B1581" s="37"/>
      <c r="C1581" s="180" t="s">
        <v>1647</v>
      </c>
      <c r="D1581" s="180" t="s">
        <v>146</v>
      </c>
      <c r="E1581" s="181" t="s">
        <v>1648</v>
      </c>
      <c r="F1581" s="182" t="s">
        <v>1649</v>
      </c>
      <c r="G1581" s="183" t="s">
        <v>149</v>
      </c>
      <c r="H1581" s="184">
        <v>11.957000000000001</v>
      </c>
      <c r="I1581" s="185"/>
      <c r="J1581" s="186">
        <f>ROUND(I1581*H1581,2)</f>
        <v>0</v>
      </c>
      <c r="K1581" s="182" t="s">
        <v>150</v>
      </c>
      <c r="L1581" s="41"/>
      <c r="M1581" s="187" t="s">
        <v>19</v>
      </c>
      <c r="N1581" s="188" t="s">
        <v>40</v>
      </c>
      <c r="O1581" s="66"/>
      <c r="P1581" s="189">
        <f>O1581*H1581</f>
        <v>0</v>
      </c>
      <c r="Q1581" s="189">
        <v>0</v>
      </c>
      <c r="R1581" s="189">
        <f>Q1581*H1581</f>
        <v>0</v>
      </c>
      <c r="S1581" s="189">
        <v>2.9000000000000001E-2</v>
      </c>
      <c r="T1581" s="190">
        <f>S1581*H1581</f>
        <v>0.34675300000000003</v>
      </c>
      <c r="U1581" s="36"/>
      <c r="V1581" s="36"/>
      <c r="W1581" s="36"/>
      <c r="X1581" s="36"/>
      <c r="Y1581" s="36"/>
      <c r="Z1581" s="36"/>
      <c r="AA1581" s="36"/>
      <c r="AB1581" s="36"/>
      <c r="AC1581" s="36"/>
      <c r="AD1581" s="36"/>
      <c r="AE1581" s="36"/>
      <c r="AR1581" s="191" t="s">
        <v>106</v>
      </c>
      <c r="AT1581" s="191" t="s">
        <v>146</v>
      </c>
      <c r="AU1581" s="191" t="s">
        <v>78</v>
      </c>
      <c r="AY1581" s="19" t="s">
        <v>144</v>
      </c>
      <c r="BE1581" s="192">
        <f>IF(N1581="základní",J1581,0)</f>
        <v>0</v>
      </c>
      <c r="BF1581" s="192">
        <f>IF(N1581="snížená",J1581,0)</f>
        <v>0</v>
      </c>
      <c r="BG1581" s="192">
        <f>IF(N1581="zákl. přenesená",J1581,0)</f>
        <v>0</v>
      </c>
      <c r="BH1581" s="192">
        <f>IF(N1581="sníž. přenesená",J1581,0)</f>
        <v>0</v>
      </c>
      <c r="BI1581" s="192">
        <f>IF(N1581="nulová",J1581,0)</f>
        <v>0</v>
      </c>
      <c r="BJ1581" s="19" t="s">
        <v>74</v>
      </c>
      <c r="BK1581" s="192">
        <f>ROUND(I1581*H1581,2)</f>
        <v>0</v>
      </c>
      <c r="BL1581" s="19" t="s">
        <v>106</v>
      </c>
      <c r="BM1581" s="191" t="s">
        <v>1650</v>
      </c>
    </row>
    <row r="1582" spans="1:65" s="2" customFormat="1" ht="10.199999999999999">
      <c r="A1582" s="36"/>
      <c r="B1582" s="37"/>
      <c r="C1582" s="38"/>
      <c r="D1582" s="193" t="s">
        <v>152</v>
      </c>
      <c r="E1582" s="38"/>
      <c r="F1582" s="194" t="s">
        <v>1651</v>
      </c>
      <c r="G1582" s="38"/>
      <c r="H1582" s="38"/>
      <c r="I1582" s="195"/>
      <c r="J1582" s="38"/>
      <c r="K1582" s="38"/>
      <c r="L1582" s="41"/>
      <c r="M1582" s="196"/>
      <c r="N1582" s="197"/>
      <c r="O1582" s="66"/>
      <c r="P1582" s="66"/>
      <c r="Q1582" s="66"/>
      <c r="R1582" s="66"/>
      <c r="S1582" s="66"/>
      <c r="T1582" s="67"/>
      <c r="U1582" s="36"/>
      <c r="V1582" s="36"/>
      <c r="W1582" s="36"/>
      <c r="X1582" s="36"/>
      <c r="Y1582" s="36"/>
      <c r="Z1582" s="36"/>
      <c r="AA1582" s="36"/>
      <c r="AB1582" s="36"/>
      <c r="AC1582" s="36"/>
      <c r="AD1582" s="36"/>
      <c r="AE1582" s="36"/>
      <c r="AT1582" s="19" t="s">
        <v>152</v>
      </c>
      <c r="AU1582" s="19" t="s">
        <v>78</v>
      </c>
    </row>
    <row r="1583" spans="1:65" s="13" customFormat="1" ht="10.199999999999999">
      <c r="B1583" s="198"/>
      <c r="C1583" s="199"/>
      <c r="D1583" s="200" t="s">
        <v>154</v>
      </c>
      <c r="E1583" s="201" t="s">
        <v>19</v>
      </c>
      <c r="F1583" s="202" t="s">
        <v>1652</v>
      </c>
      <c r="G1583" s="199"/>
      <c r="H1583" s="201" t="s">
        <v>19</v>
      </c>
      <c r="I1583" s="203"/>
      <c r="J1583" s="199"/>
      <c r="K1583" s="199"/>
      <c r="L1583" s="204"/>
      <c r="M1583" s="205"/>
      <c r="N1583" s="206"/>
      <c r="O1583" s="206"/>
      <c r="P1583" s="206"/>
      <c r="Q1583" s="206"/>
      <c r="R1583" s="206"/>
      <c r="S1583" s="206"/>
      <c r="T1583" s="207"/>
      <c r="AT1583" s="208" t="s">
        <v>154</v>
      </c>
      <c r="AU1583" s="208" t="s">
        <v>78</v>
      </c>
      <c r="AV1583" s="13" t="s">
        <v>74</v>
      </c>
      <c r="AW1583" s="13" t="s">
        <v>31</v>
      </c>
      <c r="AX1583" s="13" t="s">
        <v>69</v>
      </c>
      <c r="AY1583" s="208" t="s">
        <v>144</v>
      </c>
    </row>
    <row r="1584" spans="1:65" s="13" customFormat="1" ht="10.199999999999999">
      <c r="B1584" s="198"/>
      <c r="C1584" s="199"/>
      <c r="D1584" s="200" t="s">
        <v>154</v>
      </c>
      <c r="E1584" s="201" t="s">
        <v>19</v>
      </c>
      <c r="F1584" s="202" t="s">
        <v>1386</v>
      </c>
      <c r="G1584" s="199"/>
      <c r="H1584" s="201" t="s">
        <v>19</v>
      </c>
      <c r="I1584" s="203"/>
      <c r="J1584" s="199"/>
      <c r="K1584" s="199"/>
      <c r="L1584" s="204"/>
      <c r="M1584" s="205"/>
      <c r="N1584" s="206"/>
      <c r="O1584" s="206"/>
      <c r="P1584" s="206"/>
      <c r="Q1584" s="206"/>
      <c r="R1584" s="206"/>
      <c r="S1584" s="206"/>
      <c r="T1584" s="207"/>
      <c r="AT1584" s="208" t="s">
        <v>154</v>
      </c>
      <c r="AU1584" s="208" t="s">
        <v>78</v>
      </c>
      <c r="AV1584" s="13" t="s">
        <v>74</v>
      </c>
      <c r="AW1584" s="13" t="s">
        <v>31</v>
      </c>
      <c r="AX1584" s="13" t="s">
        <v>69</v>
      </c>
      <c r="AY1584" s="208" t="s">
        <v>144</v>
      </c>
    </row>
    <row r="1585" spans="1:65" s="14" customFormat="1" ht="10.199999999999999">
      <c r="B1585" s="209"/>
      <c r="C1585" s="210"/>
      <c r="D1585" s="200" t="s">
        <v>154</v>
      </c>
      <c r="E1585" s="211" t="s">
        <v>19</v>
      </c>
      <c r="F1585" s="212" t="s">
        <v>1387</v>
      </c>
      <c r="G1585" s="210"/>
      <c r="H1585" s="213">
        <v>4.9450000000000003</v>
      </c>
      <c r="I1585" s="214"/>
      <c r="J1585" s="210"/>
      <c r="K1585" s="210"/>
      <c r="L1585" s="215"/>
      <c r="M1585" s="216"/>
      <c r="N1585" s="217"/>
      <c r="O1585" s="217"/>
      <c r="P1585" s="217"/>
      <c r="Q1585" s="217"/>
      <c r="R1585" s="217"/>
      <c r="S1585" s="217"/>
      <c r="T1585" s="218"/>
      <c r="AT1585" s="219" t="s">
        <v>154</v>
      </c>
      <c r="AU1585" s="219" t="s">
        <v>78</v>
      </c>
      <c r="AV1585" s="14" t="s">
        <v>78</v>
      </c>
      <c r="AW1585" s="14" t="s">
        <v>31</v>
      </c>
      <c r="AX1585" s="14" t="s">
        <v>69</v>
      </c>
      <c r="AY1585" s="219" t="s">
        <v>144</v>
      </c>
    </row>
    <row r="1586" spans="1:65" s="13" customFormat="1" ht="10.199999999999999">
      <c r="B1586" s="198"/>
      <c r="C1586" s="199"/>
      <c r="D1586" s="200" t="s">
        <v>154</v>
      </c>
      <c r="E1586" s="201" t="s">
        <v>19</v>
      </c>
      <c r="F1586" s="202" t="s">
        <v>1645</v>
      </c>
      <c r="G1586" s="199"/>
      <c r="H1586" s="201" t="s">
        <v>19</v>
      </c>
      <c r="I1586" s="203"/>
      <c r="J1586" s="199"/>
      <c r="K1586" s="199"/>
      <c r="L1586" s="204"/>
      <c r="M1586" s="205"/>
      <c r="N1586" s="206"/>
      <c r="O1586" s="206"/>
      <c r="P1586" s="206"/>
      <c r="Q1586" s="206"/>
      <c r="R1586" s="206"/>
      <c r="S1586" s="206"/>
      <c r="T1586" s="207"/>
      <c r="AT1586" s="208" t="s">
        <v>154</v>
      </c>
      <c r="AU1586" s="208" t="s">
        <v>78</v>
      </c>
      <c r="AV1586" s="13" t="s">
        <v>74</v>
      </c>
      <c r="AW1586" s="13" t="s">
        <v>31</v>
      </c>
      <c r="AX1586" s="13" t="s">
        <v>69</v>
      </c>
      <c r="AY1586" s="208" t="s">
        <v>144</v>
      </c>
    </row>
    <row r="1587" spans="1:65" s="14" customFormat="1" ht="10.199999999999999">
      <c r="B1587" s="209"/>
      <c r="C1587" s="210"/>
      <c r="D1587" s="200" t="s">
        <v>154</v>
      </c>
      <c r="E1587" s="211" t="s">
        <v>19</v>
      </c>
      <c r="F1587" s="212" t="s">
        <v>1646</v>
      </c>
      <c r="G1587" s="210"/>
      <c r="H1587" s="213">
        <v>5.7039999999999997</v>
      </c>
      <c r="I1587" s="214"/>
      <c r="J1587" s="210"/>
      <c r="K1587" s="210"/>
      <c r="L1587" s="215"/>
      <c r="M1587" s="216"/>
      <c r="N1587" s="217"/>
      <c r="O1587" s="217"/>
      <c r="P1587" s="217"/>
      <c r="Q1587" s="217"/>
      <c r="R1587" s="217"/>
      <c r="S1587" s="217"/>
      <c r="T1587" s="218"/>
      <c r="AT1587" s="219" t="s">
        <v>154</v>
      </c>
      <c r="AU1587" s="219" t="s">
        <v>78</v>
      </c>
      <c r="AV1587" s="14" t="s">
        <v>78</v>
      </c>
      <c r="AW1587" s="14" t="s">
        <v>31</v>
      </c>
      <c r="AX1587" s="14" t="s">
        <v>69</v>
      </c>
      <c r="AY1587" s="219" t="s">
        <v>144</v>
      </c>
    </row>
    <row r="1588" spans="1:65" s="13" customFormat="1" ht="10.199999999999999">
      <c r="B1588" s="198"/>
      <c r="C1588" s="199"/>
      <c r="D1588" s="200" t="s">
        <v>154</v>
      </c>
      <c r="E1588" s="201" t="s">
        <v>19</v>
      </c>
      <c r="F1588" s="202" t="s">
        <v>1388</v>
      </c>
      <c r="G1588" s="199"/>
      <c r="H1588" s="201" t="s">
        <v>19</v>
      </c>
      <c r="I1588" s="203"/>
      <c r="J1588" s="199"/>
      <c r="K1588" s="199"/>
      <c r="L1588" s="204"/>
      <c r="M1588" s="205"/>
      <c r="N1588" s="206"/>
      <c r="O1588" s="206"/>
      <c r="P1588" s="206"/>
      <c r="Q1588" s="206"/>
      <c r="R1588" s="206"/>
      <c r="S1588" s="206"/>
      <c r="T1588" s="207"/>
      <c r="AT1588" s="208" t="s">
        <v>154</v>
      </c>
      <c r="AU1588" s="208" t="s">
        <v>78</v>
      </c>
      <c r="AV1588" s="13" t="s">
        <v>74</v>
      </c>
      <c r="AW1588" s="13" t="s">
        <v>31</v>
      </c>
      <c r="AX1588" s="13" t="s">
        <v>69</v>
      </c>
      <c r="AY1588" s="208" t="s">
        <v>144</v>
      </c>
    </row>
    <row r="1589" spans="1:65" s="14" customFormat="1" ht="10.199999999999999">
      <c r="B1589" s="209"/>
      <c r="C1589" s="210"/>
      <c r="D1589" s="200" t="s">
        <v>154</v>
      </c>
      <c r="E1589" s="211" t="s">
        <v>19</v>
      </c>
      <c r="F1589" s="212" t="s">
        <v>1389</v>
      </c>
      <c r="G1589" s="210"/>
      <c r="H1589" s="213">
        <v>1.3080000000000001</v>
      </c>
      <c r="I1589" s="214"/>
      <c r="J1589" s="210"/>
      <c r="K1589" s="210"/>
      <c r="L1589" s="215"/>
      <c r="M1589" s="216"/>
      <c r="N1589" s="217"/>
      <c r="O1589" s="217"/>
      <c r="P1589" s="217"/>
      <c r="Q1589" s="217"/>
      <c r="R1589" s="217"/>
      <c r="S1589" s="217"/>
      <c r="T1589" s="218"/>
      <c r="AT1589" s="219" t="s">
        <v>154</v>
      </c>
      <c r="AU1589" s="219" t="s">
        <v>78</v>
      </c>
      <c r="AV1589" s="14" t="s">
        <v>78</v>
      </c>
      <c r="AW1589" s="14" t="s">
        <v>31</v>
      </c>
      <c r="AX1589" s="14" t="s">
        <v>69</v>
      </c>
      <c r="AY1589" s="219" t="s">
        <v>144</v>
      </c>
    </row>
    <row r="1590" spans="1:65" s="15" customFormat="1" ht="10.199999999999999">
      <c r="B1590" s="220"/>
      <c r="C1590" s="221"/>
      <c r="D1590" s="200" t="s">
        <v>154</v>
      </c>
      <c r="E1590" s="222" t="s">
        <v>19</v>
      </c>
      <c r="F1590" s="223" t="s">
        <v>158</v>
      </c>
      <c r="G1590" s="221"/>
      <c r="H1590" s="224">
        <v>11.957000000000001</v>
      </c>
      <c r="I1590" s="225"/>
      <c r="J1590" s="221"/>
      <c r="K1590" s="221"/>
      <c r="L1590" s="226"/>
      <c r="M1590" s="227"/>
      <c r="N1590" s="228"/>
      <c r="O1590" s="228"/>
      <c r="P1590" s="228"/>
      <c r="Q1590" s="228"/>
      <c r="R1590" s="228"/>
      <c r="S1590" s="228"/>
      <c r="T1590" s="229"/>
      <c r="AT1590" s="230" t="s">
        <v>154</v>
      </c>
      <c r="AU1590" s="230" t="s">
        <v>78</v>
      </c>
      <c r="AV1590" s="15" t="s">
        <v>106</v>
      </c>
      <c r="AW1590" s="15" t="s">
        <v>31</v>
      </c>
      <c r="AX1590" s="15" t="s">
        <v>74</v>
      </c>
      <c r="AY1590" s="230" t="s">
        <v>144</v>
      </c>
    </row>
    <row r="1591" spans="1:65" s="2" customFormat="1" ht="21.75" customHeight="1">
      <c r="A1591" s="36"/>
      <c r="B1591" s="37"/>
      <c r="C1591" s="180" t="s">
        <v>1653</v>
      </c>
      <c r="D1591" s="180" t="s">
        <v>146</v>
      </c>
      <c r="E1591" s="181" t="s">
        <v>1654</v>
      </c>
      <c r="F1591" s="182" t="s">
        <v>1655</v>
      </c>
      <c r="G1591" s="183" t="s">
        <v>653</v>
      </c>
      <c r="H1591" s="184">
        <v>10</v>
      </c>
      <c r="I1591" s="185"/>
      <c r="J1591" s="186">
        <f>ROUND(I1591*H1591,2)</f>
        <v>0</v>
      </c>
      <c r="K1591" s="182" t="s">
        <v>150</v>
      </c>
      <c r="L1591" s="41"/>
      <c r="M1591" s="187" t="s">
        <v>19</v>
      </c>
      <c r="N1591" s="188" t="s">
        <v>40</v>
      </c>
      <c r="O1591" s="66"/>
      <c r="P1591" s="189">
        <f>O1591*H1591</f>
        <v>0</v>
      </c>
      <c r="Q1591" s="189">
        <v>0</v>
      </c>
      <c r="R1591" s="189">
        <f>Q1591*H1591</f>
        <v>0</v>
      </c>
      <c r="S1591" s="189">
        <v>0.16500000000000001</v>
      </c>
      <c r="T1591" s="190">
        <f>S1591*H1591</f>
        <v>1.6500000000000001</v>
      </c>
      <c r="U1591" s="36"/>
      <c r="V1591" s="36"/>
      <c r="W1591" s="36"/>
      <c r="X1591" s="36"/>
      <c r="Y1591" s="36"/>
      <c r="Z1591" s="36"/>
      <c r="AA1591" s="36"/>
      <c r="AB1591" s="36"/>
      <c r="AC1591" s="36"/>
      <c r="AD1591" s="36"/>
      <c r="AE1591" s="36"/>
      <c r="AR1591" s="191" t="s">
        <v>106</v>
      </c>
      <c r="AT1591" s="191" t="s">
        <v>146</v>
      </c>
      <c r="AU1591" s="191" t="s">
        <v>78</v>
      </c>
      <c r="AY1591" s="19" t="s">
        <v>144</v>
      </c>
      <c r="BE1591" s="192">
        <f>IF(N1591="základní",J1591,0)</f>
        <v>0</v>
      </c>
      <c r="BF1591" s="192">
        <f>IF(N1591="snížená",J1591,0)</f>
        <v>0</v>
      </c>
      <c r="BG1591" s="192">
        <f>IF(N1591="zákl. přenesená",J1591,0)</f>
        <v>0</v>
      </c>
      <c r="BH1591" s="192">
        <f>IF(N1591="sníž. přenesená",J1591,0)</f>
        <v>0</v>
      </c>
      <c r="BI1591" s="192">
        <f>IF(N1591="nulová",J1591,0)</f>
        <v>0</v>
      </c>
      <c r="BJ1591" s="19" t="s">
        <v>74</v>
      </c>
      <c r="BK1591" s="192">
        <f>ROUND(I1591*H1591,2)</f>
        <v>0</v>
      </c>
      <c r="BL1591" s="19" t="s">
        <v>106</v>
      </c>
      <c r="BM1591" s="191" t="s">
        <v>1656</v>
      </c>
    </row>
    <row r="1592" spans="1:65" s="2" customFormat="1" ht="10.199999999999999">
      <c r="A1592" s="36"/>
      <c r="B1592" s="37"/>
      <c r="C1592" s="38"/>
      <c r="D1592" s="193" t="s">
        <v>152</v>
      </c>
      <c r="E1592" s="38"/>
      <c r="F1592" s="194" t="s">
        <v>1657</v>
      </c>
      <c r="G1592" s="38"/>
      <c r="H1592" s="38"/>
      <c r="I1592" s="195"/>
      <c r="J1592" s="38"/>
      <c r="K1592" s="38"/>
      <c r="L1592" s="41"/>
      <c r="M1592" s="196"/>
      <c r="N1592" s="197"/>
      <c r="O1592" s="66"/>
      <c r="P1592" s="66"/>
      <c r="Q1592" s="66"/>
      <c r="R1592" s="66"/>
      <c r="S1592" s="66"/>
      <c r="T1592" s="67"/>
      <c r="U1592" s="36"/>
      <c r="V1592" s="36"/>
      <c r="W1592" s="36"/>
      <c r="X1592" s="36"/>
      <c r="Y1592" s="36"/>
      <c r="Z1592" s="36"/>
      <c r="AA1592" s="36"/>
      <c r="AB1592" s="36"/>
      <c r="AC1592" s="36"/>
      <c r="AD1592" s="36"/>
      <c r="AE1592" s="36"/>
      <c r="AT1592" s="19" t="s">
        <v>152</v>
      </c>
      <c r="AU1592" s="19" t="s">
        <v>78</v>
      </c>
    </row>
    <row r="1593" spans="1:65" s="13" customFormat="1" ht="10.199999999999999">
      <c r="B1593" s="198"/>
      <c r="C1593" s="199"/>
      <c r="D1593" s="200" t="s">
        <v>154</v>
      </c>
      <c r="E1593" s="201" t="s">
        <v>19</v>
      </c>
      <c r="F1593" s="202" t="s">
        <v>1658</v>
      </c>
      <c r="G1593" s="199"/>
      <c r="H1593" s="201" t="s">
        <v>19</v>
      </c>
      <c r="I1593" s="203"/>
      <c r="J1593" s="199"/>
      <c r="K1593" s="199"/>
      <c r="L1593" s="204"/>
      <c r="M1593" s="205"/>
      <c r="N1593" s="206"/>
      <c r="O1593" s="206"/>
      <c r="P1593" s="206"/>
      <c r="Q1593" s="206"/>
      <c r="R1593" s="206"/>
      <c r="S1593" s="206"/>
      <c r="T1593" s="207"/>
      <c r="AT1593" s="208" t="s">
        <v>154</v>
      </c>
      <c r="AU1593" s="208" t="s">
        <v>78</v>
      </c>
      <c r="AV1593" s="13" t="s">
        <v>74</v>
      </c>
      <c r="AW1593" s="13" t="s">
        <v>31</v>
      </c>
      <c r="AX1593" s="13" t="s">
        <v>69</v>
      </c>
      <c r="AY1593" s="208" t="s">
        <v>144</v>
      </c>
    </row>
    <row r="1594" spans="1:65" s="14" customFormat="1" ht="10.199999999999999">
      <c r="B1594" s="209"/>
      <c r="C1594" s="210"/>
      <c r="D1594" s="200" t="s">
        <v>154</v>
      </c>
      <c r="E1594" s="211" t="s">
        <v>19</v>
      </c>
      <c r="F1594" s="212" t="s">
        <v>481</v>
      </c>
      <c r="G1594" s="210"/>
      <c r="H1594" s="213">
        <v>10</v>
      </c>
      <c r="I1594" s="214"/>
      <c r="J1594" s="210"/>
      <c r="K1594" s="210"/>
      <c r="L1594" s="215"/>
      <c r="M1594" s="216"/>
      <c r="N1594" s="217"/>
      <c r="O1594" s="217"/>
      <c r="P1594" s="217"/>
      <c r="Q1594" s="217"/>
      <c r="R1594" s="217"/>
      <c r="S1594" s="217"/>
      <c r="T1594" s="218"/>
      <c r="AT1594" s="219" t="s">
        <v>154</v>
      </c>
      <c r="AU1594" s="219" t="s">
        <v>78</v>
      </c>
      <c r="AV1594" s="14" t="s">
        <v>78</v>
      </c>
      <c r="AW1594" s="14" t="s">
        <v>31</v>
      </c>
      <c r="AX1594" s="14" t="s">
        <v>69</v>
      </c>
      <c r="AY1594" s="219" t="s">
        <v>144</v>
      </c>
    </row>
    <row r="1595" spans="1:65" s="15" customFormat="1" ht="10.199999999999999">
      <c r="B1595" s="220"/>
      <c r="C1595" s="221"/>
      <c r="D1595" s="200" t="s">
        <v>154</v>
      </c>
      <c r="E1595" s="222" t="s">
        <v>19</v>
      </c>
      <c r="F1595" s="223" t="s">
        <v>158</v>
      </c>
      <c r="G1595" s="221"/>
      <c r="H1595" s="224">
        <v>10</v>
      </c>
      <c r="I1595" s="225"/>
      <c r="J1595" s="221"/>
      <c r="K1595" s="221"/>
      <c r="L1595" s="226"/>
      <c r="M1595" s="227"/>
      <c r="N1595" s="228"/>
      <c r="O1595" s="228"/>
      <c r="P1595" s="228"/>
      <c r="Q1595" s="228"/>
      <c r="R1595" s="228"/>
      <c r="S1595" s="228"/>
      <c r="T1595" s="229"/>
      <c r="AT1595" s="230" t="s">
        <v>154</v>
      </c>
      <c r="AU1595" s="230" t="s">
        <v>78</v>
      </c>
      <c r="AV1595" s="15" t="s">
        <v>106</v>
      </c>
      <c r="AW1595" s="15" t="s">
        <v>31</v>
      </c>
      <c r="AX1595" s="15" t="s">
        <v>74</v>
      </c>
      <c r="AY1595" s="230" t="s">
        <v>144</v>
      </c>
    </row>
    <row r="1596" spans="1:65" s="2" customFormat="1" ht="16.5" customHeight="1">
      <c r="A1596" s="36"/>
      <c r="B1596" s="37"/>
      <c r="C1596" s="180" t="s">
        <v>1659</v>
      </c>
      <c r="D1596" s="180" t="s">
        <v>146</v>
      </c>
      <c r="E1596" s="181" t="s">
        <v>1660</v>
      </c>
      <c r="F1596" s="182" t="s">
        <v>1661</v>
      </c>
      <c r="G1596" s="183" t="s">
        <v>250</v>
      </c>
      <c r="H1596" s="184">
        <v>23</v>
      </c>
      <c r="I1596" s="185"/>
      <c r="J1596" s="186">
        <f>ROUND(I1596*H1596,2)</f>
        <v>0</v>
      </c>
      <c r="K1596" s="182" t="s">
        <v>150</v>
      </c>
      <c r="L1596" s="41"/>
      <c r="M1596" s="187" t="s">
        <v>19</v>
      </c>
      <c r="N1596" s="188" t="s">
        <v>40</v>
      </c>
      <c r="O1596" s="66"/>
      <c r="P1596" s="189">
        <f>O1596*H1596</f>
        <v>0</v>
      </c>
      <c r="Q1596" s="189">
        <v>0</v>
      </c>
      <c r="R1596" s="189">
        <f>Q1596*H1596</f>
        <v>0</v>
      </c>
      <c r="S1596" s="189">
        <v>2.48E-3</v>
      </c>
      <c r="T1596" s="190">
        <f>S1596*H1596</f>
        <v>5.704E-2</v>
      </c>
      <c r="U1596" s="36"/>
      <c r="V1596" s="36"/>
      <c r="W1596" s="36"/>
      <c r="X1596" s="36"/>
      <c r="Y1596" s="36"/>
      <c r="Z1596" s="36"/>
      <c r="AA1596" s="36"/>
      <c r="AB1596" s="36"/>
      <c r="AC1596" s="36"/>
      <c r="AD1596" s="36"/>
      <c r="AE1596" s="36"/>
      <c r="AR1596" s="191" t="s">
        <v>106</v>
      </c>
      <c r="AT1596" s="191" t="s">
        <v>146</v>
      </c>
      <c r="AU1596" s="191" t="s">
        <v>78</v>
      </c>
      <c r="AY1596" s="19" t="s">
        <v>144</v>
      </c>
      <c r="BE1596" s="192">
        <f>IF(N1596="základní",J1596,0)</f>
        <v>0</v>
      </c>
      <c r="BF1596" s="192">
        <f>IF(N1596="snížená",J1596,0)</f>
        <v>0</v>
      </c>
      <c r="BG1596" s="192">
        <f>IF(N1596="zákl. přenesená",J1596,0)</f>
        <v>0</v>
      </c>
      <c r="BH1596" s="192">
        <f>IF(N1596="sníž. přenesená",J1596,0)</f>
        <v>0</v>
      </c>
      <c r="BI1596" s="192">
        <f>IF(N1596="nulová",J1596,0)</f>
        <v>0</v>
      </c>
      <c r="BJ1596" s="19" t="s">
        <v>74</v>
      </c>
      <c r="BK1596" s="192">
        <f>ROUND(I1596*H1596,2)</f>
        <v>0</v>
      </c>
      <c r="BL1596" s="19" t="s">
        <v>106</v>
      </c>
      <c r="BM1596" s="191" t="s">
        <v>1662</v>
      </c>
    </row>
    <row r="1597" spans="1:65" s="2" customFormat="1" ht="10.199999999999999">
      <c r="A1597" s="36"/>
      <c r="B1597" s="37"/>
      <c r="C1597" s="38"/>
      <c r="D1597" s="193" t="s">
        <v>152</v>
      </c>
      <c r="E1597" s="38"/>
      <c r="F1597" s="194" t="s">
        <v>1663</v>
      </c>
      <c r="G1597" s="38"/>
      <c r="H1597" s="38"/>
      <c r="I1597" s="195"/>
      <c r="J1597" s="38"/>
      <c r="K1597" s="38"/>
      <c r="L1597" s="41"/>
      <c r="M1597" s="196"/>
      <c r="N1597" s="197"/>
      <c r="O1597" s="66"/>
      <c r="P1597" s="66"/>
      <c r="Q1597" s="66"/>
      <c r="R1597" s="66"/>
      <c r="S1597" s="66"/>
      <c r="T1597" s="67"/>
      <c r="U1597" s="36"/>
      <c r="V1597" s="36"/>
      <c r="W1597" s="36"/>
      <c r="X1597" s="36"/>
      <c r="Y1597" s="36"/>
      <c r="Z1597" s="36"/>
      <c r="AA1597" s="36"/>
      <c r="AB1597" s="36"/>
      <c r="AC1597" s="36"/>
      <c r="AD1597" s="36"/>
      <c r="AE1597" s="36"/>
      <c r="AT1597" s="19" t="s">
        <v>152</v>
      </c>
      <c r="AU1597" s="19" t="s">
        <v>78</v>
      </c>
    </row>
    <row r="1598" spans="1:65" s="13" customFormat="1" ht="10.199999999999999">
      <c r="B1598" s="198"/>
      <c r="C1598" s="199"/>
      <c r="D1598" s="200" t="s">
        <v>154</v>
      </c>
      <c r="E1598" s="201" t="s">
        <v>19</v>
      </c>
      <c r="F1598" s="202" t="s">
        <v>1658</v>
      </c>
      <c r="G1598" s="199"/>
      <c r="H1598" s="201" t="s">
        <v>19</v>
      </c>
      <c r="I1598" s="203"/>
      <c r="J1598" s="199"/>
      <c r="K1598" s="199"/>
      <c r="L1598" s="204"/>
      <c r="M1598" s="205"/>
      <c r="N1598" s="206"/>
      <c r="O1598" s="206"/>
      <c r="P1598" s="206"/>
      <c r="Q1598" s="206"/>
      <c r="R1598" s="206"/>
      <c r="S1598" s="206"/>
      <c r="T1598" s="207"/>
      <c r="AT1598" s="208" t="s">
        <v>154</v>
      </c>
      <c r="AU1598" s="208" t="s">
        <v>78</v>
      </c>
      <c r="AV1598" s="13" t="s">
        <v>74</v>
      </c>
      <c r="AW1598" s="13" t="s">
        <v>31</v>
      </c>
      <c r="AX1598" s="13" t="s">
        <v>69</v>
      </c>
      <c r="AY1598" s="208" t="s">
        <v>144</v>
      </c>
    </row>
    <row r="1599" spans="1:65" s="14" customFormat="1" ht="10.199999999999999">
      <c r="B1599" s="209"/>
      <c r="C1599" s="210"/>
      <c r="D1599" s="200" t="s">
        <v>154</v>
      </c>
      <c r="E1599" s="211" t="s">
        <v>19</v>
      </c>
      <c r="F1599" s="212" t="s">
        <v>1664</v>
      </c>
      <c r="G1599" s="210"/>
      <c r="H1599" s="213">
        <v>23</v>
      </c>
      <c r="I1599" s="214"/>
      <c r="J1599" s="210"/>
      <c r="K1599" s="210"/>
      <c r="L1599" s="215"/>
      <c r="M1599" s="216"/>
      <c r="N1599" s="217"/>
      <c r="O1599" s="217"/>
      <c r="P1599" s="217"/>
      <c r="Q1599" s="217"/>
      <c r="R1599" s="217"/>
      <c r="S1599" s="217"/>
      <c r="T1599" s="218"/>
      <c r="AT1599" s="219" t="s">
        <v>154</v>
      </c>
      <c r="AU1599" s="219" t="s">
        <v>78</v>
      </c>
      <c r="AV1599" s="14" t="s">
        <v>78</v>
      </c>
      <c r="AW1599" s="14" t="s">
        <v>31</v>
      </c>
      <c r="AX1599" s="14" t="s">
        <v>69</v>
      </c>
      <c r="AY1599" s="219" t="s">
        <v>144</v>
      </c>
    </row>
    <row r="1600" spans="1:65" s="15" customFormat="1" ht="10.199999999999999">
      <c r="B1600" s="220"/>
      <c r="C1600" s="221"/>
      <c r="D1600" s="200" t="s">
        <v>154</v>
      </c>
      <c r="E1600" s="222" t="s">
        <v>19</v>
      </c>
      <c r="F1600" s="223" t="s">
        <v>158</v>
      </c>
      <c r="G1600" s="221"/>
      <c r="H1600" s="224">
        <v>23</v>
      </c>
      <c r="I1600" s="225"/>
      <c r="J1600" s="221"/>
      <c r="K1600" s="221"/>
      <c r="L1600" s="226"/>
      <c r="M1600" s="227"/>
      <c r="N1600" s="228"/>
      <c r="O1600" s="228"/>
      <c r="P1600" s="228"/>
      <c r="Q1600" s="228"/>
      <c r="R1600" s="228"/>
      <c r="S1600" s="228"/>
      <c r="T1600" s="229"/>
      <c r="AT1600" s="230" t="s">
        <v>154</v>
      </c>
      <c r="AU1600" s="230" t="s">
        <v>78</v>
      </c>
      <c r="AV1600" s="15" t="s">
        <v>106</v>
      </c>
      <c r="AW1600" s="15" t="s">
        <v>31</v>
      </c>
      <c r="AX1600" s="15" t="s">
        <v>74</v>
      </c>
      <c r="AY1600" s="230" t="s">
        <v>144</v>
      </c>
    </row>
    <row r="1601" spans="1:65" s="2" customFormat="1" ht="16.5" customHeight="1">
      <c r="A1601" s="36"/>
      <c r="B1601" s="37"/>
      <c r="C1601" s="180" t="s">
        <v>1665</v>
      </c>
      <c r="D1601" s="180" t="s">
        <v>146</v>
      </c>
      <c r="E1601" s="181" t="s">
        <v>1666</v>
      </c>
      <c r="F1601" s="182" t="s">
        <v>1667</v>
      </c>
      <c r="G1601" s="183" t="s">
        <v>653</v>
      </c>
      <c r="H1601" s="184">
        <v>8</v>
      </c>
      <c r="I1601" s="185"/>
      <c r="J1601" s="186">
        <f>ROUND(I1601*H1601,2)</f>
        <v>0</v>
      </c>
      <c r="K1601" s="182" t="s">
        <v>150</v>
      </c>
      <c r="L1601" s="41"/>
      <c r="M1601" s="187" t="s">
        <v>19</v>
      </c>
      <c r="N1601" s="188" t="s">
        <v>40</v>
      </c>
      <c r="O1601" s="66"/>
      <c r="P1601" s="189">
        <f>O1601*H1601</f>
        <v>0</v>
      </c>
      <c r="Q1601" s="189">
        <v>0</v>
      </c>
      <c r="R1601" s="189">
        <f>Q1601*H1601</f>
        <v>0</v>
      </c>
      <c r="S1601" s="189">
        <v>0</v>
      </c>
      <c r="T1601" s="190">
        <f>S1601*H1601</f>
        <v>0</v>
      </c>
      <c r="U1601" s="36"/>
      <c r="V1601" s="36"/>
      <c r="W1601" s="36"/>
      <c r="X1601" s="36"/>
      <c r="Y1601" s="36"/>
      <c r="Z1601" s="36"/>
      <c r="AA1601" s="36"/>
      <c r="AB1601" s="36"/>
      <c r="AC1601" s="36"/>
      <c r="AD1601" s="36"/>
      <c r="AE1601" s="36"/>
      <c r="AR1601" s="191" t="s">
        <v>106</v>
      </c>
      <c r="AT1601" s="191" t="s">
        <v>146</v>
      </c>
      <c r="AU1601" s="191" t="s">
        <v>78</v>
      </c>
      <c r="AY1601" s="19" t="s">
        <v>144</v>
      </c>
      <c r="BE1601" s="192">
        <f>IF(N1601="základní",J1601,0)</f>
        <v>0</v>
      </c>
      <c r="BF1601" s="192">
        <f>IF(N1601="snížená",J1601,0)</f>
        <v>0</v>
      </c>
      <c r="BG1601" s="192">
        <f>IF(N1601="zákl. přenesená",J1601,0)</f>
        <v>0</v>
      </c>
      <c r="BH1601" s="192">
        <f>IF(N1601="sníž. přenesená",J1601,0)</f>
        <v>0</v>
      </c>
      <c r="BI1601" s="192">
        <f>IF(N1601="nulová",J1601,0)</f>
        <v>0</v>
      </c>
      <c r="BJ1601" s="19" t="s">
        <v>74</v>
      </c>
      <c r="BK1601" s="192">
        <f>ROUND(I1601*H1601,2)</f>
        <v>0</v>
      </c>
      <c r="BL1601" s="19" t="s">
        <v>106</v>
      </c>
      <c r="BM1601" s="191" t="s">
        <v>1668</v>
      </c>
    </row>
    <row r="1602" spans="1:65" s="2" customFormat="1" ht="10.199999999999999">
      <c r="A1602" s="36"/>
      <c r="B1602" s="37"/>
      <c r="C1602" s="38"/>
      <c r="D1602" s="193" t="s">
        <v>152</v>
      </c>
      <c r="E1602" s="38"/>
      <c r="F1602" s="194" t="s">
        <v>1669</v>
      </c>
      <c r="G1602" s="38"/>
      <c r="H1602" s="38"/>
      <c r="I1602" s="195"/>
      <c r="J1602" s="38"/>
      <c r="K1602" s="38"/>
      <c r="L1602" s="41"/>
      <c r="M1602" s="196"/>
      <c r="N1602" s="197"/>
      <c r="O1602" s="66"/>
      <c r="P1602" s="66"/>
      <c r="Q1602" s="66"/>
      <c r="R1602" s="66"/>
      <c r="S1602" s="66"/>
      <c r="T1602" s="67"/>
      <c r="U1602" s="36"/>
      <c r="V1602" s="36"/>
      <c r="W1602" s="36"/>
      <c r="X1602" s="36"/>
      <c r="Y1602" s="36"/>
      <c r="Z1602" s="36"/>
      <c r="AA1602" s="36"/>
      <c r="AB1602" s="36"/>
      <c r="AC1602" s="36"/>
      <c r="AD1602" s="36"/>
      <c r="AE1602" s="36"/>
      <c r="AT1602" s="19" t="s">
        <v>152</v>
      </c>
      <c r="AU1602" s="19" t="s">
        <v>78</v>
      </c>
    </row>
    <row r="1603" spans="1:65" s="13" customFormat="1" ht="10.199999999999999">
      <c r="B1603" s="198"/>
      <c r="C1603" s="199"/>
      <c r="D1603" s="200" t="s">
        <v>154</v>
      </c>
      <c r="E1603" s="201" t="s">
        <v>19</v>
      </c>
      <c r="F1603" s="202" t="s">
        <v>1670</v>
      </c>
      <c r="G1603" s="199"/>
      <c r="H1603" s="201" t="s">
        <v>19</v>
      </c>
      <c r="I1603" s="203"/>
      <c r="J1603" s="199"/>
      <c r="K1603" s="199"/>
      <c r="L1603" s="204"/>
      <c r="M1603" s="205"/>
      <c r="N1603" s="206"/>
      <c r="O1603" s="206"/>
      <c r="P1603" s="206"/>
      <c r="Q1603" s="206"/>
      <c r="R1603" s="206"/>
      <c r="S1603" s="206"/>
      <c r="T1603" s="207"/>
      <c r="AT1603" s="208" t="s">
        <v>154</v>
      </c>
      <c r="AU1603" s="208" t="s">
        <v>78</v>
      </c>
      <c r="AV1603" s="13" t="s">
        <v>74</v>
      </c>
      <c r="AW1603" s="13" t="s">
        <v>31</v>
      </c>
      <c r="AX1603" s="13" t="s">
        <v>69</v>
      </c>
      <c r="AY1603" s="208" t="s">
        <v>144</v>
      </c>
    </row>
    <row r="1604" spans="1:65" s="14" customFormat="1" ht="10.199999999999999">
      <c r="B1604" s="209"/>
      <c r="C1604" s="210"/>
      <c r="D1604" s="200" t="s">
        <v>154</v>
      </c>
      <c r="E1604" s="211" t="s">
        <v>19</v>
      </c>
      <c r="F1604" s="212" t="s">
        <v>1671</v>
      </c>
      <c r="G1604" s="210"/>
      <c r="H1604" s="213">
        <v>8</v>
      </c>
      <c r="I1604" s="214"/>
      <c r="J1604" s="210"/>
      <c r="K1604" s="210"/>
      <c r="L1604" s="215"/>
      <c r="M1604" s="216"/>
      <c r="N1604" s="217"/>
      <c r="O1604" s="217"/>
      <c r="P1604" s="217"/>
      <c r="Q1604" s="217"/>
      <c r="R1604" s="217"/>
      <c r="S1604" s="217"/>
      <c r="T1604" s="218"/>
      <c r="AT1604" s="219" t="s">
        <v>154</v>
      </c>
      <c r="AU1604" s="219" t="s">
        <v>78</v>
      </c>
      <c r="AV1604" s="14" t="s">
        <v>78</v>
      </c>
      <c r="AW1604" s="14" t="s">
        <v>31</v>
      </c>
      <c r="AX1604" s="14" t="s">
        <v>69</v>
      </c>
      <c r="AY1604" s="219" t="s">
        <v>144</v>
      </c>
    </row>
    <row r="1605" spans="1:65" s="15" customFormat="1" ht="10.199999999999999">
      <c r="B1605" s="220"/>
      <c r="C1605" s="221"/>
      <c r="D1605" s="200" t="s">
        <v>154</v>
      </c>
      <c r="E1605" s="222" t="s">
        <v>19</v>
      </c>
      <c r="F1605" s="223" t="s">
        <v>158</v>
      </c>
      <c r="G1605" s="221"/>
      <c r="H1605" s="224">
        <v>8</v>
      </c>
      <c r="I1605" s="225"/>
      <c r="J1605" s="221"/>
      <c r="K1605" s="221"/>
      <c r="L1605" s="226"/>
      <c r="M1605" s="227"/>
      <c r="N1605" s="228"/>
      <c r="O1605" s="228"/>
      <c r="P1605" s="228"/>
      <c r="Q1605" s="228"/>
      <c r="R1605" s="228"/>
      <c r="S1605" s="228"/>
      <c r="T1605" s="229"/>
      <c r="AT1605" s="230" t="s">
        <v>154</v>
      </c>
      <c r="AU1605" s="230" t="s">
        <v>78</v>
      </c>
      <c r="AV1605" s="15" t="s">
        <v>106</v>
      </c>
      <c r="AW1605" s="15" t="s">
        <v>31</v>
      </c>
      <c r="AX1605" s="15" t="s">
        <v>74</v>
      </c>
      <c r="AY1605" s="230" t="s">
        <v>144</v>
      </c>
    </row>
    <row r="1606" spans="1:65" s="2" customFormat="1" ht="21.75" customHeight="1">
      <c r="A1606" s="36"/>
      <c r="B1606" s="37"/>
      <c r="C1606" s="180" t="s">
        <v>1672</v>
      </c>
      <c r="D1606" s="180" t="s">
        <v>146</v>
      </c>
      <c r="E1606" s="181" t="s">
        <v>1673</v>
      </c>
      <c r="F1606" s="182" t="s">
        <v>1674</v>
      </c>
      <c r="G1606" s="183" t="s">
        <v>653</v>
      </c>
      <c r="H1606" s="184">
        <v>8</v>
      </c>
      <c r="I1606" s="185"/>
      <c r="J1606" s="186">
        <f>ROUND(I1606*H1606,2)</f>
        <v>0</v>
      </c>
      <c r="K1606" s="182" t="s">
        <v>150</v>
      </c>
      <c r="L1606" s="41"/>
      <c r="M1606" s="187" t="s">
        <v>19</v>
      </c>
      <c r="N1606" s="188" t="s">
        <v>40</v>
      </c>
      <c r="O1606" s="66"/>
      <c r="P1606" s="189">
        <f>O1606*H1606</f>
        <v>0</v>
      </c>
      <c r="Q1606" s="189">
        <v>0</v>
      </c>
      <c r="R1606" s="189">
        <f>Q1606*H1606</f>
        <v>0</v>
      </c>
      <c r="S1606" s="189">
        <v>0</v>
      </c>
      <c r="T1606" s="190">
        <f>S1606*H1606</f>
        <v>0</v>
      </c>
      <c r="U1606" s="36"/>
      <c r="V1606" s="36"/>
      <c r="W1606" s="36"/>
      <c r="X1606" s="36"/>
      <c r="Y1606" s="36"/>
      <c r="Z1606" s="36"/>
      <c r="AA1606" s="36"/>
      <c r="AB1606" s="36"/>
      <c r="AC1606" s="36"/>
      <c r="AD1606" s="36"/>
      <c r="AE1606" s="36"/>
      <c r="AR1606" s="191" t="s">
        <v>106</v>
      </c>
      <c r="AT1606" s="191" t="s">
        <v>146</v>
      </c>
      <c r="AU1606" s="191" t="s">
        <v>78</v>
      </c>
      <c r="AY1606" s="19" t="s">
        <v>144</v>
      </c>
      <c r="BE1606" s="192">
        <f>IF(N1606="základní",J1606,0)</f>
        <v>0</v>
      </c>
      <c r="BF1606" s="192">
        <f>IF(N1606="snížená",J1606,0)</f>
        <v>0</v>
      </c>
      <c r="BG1606" s="192">
        <f>IF(N1606="zákl. přenesená",J1606,0)</f>
        <v>0</v>
      </c>
      <c r="BH1606" s="192">
        <f>IF(N1606="sníž. přenesená",J1606,0)</f>
        <v>0</v>
      </c>
      <c r="BI1606" s="192">
        <f>IF(N1606="nulová",J1606,0)</f>
        <v>0</v>
      </c>
      <c r="BJ1606" s="19" t="s">
        <v>74</v>
      </c>
      <c r="BK1606" s="192">
        <f>ROUND(I1606*H1606,2)</f>
        <v>0</v>
      </c>
      <c r="BL1606" s="19" t="s">
        <v>106</v>
      </c>
      <c r="BM1606" s="191" t="s">
        <v>1675</v>
      </c>
    </row>
    <row r="1607" spans="1:65" s="2" customFormat="1" ht="10.199999999999999">
      <c r="A1607" s="36"/>
      <c r="B1607" s="37"/>
      <c r="C1607" s="38"/>
      <c r="D1607" s="193" t="s">
        <v>152</v>
      </c>
      <c r="E1607" s="38"/>
      <c r="F1607" s="194" t="s">
        <v>1676</v>
      </c>
      <c r="G1607" s="38"/>
      <c r="H1607" s="38"/>
      <c r="I1607" s="195"/>
      <c r="J1607" s="38"/>
      <c r="K1607" s="38"/>
      <c r="L1607" s="41"/>
      <c r="M1607" s="196"/>
      <c r="N1607" s="197"/>
      <c r="O1607" s="66"/>
      <c r="P1607" s="66"/>
      <c r="Q1607" s="66"/>
      <c r="R1607" s="66"/>
      <c r="S1607" s="66"/>
      <c r="T1607" s="67"/>
      <c r="U1607" s="36"/>
      <c r="V1607" s="36"/>
      <c r="W1607" s="36"/>
      <c r="X1607" s="36"/>
      <c r="Y1607" s="36"/>
      <c r="Z1607" s="36"/>
      <c r="AA1607" s="36"/>
      <c r="AB1607" s="36"/>
      <c r="AC1607" s="36"/>
      <c r="AD1607" s="36"/>
      <c r="AE1607" s="36"/>
      <c r="AT1607" s="19" t="s">
        <v>152</v>
      </c>
      <c r="AU1607" s="19" t="s">
        <v>78</v>
      </c>
    </row>
    <row r="1608" spans="1:65" s="13" customFormat="1" ht="10.199999999999999">
      <c r="B1608" s="198"/>
      <c r="C1608" s="199"/>
      <c r="D1608" s="200" t="s">
        <v>154</v>
      </c>
      <c r="E1608" s="201" t="s">
        <v>19</v>
      </c>
      <c r="F1608" s="202" t="s">
        <v>1670</v>
      </c>
      <c r="G1608" s="199"/>
      <c r="H1608" s="201" t="s">
        <v>19</v>
      </c>
      <c r="I1608" s="203"/>
      <c r="J1608" s="199"/>
      <c r="K1608" s="199"/>
      <c r="L1608" s="204"/>
      <c r="M1608" s="205"/>
      <c r="N1608" s="206"/>
      <c r="O1608" s="206"/>
      <c r="P1608" s="206"/>
      <c r="Q1608" s="206"/>
      <c r="R1608" s="206"/>
      <c r="S1608" s="206"/>
      <c r="T1608" s="207"/>
      <c r="AT1608" s="208" t="s">
        <v>154</v>
      </c>
      <c r="AU1608" s="208" t="s">
        <v>78</v>
      </c>
      <c r="AV1608" s="13" t="s">
        <v>74</v>
      </c>
      <c r="AW1608" s="13" t="s">
        <v>31</v>
      </c>
      <c r="AX1608" s="13" t="s">
        <v>69</v>
      </c>
      <c r="AY1608" s="208" t="s">
        <v>144</v>
      </c>
    </row>
    <row r="1609" spans="1:65" s="14" customFormat="1" ht="10.199999999999999">
      <c r="B1609" s="209"/>
      <c r="C1609" s="210"/>
      <c r="D1609" s="200" t="s">
        <v>154</v>
      </c>
      <c r="E1609" s="211" t="s">
        <v>19</v>
      </c>
      <c r="F1609" s="212" t="s">
        <v>1671</v>
      </c>
      <c r="G1609" s="210"/>
      <c r="H1609" s="213">
        <v>8</v>
      </c>
      <c r="I1609" s="214"/>
      <c r="J1609" s="210"/>
      <c r="K1609" s="210"/>
      <c r="L1609" s="215"/>
      <c r="M1609" s="216"/>
      <c r="N1609" s="217"/>
      <c r="O1609" s="217"/>
      <c r="P1609" s="217"/>
      <c r="Q1609" s="217"/>
      <c r="R1609" s="217"/>
      <c r="S1609" s="217"/>
      <c r="T1609" s="218"/>
      <c r="AT1609" s="219" t="s">
        <v>154</v>
      </c>
      <c r="AU1609" s="219" t="s">
        <v>78</v>
      </c>
      <c r="AV1609" s="14" t="s">
        <v>78</v>
      </c>
      <c r="AW1609" s="14" t="s">
        <v>31</v>
      </c>
      <c r="AX1609" s="14" t="s">
        <v>69</v>
      </c>
      <c r="AY1609" s="219" t="s">
        <v>144</v>
      </c>
    </row>
    <row r="1610" spans="1:65" s="15" customFormat="1" ht="10.199999999999999">
      <c r="B1610" s="220"/>
      <c r="C1610" s="221"/>
      <c r="D1610" s="200" t="s">
        <v>154</v>
      </c>
      <c r="E1610" s="222" t="s">
        <v>19</v>
      </c>
      <c r="F1610" s="223" t="s">
        <v>158</v>
      </c>
      <c r="G1610" s="221"/>
      <c r="H1610" s="224">
        <v>8</v>
      </c>
      <c r="I1610" s="225"/>
      <c r="J1610" s="221"/>
      <c r="K1610" s="221"/>
      <c r="L1610" s="226"/>
      <c r="M1610" s="227"/>
      <c r="N1610" s="228"/>
      <c r="O1610" s="228"/>
      <c r="P1610" s="228"/>
      <c r="Q1610" s="228"/>
      <c r="R1610" s="228"/>
      <c r="S1610" s="228"/>
      <c r="T1610" s="229"/>
      <c r="AT1610" s="230" t="s">
        <v>154</v>
      </c>
      <c r="AU1610" s="230" t="s">
        <v>78</v>
      </c>
      <c r="AV1610" s="15" t="s">
        <v>106</v>
      </c>
      <c r="AW1610" s="15" t="s">
        <v>31</v>
      </c>
      <c r="AX1610" s="15" t="s">
        <v>74</v>
      </c>
      <c r="AY1610" s="230" t="s">
        <v>144</v>
      </c>
    </row>
    <row r="1611" spans="1:65" s="2" customFormat="1" ht="16.5" customHeight="1">
      <c r="A1611" s="36"/>
      <c r="B1611" s="37"/>
      <c r="C1611" s="180" t="s">
        <v>1677</v>
      </c>
      <c r="D1611" s="180" t="s">
        <v>146</v>
      </c>
      <c r="E1611" s="181" t="s">
        <v>1678</v>
      </c>
      <c r="F1611" s="182" t="s">
        <v>1679</v>
      </c>
      <c r="G1611" s="183" t="s">
        <v>232</v>
      </c>
      <c r="H1611" s="184">
        <v>8.4979999999999993</v>
      </c>
      <c r="I1611" s="185"/>
      <c r="J1611" s="186">
        <f>ROUND(I1611*H1611,2)</f>
        <v>0</v>
      </c>
      <c r="K1611" s="182" t="s">
        <v>150</v>
      </c>
      <c r="L1611" s="41"/>
      <c r="M1611" s="187" t="s">
        <v>19</v>
      </c>
      <c r="N1611" s="188" t="s">
        <v>40</v>
      </c>
      <c r="O1611" s="66"/>
      <c r="P1611" s="189">
        <f>O1611*H1611</f>
        <v>0</v>
      </c>
      <c r="Q1611" s="189">
        <v>0</v>
      </c>
      <c r="R1611" s="189">
        <f>Q1611*H1611</f>
        <v>0</v>
      </c>
      <c r="S1611" s="189">
        <v>0.75</v>
      </c>
      <c r="T1611" s="190">
        <f>S1611*H1611</f>
        <v>6.3734999999999999</v>
      </c>
      <c r="U1611" s="36"/>
      <c r="V1611" s="36"/>
      <c r="W1611" s="36"/>
      <c r="X1611" s="36"/>
      <c r="Y1611" s="36"/>
      <c r="Z1611" s="36"/>
      <c r="AA1611" s="36"/>
      <c r="AB1611" s="36"/>
      <c r="AC1611" s="36"/>
      <c r="AD1611" s="36"/>
      <c r="AE1611" s="36"/>
      <c r="AR1611" s="191" t="s">
        <v>106</v>
      </c>
      <c r="AT1611" s="191" t="s">
        <v>146</v>
      </c>
      <c r="AU1611" s="191" t="s">
        <v>78</v>
      </c>
      <c r="AY1611" s="19" t="s">
        <v>144</v>
      </c>
      <c r="BE1611" s="192">
        <f>IF(N1611="základní",J1611,0)</f>
        <v>0</v>
      </c>
      <c r="BF1611" s="192">
        <f>IF(N1611="snížená",J1611,0)</f>
        <v>0</v>
      </c>
      <c r="BG1611" s="192">
        <f>IF(N1611="zákl. přenesená",J1611,0)</f>
        <v>0</v>
      </c>
      <c r="BH1611" s="192">
        <f>IF(N1611="sníž. přenesená",J1611,0)</f>
        <v>0</v>
      </c>
      <c r="BI1611" s="192">
        <f>IF(N1611="nulová",J1611,0)</f>
        <v>0</v>
      </c>
      <c r="BJ1611" s="19" t="s">
        <v>74</v>
      </c>
      <c r="BK1611" s="192">
        <f>ROUND(I1611*H1611,2)</f>
        <v>0</v>
      </c>
      <c r="BL1611" s="19" t="s">
        <v>106</v>
      </c>
      <c r="BM1611" s="191" t="s">
        <v>1680</v>
      </c>
    </row>
    <row r="1612" spans="1:65" s="2" customFormat="1" ht="10.199999999999999">
      <c r="A1612" s="36"/>
      <c r="B1612" s="37"/>
      <c r="C1612" s="38"/>
      <c r="D1612" s="193" t="s">
        <v>152</v>
      </c>
      <c r="E1612" s="38"/>
      <c r="F1612" s="194" t="s">
        <v>1681</v>
      </c>
      <c r="G1612" s="38"/>
      <c r="H1612" s="38"/>
      <c r="I1612" s="195"/>
      <c r="J1612" s="38"/>
      <c r="K1612" s="38"/>
      <c r="L1612" s="41"/>
      <c r="M1612" s="196"/>
      <c r="N1612" s="197"/>
      <c r="O1612" s="66"/>
      <c r="P1612" s="66"/>
      <c r="Q1612" s="66"/>
      <c r="R1612" s="66"/>
      <c r="S1612" s="66"/>
      <c r="T1612" s="67"/>
      <c r="U1612" s="36"/>
      <c r="V1612" s="36"/>
      <c r="W1612" s="36"/>
      <c r="X1612" s="36"/>
      <c r="Y1612" s="36"/>
      <c r="Z1612" s="36"/>
      <c r="AA1612" s="36"/>
      <c r="AB1612" s="36"/>
      <c r="AC1612" s="36"/>
      <c r="AD1612" s="36"/>
      <c r="AE1612" s="36"/>
      <c r="AT1612" s="19" t="s">
        <v>152</v>
      </c>
      <c r="AU1612" s="19" t="s">
        <v>78</v>
      </c>
    </row>
    <row r="1613" spans="1:65" s="13" customFormat="1" ht="10.199999999999999">
      <c r="B1613" s="198"/>
      <c r="C1613" s="199"/>
      <c r="D1613" s="200" t="s">
        <v>154</v>
      </c>
      <c r="E1613" s="201" t="s">
        <v>19</v>
      </c>
      <c r="F1613" s="202" t="s">
        <v>1682</v>
      </c>
      <c r="G1613" s="199"/>
      <c r="H1613" s="201" t="s">
        <v>19</v>
      </c>
      <c r="I1613" s="203"/>
      <c r="J1613" s="199"/>
      <c r="K1613" s="199"/>
      <c r="L1613" s="204"/>
      <c r="M1613" s="205"/>
      <c r="N1613" s="206"/>
      <c r="O1613" s="206"/>
      <c r="P1613" s="206"/>
      <c r="Q1613" s="206"/>
      <c r="R1613" s="206"/>
      <c r="S1613" s="206"/>
      <c r="T1613" s="207"/>
      <c r="AT1613" s="208" t="s">
        <v>154</v>
      </c>
      <c r="AU1613" s="208" t="s">
        <v>78</v>
      </c>
      <c r="AV1613" s="13" t="s">
        <v>74</v>
      </c>
      <c r="AW1613" s="13" t="s">
        <v>31</v>
      </c>
      <c r="AX1613" s="13" t="s">
        <v>69</v>
      </c>
      <c r="AY1613" s="208" t="s">
        <v>144</v>
      </c>
    </row>
    <row r="1614" spans="1:65" s="14" customFormat="1" ht="10.199999999999999">
      <c r="B1614" s="209"/>
      <c r="C1614" s="210"/>
      <c r="D1614" s="200" t="s">
        <v>154</v>
      </c>
      <c r="E1614" s="211" t="s">
        <v>19</v>
      </c>
      <c r="F1614" s="212" t="s">
        <v>1683</v>
      </c>
      <c r="G1614" s="210"/>
      <c r="H1614" s="213">
        <v>8.4979999999999993</v>
      </c>
      <c r="I1614" s="214"/>
      <c r="J1614" s="210"/>
      <c r="K1614" s="210"/>
      <c r="L1614" s="215"/>
      <c r="M1614" s="216"/>
      <c r="N1614" s="217"/>
      <c r="O1614" s="217"/>
      <c r="P1614" s="217"/>
      <c r="Q1614" s="217"/>
      <c r="R1614" s="217"/>
      <c r="S1614" s="217"/>
      <c r="T1614" s="218"/>
      <c r="AT1614" s="219" t="s">
        <v>154</v>
      </c>
      <c r="AU1614" s="219" t="s">
        <v>78</v>
      </c>
      <c r="AV1614" s="14" t="s">
        <v>78</v>
      </c>
      <c r="AW1614" s="14" t="s">
        <v>31</v>
      </c>
      <c r="AX1614" s="14" t="s">
        <v>69</v>
      </c>
      <c r="AY1614" s="219" t="s">
        <v>144</v>
      </c>
    </row>
    <row r="1615" spans="1:65" s="15" customFormat="1" ht="10.199999999999999">
      <c r="B1615" s="220"/>
      <c r="C1615" s="221"/>
      <c r="D1615" s="200" t="s">
        <v>154</v>
      </c>
      <c r="E1615" s="222" t="s">
        <v>19</v>
      </c>
      <c r="F1615" s="223" t="s">
        <v>158</v>
      </c>
      <c r="G1615" s="221"/>
      <c r="H1615" s="224">
        <v>8.4979999999999993</v>
      </c>
      <c r="I1615" s="225"/>
      <c r="J1615" s="221"/>
      <c r="K1615" s="221"/>
      <c r="L1615" s="226"/>
      <c r="M1615" s="227"/>
      <c r="N1615" s="228"/>
      <c r="O1615" s="228"/>
      <c r="P1615" s="228"/>
      <c r="Q1615" s="228"/>
      <c r="R1615" s="228"/>
      <c r="S1615" s="228"/>
      <c r="T1615" s="229"/>
      <c r="AT1615" s="230" t="s">
        <v>154</v>
      </c>
      <c r="AU1615" s="230" t="s">
        <v>78</v>
      </c>
      <c r="AV1615" s="15" t="s">
        <v>106</v>
      </c>
      <c r="AW1615" s="15" t="s">
        <v>31</v>
      </c>
      <c r="AX1615" s="15" t="s">
        <v>74</v>
      </c>
      <c r="AY1615" s="230" t="s">
        <v>144</v>
      </c>
    </row>
    <row r="1616" spans="1:65" s="2" customFormat="1" ht="24.15" customHeight="1">
      <c r="A1616" s="36"/>
      <c r="B1616" s="37"/>
      <c r="C1616" s="180" t="s">
        <v>1684</v>
      </c>
      <c r="D1616" s="180" t="s">
        <v>146</v>
      </c>
      <c r="E1616" s="181" t="s">
        <v>1685</v>
      </c>
      <c r="F1616" s="182" t="s">
        <v>1686</v>
      </c>
      <c r="G1616" s="183" t="s">
        <v>232</v>
      </c>
      <c r="H1616" s="184">
        <v>8.2539999999999996</v>
      </c>
      <c r="I1616" s="185"/>
      <c r="J1616" s="186">
        <f>ROUND(I1616*H1616,2)</f>
        <v>0</v>
      </c>
      <c r="K1616" s="182" t="s">
        <v>150</v>
      </c>
      <c r="L1616" s="41"/>
      <c r="M1616" s="187" t="s">
        <v>19</v>
      </c>
      <c r="N1616" s="188" t="s">
        <v>40</v>
      </c>
      <c r="O1616" s="66"/>
      <c r="P1616" s="189">
        <f>O1616*H1616</f>
        <v>0</v>
      </c>
      <c r="Q1616" s="189">
        <v>0</v>
      </c>
      <c r="R1616" s="189">
        <f>Q1616*H1616</f>
        <v>0</v>
      </c>
      <c r="S1616" s="189">
        <v>3.4000000000000002E-2</v>
      </c>
      <c r="T1616" s="190">
        <f>S1616*H1616</f>
        <v>0.280636</v>
      </c>
      <c r="U1616" s="36"/>
      <c r="V1616" s="36"/>
      <c r="W1616" s="36"/>
      <c r="X1616" s="36"/>
      <c r="Y1616" s="36"/>
      <c r="Z1616" s="36"/>
      <c r="AA1616" s="36"/>
      <c r="AB1616" s="36"/>
      <c r="AC1616" s="36"/>
      <c r="AD1616" s="36"/>
      <c r="AE1616" s="36"/>
      <c r="AR1616" s="191" t="s">
        <v>106</v>
      </c>
      <c r="AT1616" s="191" t="s">
        <v>146</v>
      </c>
      <c r="AU1616" s="191" t="s">
        <v>78</v>
      </c>
      <c r="AY1616" s="19" t="s">
        <v>144</v>
      </c>
      <c r="BE1616" s="192">
        <f>IF(N1616="základní",J1616,0)</f>
        <v>0</v>
      </c>
      <c r="BF1616" s="192">
        <f>IF(N1616="snížená",J1616,0)</f>
        <v>0</v>
      </c>
      <c r="BG1616" s="192">
        <f>IF(N1616="zákl. přenesená",J1616,0)</f>
        <v>0</v>
      </c>
      <c r="BH1616" s="192">
        <f>IF(N1616="sníž. přenesená",J1616,0)</f>
        <v>0</v>
      </c>
      <c r="BI1616" s="192">
        <f>IF(N1616="nulová",J1616,0)</f>
        <v>0</v>
      </c>
      <c r="BJ1616" s="19" t="s">
        <v>74</v>
      </c>
      <c r="BK1616" s="192">
        <f>ROUND(I1616*H1616,2)</f>
        <v>0</v>
      </c>
      <c r="BL1616" s="19" t="s">
        <v>106</v>
      </c>
      <c r="BM1616" s="191" t="s">
        <v>1687</v>
      </c>
    </row>
    <row r="1617" spans="1:65" s="2" customFormat="1" ht="10.199999999999999">
      <c r="A1617" s="36"/>
      <c r="B1617" s="37"/>
      <c r="C1617" s="38"/>
      <c r="D1617" s="193" t="s">
        <v>152</v>
      </c>
      <c r="E1617" s="38"/>
      <c r="F1617" s="194" t="s">
        <v>1688</v>
      </c>
      <c r="G1617" s="38"/>
      <c r="H1617" s="38"/>
      <c r="I1617" s="195"/>
      <c r="J1617" s="38"/>
      <c r="K1617" s="38"/>
      <c r="L1617" s="41"/>
      <c r="M1617" s="196"/>
      <c r="N1617" s="197"/>
      <c r="O1617" s="66"/>
      <c r="P1617" s="66"/>
      <c r="Q1617" s="66"/>
      <c r="R1617" s="66"/>
      <c r="S1617" s="66"/>
      <c r="T1617" s="67"/>
      <c r="U1617" s="36"/>
      <c r="V1617" s="36"/>
      <c r="W1617" s="36"/>
      <c r="X1617" s="36"/>
      <c r="Y1617" s="36"/>
      <c r="Z1617" s="36"/>
      <c r="AA1617" s="36"/>
      <c r="AB1617" s="36"/>
      <c r="AC1617" s="36"/>
      <c r="AD1617" s="36"/>
      <c r="AE1617" s="36"/>
      <c r="AT1617" s="19" t="s">
        <v>152</v>
      </c>
      <c r="AU1617" s="19" t="s">
        <v>78</v>
      </c>
    </row>
    <row r="1618" spans="1:65" s="13" customFormat="1" ht="10.199999999999999">
      <c r="B1618" s="198"/>
      <c r="C1618" s="199"/>
      <c r="D1618" s="200" t="s">
        <v>154</v>
      </c>
      <c r="E1618" s="201" t="s">
        <v>19</v>
      </c>
      <c r="F1618" s="202" t="s">
        <v>1689</v>
      </c>
      <c r="G1618" s="199"/>
      <c r="H1618" s="201" t="s">
        <v>19</v>
      </c>
      <c r="I1618" s="203"/>
      <c r="J1618" s="199"/>
      <c r="K1618" s="199"/>
      <c r="L1618" s="204"/>
      <c r="M1618" s="205"/>
      <c r="N1618" s="206"/>
      <c r="O1618" s="206"/>
      <c r="P1618" s="206"/>
      <c r="Q1618" s="206"/>
      <c r="R1618" s="206"/>
      <c r="S1618" s="206"/>
      <c r="T1618" s="207"/>
      <c r="AT1618" s="208" t="s">
        <v>154</v>
      </c>
      <c r="AU1618" s="208" t="s">
        <v>78</v>
      </c>
      <c r="AV1618" s="13" t="s">
        <v>74</v>
      </c>
      <c r="AW1618" s="13" t="s">
        <v>31</v>
      </c>
      <c r="AX1618" s="13" t="s">
        <v>69</v>
      </c>
      <c r="AY1618" s="208" t="s">
        <v>144</v>
      </c>
    </row>
    <row r="1619" spans="1:65" s="14" customFormat="1" ht="10.199999999999999">
      <c r="B1619" s="209"/>
      <c r="C1619" s="210"/>
      <c r="D1619" s="200" t="s">
        <v>154</v>
      </c>
      <c r="E1619" s="211" t="s">
        <v>19</v>
      </c>
      <c r="F1619" s="212" t="s">
        <v>1690</v>
      </c>
      <c r="G1619" s="210"/>
      <c r="H1619" s="213">
        <v>6.23</v>
      </c>
      <c r="I1619" s="214"/>
      <c r="J1619" s="210"/>
      <c r="K1619" s="210"/>
      <c r="L1619" s="215"/>
      <c r="M1619" s="216"/>
      <c r="N1619" s="217"/>
      <c r="O1619" s="217"/>
      <c r="P1619" s="217"/>
      <c r="Q1619" s="217"/>
      <c r="R1619" s="217"/>
      <c r="S1619" s="217"/>
      <c r="T1619" s="218"/>
      <c r="AT1619" s="219" t="s">
        <v>154</v>
      </c>
      <c r="AU1619" s="219" t="s">
        <v>78</v>
      </c>
      <c r="AV1619" s="14" t="s">
        <v>78</v>
      </c>
      <c r="AW1619" s="14" t="s">
        <v>31</v>
      </c>
      <c r="AX1619" s="14" t="s">
        <v>69</v>
      </c>
      <c r="AY1619" s="219" t="s">
        <v>144</v>
      </c>
    </row>
    <row r="1620" spans="1:65" s="13" customFormat="1" ht="10.199999999999999">
      <c r="B1620" s="198"/>
      <c r="C1620" s="199"/>
      <c r="D1620" s="200" t="s">
        <v>154</v>
      </c>
      <c r="E1620" s="201" t="s">
        <v>19</v>
      </c>
      <c r="F1620" s="202" t="s">
        <v>1691</v>
      </c>
      <c r="G1620" s="199"/>
      <c r="H1620" s="201" t="s">
        <v>19</v>
      </c>
      <c r="I1620" s="203"/>
      <c r="J1620" s="199"/>
      <c r="K1620" s="199"/>
      <c r="L1620" s="204"/>
      <c r="M1620" s="205"/>
      <c r="N1620" s="206"/>
      <c r="O1620" s="206"/>
      <c r="P1620" s="206"/>
      <c r="Q1620" s="206"/>
      <c r="R1620" s="206"/>
      <c r="S1620" s="206"/>
      <c r="T1620" s="207"/>
      <c r="AT1620" s="208" t="s">
        <v>154</v>
      </c>
      <c r="AU1620" s="208" t="s">
        <v>78</v>
      </c>
      <c r="AV1620" s="13" t="s">
        <v>74</v>
      </c>
      <c r="AW1620" s="13" t="s">
        <v>31</v>
      </c>
      <c r="AX1620" s="13" t="s">
        <v>69</v>
      </c>
      <c r="AY1620" s="208" t="s">
        <v>144</v>
      </c>
    </row>
    <row r="1621" spans="1:65" s="14" customFormat="1" ht="10.199999999999999">
      <c r="B1621" s="209"/>
      <c r="C1621" s="210"/>
      <c r="D1621" s="200" t="s">
        <v>154</v>
      </c>
      <c r="E1621" s="211" t="s">
        <v>19</v>
      </c>
      <c r="F1621" s="212" t="s">
        <v>1692</v>
      </c>
      <c r="G1621" s="210"/>
      <c r="H1621" s="213">
        <v>2.024</v>
      </c>
      <c r="I1621" s="214"/>
      <c r="J1621" s="210"/>
      <c r="K1621" s="210"/>
      <c r="L1621" s="215"/>
      <c r="M1621" s="216"/>
      <c r="N1621" s="217"/>
      <c r="O1621" s="217"/>
      <c r="P1621" s="217"/>
      <c r="Q1621" s="217"/>
      <c r="R1621" s="217"/>
      <c r="S1621" s="217"/>
      <c r="T1621" s="218"/>
      <c r="AT1621" s="219" t="s">
        <v>154</v>
      </c>
      <c r="AU1621" s="219" t="s">
        <v>78</v>
      </c>
      <c r="AV1621" s="14" t="s">
        <v>78</v>
      </c>
      <c r="AW1621" s="14" t="s">
        <v>31</v>
      </c>
      <c r="AX1621" s="14" t="s">
        <v>69</v>
      </c>
      <c r="AY1621" s="219" t="s">
        <v>144</v>
      </c>
    </row>
    <row r="1622" spans="1:65" s="15" customFormat="1" ht="10.199999999999999">
      <c r="B1622" s="220"/>
      <c r="C1622" s="221"/>
      <c r="D1622" s="200" t="s">
        <v>154</v>
      </c>
      <c r="E1622" s="222" t="s">
        <v>19</v>
      </c>
      <c r="F1622" s="223" t="s">
        <v>158</v>
      </c>
      <c r="G1622" s="221"/>
      <c r="H1622" s="224">
        <v>8.2540000000000013</v>
      </c>
      <c r="I1622" s="225"/>
      <c r="J1622" s="221"/>
      <c r="K1622" s="221"/>
      <c r="L1622" s="226"/>
      <c r="M1622" s="227"/>
      <c r="N1622" s="228"/>
      <c r="O1622" s="228"/>
      <c r="P1622" s="228"/>
      <c r="Q1622" s="228"/>
      <c r="R1622" s="228"/>
      <c r="S1622" s="228"/>
      <c r="T1622" s="229"/>
      <c r="AT1622" s="230" t="s">
        <v>154</v>
      </c>
      <c r="AU1622" s="230" t="s">
        <v>78</v>
      </c>
      <c r="AV1622" s="15" t="s">
        <v>106</v>
      </c>
      <c r="AW1622" s="15" t="s">
        <v>31</v>
      </c>
      <c r="AX1622" s="15" t="s">
        <v>74</v>
      </c>
      <c r="AY1622" s="230" t="s">
        <v>144</v>
      </c>
    </row>
    <row r="1623" spans="1:65" s="2" customFormat="1" ht="24.15" customHeight="1">
      <c r="A1623" s="36"/>
      <c r="B1623" s="37"/>
      <c r="C1623" s="180" t="s">
        <v>1693</v>
      </c>
      <c r="D1623" s="180" t="s">
        <v>146</v>
      </c>
      <c r="E1623" s="181" t="s">
        <v>1694</v>
      </c>
      <c r="F1623" s="182" t="s">
        <v>1695</v>
      </c>
      <c r="G1623" s="183" t="s">
        <v>232</v>
      </c>
      <c r="H1623" s="184">
        <v>4.3330000000000002</v>
      </c>
      <c r="I1623" s="185"/>
      <c r="J1623" s="186">
        <f>ROUND(I1623*H1623,2)</f>
        <v>0</v>
      </c>
      <c r="K1623" s="182" t="s">
        <v>150</v>
      </c>
      <c r="L1623" s="41"/>
      <c r="M1623" s="187" t="s">
        <v>19</v>
      </c>
      <c r="N1623" s="188" t="s">
        <v>40</v>
      </c>
      <c r="O1623" s="66"/>
      <c r="P1623" s="189">
        <f>O1623*H1623</f>
        <v>0</v>
      </c>
      <c r="Q1623" s="189">
        <v>0</v>
      </c>
      <c r="R1623" s="189">
        <f>Q1623*H1623</f>
        <v>0</v>
      </c>
      <c r="S1623" s="189">
        <v>6.7000000000000004E-2</v>
      </c>
      <c r="T1623" s="190">
        <f>S1623*H1623</f>
        <v>0.29031100000000004</v>
      </c>
      <c r="U1623" s="36"/>
      <c r="V1623" s="36"/>
      <c r="W1623" s="36"/>
      <c r="X1623" s="36"/>
      <c r="Y1623" s="36"/>
      <c r="Z1623" s="36"/>
      <c r="AA1623" s="36"/>
      <c r="AB1623" s="36"/>
      <c r="AC1623" s="36"/>
      <c r="AD1623" s="36"/>
      <c r="AE1623" s="36"/>
      <c r="AR1623" s="191" t="s">
        <v>106</v>
      </c>
      <c r="AT1623" s="191" t="s">
        <v>146</v>
      </c>
      <c r="AU1623" s="191" t="s">
        <v>78</v>
      </c>
      <c r="AY1623" s="19" t="s">
        <v>144</v>
      </c>
      <c r="BE1623" s="192">
        <f>IF(N1623="základní",J1623,0)</f>
        <v>0</v>
      </c>
      <c r="BF1623" s="192">
        <f>IF(N1623="snížená",J1623,0)</f>
        <v>0</v>
      </c>
      <c r="BG1623" s="192">
        <f>IF(N1623="zákl. přenesená",J1623,0)</f>
        <v>0</v>
      </c>
      <c r="BH1623" s="192">
        <f>IF(N1623="sníž. přenesená",J1623,0)</f>
        <v>0</v>
      </c>
      <c r="BI1623" s="192">
        <f>IF(N1623="nulová",J1623,0)</f>
        <v>0</v>
      </c>
      <c r="BJ1623" s="19" t="s">
        <v>74</v>
      </c>
      <c r="BK1623" s="192">
        <f>ROUND(I1623*H1623,2)</f>
        <v>0</v>
      </c>
      <c r="BL1623" s="19" t="s">
        <v>106</v>
      </c>
      <c r="BM1623" s="191" t="s">
        <v>1696</v>
      </c>
    </row>
    <row r="1624" spans="1:65" s="2" customFormat="1" ht="10.199999999999999">
      <c r="A1624" s="36"/>
      <c r="B1624" s="37"/>
      <c r="C1624" s="38"/>
      <c r="D1624" s="193" t="s">
        <v>152</v>
      </c>
      <c r="E1624" s="38"/>
      <c r="F1624" s="194" t="s">
        <v>1697</v>
      </c>
      <c r="G1624" s="38"/>
      <c r="H1624" s="38"/>
      <c r="I1624" s="195"/>
      <c r="J1624" s="38"/>
      <c r="K1624" s="38"/>
      <c r="L1624" s="41"/>
      <c r="M1624" s="196"/>
      <c r="N1624" s="197"/>
      <c r="O1624" s="66"/>
      <c r="P1624" s="66"/>
      <c r="Q1624" s="66"/>
      <c r="R1624" s="66"/>
      <c r="S1624" s="66"/>
      <c r="T1624" s="67"/>
      <c r="U1624" s="36"/>
      <c r="V1624" s="36"/>
      <c r="W1624" s="36"/>
      <c r="X1624" s="36"/>
      <c r="Y1624" s="36"/>
      <c r="Z1624" s="36"/>
      <c r="AA1624" s="36"/>
      <c r="AB1624" s="36"/>
      <c r="AC1624" s="36"/>
      <c r="AD1624" s="36"/>
      <c r="AE1624" s="36"/>
      <c r="AT1624" s="19" t="s">
        <v>152</v>
      </c>
      <c r="AU1624" s="19" t="s">
        <v>78</v>
      </c>
    </row>
    <row r="1625" spans="1:65" s="13" customFormat="1" ht="10.199999999999999">
      <c r="B1625" s="198"/>
      <c r="C1625" s="199"/>
      <c r="D1625" s="200" t="s">
        <v>154</v>
      </c>
      <c r="E1625" s="201" t="s">
        <v>19</v>
      </c>
      <c r="F1625" s="202" t="s">
        <v>1698</v>
      </c>
      <c r="G1625" s="199"/>
      <c r="H1625" s="201" t="s">
        <v>19</v>
      </c>
      <c r="I1625" s="203"/>
      <c r="J1625" s="199"/>
      <c r="K1625" s="199"/>
      <c r="L1625" s="204"/>
      <c r="M1625" s="205"/>
      <c r="N1625" s="206"/>
      <c r="O1625" s="206"/>
      <c r="P1625" s="206"/>
      <c r="Q1625" s="206"/>
      <c r="R1625" s="206"/>
      <c r="S1625" s="206"/>
      <c r="T1625" s="207"/>
      <c r="AT1625" s="208" t="s">
        <v>154</v>
      </c>
      <c r="AU1625" s="208" t="s">
        <v>78</v>
      </c>
      <c r="AV1625" s="13" t="s">
        <v>74</v>
      </c>
      <c r="AW1625" s="13" t="s">
        <v>31</v>
      </c>
      <c r="AX1625" s="13" t="s">
        <v>69</v>
      </c>
      <c r="AY1625" s="208" t="s">
        <v>144</v>
      </c>
    </row>
    <row r="1626" spans="1:65" s="14" customFormat="1" ht="10.199999999999999">
      <c r="B1626" s="209"/>
      <c r="C1626" s="210"/>
      <c r="D1626" s="200" t="s">
        <v>154</v>
      </c>
      <c r="E1626" s="211" t="s">
        <v>19</v>
      </c>
      <c r="F1626" s="212" t="s">
        <v>1699</v>
      </c>
      <c r="G1626" s="210"/>
      <c r="H1626" s="213">
        <v>4.3330000000000002</v>
      </c>
      <c r="I1626" s="214"/>
      <c r="J1626" s="210"/>
      <c r="K1626" s="210"/>
      <c r="L1626" s="215"/>
      <c r="M1626" s="216"/>
      <c r="N1626" s="217"/>
      <c r="O1626" s="217"/>
      <c r="P1626" s="217"/>
      <c r="Q1626" s="217"/>
      <c r="R1626" s="217"/>
      <c r="S1626" s="217"/>
      <c r="T1626" s="218"/>
      <c r="AT1626" s="219" t="s">
        <v>154</v>
      </c>
      <c r="AU1626" s="219" t="s">
        <v>78</v>
      </c>
      <c r="AV1626" s="14" t="s">
        <v>78</v>
      </c>
      <c r="AW1626" s="14" t="s">
        <v>31</v>
      </c>
      <c r="AX1626" s="14" t="s">
        <v>69</v>
      </c>
      <c r="AY1626" s="219" t="s">
        <v>144</v>
      </c>
    </row>
    <row r="1627" spans="1:65" s="15" customFormat="1" ht="10.199999999999999">
      <c r="B1627" s="220"/>
      <c r="C1627" s="221"/>
      <c r="D1627" s="200" t="s">
        <v>154</v>
      </c>
      <c r="E1627" s="222" t="s">
        <v>19</v>
      </c>
      <c r="F1627" s="223" t="s">
        <v>158</v>
      </c>
      <c r="G1627" s="221"/>
      <c r="H1627" s="224">
        <v>4.3330000000000002</v>
      </c>
      <c r="I1627" s="225"/>
      <c r="J1627" s="221"/>
      <c r="K1627" s="221"/>
      <c r="L1627" s="226"/>
      <c r="M1627" s="227"/>
      <c r="N1627" s="228"/>
      <c r="O1627" s="228"/>
      <c r="P1627" s="228"/>
      <c r="Q1627" s="228"/>
      <c r="R1627" s="228"/>
      <c r="S1627" s="228"/>
      <c r="T1627" s="229"/>
      <c r="AT1627" s="230" t="s">
        <v>154</v>
      </c>
      <c r="AU1627" s="230" t="s">
        <v>78</v>
      </c>
      <c r="AV1627" s="15" t="s">
        <v>106</v>
      </c>
      <c r="AW1627" s="15" t="s">
        <v>31</v>
      </c>
      <c r="AX1627" s="15" t="s">
        <v>74</v>
      </c>
      <c r="AY1627" s="230" t="s">
        <v>144</v>
      </c>
    </row>
    <row r="1628" spans="1:65" s="2" customFormat="1" ht="24.15" customHeight="1">
      <c r="A1628" s="36"/>
      <c r="B1628" s="37"/>
      <c r="C1628" s="180" t="s">
        <v>1700</v>
      </c>
      <c r="D1628" s="180" t="s">
        <v>146</v>
      </c>
      <c r="E1628" s="181" t="s">
        <v>1701</v>
      </c>
      <c r="F1628" s="182" t="s">
        <v>1702</v>
      </c>
      <c r="G1628" s="183" t="s">
        <v>232</v>
      </c>
      <c r="H1628" s="184">
        <v>4.4000000000000004</v>
      </c>
      <c r="I1628" s="185"/>
      <c r="J1628" s="186">
        <f>ROUND(I1628*H1628,2)</f>
        <v>0</v>
      </c>
      <c r="K1628" s="182" t="s">
        <v>150</v>
      </c>
      <c r="L1628" s="41"/>
      <c r="M1628" s="187" t="s">
        <v>19</v>
      </c>
      <c r="N1628" s="188" t="s">
        <v>40</v>
      </c>
      <c r="O1628" s="66"/>
      <c r="P1628" s="189">
        <f>O1628*H1628</f>
        <v>0</v>
      </c>
      <c r="Q1628" s="189">
        <v>0</v>
      </c>
      <c r="R1628" s="189">
        <f>Q1628*H1628</f>
        <v>0</v>
      </c>
      <c r="S1628" s="189">
        <v>7.5999999999999998E-2</v>
      </c>
      <c r="T1628" s="190">
        <f>S1628*H1628</f>
        <v>0.33440000000000003</v>
      </c>
      <c r="U1628" s="36"/>
      <c r="V1628" s="36"/>
      <c r="W1628" s="36"/>
      <c r="X1628" s="36"/>
      <c r="Y1628" s="36"/>
      <c r="Z1628" s="36"/>
      <c r="AA1628" s="36"/>
      <c r="AB1628" s="36"/>
      <c r="AC1628" s="36"/>
      <c r="AD1628" s="36"/>
      <c r="AE1628" s="36"/>
      <c r="AR1628" s="191" t="s">
        <v>106</v>
      </c>
      <c r="AT1628" s="191" t="s">
        <v>146</v>
      </c>
      <c r="AU1628" s="191" t="s">
        <v>78</v>
      </c>
      <c r="AY1628" s="19" t="s">
        <v>144</v>
      </c>
      <c r="BE1628" s="192">
        <f>IF(N1628="základní",J1628,0)</f>
        <v>0</v>
      </c>
      <c r="BF1628" s="192">
        <f>IF(N1628="snížená",J1628,0)</f>
        <v>0</v>
      </c>
      <c r="BG1628" s="192">
        <f>IF(N1628="zákl. přenesená",J1628,0)</f>
        <v>0</v>
      </c>
      <c r="BH1628" s="192">
        <f>IF(N1628="sníž. přenesená",J1628,0)</f>
        <v>0</v>
      </c>
      <c r="BI1628" s="192">
        <f>IF(N1628="nulová",J1628,0)</f>
        <v>0</v>
      </c>
      <c r="BJ1628" s="19" t="s">
        <v>74</v>
      </c>
      <c r="BK1628" s="192">
        <f>ROUND(I1628*H1628,2)</f>
        <v>0</v>
      </c>
      <c r="BL1628" s="19" t="s">
        <v>106</v>
      </c>
      <c r="BM1628" s="191" t="s">
        <v>1703</v>
      </c>
    </row>
    <row r="1629" spans="1:65" s="2" customFormat="1" ht="10.199999999999999">
      <c r="A1629" s="36"/>
      <c r="B1629" s="37"/>
      <c r="C1629" s="38"/>
      <c r="D1629" s="193" t="s">
        <v>152</v>
      </c>
      <c r="E1629" s="38"/>
      <c r="F1629" s="194" t="s">
        <v>1704</v>
      </c>
      <c r="G1629" s="38"/>
      <c r="H1629" s="38"/>
      <c r="I1629" s="195"/>
      <c r="J1629" s="38"/>
      <c r="K1629" s="38"/>
      <c r="L1629" s="41"/>
      <c r="M1629" s="196"/>
      <c r="N1629" s="197"/>
      <c r="O1629" s="66"/>
      <c r="P1629" s="66"/>
      <c r="Q1629" s="66"/>
      <c r="R1629" s="66"/>
      <c r="S1629" s="66"/>
      <c r="T1629" s="67"/>
      <c r="U1629" s="36"/>
      <c r="V1629" s="36"/>
      <c r="W1629" s="36"/>
      <c r="X1629" s="36"/>
      <c r="Y1629" s="36"/>
      <c r="Z1629" s="36"/>
      <c r="AA1629" s="36"/>
      <c r="AB1629" s="36"/>
      <c r="AC1629" s="36"/>
      <c r="AD1629" s="36"/>
      <c r="AE1629" s="36"/>
      <c r="AT1629" s="19" t="s">
        <v>152</v>
      </c>
      <c r="AU1629" s="19" t="s">
        <v>78</v>
      </c>
    </row>
    <row r="1630" spans="1:65" s="13" customFormat="1" ht="10.199999999999999">
      <c r="B1630" s="198"/>
      <c r="C1630" s="199"/>
      <c r="D1630" s="200" t="s">
        <v>154</v>
      </c>
      <c r="E1630" s="201" t="s">
        <v>19</v>
      </c>
      <c r="F1630" s="202" t="s">
        <v>1705</v>
      </c>
      <c r="G1630" s="199"/>
      <c r="H1630" s="201" t="s">
        <v>19</v>
      </c>
      <c r="I1630" s="203"/>
      <c r="J1630" s="199"/>
      <c r="K1630" s="199"/>
      <c r="L1630" s="204"/>
      <c r="M1630" s="205"/>
      <c r="N1630" s="206"/>
      <c r="O1630" s="206"/>
      <c r="P1630" s="206"/>
      <c r="Q1630" s="206"/>
      <c r="R1630" s="206"/>
      <c r="S1630" s="206"/>
      <c r="T1630" s="207"/>
      <c r="AT1630" s="208" t="s">
        <v>154</v>
      </c>
      <c r="AU1630" s="208" t="s">
        <v>78</v>
      </c>
      <c r="AV1630" s="13" t="s">
        <v>74</v>
      </c>
      <c r="AW1630" s="13" t="s">
        <v>31</v>
      </c>
      <c r="AX1630" s="13" t="s">
        <v>69</v>
      </c>
      <c r="AY1630" s="208" t="s">
        <v>144</v>
      </c>
    </row>
    <row r="1631" spans="1:65" s="14" customFormat="1" ht="10.199999999999999">
      <c r="B1631" s="209"/>
      <c r="C1631" s="210"/>
      <c r="D1631" s="200" t="s">
        <v>154</v>
      </c>
      <c r="E1631" s="211" t="s">
        <v>19</v>
      </c>
      <c r="F1631" s="212" t="s">
        <v>1706</v>
      </c>
      <c r="G1631" s="210"/>
      <c r="H1631" s="213">
        <v>1.2</v>
      </c>
      <c r="I1631" s="214"/>
      <c r="J1631" s="210"/>
      <c r="K1631" s="210"/>
      <c r="L1631" s="215"/>
      <c r="M1631" s="216"/>
      <c r="N1631" s="217"/>
      <c r="O1631" s="217"/>
      <c r="P1631" s="217"/>
      <c r="Q1631" s="217"/>
      <c r="R1631" s="217"/>
      <c r="S1631" s="217"/>
      <c r="T1631" s="218"/>
      <c r="AT1631" s="219" t="s">
        <v>154</v>
      </c>
      <c r="AU1631" s="219" t="s">
        <v>78</v>
      </c>
      <c r="AV1631" s="14" t="s">
        <v>78</v>
      </c>
      <c r="AW1631" s="14" t="s">
        <v>31</v>
      </c>
      <c r="AX1631" s="14" t="s">
        <v>69</v>
      </c>
      <c r="AY1631" s="219" t="s">
        <v>144</v>
      </c>
    </row>
    <row r="1632" spans="1:65" s="14" customFormat="1" ht="10.199999999999999">
      <c r="B1632" s="209"/>
      <c r="C1632" s="210"/>
      <c r="D1632" s="200" t="s">
        <v>154</v>
      </c>
      <c r="E1632" s="211" t="s">
        <v>19</v>
      </c>
      <c r="F1632" s="212" t="s">
        <v>1158</v>
      </c>
      <c r="G1632" s="210"/>
      <c r="H1632" s="213">
        <v>3.2</v>
      </c>
      <c r="I1632" s="214"/>
      <c r="J1632" s="210"/>
      <c r="K1632" s="210"/>
      <c r="L1632" s="215"/>
      <c r="M1632" s="216"/>
      <c r="N1632" s="217"/>
      <c r="O1632" s="217"/>
      <c r="P1632" s="217"/>
      <c r="Q1632" s="217"/>
      <c r="R1632" s="217"/>
      <c r="S1632" s="217"/>
      <c r="T1632" s="218"/>
      <c r="AT1632" s="219" t="s">
        <v>154</v>
      </c>
      <c r="AU1632" s="219" t="s">
        <v>78</v>
      </c>
      <c r="AV1632" s="14" t="s">
        <v>78</v>
      </c>
      <c r="AW1632" s="14" t="s">
        <v>31</v>
      </c>
      <c r="AX1632" s="14" t="s">
        <v>69</v>
      </c>
      <c r="AY1632" s="219" t="s">
        <v>144</v>
      </c>
    </row>
    <row r="1633" spans="1:65" s="15" customFormat="1" ht="10.199999999999999">
      <c r="B1633" s="220"/>
      <c r="C1633" s="221"/>
      <c r="D1633" s="200" t="s">
        <v>154</v>
      </c>
      <c r="E1633" s="222" t="s">
        <v>19</v>
      </c>
      <c r="F1633" s="223" t="s">
        <v>158</v>
      </c>
      <c r="G1633" s="221"/>
      <c r="H1633" s="224">
        <v>4.4000000000000004</v>
      </c>
      <c r="I1633" s="225"/>
      <c r="J1633" s="221"/>
      <c r="K1633" s="221"/>
      <c r="L1633" s="226"/>
      <c r="M1633" s="227"/>
      <c r="N1633" s="228"/>
      <c r="O1633" s="228"/>
      <c r="P1633" s="228"/>
      <c r="Q1633" s="228"/>
      <c r="R1633" s="228"/>
      <c r="S1633" s="228"/>
      <c r="T1633" s="229"/>
      <c r="AT1633" s="230" t="s">
        <v>154</v>
      </c>
      <c r="AU1633" s="230" t="s">
        <v>78</v>
      </c>
      <c r="AV1633" s="15" t="s">
        <v>106</v>
      </c>
      <c r="AW1633" s="15" t="s">
        <v>31</v>
      </c>
      <c r="AX1633" s="15" t="s">
        <v>74</v>
      </c>
      <c r="AY1633" s="230" t="s">
        <v>144</v>
      </c>
    </row>
    <row r="1634" spans="1:65" s="2" customFormat="1" ht="24.15" customHeight="1">
      <c r="A1634" s="36"/>
      <c r="B1634" s="37"/>
      <c r="C1634" s="180" t="s">
        <v>1707</v>
      </c>
      <c r="D1634" s="180" t="s">
        <v>146</v>
      </c>
      <c r="E1634" s="181" t="s">
        <v>1708</v>
      </c>
      <c r="F1634" s="182" t="s">
        <v>1709</v>
      </c>
      <c r="G1634" s="183" t="s">
        <v>653</v>
      </c>
      <c r="H1634" s="184">
        <v>5</v>
      </c>
      <c r="I1634" s="185"/>
      <c r="J1634" s="186">
        <f>ROUND(I1634*H1634,2)</f>
        <v>0</v>
      </c>
      <c r="K1634" s="182" t="s">
        <v>150</v>
      </c>
      <c r="L1634" s="41"/>
      <c r="M1634" s="187" t="s">
        <v>19</v>
      </c>
      <c r="N1634" s="188" t="s">
        <v>40</v>
      </c>
      <c r="O1634" s="66"/>
      <c r="P1634" s="189">
        <f>O1634*H1634</f>
        <v>0</v>
      </c>
      <c r="Q1634" s="189">
        <v>0</v>
      </c>
      <c r="R1634" s="189">
        <f>Q1634*H1634</f>
        <v>0</v>
      </c>
      <c r="S1634" s="189">
        <v>2.5000000000000001E-2</v>
      </c>
      <c r="T1634" s="190">
        <f>S1634*H1634</f>
        <v>0.125</v>
      </c>
      <c r="U1634" s="36"/>
      <c r="V1634" s="36"/>
      <c r="W1634" s="36"/>
      <c r="X1634" s="36"/>
      <c r="Y1634" s="36"/>
      <c r="Z1634" s="36"/>
      <c r="AA1634" s="36"/>
      <c r="AB1634" s="36"/>
      <c r="AC1634" s="36"/>
      <c r="AD1634" s="36"/>
      <c r="AE1634" s="36"/>
      <c r="AR1634" s="191" t="s">
        <v>106</v>
      </c>
      <c r="AT1634" s="191" t="s">
        <v>146</v>
      </c>
      <c r="AU1634" s="191" t="s">
        <v>78</v>
      </c>
      <c r="AY1634" s="19" t="s">
        <v>144</v>
      </c>
      <c r="BE1634" s="192">
        <f>IF(N1634="základní",J1634,0)</f>
        <v>0</v>
      </c>
      <c r="BF1634" s="192">
        <f>IF(N1634="snížená",J1634,0)</f>
        <v>0</v>
      </c>
      <c r="BG1634" s="192">
        <f>IF(N1634="zákl. přenesená",J1634,0)</f>
        <v>0</v>
      </c>
      <c r="BH1634" s="192">
        <f>IF(N1634="sníž. přenesená",J1634,0)</f>
        <v>0</v>
      </c>
      <c r="BI1634" s="192">
        <f>IF(N1634="nulová",J1634,0)</f>
        <v>0</v>
      </c>
      <c r="BJ1634" s="19" t="s">
        <v>74</v>
      </c>
      <c r="BK1634" s="192">
        <f>ROUND(I1634*H1634,2)</f>
        <v>0</v>
      </c>
      <c r="BL1634" s="19" t="s">
        <v>106</v>
      </c>
      <c r="BM1634" s="191" t="s">
        <v>1710</v>
      </c>
    </row>
    <row r="1635" spans="1:65" s="2" customFormat="1" ht="10.199999999999999">
      <c r="A1635" s="36"/>
      <c r="B1635" s="37"/>
      <c r="C1635" s="38"/>
      <c r="D1635" s="193" t="s">
        <v>152</v>
      </c>
      <c r="E1635" s="38"/>
      <c r="F1635" s="194" t="s">
        <v>1711</v>
      </c>
      <c r="G1635" s="38"/>
      <c r="H1635" s="38"/>
      <c r="I1635" s="195"/>
      <c r="J1635" s="38"/>
      <c r="K1635" s="38"/>
      <c r="L1635" s="41"/>
      <c r="M1635" s="196"/>
      <c r="N1635" s="197"/>
      <c r="O1635" s="66"/>
      <c r="P1635" s="66"/>
      <c r="Q1635" s="66"/>
      <c r="R1635" s="66"/>
      <c r="S1635" s="66"/>
      <c r="T1635" s="67"/>
      <c r="U1635" s="36"/>
      <c r="V1635" s="36"/>
      <c r="W1635" s="36"/>
      <c r="X1635" s="36"/>
      <c r="Y1635" s="36"/>
      <c r="Z1635" s="36"/>
      <c r="AA1635" s="36"/>
      <c r="AB1635" s="36"/>
      <c r="AC1635" s="36"/>
      <c r="AD1635" s="36"/>
      <c r="AE1635" s="36"/>
      <c r="AT1635" s="19" t="s">
        <v>152</v>
      </c>
      <c r="AU1635" s="19" t="s">
        <v>78</v>
      </c>
    </row>
    <row r="1636" spans="1:65" s="13" customFormat="1" ht="10.199999999999999">
      <c r="B1636" s="198"/>
      <c r="C1636" s="199"/>
      <c r="D1636" s="200" t="s">
        <v>154</v>
      </c>
      <c r="E1636" s="201" t="s">
        <v>19</v>
      </c>
      <c r="F1636" s="202" t="s">
        <v>1712</v>
      </c>
      <c r="G1636" s="199"/>
      <c r="H1636" s="201" t="s">
        <v>19</v>
      </c>
      <c r="I1636" s="203"/>
      <c r="J1636" s="199"/>
      <c r="K1636" s="199"/>
      <c r="L1636" s="204"/>
      <c r="M1636" s="205"/>
      <c r="N1636" s="206"/>
      <c r="O1636" s="206"/>
      <c r="P1636" s="206"/>
      <c r="Q1636" s="206"/>
      <c r="R1636" s="206"/>
      <c r="S1636" s="206"/>
      <c r="T1636" s="207"/>
      <c r="AT1636" s="208" t="s">
        <v>154</v>
      </c>
      <c r="AU1636" s="208" t="s">
        <v>78</v>
      </c>
      <c r="AV1636" s="13" t="s">
        <v>74</v>
      </c>
      <c r="AW1636" s="13" t="s">
        <v>31</v>
      </c>
      <c r="AX1636" s="13" t="s">
        <v>69</v>
      </c>
      <c r="AY1636" s="208" t="s">
        <v>144</v>
      </c>
    </row>
    <row r="1637" spans="1:65" s="14" customFormat="1" ht="10.199999999999999">
      <c r="B1637" s="209"/>
      <c r="C1637" s="210"/>
      <c r="D1637" s="200" t="s">
        <v>154</v>
      </c>
      <c r="E1637" s="211" t="s">
        <v>19</v>
      </c>
      <c r="F1637" s="212" t="s">
        <v>1713</v>
      </c>
      <c r="G1637" s="210"/>
      <c r="H1637" s="213">
        <v>5</v>
      </c>
      <c r="I1637" s="214"/>
      <c r="J1637" s="210"/>
      <c r="K1637" s="210"/>
      <c r="L1637" s="215"/>
      <c r="M1637" s="216"/>
      <c r="N1637" s="217"/>
      <c r="O1637" s="217"/>
      <c r="P1637" s="217"/>
      <c r="Q1637" s="217"/>
      <c r="R1637" s="217"/>
      <c r="S1637" s="217"/>
      <c r="T1637" s="218"/>
      <c r="AT1637" s="219" t="s">
        <v>154</v>
      </c>
      <c r="AU1637" s="219" t="s">
        <v>78</v>
      </c>
      <c r="AV1637" s="14" t="s">
        <v>78</v>
      </c>
      <c r="AW1637" s="14" t="s">
        <v>31</v>
      </c>
      <c r="AX1637" s="14" t="s">
        <v>69</v>
      </c>
      <c r="AY1637" s="219" t="s">
        <v>144</v>
      </c>
    </row>
    <row r="1638" spans="1:65" s="15" customFormat="1" ht="10.199999999999999">
      <c r="B1638" s="220"/>
      <c r="C1638" s="221"/>
      <c r="D1638" s="200" t="s">
        <v>154</v>
      </c>
      <c r="E1638" s="222" t="s">
        <v>19</v>
      </c>
      <c r="F1638" s="223" t="s">
        <v>158</v>
      </c>
      <c r="G1638" s="221"/>
      <c r="H1638" s="224">
        <v>5</v>
      </c>
      <c r="I1638" s="225"/>
      <c r="J1638" s="221"/>
      <c r="K1638" s="221"/>
      <c r="L1638" s="226"/>
      <c r="M1638" s="227"/>
      <c r="N1638" s="228"/>
      <c r="O1638" s="228"/>
      <c r="P1638" s="228"/>
      <c r="Q1638" s="228"/>
      <c r="R1638" s="228"/>
      <c r="S1638" s="228"/>
      <c r="T1638" s="229"/>
      <c r="AT1638" s="230" t="s">
        <v>154</v>
      </c>
      <c r="AU1638" s="230" t="s">
        <v>78</v>
      </c>
      <c r="AV1638" s="15" t="s">
        <v>106</v>
      </c>
      <c r="AW1638" s="15" t="s">
        <v>31</v>
      </c>
      <c r="AX1638" s="15" t="s">
        <v>74</v>
      </c>
      <c r="AY1638" s="230" t="s">
        <v>144</v>
      </c>
    </row>
    <row r="1639" spans="1:65" s="2" customFormat="1" ht="24.15" customHeight="1">
      <c r="A1639" s="36"/>
      <c r="B1639" s="37"/>
      <c r="C1639" s="180" t="s">
        <v>1714</v>
      </c>
      <c r="D1639" s="180" t="s">
        <v>146</v>
      </c>
      <c r="E1639" s="181" t="s">
        <v>1715</v>
      </c>
      <c r="F1639" s="182" t="s">
        <v>1716</v>
      </c>
      <c r="G1639" s="183" t="s">
        <v>149</v>
      </c>
      <c r="H1639" s="184">
        <v>0.61099999999999999</v>
      </c>
      <c r="I1639" s="185"/>
      <c r="J1639" s="186">
        <f>ROUND(I1639*H1639,2)</f>
        <v>0</v>
      </c>
      <c r="K1639" s="182" t="s">
        <v>150</v>
      </c>
      <c r="L1639" s="41"/>
      <c r="M1639" s="187" t="s">
        <v>19</v>
      </c>
      <c r="N1639" s="188" t="s">
        <v>40</v>
      </c>
      <c r="O1639" s="66"/>
      <c r="P1639" s="189">
        <f>O1639*H1639</f>
        <v>0</v>
      </c>
      <c r="Q1639" s="189">
        <v>0</v>
      </c>
      <c r="R1639" s="189">
        <f>Q1639*H1639</f>
        <v>0</v>
      </c>
      <c r="S1639" s="189">
        <v>1.8</v>
      </c>
      <c r="T1639" s="190">
        <f>S1639*H1639</f>
        <v>1.0998000000000001</v>
      </c>
      <c r="U1639" s="36"/>
      <c r="V1639" s="36"/>
      <c r="W1639" s="36"/>
      <c r="X1639" s="36"/>
      <c r="Y1639" s="36"/>
      <c r="Z1639" s="36"/>
      <c r="AA1639" s="36"/>
      <c r="AB1639" s="36"/>
      <c r="AC1639" s="36"/>
      <c r="AD1639" s="36"/>
      <c r="AE1639" s="36"/>
      <c r="AR1639" s="191" t="s">
        <v>106</v>
      </c>
      <c r="AT1639" s="191" t="s">
        <v>146</v>
      </c>
      <c r="AU1639" s="191" t="s">
        <v>78</v>
      </c>
      <c r="AY1639" s="19" t="s">
        <v>144</v>
      </c>
      <c r="BE1639" s="192">
        <f>IF(N1639="základní",J1639,0)</f>
        <v>0</v>
      </c>
      <c r="BF1639" s="192">
        <f>IF(N1639="snížená",J1639,0)</f>
        <v>0</v>
      </c>
      <c r="BG1639" s="192">
        <f>IF(N1639="zákl. přenesená",J1639,0)</f>
        <v>0</v>
      </c>
      <c r="BH1639" s="192">
        <f>IF(N1639="sníž. přenesená",J1639,0)</f>
        <v>0</v>
      </c>
      <c r="BI1639" s="192">
        <f>IF(N1639="nulová",J1639,0)</f>
        <v>0</v>
      </c>
      <c r="BJ1639" s="19" t="s">
        <v>74</v>
      </c>
      <c r="BK1639" s="192">
        <f>ROUND(I1639*H1639,2)</f>
        <v>0</v>
      </c>
      <c r="BL1639" s="19" t="s">
        <v>106</v>
      </c>
      <c r="BM1639" s="191" t="s">
        <v>1717</v>
      </c>
    </row>
    <row r="1640" spans="1:65" s="2" customFormat="1" ht="10.199999999999999">
      <c r="A1640" s="36"/>
      <c r="B1640" s="37"/>
      <c r="C1640" s="38"/>
      <c r="D1640" s="193" t="s">
        <v>152</v>
      </c>
      <c r="E1640" s="38"/>
      <c r="F1640" s="194" t="s">
        <v>1718</v>
      </c>
      <c r="G1640" s="38"/>
      <c r="H1640" s="38"/>
      <c r="I1640" s="195"/>
      <c r="J1640" s="38"/>
      <c r="K1640" s="38"/>
      <c r="L1640" s="41"/>
      <c r="M1640" s="196"/>
      <c r="N1640" s="197"/>
      <c r="O1640" s="66"/>
      <c r="P1640" s="66"/>
      <c r="Q1640" s="66"/>
      <c r="R1640" s="66"/>
      <c r="S1640" s="66"/>
      <c r="T1640" s="67"/>
      <c r="U1640" s="36"/>
      <c r="V1640" s="36"/>
      <c r="W1640" s="36"/>
      <c r="X1640" s="36"/>
      <c r="Y1640" s="36"/>
      <c r="Z1640" s="36"/>
      <c r="AA1640" s="36"/>
      <c r="AB1640" s="36"/>
      <c r="AC1640" s="36"/>
      <c r="AD1640" s="36"/>
      <c r="AE1640" s="36"/>
      <c r="AT1640" s="19" t="s">
        <v>152</v>
      </c>
      <c r="AU1640" s="19" t="s">
        <v>78</v>
      </c>
    </row>
    <row r="1641" spans="1:65" s="13" customFormat="1" ht="10.199999999999999">
      <c r="B1641" s="198"/>
      <c r="C1641" s="199"/>
      <c r="D1641" s="200" t="s">
        <v>154</v>
      </c>
      <c r="E1641" s="201" t="s">
        <v>19</v>
      </c>
      <c r="F1641" s="202" t="s">
        <v>1719</v>
      </c>
      <c r="G1641" s="199"/>
      <c r="H1641" s="201" t="s">
        <v>19</v>
      </c>
      <c r="I1641" s="203"/>
      <c r="J1641" s="199"/>
      <c r="K1641" s="199"/>
      <c r="L1641" s="204"/>
      <c r="M1641" s="205"/>
      <c r="N1641" s="206"/>
      <c r="O1641" s="206"/>
      <c r="P1641" s="206"/>
      <c r="Q1641" s="206"/>
      <c r="R1641" s="206"/>
      <c r="S1641" s="206"/>
      <c r="T1641" s="207"/>
      <c r="AT1641" s="208" t="s">
        <v>154</v>
      </c>
      <c r="AU1641" s="208" t="s">
        <v>78</v>
      </c>
      <c r="AV1641" s="13" t="s">
        <v>74</v>
      </c>
      <c r="AW1641" s="13" t="s">
        <v>31</v>
      </c>
      <c r="AX1641" s="13" t="s">
        <v>69</v>
      </c>
      <c r="AY1641" s="208" t="s">
        <v>144</v>
      </c>
    </row>
    <row r="1642" spans="1:65" s="14" customFormat="1" ht="10.199999999999999">
      <c r="B1642" s="209"/>
      <c r="C1642" s="210"/>
      <c r="D1642" s="200" t="s">
        <v>154</v>
      </c>
      <c r="E1642" s="211" t="s">
        <v>19</v>
      </c>
      <c r="F1642" s="212" t="s">
        <v>1720</v>
      </c>
      <c r="G1642" s="210"/>
      <c r="H1642" s="213">
        <v>0.61099999999999999</v>
      </c>
      <c r="I1642" s="214"/>
      <c r="J1642" s="210"/>
      <c r="K1642" s="210"/>
      <c r="L1642" s="215"/>
      <c r="M1642" s="216"/>
      <c r="N1642" s="217"/>
      <c r="O1642" s="217"/>
      <c r="P1642" s="217"/>
      <c r="Q1642" s="217"/>
      <c r="R1642" s="217"/>
      <c r="S1642" s="217"/>
      <c r="T1642" s="218"/>
      <c r="AT1642" s="219" t="s">
        <v>154</v>
      </c>
      <c r="AU1642" s="219" t="s">
        <v>78</v>
      </c>
      <c r="AV1642" s="14" t="s">
        <v>78</v>
      </c>
      <c r="AW1642" s="14" t="s">
        <v>31</v>
      </c>
      <c r="AX1642" s="14" t="s">
        <v>69</v>
      </c>
      <c r="AY1642" s="219" t="s">
        <v>144</v>
      </c>
    </row>
    <row r="1643" spans="1:65" s="15" customFormat="1" ht="10.199999999999999">
      <c r="B1643" s="220"/>
      <c r="C1643" s="221"/>
      <c r="D1643" s="200" t="s">
        <v>154</v>
      </c>
      <c r="E1643" s="222" t="s">
        <v>19</v>
      </c>
      <c r="F1643" s="223" t="s">
        <v>158</v>
      </c>
      <c r="G1643" s="221"/>
      <c r="H1643" s="224">
        <v>0.61099999999999999</v>
      </c>
      <c r="I1643" s="225"/>
      <c r="J1643" s="221"/>
      <c r="K1643" s="221"/>
      <c r="L1643" s="226"/>
      <c r="M1643" s="227"/>
      <c r="N1643" s="228"/>
      <c r="O1643" s="228"/>
      <c r="P1643" s="228"/>
      <c r="Q1643" s="228"/>
      <c r="R1643" s="228"/>
      <c r="S1643" s="228"/>
      <c r="T1643" s="229"/>
      <c r="AT1643" s="230" t="s">
        <v>154</v>
      </c>
      <c r="AU1643" s="230" t="s">
        <v>78</v>
      </c>
      <c r="AV1643" s="15" t="s">
        <v>106</v>
      </c>
      <c r="AW1643" s="15" t="s">
        <v>31</v>
      </c>
      <c r="AX1643" s="15" t="s">
        <v>74</v>
      </c>
      <c r="AY1643" s="230" t="s">
        <v>144</v>
      </c>
    </row>
    <row r="1644" spans="1:65" s="2" customFormat="1" ht="24.15" customHeight="1">
      <c r="A1644" s="36"/>
      <c r="B1644" s="37"/>
      <c r="C1644" s="180" t="s">
        <v>1721</v>
      </c>
      <c r="D1644" s="180" t="s">
        <v>146</v>
      </c>
      <c r="E1644" s="181" t="s">
        <v>1722</v>
      </c>
      <c r="F1644" s="182" t="s">
        <v>1723</v>
      </c>
      <c r="G1644" s="183" t="s">
        <v>653</v>
      </c>
      <c r="H1644" s="184">
        <v>4</v>
      </c>
      <c r="I1644" s="185"/>
      <c r="J1644" s="186">
        <f>ROUND(I1644*H1644,2)</f>
        <v>0</v>
      </c>
      <c r="K1644" s="182" t="s">
        <v>150</v>
      </c>
      <c r="L1644" s="41"/>
      <c r="M1644" s="187" t="s">
        <v>19</v>
      </c>
      <c r="N1644" s="188" t="s">
        <v>40</v>
      </c>
      <c r="O1644" s="66"/>
      <c r="P1644" s="189">
        <f>O1644*H1644</f>
        <v>0</v>
      </c>
      <c r="Q1644" s="189">
        <v>0</v>
      </c>
      <c r="R1644" s="189">
        <f>Q1644*H1644</f>
        <v>0</v>
      </c>
      <c r="S1644" s="189">
        <v>0.33</v>
      </c>
      <c r="T1644" s="190">
        <f>S1644*H1644</f>
        <v>1.32</v>
      </c>
      <c r="U1644" s="36"/>
      <c r="V1644" s="36"/>
      <c r="W1644" s="36"/>
      <c r="X1644" s="36"/>
      <c r="Y1644" s="36"/>
      <c r="Z1644" s="36"/>
      <c r="AA1644" s="36"/>
      <c r="AB1644" s="36"/>
      <c r="AC1644" s="36"/>
      <c r="AD1644" s="36"/>
      <c r="AE1644" s="36"/>
      <c r="AR1644" s="191" t="s">
        <v>106</v>
      </c>
      <c r="AT1644" s="191" t="s">
        <v>146</v>
      </c>
      <c r="AU1644" s="191" t="s">
        <v>78</v>
      </c>
      <c r="AY1644" s="19" t="s">
        <v>144</v>
      </c>
      <c r="BE1644" s="192">
        <f>IF(N1644="základní",J1644,0)</f>
        <v>0</v>
      </c>
      <c r="BF1644" s="192">
        <f>IF(N1644="snížená",J1644,0)</f>
        <v>0</v>
      </c>
      <c r="BG1644" s="192">
        <f>IF(N1644="zákl. přenesená",J1644,0)</f>
        <v>0</v>
      </c>
      <c r="BH1644" s="192">
        <f>IF(N1644="sníž. přenesená",J1644,0)</f>
        <v>0</v>
      </c>
      <c r="BI1644" s="192">
        <f>IF(N1644="nulová",J1644,0)</f>
        <v>0</v>
      </c>
      <c r="BJ1644" s="19" t="s">
        <v>74</v>
      </c>
      <c r="BK1644" s="192">
        <f>ROUND(I1644*H1644,2)</f>
        <v>0</v>
      </c>
      <c r="BL1644" s="19" t="s">
        <v>106</v>
      </c>
      <c r="BM1644" s="191" t="s">
        <v>1724</v>
      </c>
    </row>
    <row r="1645" spans="1:65" s="2" customFormat="1" ht="10.199999999999999">
      <c r="A1645" s="36"/>
      <c r="B1645" s="37"/>
      <c r="C1645" s="38"/>
      <c r="D1645" s="193" t="s">
        <v>152</v>
      </c>
      <c r="E1645" s="38"/>
      <c r="F1645" s="194" t="s">
        <v>1725</v>
      </c>
      <c r="G1645" s="38"/>
      <c r="H1645" s="38"/>
      <c r="I1645" s="195"/>
      <c r="J1645" s="38"/>
      <c r="K1645" s="38"/>
      <c r="L1645" s="41"/>
      <c r="M1645" s="196"/>
      <c r="N1645" s="197"/>
      <c r="O1645" s="66"/>
      <c r="P1645" s="66"/>
      <c r="Q1645" s="66"/>
      <c r="R1645" s="66"/>
      <c r="S1645" s="66"/>
      <c r="T1645" s="67"/>
      <c r="U1645" s="36"/>
      <c r="V1645" s="36"/>
      <c r="W1645" s="36"/>
      <c r="X1645" s="36"/>
      <c r="Y1645" s="36"/>
      <c r="Z1645" s="36"/>
      <c r="AA1645" s="36"/>
      <c r="AB1645" s="36"/>
      <c r="AC1645" s="36"/>
      <c r="AD1645" s="36"/>
      <c r="AE1645" s="36"/>
      <c r="AT1645" s="19" t="s">
        <v>152</v>
      </c>
      <c r="AU1645" s="19" t="s">
        <v>78</v>
      </c>
    </row>
    <row r="1646" spans="1:65" s="13" customFormat="1" ht="10.199999999999999">
      <c r="B1646" s="198"/>
      <c r="C1646" s="199"/>
      <c r="D1646" s="200" t="s">
        <v>154</v>
      </c>
      <c r="E1646" s="201" t="s">
        <v>19</v>
      </c>
      <c r="F1646" s="202" t="s">
        <v>1726</v>
      </c>
      <c r="G1646" s="199"/>
      <c r="H1646" s="201" t="s">
        <v>19</v>
      </c>
      <c r="I1646" s="203"/>
      <c r="J1646" s="199"/>
      <c r="K1646" s="199"/>
      <c r="L1646" s="204"/>
      <c r="M1646" s="205"/>
      <c r="N1646" s="206"/>
      <c r="O1646" s="206"/>
      <c r="P1646" s="206"/>
      <c r="Q1646" s="206"/>
      <c r="R1646" s="206"/>
      <c r="S1646" s="206"/>
      <c r="T1646" s="207"/>
      <c r="AT1646" s="208" t="s">
        <v>154</v>
      </c>
      <c r="AU1646" s="208" t="s">
        <v>78</v>
      </c>
      <c r="AV1646" s="13" t="s">
        <v>74</v>
      </c>
      <c r="AW1646" s="13" t="s">
        <v>31</v>
      </c>
      <c r="AX1646" s="13" t="s">
        <v>69</v>
      </c>
      <c r="AY1646" s="208" t="s">
        <v>144</v>
      </c>
    </row>
    <row r="1647" spans="1:65" s="14" customFormat="1" ht="10.199999999999999">
      <c r="B1647" s="209"/>
      <c r="C1647" s="210"/>
      <c r="D1647" s="200" t="s">
        <v>154</v>
      </c>
      <c r="E1647" s="211" t="s">
        <v>19</v>
      </c>
      <c r="F1647" s="212" t="s">
        <v>106</v>
      </c>
      <c r="G1647" s="210"/>
      <c r="H1647" s="213">
        <v>4</v>
      </c>
      <c r="I1647" s="214"/>
      <c r="J1647" s="210"/>
      <c r="K1647" s="210"/>
      <c r="L1647" s="215"/>
      <c r="M1647" s="216"/>
      <c r="N1647" s="217"/>
      <c r="O1647" s="217"/>
      <c r="P1647" s="217"/>
      <c r="Q1647" s="217"/>
      <c r="R1647" s="217"/>
      <c r="S1647" s="217"/>
      <c r="T1647" s="218"/>
      <c r="AT1647" s="219" t="s">
        <v>154</v>
      </c>
      <c r="AU1647" s="219" t="s">
        <v>78</v>
      </c>
      <c r="AV1647" s="14" t="s">
        <v>78</v>
      </c>
      <c r="AW1647" s="14" t="s">
        <v>31</v>
      </c>
      <c r="AX1647" s="14" t="s">
        <v>69</v>
      </c>
      <c r="AY1647" s="219" t="s">
        <v>144</v>
      </c>
    </row>
    <row r="1648" spans="1:65" s="15" customFormat="1" ht="10.199999999999999">
      <c r="B1648" s="220"/>
      <c r="C1648" s="221"/>
      <c r="D1648" s="200" t="s">
        <v>154</v>
      </c>
      <c r="E1648" s="222" t="s">
        <v>19</v>
      </c>
      <c r="F1648" s="223" t="s">
        <v>158</v>
      </c>
      <c r="G1648" s="221"/>
      <c r="H1648" s="224">
        <v>4</v>
      </c>
      <c r="I1648" s="225"/>
      <c r="J1648" s="221"/>
      <c r="K1648" s="221"/>
      <c r="L1648" s="226"/>
      <c r="M1648" s="227"/>
      <c r="N1648" s="228"/>
      <c r="O1648" s="228"/>
      <c r="P1648" s="228"/>
      <c r="Q1648" s="228"/>
      <c r="R1648" s="228"/>
      <c r="S1648" s="228"/>
      <c r="T1648" s="229"/>
      <c r="AT1648" s="230" t="s">
        <v>154</v>
      </c>
      <c r="AU1648" s="230" t="s">
        <v>78</v>
      </c>
      <c r="AV1648" s="15" t="s">
        <v>106</v>
      </c>
      <c r="AW1648" s="15" t="s">
        <v>31</v>
      </c>
      <c r="AX1648" s="15" t="s">
        <v>74</v>
      </c>
      <c r="AY1648" s="230" t="s">
        <v>144</v>
      </c>
    </row>
    <row r="1649" spans="1:65" s="2" customFormat="1" ht="24.15" customHeight="1">
      <c r="A1649" s="36"/>
      <c r="B1649" s="37"/>
      <c r="C1649" s="180" t="s">
        <v>1727</v>
      </c>
      <c r="D1649" s="180" t="s">
        <v>146</v>
      </c>
      <c r="E1649" s="181" t="s">
        <v>1728</v>
      </c>
      <c r="F1649" s="182" t="s">
        <v>1729</v>
      </c>
      <c r="G1649" s="183" t="s">
        <v>653</v>
      </c>
      <c r="H1649" s="184">
        <v>3</v>
      </c>
      <c r="I1649" s="185"/>
      <c r="J1649" s="186">
        <f>ROUND(I1649*H1649,2)</f>
        <v>0</v>
      </c>
      <c r="K1649" s="182" t="s">
        <v>19</v>
      </c>
      <c r="L1649" s="41"/>
      <c r="M1649" s="187" t="s">
        <v>19</v>
      </c>
      <c r="N1649" s="188" t="s">
        <v>40</v>
      </c>
      <c r="O1649" s="66"/>
      <c r="P1649" s="189">
        <f>O1649*H1649</f>
        <v>0</v>
      </c>
      <c r="Q1649" s="189">
        <v>0</v>
      </c>
      <c r="R1649" s="189">
        <f>Q1649*H1649</f>
        <v>0</v>
      </c>
      <c r="S1649" s="189">
        <v>3.2000000000000001E-2</v>
      </c>
      <c r="T1649" s="190">
        <f>S1649*H1649</f>
        <v>9.6000000000000002E-2</v>
      </c>
      <c r="U1649" s="36"/>
      <c r="V1649" s="36"/>
      <c r="W1649" s="36"/>
      <c r="X1649" s="36"/>
      <c r="Y1649" s="36"/>
      <c r="Z1649" s="36"/>
      <c r="AA1649" s="36"/>
      <c r="AB1649" s="36"/>
      <c r="AC1649" s="36"/>
      <c r="AD1649" s="36"/>
      <c r="AE1649" s="36"/>
      <c r="AR1649" s="191" t="s">
        <v>106</v>
      </c>
      <c r="AT1649" s="191" t="s">
        <v>146</v>
      </c>
      <c r="AU1649" s="191" t="s">
        <v>78</v>
      </c>
      <c r="AY1649" s="19" t="s">
        <v>144</v>
      </c>
      <c r="BE1649" s="192">
        <f>IF(N1649="základní",J1649,0)</f>
        <v>0</v>
      </c>
      <c r="BF1649" s="192">
        <f>IF(N1649="snížená",J1649,0)</f>
        <v>0</v>
      </c>
      <c r="BG1649" s="192">
        <f>IF(N1649="zákl. přenesená",J1649,0)</f>
        <v>0</v>
      </c>
      <c r="BH1649" s="192">
        <f>IF(N1649="sníž. přenesená",J1649,0)</f>
        <v>0</v>
      </c>
      <c r="BI1649" s="192">
        <f>IF(N1649="nulová",J1649,0)</f>
        <v>0</v>
      </c>
      <c r="BJ1649" s="19" t="s">
        <v>74</v>
      </c>
      <c r="BK1649" s="192">
        <f>ROUND(I1649*H1649,2)</f>
        <v>0</v>
      </c>
      <c r="BL1649" s="19" t="s">
        <v>106</v>
      </c>
      <c r="BM1649" s="191" t="s">
        <v>1730</v>
      </c>
    </row>
    <row r="1650" spans="1:65" s="14" customFormat="1" ht="10.199999999999999">
      <c r="B1650" s="209"/>
      <c r="C1650" s="210"/>
      <c r="D1650" s="200" t="s">
        <v>154</v>
      </c>
      <c r="E1650" s="211" t="s">
        <v>19</v>
      </c>
      <c r="F1650" s="212" t="s">
        <v>1731</v>
      </c>
      <c r="G1650" s="210"/>
      <c r="H1650" s="213">
        <v>3</v>
      </c>
      <c r="I1650" s="214"/>
      <c r="J1650" s="210"/>
      <c r="K1650" s="210"/>
      <c r="L1650" s="215"/>
      <c r="M1650" s="216"/>
      <c r="N1650" s="217"/>
      <c r="O1650" s="217"/>
      <c r="P1650" s="217"/>
      <c r="Q1650" s="217"/>
      <c r="R1650" s="217"/>
      <c r="S1650" s="217"/>
      <c r="T1650" s="218"/>
      <c r="AT1650" s="219" t="s">
        <v>154</v>
      </c>
      <c r="AU1650" s="219" t="s">
        <v>78</v>
      </c>
      <c r="AV1650" s="14" t="s">
        <v>78</v>
      </c>
      <c r="AW1650" s="14" t="s">
        <v>31</v>
      </c>
      <c r="AX1650" s="14" t="s">
        <v>69</v>
      </c>
      <c r="AY1650" s="219" t="s">
        <v>144</v>
      </c>
    </row>
    <row r="1651" spans="1:65" s="15" customFormat="1" ht="10.199999999999999">
      <c r="B1651" s="220"/>
      <c r="C1651" s="221"/>
      <c r="D1651" s="200" t="s">
        <v>154</v>
      </c>
      <c r="E1651" s="222" t="s">
        <v>19</v>
      </c>
      <c r="F1651" s="223" t="s">
        <v>158</v>
      </c>
      <c r="G1651" s="221"/>
      <c r="H1651" s="224">
        <v>3</v>
      </c>
      <c r="I1651" s="225"/>
      <c r="J1651" s="221"/>
      <c r="K1651" s="221"/>
      <c r="L1651" s="226"/>
      <c r="M1651" s="227"/>
      <c r="N1651" s="228"/>
      <c r="O1651" s="228"/>
      <c r="P1651" s="228"/>
      <c r="Q1651" s="228"/>
      <c r="R1651" s="228"/>
      <c r="S1651" s="228"/>
      <c r="T1651" s="229"/>
      <c r="AT1651" s="230" t="s">
        <v>154</v>
      </c>
      <c r="AU1651" s="230" t="s">
        <v>78</v>
      </c>
      <c r="AV1651" s="15" t="s">
        <v>106</v>
      </c>
      <c r="AW1651" s="15" t="s">
        <v>31</v>
      </c>
      <c r="AX1651" s="15" t="s">
        <v>74</v>
      </c>
      <c r="AY1651" s="230" t="s">
        <v>144</v>
      </c>
    </row>
    <row r="1652" spans="1:65" s="2" customFormat="1" ht="24.15" customHeight="1">
      <c r="A1652" s="36"/>
      <c r="B1652" s="37"/>
      <c r="C1652" s="180" t="s">
        <v>1732</v>
      </c>
      <c r="D1652" s="180" t="s">
        <v>146</v>
      </c>
      <c r="E1652" s="181" t="s">
        <v>1733</v>
      </c>
      <c r="F1652" s="182" t="s">
        <v>1734</v>
      </c>
      <c r="G1652" s="183" t="s">
        <v>653</v>
      </c>
      <c r="H1652" s="184">
        <v>1</v>
      </c>
      <c r="I1652" s="185"/>
      <c r="J1652" s="186">
        <f>ROUND(I1652*H1652,2)</f>
        <v>0</v>
      </c>
      <c r="K1652" s="182" t="s">
        <v>19</v>
      </c>
      <c r="L1652" s="41"/>
      <c r="M1652" s="187" t="s">
        <v>19</v>
      </c>
      <c r="N1652" s="188" t="s">
        <v>40</v>
      </c>
      <c r="O1652" s="66"/>
      <c r="P1652" s="189">
        <f>O1652*H1652</f>
        <v>0</v>
      </c>
      <c r="Q1652" s="189">
        <v>0</v>
      </c>
      <c r="R1652" s="189">
        <f>Q1652*H1652</f>
        <v>0</v>
      </c>
      <c r="S1652" s="189">
        <v>0.09</v>
      </c>
      <c r="T1652" s="190">
        <f>S1652*H1652</f>
        <v>0.09</v>
      </c>
      <c r="U1652" s="36"/>
      <c r="V1652" s="36"/>
      <c r="W1652" s="36"/>
      <c r="X1652" s="36"/>
      <c r="Y1652" s="36"/>
      <c r="Z1652" s="36"/>
      <c r="AA1652" s="36"/>
      <c r="AB1652" s="36"/>
      <c r="AC1652" s="36"/>
      <c r="AD1652" s="36"/>
      <c r="AE1652" s="36"/>
      <c r="AR1652" s="191" t="s">
        <v>106</v>
      </c>
      <c r="AT1652" s="191" t="s">
        <v>146</v>
      </c>
      <c r="AU1652" s="191" t="s">
        <v>78</v>
      </c>
      <c r="AY1652" s="19" t="s">
        <v>144</v>
      </c>
      <c r="BE1652" s="192">
        <f>IF(N1652="základní",J1652,0)</f>
        <v>0</v>
      </c>
      <c r="BF1652" s="192">
        <f>IF(N1652="snížená",J1652,0)</f>
        <v>0</v>
      </c>
      <c r="BG1652" s="192">
        <f>IF(N1652="zákl. přenesená",J1652,0)</f>
        <v>0</v>
      </c>
      <c r="BH1652" s="192">
        <f>IF(N1652="sníž. přenesená",J1652,0)</f>
        <v>0</v>
      </c>
      <c r="BI1652" s="192">
        <f>IF(N1652="nulová",J1652,0)</f>
        <v>0</v>
      </c>
      <c r="BJ1652" s="19" t="s">
        <v>74</v>
      </c>
      <c r="BK1652" s="192">
        <f>ROUND(I1652*H1652,2)</f>
        <v>0</v>
      </c>
      <c r="BL1652" s="19" t="s">
        <v>106</v>
      </c>
      <c r="BM1652" s="191" t="s">
        <v>1735</v>
      </c>
    </row>
    <row r="1653" spans="1:65" s="13" customFormat="1" ht="10.199999999999999">
      <c r="B1653" s="198"/>
      <c r="C1653" s="199"/>
      <c r="D1653" s="200" t="s">
        <v>154</v>
      </c>
      <c r="E1653" s="201" t="s">
        <v>19</v>
      </c>
      <c r="F1653" s="202" t="s">
        <v>1736</v>
      </c>
      <c r="G1653" s="199"/>
      <c r="H1653" s="201" t="s">
        <v>19</v>
      </c>
      <c r="I1653" s="203"/>
      <c r="J1653" s="199"/>
      <c r="K1653" s="199"/>
      <c r="L1653" s="204"/>
      <c r="M1653" s="205"/>
      <c r="N1653" s="206"/>
      <c r="O1653" s="206"/>
      <c r="P1653" s="206"/>
      <c r="Q1653" s="206"/>
      <c r="R1653" s="206"/>
      <c r="S1653" s="206"/>
      <c r="T1653" s="207"/>
      <c r="AT1653" s="208" t="s">
        <v>154</v>
      </c>
      <c r="AU1653" s="208" t="s">
        <v>78</v>
      </c>
      <c r="AV1653" s="13" t="s">
        <v>74</v>
      </c>
      <c r="AW1653" s="13" t="s">
        <v>31</v>
      </c>
      <c r="AX1653" s="13" t="s">
        <v>69</v>
      </c>
      <c r="AY1653" s="208" t="s">
        <v>144</v>
      </c>
    </row>
    <row r="1654" spans="1:65" s="14" customFormat="1" ht="10.199999999999999">
      <c r="B1654" s="209"/>
      <c r="C1654" s="210"/>
      <c r="D1654" s="200" t="s">
        <v>154</v>
      </c>
      <c r="E1654" s="211" t="s">
        <v>19</v>
      </c>
      <c r="F1654" s="212" t="s">
        <v>74</v>
      </c>
      <c r="G1654" s="210"/>
      <c r="H1654" s="213">
        <v>1</v>
      </c>
      <c r="I1654" s="214"/>
      <c r="J1654" s="210"/>
      <c r="K1654" s="210"/>
      <c r="L1654" s="215"/>
      <c r="M1654" s="216"/>
      <c r="N1654" s="217"/>
      <c r="O1654" s="217"/>
      <c r="P1654" s="217"/>
      <c r="Q1654" s="217"/>
      <c r="R1654" s="217"/>
      <c r="S1654" s="217"/>
      <c r="T1654" s="218"/>
      <c r="AT1654" s="219" t="s">
        <v>154</v>
      </c>
      <c r="AU1654" s="219" t="s">
        <v>78</v>
      </c>
      <c r="AV1654" s="14" t="s">
        <v>78</v>
      </c>
      <c r="AW1654" s="14" t="s">
        <v>31</v>
      </c>
      <c r="AX1654" s="14" t="s">
        <v>69</v>
      </c>
      <c r="AY1654" s="219" t="s">
        <v>144</v>
      </c>
    </row>
    <row r="1655" spans="1:65" s="15" customFormat="1" ht="10.199999999999999">
      <c r="B1655" s="220"/>
      <c r="C1655" s="221"/>
      <c r="D1655" s="200" t="s">
        <v>154</v>
      </c>
      <c r="E1655" s="222" t="s">
        <v>19</v>
      </c>
      <c r="F1655" s="223" t="s">
        <v>158</v>
      </c>
      <c r="G1655" s="221"/>
      <c r="H1655" s="224">
        <v>1</v>
      </c>
      <c r="I1655" s="225"/>
      <c r="J1655" s="221"/>
      <c r="K1655" s="221"/>
      <c r="L1655" s="226"/>
      <c r="M1655" s="227"/>
      <c r="N1655" s="228"/>
      <c r="O1655" s="228"/>
      <c r="P1655" s="228"/>
      <c r="Q1655" s="228"/>
      <c r="R1655" s="228"/>
      <c r="S1655" s="228"/>
      <c r="T1655" s="229"/>
      <c r="AT1655" s="230" t="s">
        <v>154</v>
      </c>
      <c r="AU1655" s="230" t="s">
        <v>78</v>
      </c>
      <c r="AV1655" s="15" t="s">
        <v>106</v>
      </c>
      <c r="AW1655" s="15" t="s">
        <v>31</v>
      </c>
      <c r="AX1655" s="15" t="s">
        <v>74</v>
      </c>
      <c r="AY1655" s="230" t="s">
        <v>144</v>
      </c>
    </row>
    <row r="1656" spans="1:65" s="2" customFormat="1" ht="24.15" customHeight="1">
      <c r="A1656" s="36"/>
      <c r="B1656" s="37"/>
      <c r="C1656" s="180" t="s">
        <v>1737</v>
      </c>
      <c r="D1656" s="180" t="s">
        <v>146</v>
      </c>
      <c r="E1656" s="181" t="s">
        <v>1738</v>
      </c>
      <c r="F1656" s="182" t="s">
        <v>1739</v>
      </c>
      <c r="G1656" s="183" t="s">
        <v>149</v>
      </c>
      <c r="H1656" s="184">
        <v>0.5</v>
      </c>
      <c r="I1656" s="185"/>
      <c r="J1656" s="186">
        <f>ROUND(I1656*H1656,2)</f>
        <v>0</v>
      </c>
      <c r="K1656" s="182" t="s">
        <v>150</v>
      </c>
      <c r="L1656" s="41"/>
      <c r="M1656" s="187" t="s">
        <v>19</v>
      </c>
      <c r="N1656" s="188" t="s">
        <v>40</v>
      </c>
      <c r="O1656" s="66"/>
      <c r="P1656" s="189">
        <f>O1656*H1656</f>
        <v>0</v>
      </c>
      <c r="Q1656" s="189">
        <v>0</v>
      </c>
      <c r="R1656" s="189">
        <f>Q1656*H1656</f>
        <v>0</v>
      </c>
      <c r="S1656" s="189">
        <v>2.4</v>
      </c>
      <c r="T1656" s="190">
        <f>S1656*H1656</f>
        <v>1.2</v>
      </c>
      <c r="U1656" s="36"/>
      <c r="V1656" s="36"/>
      <c r="W1656" s="36"/>
      <c r="X1656" s="36"/>
      <c r="Y1656" s="36"/>
      <c r="Z1656" s="36"/>
      <c r="AA1656" s="36"/>
      <c r="AB1656" s="36"/>
      <c r="AC1656" s="36"/>
      <c r="AD1656" s="36"/>
      <c r="AE1656" s="36"/>
      <c r="AR1656" s="191" t="s">
        <v>106</v>
      </c>
      <c r="AT1656" s="191" t="s">
        <v>146</v>
      </c>
      <c r="AU1656" s="191" t="s">
        <v>78</v>
      </c>
      <c r="AY1656" s="19" t="s">
        <v>144</v>
      </c>
      <c r="BE1656" s="192">
        <f>IF(N1656="základní",J1656,0)</f>
        <v>0</v>
      </c>
      <c r="BF1656" s="192">
        <f>IF(N1656="snížená",J1656,0)</f>
        <v>0</v>
      </c>
      <c r="BG1656" s="192">
        <f>IF(N1656="zákl. přenesená",J1656,0)</f>
        <v>0</v>
      </c>
      <c r="BH1656" s="192">
        <f>IF(N1656="sníž. přenesená",J1656,0)</f>
        <v>0</v>
      </c>
      <c r="BI1656" s="192">
        <f>IF(N1656="nulová",J1656,0)</f>
        <v>0</v>
      </c>
      <c r="BJ1656" s="19" t="s">
        <v>74</v>
      </c>
      <c r="BK1656" s="192">
        <f>ROUND(I1656*H1656,2)</f>
        <v>0</v>
      </c>
      <c r="BL1656" s="19" t="s">
        <v>106</v>
      </c>
      <c r="BM1656" s="191" t="s">
        <v>1740</v>
      </c>
    </row>
    <row r="1657" spans="1:65" s="2" customFormat="1" ht="10.199999999999999">
      <c r="A1657" s="36"/>
      <c r="B1657" s="37"/>
      <c r="C1657" s="38"/>
      <c r="D1657" s="193" t="s">
        <v>152</v>
      </c>
      <c r="E1657" s="38"/>
      <c r="F1657" s="194" t="s">
        <v>1741</v>
      </c>
      <c r="G1657" s="38"/>
      <c r="H1657" s="38"/>
      <c r="I1657" s="195"/>
      <c r="J1657" s="38"/>
      <c r="K1657" s="38"/>
      <c r="L1657" s="41"/>
      <c r="M1657" s="196"/>
      <c r="N1657" s="197"/>
      <c r="O1657" s="66"/>
      <c r="P1657" s="66"/>
      <c r="Q1657" s="66"/>
      <c r="R1657" s="66"/>
      <c r="S1657" s="66"/>
      <c r="T1657" s="67"/>
      <c r="U1657" s="36"/>
      <c r="V1657" s="36"/>
      <c r="W1657" s="36"/>
      <c r="X1657" s="36"/>
      <c r="Y1657" s="36"/>
      <c r="Z1657" s="36"/>
      <c r="AA1657" s="36"/>
      <c r="AB1657" s="36"/>
      <c r="AC1657" s="36"/>
      <c r="AD1657" s="36"/>
      <c r="AE1657" s="36"/>
      <c r="AT1657" s="19" t="s">
        <v>152</v>
      </c>
      <c r="AU1657" s="19" t="s">
        <v>78</v>
      </c>
    </row>
    <row r="1658" spans="1:65" s="13" customFormat="1" ht="10.199999999999999">
      <c r="B1658" s="198"/>
      <c r="C1658" s="199"/>
      <c r="D1658" s="200" t="s">
        <v>154</v>
      </c>
      <c r="E1658" s="201" t="s">
        <v>19</v>
      </c>
      <c r="F1658" s="202" t="s">
        <v>1742</v>
      </c>
      <c r="G1658" s="199"/>
      <c r="H1658" s="201" t="s">
        <v>19</v>
      </c>
      <c r="I1658" s="203"/>
      <c r="J1658" s="199"/>
      <c r="K1658" s="199"/>
      <c r="L1658" s="204"/>
      <c r="M1658" s="205"/>
      <c r="N1658" s="206"/>
      <c r="O1658" s="206"/>
      <c r="P1658" s="206"/>
      <c r="Q1658" s="206"/>
      <c r="R1658" s="206"/>
      <c r="S1658" s="206"/>
      <c r="T1658" s="207"/>
      <c r="AT1658" s="208" t="s">
        <v>154</v>
      </c>
      <c r="AU1658" s="208" t="s">
        <v>78</v>
      </c>
      <c r="AV1658" s="13" t="s">
        <v>74</v>
      </c>
      <c r="AW1658" s="13" t="s">
        <v>31</v>
      </c>
      <c r="AX1658" s="13" t="s">
        <v>69</v>
      </c>
      <c r="AY1658" s="208" t="s">
        <v>144</v>
      </c>
    </row>
    <row r="1659" spans="1:65" s="14" customFormat="1" ht="10.199999999999999">
      <c r="B1659" s="209"/>
      <c r="C1659" s="210"/>
      <c r="D1659" s="200" t="s">
        <v>154</v>
      </c>
      <c r="E1659" s="211" t="s">
        <v>19</v>
      </c>
      <c r="F1659" s="212" t="s">
        <v>1743</v>
      </c>
      <c r="G1659" s="210"/>
      <c r="H1659" s="213">
        <v>0.5</v>
      </c>
      <c r="I1659" s="214"/>
      <c r="J1659" s="210"/>
      <c r="K1659" s="210"/>
      <c r="L1659" s="215"/>
      <c r="M1659" s="216"/>
      <c r="N1659" s="217"/>
      <c r="O1659" s="217"/>
      <c r="P1659" s="217"/>
      <c r="Q1659" s="217"/>
      <c r="R1659" s="217"/>
      <c r="S1659" s="217"/>
      <c r="T1659" s="218"/>
      <c r="AT1659" s="219" t="s">
        <v>154</v>
      </c>
      <c r="AU1659" s="219" t="s">
        <v>78</v>
      </c>
      <c r="AV1659" s="14" t="s">
        <v>78</v>
      </c>
      <c r="AW1659" s="14" t="s">
        <v>31</v>
      </c>
      <c r="AX1659" s="14" t="s">
        <v>69</v>
      </c>
      <c r="AY1659" s="219" t="s">
        <v>144</v>
      </c>
    </row>
    <row r="1660" spans="1:65" s="15" customFormat="1" ht="10.199999999999999">
      <c r="B1660" s="220"/>
      <c r="C1660" s="221"/>
      <c r="D1660" s="200" t="s">
        <v>154</v>
      </c>
      <c r="E1660" s="222" t="s">
        <v>19</v>
      </c>
      <c r="F1660" s="223" t="s">
        <v>158</v>
      </c>
      <c r="G1660" s="221"/>
      <c r="H1660" s="224">
        <v>0.5</v>
      </c>
      <c r="I1660" s="225"/>
      <c r="J1660" s="221"/>
      <c r="K1660" s="221"/>
      <c r="L1660" s="226"/>
      <c r="M1660" s="227"/>
      <c r="N1660" s="228"/>
      <c r="O1660" s="228"/>
      <c r="P1660" s="228"/>
      <c r="Q1660" s="228"/>
      <c r="R1660" s="228"/>
      <c r="S1660" s="228"/>
      <c r="T1660" s="229"/>
      <c r="AT1660" s="230" t="s">
        <v>154</v>
      </c>
      <c r="AU1660" s="230" t="s">
        <v>78</v>
      </c>
      <c r="AV1660" s="15" t="s">
        <v>106</v>
      </c>
      <c r="AW1660" s="15" t="s">
        <v>31</v>
      </c>
      <c r="AX1660" s="15" t="s">
        <v>74</v>
      </c>
      <c r="AY1660" s="230" t="s">
        <v>144</v>
      </c>
    </row>
    <row r="1661" spans="1:65" s="2" customFormat="1" ht="24.15" customHeight="1">
      <c r="A1661" s="36"/>
      <c r="B1661" s="37"/>
      <c r="C1661" s="180" t="s">
        <v>1744</v>
      </c>
      <c r="D1661" s="180" t="s">
        <v>146</v>
      </c>
      <c r="E1661" s="181" t="s">
        <v>1745</v>
      </c>
      <c r="F1661" s="182" t="s">
        <v>1746</v>
      </c>
      <c r="G1661" s="183" t="s">
        <v>653</v>
      </c>
      <c r="H1661" s="184">
        <v>4</v>
      </c>
      <c r="I1661" s="185"/>
      <c r="J1661" s="186">
        <f>ROUND(I1661*H1661,2)</f>
        <v>0</v>
      </c>
      <c r="K1661" s="182" t="s">
        <v>150</v>
      </c>
      <c r="L1661" s="41"/>
      <c r="M1661" s="187" t="s">
        <v>19</v>
      </c>
      <c r="N1661" s="188" t="s">
        <v>40</v>
      </c>
      <c r="O1661" s="66"/>
      <c r="P1661" s="189">
        <f>O1661*H1661</f>
        <v>0</v>
      </c>
      <c r="Q1661" s="189">
        <v>0</v>
      </c>
      <c r="R1661" s="189">
        <f>Q1661*H1661</f>
        <v>0</v>
      </c>
      <c r="S1661" s="189">
        <v>6.2E-2</v>
      </c>
      <c r="T1661" s="190">
        <f>S1661*H1661</f>
        <v>0.248</v>
      </c>
      <c r="U1661" s="36"/>
      <c r="V1661" s="36"/>
      <c r="W1661" s="36"/>
      <c r="X1661" s="36"/>
      <c r="Y1661" s="36"/>
      <c r="Z1661" s="36"/>
      <c r="AA1661" s="36"/>
      <c r="AB1661" s="36"/>
      <c r="AC1661" s="36"/>
      <c r="AD1661" s="36"/>
      <c r="AE1661" s="36"/>
      <c r="AR1661" s="191" t="s">
        <v>106</v>
      </c>
      <c r="AT1661" s="191" t="s">
        <v>146</v>
      </c>
      <c r="AU1661" s="191" t="s">
        <v>78</v>
      </c>
      <c r="AY1661" s="19" t="s">
        <v>144</v>
      </c>
      <c r="BE1661" s="192">
        <f>IF(N1661="základní",J1661,0)</f>
        <v>0</v>
      </c>
      <c r="BF1661" s="192">
        <f>IF(N1661="snížená",J1661,0)</f>
        <v>0</v>
      </c>
      <c r="BG1661" s="192">
        <f>IF(N1661="zákl. přenesená",J1661,0)</f>
        <v>0</v>
      </c>
      <c r="BH1661" s="192">
        <f>IF(N1661="sníž. přenesená",J1661,0)</f>
        <v>0</v>
      </c>
      <c r="BI1661" s="192">
        <f>IF(N1661="nulová",J1661,0)</f>
        <v>0</v>
      </c>
      <c r="BJ1661" s="19" t="s">
        <v>74</v>
      </c>
      <c r="BK1661" s="192">
        <f>ROUND(I1661*H1661,2)</f>
        <v>0</v>
      </c>
      <c r="BL1661" s="19" t="s">
        <v>106</v>
      </c>
      <c r="BM1661" s="191" t="s">
        <v>1747</v>
      </c>
    </row>
    <row r="1662" spans="1:65" s="2" customFormat="1" ht="10.199999999999999">
      <c r="A1662" s="36"/>
      <c r="B1662" s="37"/>
      <c r="C1662" s="38"/>
      <c r="D1662" s="193" t="s">
        <v>152</v>
      </c>
      <c r="E1662" s="38"/>
      <c r="F1662" s="194" t="s">
        <v>1748</v>
      </c>
      <c r="G1662" s="38"/>
      <c r="H1662" s="38"/>
      <c r="I1662" s="195"/>
      <c r="J1662" s="38"/>
      <c r="K1662" s="38"/>
      <c r="L1662" s="41"/>
      <c r="M1662" s="196"/>
      <c r="N1662" s="197"/>
      <c r="O1662" s="66"/>
      <c r="P1662" s="66"/>
      <c r="Q1662" s="66"/>
      <c r="R1662" s="66"/>
      <c r="S1662" s="66"/>
      <c r="T1662" s="67"/>
      <c r="U1662" s="36"/>
      <c r="V1662" s="36"/>
      <c r="W1662" s="36"/>
      <c r="X1662" s="36"/>
      <c r="Y1662" s="36"/>
      <c r="Z1662" s="36"/>
      <c r="AA1662" s="36"/>
      <c r="AB1662" s="36"/>
      <c r="AC1662" s="36"/>
      <c r="AD1662" s="36"/>
      <c r="AE1662" s="36"/>
      <c r="AT1662" s="19" t="s">
        <v>152</v>
      </c>
      <c r="AU1662" s="19" t="s">
        <v>78</v>
      </c>
    </row>
    <row r="1663" spans="1:65" s="13" customFormat="1" ht="10.199999999999999">
      <c r="B1663" s="198"/>
      <c r="C1663" s="199"/>
      <c r="D1663" s="200" t="s">
        <v>154</v>
      </c>
      <c r="E1663" s="201" t="s">
        <v>19</v>
      </c>
      <c r="F1663" s="202" t="s">
        <v>1749</v>
      </c>
      <c r="G1663" s="199"/>
      <c r="H1663" s="201" t="s">
        <v>19</v>
      </c>
      <c r="I1663" s="203"/>
      <c r="J1663" s="199"/>
      <c r="K1663" s="199"/>
      <c r="L1663" s="204"/>
      <c r="M1663" s="205"/>
      <c r="N1663" s="206"/>
      <c r="O1663" s="206"/>
      <c r="P1663" s="206"/>
      <c r="Q1663" s="206"/>
      <c r="R1663" s="206"/>
      <c r="S1663" s="206"/>
      <c r="T1663" s="207"/>
      <c r="AT1663" s="208" t="s">
        <v>154</v>
      </c>
      <c r="AU1663" s="208" t="s">
        <v>78</v>
      </c>
      <c r="AV1663" s="13" t="s">
        <v>74</v>
      </c>
      <c r="AW1663" s="13" t="s">
        <v>31</v>
      </c>
      <c r="AX1663" s="13" t="s">
        <v>69</v>
      </c>
      <c r="AY1663" s="208" t="s">
        <v>144</v>
      </c>
    </row>
    <row r="1664" spans="1:65" s="14" customFormat="1" ht="10.199999999999999">
      <c r="B1664" s="209"/>
      <c r="C1664" s="210"/>
      <c r="D1664" s="200" t="s">
        <v>154</v>
      </c>
      <c r="E1664" s="211" t="s">
        <v>19</v>
      </c>
      <c r="F1664" s="212" t="s">
        <v>106</v>
      </c>
      <c r="G1664" s="210"/>
      <c r="H1664" s="213">
        <v>4</v>
      </c>
      <c r="I1664" s="214"/>
      <c r="J1664" s="210"/>
      <c r="K1664" s="210"/>
      <c r="L1664" s="215"/>
      <c r="M1664" s="216"/>
      <c r="N1664" s="217"/>
      <c r="O1664" s="217"/>
      <c r="P1664" s="217"/>
      <c r="Q1664" s="217"/>
      <c r="R1664" s="217"/>
      <c r="S1664" s="217"/>
      <c r="T1664" s="218"/>
      <c r="AT1664" s="219" t="s">
        <v>154</v>
      </c>
      <c r="AU1664" s="219" t="s">
        <v>78</v>
      </c>
      <c r="AV1664" s="14" t="s">
        <v>78</v>
      </c>
      <c r="AW1664" s="14" t="s">
        <v>31</v>
      </c>
      <c r="AX1664" s="14" t="s">
        <v>69</v>
      </c>
      <c r="AY1664" s="219" t="s">
        <v>144</v>
      </c>
    </row>
    <row r="1665" spans="1:65" s="15" customFormat="1" ht="10.199999999999999">
      <c r="B1665" s="220"/>
      <c r="C1665" s="221"/>
      <c r="D1665" s="200" t="s">
        <v>154</v>
      </c>
      <c r="E1665" s="222" t="s">
        <v>19</v>
      </c>
      <c r="F1665" s="223" t="s">
        <v>158</v>
      </c>
      <c r="G1665" s="221"/>
      <c r="H1665" s="224">
        <v>4</v>
      </c>
      <c r="I1665" s="225"/>
      <c r="J1665" s="221"/>
      <c r="K1665" s="221"/>
      <c r="L1665" s="226"/>
      <c r="M1665" s="227"/>
      <c r="N1665" s="228"/>
      <c r="O1665" s="228"/>
      <c r="P1665" s="228"/>
      <c r="Q1665" s="228"/>
      <c r="R1665" s="228"/>
      <c r="S1665" s="228"/>
      <c r="T1665" s="229"/>
      <c r="AT1665" s="230" t="s">
        <v>154</v>
      </c>
      <c r="AU1665" s="230" t="s">
        <v>78</v>
      </c>
      <c r="AV1665" s="15" t="s">
        <v>106</v>
      </c>
      <c r="AW1665" s="15" t="s">
        <v>31</v>
      </c>
      <c r="AX1665" s="15" t="s">
        <v>74</v>
      </c>
      <c r="AY1665" s="230" t="s">
        <v>144</v>
      </c>
    </row>
    <row r="1666" spans="1:65" s="2" customFormat="1" ht="24.15" customHeight="1">
      <c r="A1666" s="36"/>
      <c r="B1666" s="37"/>
      <c r="C1666" s="180" t="s">
        <v>1750</v>
      </c>
      <c r="D1666" s="180" t="s">
        <v>146</v>
      </c>
      <c r="E1666" s="181" t="s">
        <v>1751</v>
      </c>
      <c r="F1666" s="182" t="s">
        <v>1752</v>
      </c>
      <c r="G1666" s="183" t="s">
        <v>250</v>
      </c>
      <c r="H1666" s="184">
        <v>2.6</v>
      </c>
      <c r="I1666" s="185"/>
      <c r="J1666" s="186">
        <f>ROUND(I1666*H1666,2)</f>
        <v>0</v>
      </c>
      <c r="K1666" s="182" t="s">
        <v>150</v>
      </c>
      <c r="L1666" s="41"/>
      <c r="M1666" s="187" t="s">
        <v>19</v>
      </c>
      <c r="N1666" s="188" t="s">
        <v>40</v>
      </c>
      <c r="O1666" s="66"/>
      <c r="P1666" s="189">
        <f>O1666*H1666</f>
        <v>0</v>
      </c>
      <c r="Q1666" s="189">
        <v>0</v>
      </c>
      <c r="R1666" s="189">
        <f>Q1666*H1666</f>
        <v>0</v>
      </c>
      <c r="S1666" s="189">
        <v>4.2000000000000003E-2</v>
      </c>
      <c r="T1666" s="190">
        <f>S1666*H1666</f>
        <v>0.10920000000000001</v>
      </c>
      <c r="U1666" s="36"/>
      <c r="V1666" s="36"/>
      <c r="W1666" s="36"/>
      <c r="X1666" s="36"/>
      <c r="Y1666" s="36"/>
      <c r="Z1666" s="36"/>
      <c r="AA1666" s="36"/>
      <c r="AB1666" s="36"/>
      <c r="AC1666" s="36"/>
      <c r="AD1666" s="36"/>
      <c r="AE1666" s="36"/>
      <c r="AR1666" s="191" t="s">
        <v>106</v>
      </c>
      <c r="AT1666" s="191" t="s">
        <v>146</v>
      </c>
      <c r="AU1666" s="191" t="s">
        <v>78</v>
      </c>
      <c r="AY1666" s="19" t="s">
        <v>144</v>
      </c>
      <c r="BE1666" s="192">
        <f>IF(N1666="základní",J1666,0)</f>
        <v>0</v>
      </c>
      <c r="BF1666" s="192">
        <f>IF(N1666="snížená",J1666,0)</f>
        <v>0</v>
      </c>
      <c r="BG1666" s="192">
        <f>IF(N1666="zákl. přenesená",J1666,0)</f>
        <v>0</v>
      </c>
      <c r="BH1666" s="192">
        <f>IF(N1666="sníž. přenesená",J1666,0)</f>
        <v>0</v>
      </c>
      <c r="BI1666" s="192">
        <f>IF(N1666="nulová",J1666,0)</f>
        <v>0</v>
      </c>
      <c r="BJ1666" s="19" t="s">
        <v>74</v>
      </c>
      <c r="BK1666" s="192">
        <f>ROUND(I1666*H1666,2)</f>
        <v>0</v>
      </c>
      <c r="BL1666" s="19" t="s">
        <v>106</v>
      </c>
      <c r="BM1666" s="191" t="s">
        <v>1753</v>
      </c>
    </row>
    <row r="1667" spans="1:65" s="2" customFormat="1" ht="10.199999999999999">
      <c r="A1667" s="36"/>
      <c r="B1667" s="37"/>
      <c r="C1667" s="38"/>
      <c r="D1667" s="193" t="s">
        <v>152</v>
      </c>
      <c r="E1667" s="38"/>
      <c r="F1667" s="194" t="s">
        <v>1754</v>
      </c>
      <c r="G1667" s="38"/>
      <c r="H1667" s="38"/>
      <c r="I1667" s="195"/>
      <c r="J1667" s="38"/>
      <c r="K1667" s="38"/>
      <c r="L1667" s="41"/>
      <c r="M1667" s="196"/>
      <c r="N1667" s="197"/>
      <c r="O1667" s="66"/>
      <c r="P1667" s="66"/>
      <c r="Q1667" s="66"/>
      <c r="R1667" s="66"/>
      <c r="S1667" s="66"/>
      <c r="T1667" s="67"/>
      <c r="U1667" s="36"/>
      <c r="V1667" s="36"/>
      <c r="W1667" s="36"/>
      <c r="X1667" s="36"/>
      <c r="Y1667" s="36"/>
      <c r="Z1667" s="36"/>
      <c r="AA1667" s="36"/>
      <c r="AB1667" s="36"/>
      <c r="AC1667" s="36"/>
      <c r="AD1667" s="36"/>
      <c r="AE1667" s="36"/>
      <c r="AT1667" s="19" t="s">
        <v>152</v>
      </c>
      <c r="AU1667" s="19" t="s">
        <v>78</v>
      </c>
    </row>
    <row r="1668" spans="1:65" s="13" customFormat="1" ht="10.199999999999999">
      <c r="B1668" s="198"/>
      <c r="C1668" s="199"/>
      <c r="D1668" s="200" t="s">
        <v>154</v>
      </c>
      <c r="E1668" s="201" t="s">
        <v>19</v>
      </c>
      <c r="F1668" s="202" t="s">
        <v>705</v>
      </c>
      <c r="G1668" s="199"/>
      <c r="H1668" s="201" t="s">
        <v>19</v>
      </c>
      <c r="I1668" s="203"/>
      <c r="J1668" s="199"/>
      <c r="K1668" s="199"/>
      <c r="L1668" s="204"/>
      <c r="M1668" s="205"/>
      <c r="N1668" s="206"/>
      <c r="O1668" s="206"/>
      <c r="P1668" s="206"/>
      <c r="Q1668" s="206"/>
      <c r="R1668" s="206"/>
      <c r="S1668" s="206"/>
      <c r="T1668" s="207"/>
      <c r="AT1668" s="208" t="s">
        <v>154</v>
      </c>
      <c r="AU1668" s="208" t="s">
        <v>78</v>
      </c>
      <c r="AV1668" s="13" t="s">
        <v>74</v>
      </c>
      <c r="AW1668" s="13" t="s">
        <v>31</v>
      </c>
      <c r="AX1668" s="13" t="s">
        <v>69</v>
      </c>
      <c r="AY1668" s="208" t="s">
        <v>144</v>
      </c>
    </row>
    <row r="1669" spans="1:65" s="14" customFormat="1" ht="10.199999999999999">
      <c r="B1669" s="209"/>
      <c r="C1669" s="210"/>
      <c r="D1669" s="200" t="s">
        <v>154</v>
      </c>
      <c r="E1669" s="211" t="s">
        <v>19</v>
      </c>
      <c r="F1669" s="212" t="s">
        <v>1755</v>
      </c>
      <c r="G1669" s="210"/>
      <c r="H1669" s="213">
        <v>2.6</v>
      </c>
      <c r="I1669" s="214"/>
      <c r="J1669" s="210"/>
      <c r="K1669" s="210"/>
      <c r="L1669" s="215"/>
      <c r="M1669" s="216"/>
      <c r="N1669" s="217"/>
      <c r="O1669" s="217"/>
      <c r="P1669" s="217"/>
      <c r="Q1669" s="217"/>
      <c r="R1669" s="217"/>
      <c r="S1669" s="217"/>
      <c r="T1669" s="218"/>
      <c r="AT1669" s="219" t="s">
        <v>154</v>
      </c>
      <c r="AU1669" s="219" t="s">
        <v>78</v>
      </c>
      <c r="AV1669" s="14" t="s">
        <v>78</v>
      </c>
      <c r="AW1669" s="14" t="s">
        <v>31</v>
      </c>
      <c r="AX1669" s="14" t="s">
        <v>69</v>
      </c>
      <c r="AY1669" s="219" t="s">
        <v>144</v>
      </c>
    </row>
    <row r="1670" spans="1:65" s="15" customFormat="1" ht="10.199999999999999">
      <c r="B1670" s="220"/>
      <c r="C1670" s="221"/>
      <c r="D1670" s="200" t="s">
        <v>154</v>
      </c>
      <c r="E1670" s="222" t="s">
        <v>19</v>
      </c>
      <c r="F1670" s="223" t="s">
        <v>158</v>
      </c>
      <c r="G1670" s="221"/>
      <c r="H1670" s="224">
        <v>2.6</v>
      </c>
      <c r="I1670" s="225"/>
      <c r="J1670" s="221"/>
      <c r="K1670" s="221"/>
      <c r="L1670" s="226"/>
      <c r="M1670" s="227"/>
      <c r="N1670" s="228"/>
      <c r="O1670" s="228"/>
      <c r="P1670" s="228"/>
      <c r="Q1670" s="228"/>
      <c r="R1670" s="228"/>
      <c r="S1670" s="228"/>
      <c r="T1670" s="229"/>
      <c r="AT1670" s="230" t="s">
        <v>154</v>
      </c>
      <c r="AU1670" s="230" t="s">
        <v>78</v>
      </c>
      <c r="AV1670" s="15" t="s">
        <v>106</v>
      </c>
      <c r="AW1670" s="15" t="s">
        <v>31</v>
      </c>
      <c r="AX1670" s="15" t="s">
        <v>74</v>
      </c>
      <c r="AY1670" s="230" t="s">
        <v>144</v>
      </c>
    </row>
    <row r="1671" spans="1:65" s="2" customFormat="1" ht="24.15" customHeight="1">
      <c r="A1671" s="36"/>
      <c r="B1671" s="37"/>
      <c r="C1671" s="180" t="s">
        <v>1756</v>
      </c>
      <c r="D1671" s="180" t="s">
        <v>146</v>
      </c>
      <c r="E1671" s="181" t="s">
        <v>1757</v>
      </c>
      <c r="F1671" s="182" t="s">
        <v>1758</v>
      </c>
      <c r="G1671" s="183" t="s">
        <v>250</v>
      </c>
      <c r="H1671" s="184">
        <v>5.5</v>
      </c>
      <c r="I1671" s="185"/>
      <c r="J1671" s="186">
        <f>ROUND(I1671*H1671,2)</f>
        <v>0</v>
      </c>
      <c r="K1671" s="182" t="s">
        <v>150</v>
      </c>
      <c r="L1671" s="41"/>
      <c r="M1671" s="187" t="s">
        <v>19</v>
      </c>
      <c r="N1671" s="188" t="s">
        <v>40</v>
      </c>
      <c r="O1671" s="66"/>
      <c r="P1671" s="189">
        <f>O1671*H1671</f>
        <v>0</v>
      </c>
      <c r="Q1671" s="189">
        <v>0</v>
      </c>
      <c r="R1671" s="189">
        <f>Q1671*H1671</f>
        <v>0</v>
      </c>
      <c r="S1671" s="189">
        <v>6.5000000000000002E-2</v>
      </c>
      <c r="T1671" s="190">
        <f>S1671*H1671</f>
        <v>0.35750000000000004</v>
      </c>
      <c r="U1671" s="36"/>
      <c r="V1671" s="36"/>
      <c r="W1671" s="36"/>
      <c r="X1671" s="36"/>
      <c r="Y1671" s="36"/>
      <c r="Z1671" s="36"/>
      <c r="AA1671" s="36"/>
      <c r="AB1671" s="36"/>
      <c r="AC1671" s="36"/>
      <c r="AD1671" s="36"/>
      <c r="AE1671" s="36"/>
      <c r="AR1671" s="191" t="s">
        <v>106</v>
      </c>
      <c r="AT1671" s="191" t="s">
        <v>146</v>
      </c>
      <c r="AU1671" s="191" t="s">
        <v>78</v>
      </c>
      <c r="AY1671" s="19" t="s">
        <v>144</v>
      </c>
      <c r="BE1671" s="192">
        <f>IF(N1671="základní",J1671,0)</f>
        <v>0</v>
      </c>
      <c r="BF1671" s="192">
        <f>IF(N1671="snížená",J1671,0)</f>
        <v>0</v>
      </c>
      <c r="BG1671" s="192">
        <f>IF(N1671="zákl. přenesená",J1671,0)</f>
        <v>0</v>
      </c>
      <c r="BH1671" s="192">
        <f>IF(N1671="sníž. přenesená",J1671,0)</f>
        <v>0</v>
      </c>
      <c r="BI1671" s="192">
        <f>IF(N1671="nulová",J1671,0)</f>
        <v>0</v>
      </c>
      <c r="BJ1671" s="19" t="s">
        <v>74</v>
      </c>
      <c r="BK1671" s="192">
        <f>ROUND(I1671*H1671,2)</f>
        <v>0</v>
      </c>
      <c r="BL1671" s="19" t="s">
        <v>106</v>
      </c>
      <c r="BM1671" s="191" t="s">
        <v>1759</v>
      </c>
    </row>
    <row r="1672" spans="1:65" s="2" customFormat="1" ht="10.199999999999999">
      <c r="A1672" s="36"/>
      <c r="B1672" s="37"/>
      <c r="C1672" s="38"/>
      <c r="D1672" s="193" t="s">
        <v>152</v>
      </c>
      <c r="E1672" s="38"/>
      <c r="F1672" s="194" t="s">
        <v>1760</v>
      </c>
      <c r="G1672" s="38"/>
      <c r="H1672" s="38"/>
      <c r="I1672" s="195"/>
      <c r="J1672" s="38"/>
      <c r="K1672" s="38"/>
      <c r="L1672" s="41"/>
      <c r="M1672" s="196"/>
      <c r="N1672" s="197"/>
      <c r="O1672" s="66"/>
      <c r="P1672" s="66"/>
      <c r="Q1672" s="66"/>
      <c r="R1672" s="66"/>
      <c r="S1672" s="66"/>
      <c r="T1672" s="67"/>
      <c r="U1672" s="36"/>
      <c r="V1672" s="36"/>
      <c r="W1672" s="36"/>
      <c r="X1672" s="36"/>
      <c r="Y1672" s="36"/>
      <c r="Z1672" s="36"/>
      <c r="AA1672" s="36"/>
      <c r="AB1672" s="36"/>
      <c r="AC1672" s="36"/>
      <c r="AD1672" s="36"/>
      <c r="AE1672" s="36"/>
      <c r="AT1672" s="19" t="s">
        <v>152</v>
      </c>
      <c r="AU1672" s="19" t="s">
        <v>78</v>
      </c>
    </row>
    <row r="1673" spans="1:65" s="13" customFormat="1" ht="10.199999999999999">
      <c r="B1673" s="198"/>
      <c r="C1673" s="199"/>
      <c r="D1673" s="200" t="s">
        <v>154</v>
      </c>
      <c r="E1673" s="201" t="s">
        <v>19</v>
      </c>
      <c r="F1673" s="202" t="s">
        <v>707</v>
      </c>
      <c r="G1673" s="199"/>
      <c r="H1673" s="201" t="s">
        <v>19</v>
      </c>
      <c r="I1673" s="203"/>
      <c r="J1673" s="199"/>
      <c r="K1673" s="199"/>
      <c r="L1673" s="204"/>
      <c r="M1673" s="205"/>
      <c r="N1673" s="206"/>
      <c r="O1673" s="206"/>
      <c r="P1673" s="206"/>
      <c r="Q1673" s="206"/>
      <c r="R1673" s="206"/>
      <c r="S1673" s="206"/>
      <c r="T1673" s="207"/>
      <c r="AT1673" s="208" t="s">
        <v>154</v>
      </c>
      <c r="AU1673" s="208" t="s">
        <v>78</v>
      </c>
      <c r="AV1673" s="13" t="s">
        <v>74</v>
      </c>
      <c r="AW1673" s="13" t="s">
        <v>31</v>
      </c>
      <c r="AX1673" s="13" t="s">
        <v>69</v>
      </c>
      <c r="AY1673" s="208" t="s">
        <v>144</v>
      </c>
    </row>
    <row r="1674" spans="1:65" s="14" customFormat="1" ht="10.199999999999999">
      <c r="B1674" s="209"/>
      <c r="C1674" s="210"/>
      <c r="D1674" s="200" t="s">
        <v>154</v>
      </c>
      <c r="E1674" s="211" t="s">
        <v>19</v>
      </c>
      <c r="F1674" s="212" t="s">
        <v>1761</v>
      </c>
      <c r="G1674" s="210"/>
      <c r="H1674" s="213">
        <v>5.5</v>
      </c>
      <c r="I1674" s="214"/>
      <c r="J1674" s="210"/>
      <c r="K1674" s="210"/>
      <c r="L1674" s="215"/>
      <c r="M1674" s="216"/>
      <c r="N1674" s="217"/>
      <c r="O1674" s="217"/>
      <c r="P1674" s="217"/>
      <c r="Q1674" s="217"/>
      <c r="R1674" s="217"/>
      <c r="S1674" s="217"/>
      <c r="T1674" s="218"/>
      <c r="AT1674" s="219" t="s">
        <v>154</v>
      </c>
      <c r="AU1674" s="219" t="s">
        <v>78</v>
      </c>
      <c r="AV1674" s="14" t="s">
        <v>78</v>
      </c>
      <c r="AW1674" s="14" t="s">
        <v>31</v>
      </c>
      <c r="AX1674" s="14" t="s">
        <v>69</v>
      </c>
      <c r="AY1674" s="219" t="s">
        <v>144</v>
      </c>
    </row>
    <row r="1675" spans="1:65" s="15" customFormat="1" ht="10.199999999999999">
      <c r="B1675" s="220"/>
      <c r="C1675" s="221"/>
      <c r="D1675" s="200" t="s">
        <v>154</v>
      </c>
      <c r="E1675" s="222" t="s">
        <v>19</v>
      </c>
      <c r="F1675" s="223" t="s">
        <v>158</v>
      </c>
      <c r="G1675" s="221"/>
      <c r="H1675" s="224">
        <v>5.5</v>
      </c>
      <c r="I1675" s="225"/>
      <c r="J1675" s="221"/>
      <c r="K1675" s="221"/>
      <c r="L1675" s="226"/>
      <c r="M1675" s="227"/>
      <c r="N1675" s="228"/>
      <c r="O1675" s="228"/>
      <c r="P1675" s="228"/>
      <c r="Q1675" s="228"/>
      <c r="R1675" s="228"/>
      <c r="S1675" s="228"/>
      <c r="T1675" s="229"/>
      <c r="AT1675" s="230" t="s">
        <v>154</v>
      </c>
      <c r="AU1675" s="230" t="s">
        <v>78</v>
      </c>
      <c r="AV1675" s="15" t="s">
        <v>106</v>
      </c>
      <c r="AW1675" s="15" t="s">
        <v>31</v>
      </c>
      <c r="AX1675" s="15" t="s">
        <v>74</v>
      </c>
      <c r="AY1675" s="230" t="s">
        <v>144</v>
      </c>
    </row>
    <row r="1676" spans="1:65" s="2" customFormat="1" ht="24.15" customHeight="1">
      <c r="A1676" s="36"/>
      <c r="B1676" s="37"/>
      <c r="C1676" s="180" t="s">
        <v>1762</v>
      </c>
      <c r="D1676" s="180" t="s">
        <v>146</v>
      </c>
      <c r="E1676" s="181" t="s">
        <v>1763</v>
      </c>
      <c r="F1676" s="182" t="s">
        <v>1764</v>
      </c>
      <c r="G1676" s="183" t="s">
        <v>250</v>
      </c>
      <c r="H1676" s="184">
        <v>3</v>
      </c>
      <c r="I1676" s="185"/>
      <c r="J1676" s="186">
        <f>ROUND(I1676*H1676,2)</f>
        <v>0</v>
      </c>
      <c r="K1676" s="182" t="s">
        <v>150</v>
      </c>
      <c r="L1676" s="41"/>
      <c r="M1676" s="187" t="s">
        <v>19</v>
      </c>
      <c r="N1676" s="188" t="s">
        <v>40</v>
      </c>
      <c r="O1676" s="66"/>
      <c r="P1676" s="189">
        <f>O1676*H1676</f>
        <v>0</v>
      </c>
      <c r="Q1676" s="189">
        <v>2.0000000000000002E-5</v>
      </c>
      <c r="R1676" s="189">
        <f>Q1676*H1676</f>
        <v>6.0000000000000008E-5</v>
      </c>
      <c r="S1676" s="189">
        <v>1E-3</v>
      </c>
      <c r="T1676" s="190">
        <f>S1676*H1676</f>
        <v>3.0000000000000001E-3</v>
      </c>
      <c r="U1676" s="36"/>
      <c r="V1676" s="36"/>
      <c r="W1676" s="36"/>
      <c r="X1676" s="36"/>
      <c r="Y1676" s="36"/>
      <c r="Z1676" s="36"/>
      <c r="AA1676" s="36"/>
      <c r="AB1676" s="36"/>
      <c r="AC1676" s="36"/>
      <c r="AD1676" s="36"/>
      <c r="AE1676" s="36"/>
      <c r="AR1676" s="191" t="s">
        <v>106</v>
      </c>
      <c r="AT1676" s="191" t="s">
        <v>146</v>
      </c>
      <c r="AU1676" s="191" t="s">
        <v>78</v>
      </c>
      <c r="AY1676" s="19" t="s">
        <v>144</v>
      </c>
      <c r="BE1676" s="192">
        <f>IF(N1676="základní",J1676,0)</f>
        <v>0</v>
      </c>
      <c r="BF1676" s="192">
        <f>IF(N1676="snížená",J1676,0)</f>
        <v>0</v>
      </c>
      <c r="BG1676" s="192">
        <f>IF(N1676="zákl. přenesená",J1676,0)</f>
        <v>0</v>
      </c>
      <c r="BH1676" s="192">
        <f>IF(N1676="sníž. přenesená",J1676,0)</f>
        <v>0</v>
      </c>
      <c r="BI1676" s="192">
        <f>IF(N1676="nulová",J1676,0)</f>
        <v>0</v>
      </c>
      <c r="BJ1676" s="19" t="s">
        <v>74</v>
      </c>
      <c r="BK1676" s="192">
        <f>ROUND(I1676*H1676,2)</f>
        <v>0</v>
      </c>
      <c r="BL1676" s="19" t="s">
        <v>106</v>
      </c>
      <c r="BM1676" s="191" t="s">
        <v>1765</v>
      </c>
    </row>
    <row r="1677" spans="1:65" s="2" customFormat="1" ht="10.199999999999999">
      <c r="A1677" s="36"/>
      <c r="B1677" s="37"/>
      <c r="C1677" s="38"/>
      <c r="D1677" s="193" t="s">
        <v>152</v>
      </c>
      <c r="E1677" s="38"/>
      <c r="F1677" s="194" t="s">
        <v>1766</v>
      </c>
      <c r="G1677" s="38"/>
      <c r="H1677" s="38"/>
      <c r="I1677" s="195"/>
      <c r="J1677" s="38"/>
      <c r="K1677" s="38"/>
      <c r="L1677" s="41"/>
      <c r="M1677" s="196"/>
      <c r="N1677" s="197"/>
      <c r="O1677" s="66"/>
      <c r="P1677" s="66"/>
      <c r="Q1677" s="66"/>
      <c r="R1677" s="66"/>
      <c r="S1677" s="66"/>
      <c r="T1677" s="67"/>
      <c r="U1677" s="36"/>
      <c r="V1677" s="36"/>
      <c r="W1677" s="36"/>
      <c r="X1677" s="36"/>
      <c r="Y1677" s="36"/>
      <c r="Z1677" s="36"/>
      <c r="AA1677" s="36"/>
      <c r="AB1677" s="36"/>
      <c r="AC1677" s="36"/>
      <c r="AD1677" s="36"/>
      <c r="AE1677" s="36"/>
      <c r="AT1677" s="19" t="s">
        <v>152</v>
      </c>
      <c r="AU1677" s="19" t="s">
        <v>78</v>
      </c>
    </row>
    <row r="1678" spans="1:65" s="13" customFormat="1" ht="10.199999999999999">
      <c r="B1678" s="198"/>
      <c r="C1678" s="199"/>
      <c r="D1678" s="200" t="s">
        <v>154</v>
      </c>
      <c r="E1678" s="201" t="s">
        <v>19</v>
      </c>
      <c r="F1678" s="202" t="s">
        <v>1767</v>
      </c>
      <c r="G1678" s="199"/>
      <c r="H1678" s="201" t="s">
        <v>19</v>
      </c>
      <c r="I1678" s="203"/>
      <c r="J1678" s="199"/>
      <c r="K1678" s="199"/>
      <c r="L1678" s="204"/>
      <c r="M1678" s="205"/>
      <c r="N1678" s="206"/>
      <c r="O1678" s="206"/>
      <c r="P1678" s="206"/>
      <c r="Q1678" s="206"/>
      <c r="R1678" s="206"/>
      <c r="S1678" s="206"/>
      <c r="T1678" s="207"/>
      <c r="AT1678" s="208" t="s">
        <v>154</v>
      </c>
      <c r="AU1678" s="208" t="s">
        <v>78</v>
      </c>
      <c r="AV1678" s="13" t="s">
        <v>74</v>
      </c>
      <c r="AW1678" s="13" t="s">
        <v>31</v>
      </c>
      <c r="AX1678" s="13" t="s">
        <v>69</v>
      </c>
      <c r="AY1678" s="208" t="s">
        <v>144</v>
      </c>
    </row>
    <row r="1679" spans="1:65" s="14" customFormat="1" ht="10.199999999999999">
      <c r="B1679" s="209"/>
      <c r="C1679" s="210"/>
      <c r="D1679" s="200" t="s">
        <v>154</v>
      </c>
      <c r="E1679" s="211" t="s">
        <v>19</v>
      </c>
      <c r="F1679" s="212" t="s">
        <v>1768</v>
      </c>
      <c r="G1679" s="210"/>
      <c r="H1679" s="213">
        <v>3</v>
      </c>
      <c r="I1679" s="214"/>
      <c r="J1679" s="210"/>
      <c r="K1679" s="210"/>
      <c r="L1679" s="215"/>
      <c r="M1679" s="216"/>
      <c r="N1679" s="217"/>
      <c r="O1679" s="217"/>
      <c r="P1679" s="217"/>
      <c r="Q1679" s="217"/>
      <c r="R1679" s="217"/>
      <c r="S1679" s="217"/>
      <c r="T1679" s="218"/>
      <c r="AT1679" s="219" t="s">
        <v>154</v>
      </c>
      <c r="AU1679" s="219" t="s">
        <v>78</v>
      </c>
      <c r="AV1679" s="14" t="s">
        <v>78</v>
      </c>
      <c r="AW1679" s="14" t="s">
        <v>31</v>
      </c>
      <c r="AX1679" s="14" t="s">
        <v>69</v>
      </c>
      <c r="AY1679" s="219" t="s">
        <v>144</v>
      </c>
    </row>
    <row r="1680" spans="1:65" s="15" customFormat="1" ht="10.199999999999999">
      <c r="B1680" s="220"/>
      <c r="C1680" s="221"/>
      <c r="D1680" s="200" t="s">
        <v>154</v>
      </c>
      <c r="E1680" s="222" t="s">
        <v>19</v>
      </c>
      <c r="F1680" s="223" t="s">
        <v>158</v>
      </c>
      <c r="G1680" s="221"/>
      <c r="H1680" s="224">
        <v>3</v>
      </c>
      <c r="I1680" s="225"/>
      <c r="J1680" s="221"/>
      <c r="K1680" s="221"/>
      <c r="L1680" s="226"/>
      <c r="M1680" s="227"/>
      <c r="N1680" s="228"/>
      <c r="O1680" s="228"/>
      <c r="P1680" s="228"/>
      <c r="Q1680" s="228"/>
      <c r="R1680" s="228"/>
      <c r="S1680" s="228"/>
      <c r="T1680" s="229"/>
      <c r="AT1680" s="230" t="s">
        <v>154</v>
      </c>
      <c r="AU1680" s="230" t="s">
        <v>78</v>
      </c>
      <c r="AV1680" s="15" t="s">
        <v>106</v>
      </c>
      <c r="AW1680" s="15" t="s">
        <v>31</v>
      </c>
      <c r="AX1680" s="15" t="s">
        <v>74</v>
      </c>
      <c r="AY1680" s="230" t="s">
        <v>144</v>
      </c>
    </row>
    <row r="1681" spans="1:65" s="2" customFormat="1" ht="21.75" customHeight="1">
      <c r="A1681" s="36"/>
      <c r="B1681" s="37"/>
      <c r="C1681" s="180" t="s">
        <v>1769</v>
      </c>
      <c r="D1681" s="180" t="s">
        <v>146</v>
      </c>
      <c r="E1681" s="181" t="s">
        <v>1770</v>
      </c>
      <c r="F1681" s="182" t="s">
        <v>1771</v>
      </c>
      <c r="G1681" s="183" t="s">
        <v>232</v>
      </c>
      <c r="H1681" s="184">
        <v>90.17</v>
      </c>
      <c r="I1681" s="185"/>
      <c r="J1681" s="186">
        <f>ROUND(I1681*H1681,2)</f>
        <v>0</v>
      </c>
      <c r="K1681" s="182" t="s">
        <v>150</v>
      </c>
      <c r="L1681" s="41"/>
      <c r="M1681" s="187" t="s">
        <v>19</v>
      </c>
      <c r="N1681" s="188" t="s">
        <v>40</v>
      </c>
      <c r="O1681" s="66"/>
      <c r="P1681" s="189">
        <f>O1681*H1681</f>
        <v>0</v>
      </c>
      <c r="Q1681" s="189">
        <v>0</v>
      </c>
      <c r="R1681" s="189">
        <f>Q1681*H1681</f>
        <v>0</v>
      </c>
      <c r="S1681" s="189">
        <v>0.02</v>
      </c>
      <c r="T1681" s="190">
        <f>S1681*H1681</f>
        <v>1.8034000000000001</v>
      </c>
      <c r="U1681" s="36"/>
      <c r="V1681" s="36"/>
      <c r="W1681" s="36"/>
      <c r="X1681" s="36"/>
      <c r="Y1681" s="36"/>
      <c r="Z1681" s="36"/>
      <c r="AA1681" s="36"/>
      <c r="AB1681" s="36"/>
      <c r="AC1681" s="36"/>
      <c r="AD1681" s="36"/>
      <c r="AE1681" s="36"/>
      <c r="AR1681" s="191" t="s">
        <v>106</v>
      </c>
      <c r="AT1681" s="191" t="s">
        <v>146</v>
      </c>
      <c r="AU1681" s="191" t="s">
        <v>78</v>
      </c>
      <c r="AY1681" s="19" t="s">
        <v>144</v>
      </c>
      <c r="BE1681" s="192">
        <f>IF(N1681="základní",J1681,0)</f>
        <v>0</v>
      </c>
      <c r="BF1681" s="192">
        <f>IF(N1681="snížená",J1681,0)</f>
        <v>0</v>
      </c>
      <c r="BG1681" s="192">
        <f>IF(N1681="zákl. přenesená",J1681,0)</f>
        <v>0</v>
      </c>
      <c r="BH1681" s="192">
        <f>IF(N1681="sníž. přenesená",J1681,0)</f>
        <v>0</v>
      </c>
      <c r="BI1681" s="192">
        <f>IF(N1681="nulová",J1681,0)</f>
        <v>0</v>
      </c>
      <c r="BJ1681" s="19" t="s">
        <v>74</v>
      </c>
      <c r="BK1681" s="192">
        <f>ROUND(I1681*H1681,2)</f>
        <v>0</v>
      </c>
      <c r="BL1681" s="19" t="s">
        <v>106</v>
      </c>
      <c r="BM1681" s="191" t="s">
        <v>1772</v>
      </c>
    </row>
    <row r="1682" spans="1:65" s="2" customFormat="1" ht="10.199999999999999">
      <c r="A1682" s="36"/>
      <c r="B1682" s="37"/>
      <c r="C1682" s="38"/>
      <c r="D1682" s="193" t="s">
        <v>152</v>
      </c>
      <c r="E1682" s="38"/>
      <c r="F1682" s="194" t="s">
        <v>1773</v>
      </c>
      <c r="G1682" s="38"/>
      <c r="H1682" s="38"/>
      <c r="I1682" s="195"/>
      <c r="J1682" s="38"/>
      <c r="K1682" s="38"/>
      <c r="L1682" s="41"/>
      <c r="M1682" s="196"/>
      <c r="N1682" s="197"/>
      <c r="O1682" s="66"/>
      <c r="P1682" s="66"/>
      <c r="Q1682" s="66"/>
      <c r="R1682" s="66"/>
      <c r="S1682" s="66"/>
      <c r="T1682" s="67"/>
      <c r="U1682" s="36"/>
      <c r="V1682" s="36"/>
      <c r="W1682" s="36"/>
      <c r="X1682" s="36"/>
      <c r="Y1682" s="36"/>
      <c r="Z1682" s="36"/>
      <c r="AA1682" s="36"/>
      <c r="AB1682" s="36"/>
      <c r="AC1682" s="36"/>
      <c r="AD1682" s="36"/>
      <c r="AE1682" s="36"/>
      <c r="AT1682" s="19" t="s">
        <v>152</v>
      </c>
      <c r="AU1682" s="19" t="s">
        <v>78</v>
      </c>
    </row>
    <row r="1683" spans="1:65" s="13" customFormat="1" ht="10.199999999999999">
      <c r="B1683" s="198"/>
      <c r="C1683" s="199"/>
      <c r="D1683" s="200" t="s">
        <v>154</v>
      </c>
      <c r="E1683" s="201" t="s">
        <v>19</v>
      </c>
      <c r="F1683" s="202" t="s">
        <v>1135</v>
      </c>
      <c r="G1683" s="199"/>
      <c r="H1683" s="201" t="s">
        <v>19</v>
      </c>
      <c r="I1683" s="203"/>
      <c r="J1683" s="199"/>
      <c r="K1683" s="199"/>
      <c r="L1683" s="204"/>
      <c r="M1683" s="205"/>
      <c r="N1683" s="206"/>
      <c r="O1683" s="206"/>
      <c r="P1683" s="206"/>
      <c r="Q1683" s="206"/>
      <c r="R1683" s="206"/>
      <c r="S1683" s="206"/>
      <c r="T1683" s="207"/>
      <c r="AT1683" s="208" t="s">
        <v>154</v>
      </c>
      <c r="AU1683" s="208" t="s">
        <v>78</v>
      </c>
      <c r="AV1683" s="13" t="s">
        <v>74</v>
      </c>
      <c r="AW1683" s="13" t="s">
        <v>31</v>
      </c>
      <c r="AX1683" s="13" t="s">
        <v>69</v>
      </c>
      <c r="AY1683" s="208" t="s">
        <v>144</v>
      </c>
    </row>
    <row r="1684" spans="1:65" s="14" customFormat="1" ht="10.199999999999999">
      <c r="B1684" s="209"/>
      <c r="C1684" s="210"/>
      <c r="D1684" s="200" t="s">
        <v>154</v>
      </c>
      <c r="E1684" s="211" t="s">
        <v>19</v>
      </c>
      <c r="F1684" s="212" t="s">
        <v>1136</v>
      </c>
      <c r="G1684" s="210"/>
      <c r="H1684" s="213">
        <v>90.17</v>
      </c>
      <c r="I1684" s="214"/>
      <c r="J1684" s="210"/>
      <c r="K1684" s="210"/>
      <c r="L1684" s="215"/>
      <c r="M1684" s="216"/>
      <c r="N1684" s="217"/>
      <c r="O1684" s="217"/>
      <c r="P1684" s="217"/>
      <c r="Q1684" s="217"/>
      <c r="R1684" s="217"/>
      <c r="S1684" s="217"/>
      <c r="T1684" s="218"/>
      <c r="AT1684" s="219" t="s">
        <v>154</v>
      </c>
      <c r="AU1684" s="219" t="s">
        <v>78</v>
      </c>
      <c r="AV1684" s="14" t="s">
        <v>78</v>
      </c>
      <c r="AW1684" s="14" t="s">
        <v>31</v>
      </c>
      <c r="AX1684" s="14" t="s">
        <v>69</v>
      </c>
      <c r="AY1684" s="219" t="s">
        <v>144</v>
      </c>
    </row>
    <row r="1685" spans="1:65" s="15" customFormat="1" ht="10.199999999999999">
      <c r="B1685" s="220"/>
      <c r="C1685" s="221"/>
      <c r="D1685" s="200" t="s">
        <v>154</v>
      </c>
      <c r="E1685" s="222" t="s">
        <v>19</v>
      </c>
      <c r="F1685" s="223" t="s">
        <v>158</v>
      </c>
      <c r="G1685" s="221"/>
      <c r="H1685" s="224">
        <v>90.17</v>
      </c>
      <c r="I1685" s="225"/>
      <c r="J1685" s="221"/>
      <c r="K1685" s="221"/>
      <c r="L1685" s="226"/>
      <c r="M1685" s="227"/>
      <c r="N1685" s="228"/>
      <c r="O1685" s="228"/>
      <c r="P1685" s="228"/>
      <c r="Q1685" s="228"/>
      <c r="R1685" s="228"/>
      <c r="S1685" s="228"/>
      <c r="T1685" s="229"/>
      <c r="AT1685" s="230" t="s">
        <v>154</v>
      </c>
      <c r="AU1685" s="230" t="s">
        <v>78</v>
      </c>
      <c r="AV1685" s="15" t="s">
        <v>106</v>
      </c>
      <c r="AW1685" s="15" t="s">
        <v>31</v>
      </c>
      <c r="AX1685" s="15" t="s">
        <v>74</v>
      </c>
      <c r="AY1685" s="230" t="s">
        <v>144</v>
      </c>
    </row>
    <row r="1686" spans="1:65" s="2" customFormat="1" ht="24.15" customHeight="1">
      <c r="A1686" s="36"/>
      <c r="B1686" s="37"/>
      <c r="C1686" s="180" t="s">
        <v>1774</v>
      </c>
      <c r="D1686" s="180" t="s">
        <v>146</v>
      </c>
      <c r="E1686" s="181" t="s">
        <v>1775</v>
      </c>
      <c r="F1686" s="182" t="s">
        <v>1776</v>
      </c>
      <c r="G1686" s="183" t="s">
        <v>232</v>
      </c>
      <c r="H1686" s="184">
        <v>188.28399999999999</v>
      </c>
      <c r="I1686" s="185"/>
      <c r="J1686" s="186">
        <f>ROUND(I1686*H1686,2)</f>
        <v>0</v>
      </c>
      <c r="K1686" s="182" t="s">
        <v>150</v>
      </c>
      <c r="L1686" s="41"/>
      <c r="M1686" s="187" t="s">
        <v>19</v>
      </c>
      <c r="N1686" s="188" t="s">
        <v>40</v>
      </c>
      <c r="O1686" s="66"/>
      <c r="P1686" s="189">
        <f>O1686*H1686</f>
        <v>0</v>
      </c>
      <c r="Q1686" s="189">
        <v>0</v>
      </c>
      <c r="R1686" s="189">
        <f>Q1686*H1686</f>
        <v>0</v>
      </c>
      <c r="S1686" s="189">
        <v>0.02</v>
      </c>
      <c r="T1686" s="190">
        <f>S1686*H1686</f>
        <v>3.7656799999999997</v>
      </c>
      <c r="U1686" s="36"/>
      <c r="V1686" s="36"/>
      <c r="W1686" s="36"/>
      <c r="X1686" s="36"/>
      <c r="Y1686" s="36"/>
      <c r="Z1686" s="36"/>
      <c r="AA1686" s="36"/>
      <c r="AB1686" s="36"/>
      <c r="AC1686" s="36"/>
      <c r="AD1686" s="36"/>
      <c r="AE1686" s="36"/>
      <c r="AR1686" s="191" t="s">
        <v>106</v>
      </c>
      <c r="AT1686" s="191" t="s">
        <v>146</v>
      </c>
      <c r="AU1686" s="191" t="s">
        <v>78</v>
      </c>
      <c r="AY1686" s="19" t="s">
        <v>144</v>
      </c>
      <c r="BE1686" s="192">
        <f>IF(N1686="základní",J1686,0)</f>
        <v>0</v>
      </c>
      <c r="BF1686" s="192">
        <f>IF(N1686="snížená",J1686,0)</f>
        <v>0</v>
      </c>
      <c r="BG1686" s="192">
        <f>IF(N1686="zákl. přenesená",J1686,0)</f>
        <v>0</v>
      </c>
      <c r="BH1686" s="192">
        <f>IF(N1686="sníž. přenesená",J1686,0)</f>
        <v>0</v>
      </c>
      <c r="BI1686" s="192">
        <f>IF(N1686="nulová",J1686,0)</f>
        <v>0</v>
      </c>
      <c r="BJ1686" s="19" t="s">
        <v>74</v>
      </c>
      <c r="BK1686" s="192">
        <f>ROUND(I1686*H1686,2)</f>
        <v>0</v>
      </c>
      <c r="BL1686" s="19" t="s">
        <v>106</v>
      </c>
      <c r="BM1686" s="191" t="s">
        <v>1777</v>
      </c>
    </row>
    <row r="1687" spans="1:65" s="2" customFormat="1" ht="10.199999999999999">
      <c r="A1687" s="36"/>
      <c r="B1687" s="37"/>
      <c r="C1687" s="38"/>
      <c r="D1687" s="193" t="s">
        <v>152</v>
      </c>
      <c r="E1687" s="38"/>
      <c r="F1687" s="194" t="s">
        <v>1778</v>
      </c>
      <c r="G1687" s="38"/>
      <c r="H1687" s="38"/>
      <c r="I1687" s="195"/>
      <c r="J1687" s="38"/>
      <c r="K1687" s="38"/>
      <c r="L1687" s="41"/>
      <c r="M1687" s="196"/>
      <c r="N1687" s="197"/>
      <c r="O1687" s="66"/>
      <c r="P1687" s="66"/>
      <c r="Q1687" s="66"/>
      <c r="R1687" s="66"/>
      <c r="S1687" s="66"/>
      <c r="T1687" s="67"/>
      <c r="U1687" s="36"/>
      <c r="V1687" s="36"/>
      <c r="W1687" s="36"/>
      <c r="X1687" s="36"/>
      <c r="Y1687" s="36"/>
      <c r="Z1687" s="36"/>
      <c r="AA1687" s="36"/>
      <c r="AB1687" s="36"/>
      <c r="AC1687" s="36"/>
      <c r="AD1687" s="36"/>
      <c r="AE1687" s="36"/>
      <c r="AT1687" s="19" t="s">
        <v>152</v>
      </c>
      <c r="AU1687" s="19" t="s">
        <v>78</v>
      </c>
    </row>
    <row r="1688" spans="1:65" s="13" customFormat="1" ht="10.199999999999999">
      <c r="B1688" s="198"/>
      <c r="C1688" s="199"/>
      <c r="D1688" s="200" t="s">
        <v>154</v>
      </c>
      <c r="E1688" s="201" t="s">
        <v>19</v>
      </c>
      <c r="F1688" s="202" t="s">
        <v>1135</v>
      </c>
      <c r="G1688" s="199"/>
      <c r="H1688" s="201" t="s">
        <v>19</v>
      </c>
      <c r="I1688" s="203"/>
      <c r="J1688" s="199"/>
      <c r="K1688" s="199"/>
      <c r="L1688" s="204"/>
      <c r="M1688" s="205"/>
      <c r="N1688" s="206"/>
      <c r="O1688" s="206"/>
      <c r="P1688" s="206"/>
      <c r="Q1688" s="206"/>
      <c r="R1688" s="206"/>
      <c r="S1688" s="206"/>
      <c r="T1688" s="207"/>
      <c r="AT1688" s="208" t="s">
        <v>154</v>
      </c>
      <c r="AU1688" s="208" t="s">
        <v>78</v>
      </c>
      <c r="AV1688" s="13" t="s">
        <v>74</v>
      </c>
      <c r="AW1688" s="13" t="s">
        <v>31</v>
      </c>
      <c r="AX1688" s="13" t="s">
        <v>69</v>
      </c>
      <c r="AY1688" s="208" t="s">
        <v>144</v>
      </c>
    </row>
    <row r="1689" spans="1:65" s="14" customFormat="1" ht="10.199999999999999">
      <c r="B1689" s="209"/>
      <c r="C1689" s="210"/>
      <c r="D1689" s="200" t="s">
        <v>154</v>
      </c>
      <c r="E1689" s="211" t="s">
        <v>19</v>
      </c>
      <c r="F1689" s="212" t="s">
        <v>1209</v>
      </c>
      <c r="G1689" s="210"/>
      <c r="H1689" s="213">
        <v>33.99</v>
      </c>
      <c r="I1689" s="214"/>
      <c r="J1689" s="210"/>
      <c r="K1689" s="210"/>
      <c r="L1689" s="215"/>
      <c r="M1689" s="216"/>
      <c r="N1689" s="217"/>
      <c r="O1689" s="217"/>
      <c r="P1689" s="217"/>
      <c r="Q1689" s="217"/>
      <c r="R1689" s="217"/>
      <c r="S1689" s="217"/>
      <c r="T1689" s="218"/>
      <c r="AT1689" s="219" t="s">
        <v>154</v>
      </c>
      <c r="AU1689" s="219" t="s">
        <v>78</v>
      </c>
      <c r="AV1689" s="14" t="s">
        <v>78</v>
      </c>
      <c r="AW1689" s="14" t="s">
        <v>31</v>
      </c>
      <c r="AX1689" s="14" t="s">
        <v>69</v>
      </c>
      <c r="AY1689" s="219" t="s">
        <v>144</v>
      </c>
    </row>
    <row r="1690" spans="1:65" s="13" customFormat="1" ht="10.199999999999999">
      <c r="B1690" s="198"/>
      <c r="C1690" s="199"/>
      <c r="D1690" s="200" t="s">
        <v>154</v>
      </c>
      <c r="E1690" s="201" t="s">
        <v>19</v>
      </c>
      <c r="F1690" s="202" t="s">
        <v>566</v>
      </c>
      <c r="G1690" s="199"/>
      <c r="H1690" s="201" t="s">
        <v>19</v>
      </c>
      <c r="I1690" s="203"/>
      <c r="J1690" s="199"/>
      <c r="K1690" s="199"/>
      <c r="L1690" s="204"/>
      <c r="M1690" s="205"/>
      <c r="N1690" s="206"/>
      <c r="O1690" s="206"/>
      <c r="P1690" s="206"/>
      <c r="Q1690" s="206"/>
      <c r="R1690" s="206"/>
      <c r="S1690" s="206"/>
      <c r="T1690" s="207"/>
      <c r="AT1690" s="208" t="s">
        <v>154</v>
      </c>
      <c r="AU1690" s="208" t="s">
        <v>78</v>
      </c>
      <c r="AV1690" s="13" t="s">
        <v>74</v>
      </c>
      <c r="AW1690" s="13" t="s">
        <v>31</v>
      </c>
      <c r="AX1690" s="13" t="s">
        <v>69</v>
      </c>
      <c r="AY1690" s="208" t="s">
        <v>144</v>
      </c>
    </row>
    <row r="1691" spans="1:65" s="14" customFormat="1" ht="10.199999999999999">
      <c r="B1691" s="209"/>
      <c r="C1691" s="210"/>
      <c r="D1691" s="200" t="s">
        <v>154</v>
      </c>
      <c r="E1691" s="211" t="s">
        <v>19</v>
      </c>
      <c r="F1691" s="212" t="s">
        <v>759</v>
      </c>
      <c r="G1691" s="210"/>
      <c r="H1691" s="213">
        <v>-1.6</v>
      </c>
      <c r="I1691" s="214"/>
      <c r="J1691" s="210"/>
      <c r="K1691" s="210"/>
      <c r="L1691" s="215"/>
      <c r="M1691" s="216"/>
      <c r="N1691" s="217"/>
      <c r="O1691" s="217"/>
      <c r="P1691" s="217"/>
      <c r="Q1691" s="217"/>
      <c r="R1691" s="217"/>
      <c r="S1691" s="217"/>
      <c r="T1691" s="218"/>
      <c r="AT1691" s="219" t="s">
        <v>154</v>
      </c>
      <c r="AU1691" s="219" t="s">
        <v>78</v>
      </c>
      <c r="AV1691" s="14" t="s">
        <v>78</v>
      </c>
      <c r="AW1691" s="14" t="s">
        <v>31</v>
      </c>
      <c r="AX1691" s="14" t="s">
        <v>69</v>
      </c>
      <c r="AY1691" s="219" t="s">
        <v>144</v>
      </c>
    </row>
    <row r="1692" spans="1:65" s="14" customFormat="1" ht="10.199999999999999">
      <c r="B1692" s="209"/>
      <c r="C1692" s="210"/>
      <c r="D1692" s="200" t="s">
        <v>154</v>
      </c>
      <c r="E1692" s="211" t="s">
        <v>19</v>
      </c>
      <c r="F1692" s="212" t="s">
        <v>1210</v>
      </c>
      <c r="G1692" s="210"/>
      <c r="H1692" s="213">
        <v>-2.1120000000000001</v>
      </c>
      <c r="I1692" s="214"/>
      <c r="J1692" s="210"/>
      <c r="K1692" s="210"/>
      <c r="L1692" s="215"/>
      <c r="M1692" s="216"/>
      <c r="N1692" s="217"/>
      <c r="O1692" s="217"/>
      <c r="P1692" s="217"/>
      <c r="Q1692" s="217"/>
      <c r="R1692" s="217"/>
      <c r="S1692" s="217"/>
      <c r="T1692" s="218"/>
      <c r="AT1692" s="219" t="s">
        <v>154</v>
      </c>
      <c r="AU1692" s="219" t="s">
        <v>78</v>
      </c>
      <c r="AV1692" s="14" t="s">
        <v>78</v>
      </c>
      <c r="AW1692" s="14" t="s">
        <v>31</v>
      </c>
      <c r="AX1692" s="14" t="s">
        <v>69</v>
      </c>
      <c r="AY1692" s="219" t="s">
        <v>144</v>
      </c>
    </row>
    <row r="1693" spans="1:65" s="13" customFormat="1" ht="10.199999999999999">
      <c r="B1693" s="198"/>
      <c r="C1693" s="199"/>
      <c r="D1693" s="200" t="s">
        <v>154</v>
      </c>
      <c r="E1693" s="201" t="s">
        <v>19</v>
      </c>
      <c r="F1693" s="202" t="s">
        <v>1211</v>
      </c>
      <c r="G1693" s="199"/>
      <c r="H1693" s="201" t="s">
        <v>19</v>
      </c>
      <c r="I1693" s="203"/>
      <c r="J1693" s="199"/>
      <c r="K1693" s="199"/>
      <c r="L1693" s="204"/>
      <c r="M1693" s="205"/>
      <c r="N1693" s="206"/>
      <c r="O1693" s="206"/>
      <c r="P1693" s="206"/>
      <c r="Q1693" s="206"/>
      <c r="R1693" s="206"/>
      <c r="S1693" s="206"/>
      <c r="T1693" s="207"/>
      <c r="AT1693" s="208" t="s">
        <v>154</v>
      </c>
      <c r="AU1693" s="208" t="s">
        <v>78</v>
      </c>
      <c r="AV1693" s="13" t="s">
        <v>74</v>
      </c>
      <c r="AW1693" s="13" t="s">
        <v>31</v>
      </c>
      <c r="AX1693" s="13" t="s">
        <v>69</v>
      </c>
      <c r="AY1693" s="208" t="s">
        <v>144</v>
      </c>
    </row>
    <row r="1694" spans="1:65" s="14" customFormat="1" ht="10.199999999999999">
      <c r="B1694" s="209"/>
      <c r="C1694" s="210"/>
      <c r="D1694" s="200" t="s">
        <v>154</v>
      </c>
      <c r="E1694" s="211" t="s">
        <v>19</v>
      </c>
      <c r="F1694" s="212" t="s">
        <v>1212</v>
      </c>
      <c r="G1694" s="210"/>
      <c r="H1694" s="213">
        <v>31.13</v>
      </c>
      <c r="I1694" s="214"/>
      <c r="J1694" s="210"/>
      <c r="K1694" s="210"/>
      <c r="L1694" s="215"/>
      <c r="M1694" s="216"/>
      <c r="N1694" s="217"/>
      <c r="O1694" s="217"/>
      <c r="P1694" s="217"/>
      <c r="Q1694" s="217"/>
      <c r="R1694" s="217"/>
      <c r="S1694" s="217"/>
      <c r="T1694" s="218"/>
      <c r="AT1694" s="219" t="s">
        <v>154</v>
      </c>
      <c r="AU1694" s="219" t="s">
        <v>78</v>
      </c>
      <c r="AV1694" s="14" t="s">
        <v>78</v>
      </c>
      <c r="AW1694" s="14" t="s">
        <v>31</v>
      </c>
      <c r="AX1694" s="14" t="s">
        <v>69</v>
      </c>
      <c r="AY1694" s="219" t="s">
        <v>144</v>
      </c>
    </row>
    <row r="1695" spans="1:65" s="13" customFormat="1" ht="10.199999999999999">
      <c r="B1695" s="198"/>
      <c r="C1695" s="199"/>
      <c r="D1695" s="200" t="s">
        <v>154</v>
      </c>
      <c r="E1695" s="201" t="s">
        <v>19</v>
      </c>
      <c r="F1695" s="202" t="s">
        <v>566</v>
      </c>
      <c r="G1695" s="199"/>
      <c r="H1695" s="201" t="s">
        <v>19</v>
      </c>
      <c r="I1695" s="203"/>
      <c r="J1695" s="199"/>
      <c r="K1695" s="199"/>
      <c r="L1695" s="204"/>
      <c r="M1695" s="205"/>
      <c r="N1695" s="206"/>
      <c r="O1695" s="206"/>
      <c r="P1695" s="206"/>
      <c r="Q1695" s="206"/>
      <c r="R1695" s="206"/>
      <c r="S1695" s="206"/>
      <c r="T1695" s="207"/>
      <c r="AT1695" s="208" t="s">
        <v>154</v>
      </c>
      <c r="AU1695" s="208" t="s">
        <v>78</v>
      </c>
      <c r="AV1695" s="13" t="s">
        <v>74</v>
      </c>
      <c r="AW1695" s="13" t="s">
        <v>31</v>
      </c>
      <c r="AX1695" s="13" t="s">
        <v>69</v>
      </c>
      <c r="AY1695" s="208" t="s">
        <v>144</v>
      </c>
    </row>
    <row r="1696" spans="1:65" s="14" customFormat="1" ht="10.199999999999999">
      <c r="B1696" s="209"/>
      <c r="C1696" s="210"/>
      <c r="D1696" s="200" t="s">
        <v>154</v>
      </c>
      <c r="E1696" s="211" t="s">
        <v>19</v>
      </c>
      <c r="F1696" s="212" t="s">
        <v>572</v>
      </c>
      <c r="G1696" s="210"/>
      <c r="H1696" s="213">
        <v>-4.8</v>
      </c>
      <c r="I1696" s="214"/>
      <c r="J1696" s="210"/>
      <c r="K1696" s="210"/>
      <c r="L1696" s="215"/>
      <c r="M1696" s="216"/>
      <c r="N1696" s="217"/>
      <c r="O1696" s="217"/>
      <c r="P1696" s="217"/>
      <c r="Q1696" s="217"/>
      <c r="R1696" s="217"/>
      <c r="S1696" s="217"/>
      <c r="T1696" s="218"/>
      <c r="AT1696" s="219" t="s">
        <v>154</v>
      </c>
      <c r="AU1696" s="219" t="s">
        <v>78</v>
      </c>
      <c r="AV1696" s="14" t="s">
        <v>78</v>
      </c>
      <c r="AW1696" s="14" t="s">
        <v>31</v>
      </c>
      <c r="AX1696" s="14" t="s">
        <v>69</v>
      </c>
      <c r="AY1696" s="219" t="s">
        <v>144</v>
      </c>
    </row>
    <row r="1697" spans="2:51" s="14" customFormat="1" ht="10.199999999999999">
      <c r="B1697" s="209"/>
      <c r="C1697" s="210"/>
      <c r="D1697" s="200" t="s">
        <v>154</v>
      </c>
      <c r="E1697" s="211" t="s">
        <v>19</v>
      </c>
      <c r="F1697" s="212" t="s">
        <v>1195</v>
      </c>
      <c r="G1697" s="210"/>
      <c r="H1697" s="213">
        <v>-3.0030000000000001</v>
      </c>
      <c r="I1697" s="214"/>
      <c r="J1697" s="210"/>
      <c r="K1697" s="210"/>
      <c r="L1697" s="215"/>
      <c r="M1697" s="216"/>
      <c r="N1697" s="217"/>
      <c r="O1697" s="217"/>
      <c r="P1697" s="217"/>
      <c r="Q1697" s="217"/>
      <c r="R1697" s="217"/>
      <c r="S1697" s="217"/>
      <c r="T1697" s="218"/>
      <c r="AT1697" s="219" t="s">
        <v>154</v>
      </c>
      <c r="AU1697" s="219" t="s">
        <v>78</v>
      </c>
      <c r="AV1697" s="14" t="s">
        <v>78</v>
      </c>
      <c r="AW1697" s="14" t="s">
        <v>31</v>
      </c>
      <c r="AX1697" s="14" t="s">
        <v>69</v>
      </c>
      <c r="AY1697" s="219" t="s">
        <v>144</v>
      </c>
    </row>
    <row r="1698" spans="2:51" s="13" customFormat="1" ht="10.199999999999999">
      <c r="B1698" s="198"/>
      <c r="C1698" s="199"/>
      <c r="D1698" s="200" t="s">
        <v>154</v>
      </c>
      <c r="E1698" s="201" t="s">
        <v>19</v>
      </c>
      <c r="F1698" s="202" t="s">
        <v>1213</v>
      </c>
      <c r="G1698" s="199"/>
      <c r="H1698" s="201" t="s">
        <v>19</v>
      </c>
      <c r="I1698" s="203"/>
      <c r="J1698" s="199"/>
      <c r="K1698" s="199"/>
      <c r="L1698" s="204"/>
      <c r="M1698" s="205"/>
      <c r="N1698" s="206"/>
      <c r="O1698" s="206"/>
      <c r="P1698" s="206"/>
      <c r="Q1698" s="206"/>
      <c r="R1698" s="206"/>
      <c r="S1698" s="206"/>
      <c r="T1698" s="207"/>
      <c r="AT1698" s="208" t="s">
        <v>154</v>
      </c>
      <c r="AU1698" s="208" t="s">
        <v>78</v>
      </c>
      <c r="AV1698" s="13" t="s">
        <v>74</v>
      </c>
      <c r="AW1698" s="13" t="s">
        <v>31</v>
      </c>
      <c r="AX1698" s="13" t="s">
        <v>69</v>
      </c>
      <c r="AY1698" s="208" t="s">
        <v>144</v>
      </c>
    </row>
    <row r="1699" spans="2:51" s="14" customFormat="1" ht="10.199999999999999">
      <c r="B1699" s="209"/>
      <c r="C1699" s="210"/>
      <c r="D1699" s="200" t="s">
        <v>154</v>
      </c>
      <c r="E1699" s="211" t="s">
        <v>19</v>
      </c>
      <c r="F1699" s="212" t="s">
        <v>1214</v>
      </c>
      <c r="G1699" s="210"/>
      <c r="H1699" s="213">
        <v>31.02</v>
      </c>
      <c r="I1699" s="214"/>
      <c r="J1699" s="210"/>
      <c r="K1699" s="210"/>
      <c r="L1699" s="215"/>
      <c r="M1699" s="216"/>
      <c r="N1699" s="217"/>
      <c r="O1699" s="217"/>
      <c r="P1699" s="217"/>
      <c r="Q1699" s="217"/>
      <c r="R1699" s="217"/>
      <c r="S1699" s="217"/>
      <c r="T1699" s="218"/>
      <c r="AT1699" s="219" t="s">
        <v>154</v>
      </c>
      <c r="AU1699" s="219" t="s">
        <v>78</v>
      </c>
      <c r="AV1699" s="14" t="s">
        <v>78</v>
      </c>
      <c r="AW1699" s="14" t="s">
        <v>31</v>
      </c>
      <c r="AX1699" s="14" t="s">
        <v>69</v>
      </c>
      <c r="AY1699" s="219" t="s">
        <v>144</v>
      </c>
    </row>
    <row r="1700" spans="2:51" s="13" customFormat="1" ht="10.199999999999999">
      <c r="B1700" s="198"/>
      <c r="C1700" s="199"/>
      <c r="D1700" s="200" t="s">
        <v>154</v>
      </c>
      <c r="E1700" s="201" t="s">
        <v>19</v>
      </c>
      <c r="F1700" s="202" t="s">
        <v>566</v>
      </c>
      <c r="G1700" s="199"/>
      <c r="H1700" s="201" t="s">
        <v>19</v>
      </c>
      <c r="I1700" s="203"/>
      <c r="J1700" s="199"/>
      <c r="K1700" s="199"/>
      <c r="L1700" s="204"/>
      <c r="M1700" s="205"/>
      <c r="N1700" s="206"/>
      <c r="O1700" s="206"/>
      <c r="P1700" s="206"/>
      <c r="Q1700" s="206"/>
      <c r="R1700" s="206"/>
      <c r="S1700" s="206"/>
      <c r="T1700" s="207"/>
      <c r="AT1700" s="208" t="s">
        <v>154</v>
      </c>
      <c r="AU1700" s="208" t="s">
        <v>78</v>
      </c>
      <c r="AV1700" s="13" t="s">
        <v>74</v>
      </c>
      <c r="AW1700" s="13" t="s">
        <v>31</v>
      </c>
      <c r="AX1700" s="13" t="s">
        <v>69</v>
      </c>
      <c r="AY1700" s="208" t="s">
        <v>144</v>
      </c>
    </row>
    <row r="1701" spans="2:51" s="14" customFormat="1" ht="10.199999999999999">
      <c r="B1701" s="209"/>
      <c r="C1701" s="210"/>
      <c r="D1701" s="200" t="s">
        <v>154</v>
      </c>
      <c r="E1701" s="211" t="s">
        <v>19</v>
      </c>
      <c r="F1701" s="212" t="s">
        <v>1215</v>
      </c>
      <c r="G1701" s="210"/>
      <c r="H1701" s="213">
        <v>-3.36</v>
      </c>
      <c r="I1701" s="214"/>
      <c r="J1701" s="210"/>
      <c r="K1701" s="210"/>
      <c r="L1701" s="215"/>
      <c r="M1701" s="216"/>
      <c r="N1701" s="217"/>
      <c r="O1701" s="217"/>
      <c r="P1701" s="217"/>
      <c r="Q1701" s="217"/>
      <c r="R1701" s="217"/>
      <c r="S1701" s="217"/>
      <c r="T1701" s="218"/>
      <c r="AT1701" s="219" t="s">
        <v>154</v>
      </c>
      <c r="AU1701" s="219" t="s">
        <v>78</v>
      </c>
      <c r="AV1701" s="14" t="s">
        <v>78</v>
      </c>
      <c r="AW1701" s="14" t="s">
        <v>31</v>
      </c>
      <c r="AX1701" s="14" t="s">
        <v>69</v>
      </c>
      <c r="AY1701" s="219" t="s">
        <v>144</v>
      </c>
    </row>
    <row r="1702" spans="2:51" s="13" customFormat="1" ht="10.199999999999999">
      <c r="B1702" s="198"/>
      <c r="C1702" s="199"/>
      <c r="D1702" s="200" t="s">
        <v>154</v>
      </c>
      <c r="E1702" s="201" t="s">
        <v>19</v>
      </c>
      <c r="F1702" s="202" t="s">
        <v>1177</v>
      </c>
      <c r="G1702" s="199"/>
      <c r="H1702" s="201" t="s">
        <v>19</v>
      </c>
      <c r="I1702" s="203"/>
      <c r="J1702" s="199"/>
      <c r="K1702" s="199"/>
      <c r="L1702" s="204"/>
      <c r="M1702" s="205"/>
      <c r="N1702" s="206"/>
      <c r="O1702" s="206"/>
      <c r="P1702" s="206"/>
      <c r="Q1702" s="206"/>
      <c r="R1702" s="206"/>
      <c r="S1702" s="206"/>
      <c r="T1702" s="207"/>
      <c r="AT1702" s="208" t="s">
        <v>154</v>
      </c>
      <c r="AU1702" s="208" t="s">
        <v>78</v>
      </c>
      <c r="AV1702" s="13" t="s">
        <v>74</v>
      </c>
      <c r="AW1702" s="13" t="s">
        <v>31</v>
      </c>
      <c r="AX1702" s="13" t="s">
        <v>69</v>
      </c>
      <c r="AY1702" s="208" t="s">
        <v>144</v>
      </c>
    </row>
    <row r="1703" spans="2:51" s="14" customFormat="1" ht="10.199999999999999">
      <c r="B1703" s="209"/>
      <c r="C1703" s="210"/>
      <c r="D1703" s="200" t="s">
        <v>154</v>
      </c>
      <c r="E1703" s="211" t="s">
        <v>19</v>
      </c>
      <c r="F1703" s="212" t="s">
        <v>1216</v>
      </c>
      <c r="G1703" s="210"/>
      <c r="H1703" s="213">
        <v>20</v>
      </c>
      <c r="I1703" s="214"/>
      <c r="J1703" s="210"/>
      <c r="K1703" s="210"/>
      <c r="L1703" s="215"/>
      <c r="M1703" s="216"/>
      <c r="N1703" s="217"/>
      <c r="O1703" s="217"/>
      <c r="P1703" s="217"/>
      <c r="Q1703" s="217"/>
      <c r="R1703" s="217"/>
      <c r="S1703" s="217"/>
      <c r="T1703" s="218"/>
      <c r="AT1703" s="219" t="s">
        <v>154</v>
      </c>
      <c r="AU1703" s="219" t="s">
        <v>78</v>
      </c>
      <c r="AV1703" s="14" t="s">
        <v>78</v>
      </c>
      <c r="AW1703" s="14" t="s">
        <v>31</v>
      </c>
      <c r="AX1703" s="14" t="s">
        <v>69</v>
      </c>
      <c r="AY1703" s="219" t="s">
        <v>144</v>
      </c>
    </row>
    <row r="1704" spans="2:51" s="13" customFormat="1" ht="10.199999999999999">
      <c r="B1704" s="198"/>
      <c r="C1704" s="199"/>
      <c r="D1704" s="200" t="s">
        <v>154</v>
      </c>
      <c r="E1704" s="201" t="s">
        <v>19</v>
      </c>
      <c r="F1704" s="202" t="s">
        <v>1179</v>
      </c>
      <c r="G1704" s="199"/>
      <c r="H1704" s="201" t="s">
        <v>19</v>
      </c>
      <c r="I1704" s="203"/>
      <c r="J1704" s="199"/>
      <c r="K1704" s="199"/>
      <c r="L1704" s="204"/>
      <c r="M1704" s="205"/>
      <c r="N1704" s="206"/>
      <c r="O1704" s="206"/>
      <c r="P1704" s="206"/>
      <c r="Q1704" s="206"/>
      <c r="R1704" s="206"/>
      <c r="S1704" s="206"/>
      <c r="T1704" s="207"/>
      <c r="AT1704" s="208" t="s">
        <v>154</v>
      </c>
      <c r="AU1704" s="208" t="s">
        <v>78</v>
      </c>
      <c r="AV1704" s="13" t="s">
        <v>74</v>
      </c>
      <c r="AW1704" s="13" t="s">
        <v>31</v>
      </c>
      <c r="AX1704" s="13" t="s">
        <v>69</v>
      </c>
      <c r="AY1704" s="208" t="s">
        <v>144</v>
      </c>
    </row>
    <row r="1705" spans="2:51" s="14" customFormat="1" ht="10.199999999999999">
      <c r="B1705" s="209"/>
      <c r="C1705" s="210"/>
      <c r="D1705" s="200" t="s">
        <v>154</v>
      </c>
      <c r="E1705" s="211" t="s">
        <v>19</v>
      </c>
      <c r="F1705" s="212" t="s">
        <v>1217</v>
      </c>
      <c r="G1705" s="210"/>
      <c r="H1705" s="213">
        <v>13.64</v>
      </c>
      <c r="I1705" s="214"/>
      <c r="J1705" s="210"/>
      <c r="K1705" s="210"/>
      <c r="L1705" s="215"/>
      <c r="M1705" s="216"/>
      <c r="N1705" s="217"/>
      <c r="O1705" s="217"/>
      <c r="P1705" s="217"/>
      <c r="Q1705" s="217"/>
      <c r="R1705" s="217"/>
      <c r="S1705" s="217"/>
      <c r="T1705" s="218"/>
      <c r="AT1705" s="219" t="s">
        <v>154</v>
      </c>
      <c r="AU1705" s="219" t="s">
        <v>78</v>
      </c>
      <c r="AV1705" s="14" t="s">
        <v>78</v>
      </c>
      <c r="AW1705" s="14" t="s">
        <v>31</v>
      </c>
      <c r="AX1705" s="14" t="s">
        <v>69</v>
      </c>
      <c r="AY1705" s="219" t="s">
        <v>144</v>
      </c>
    </row>
    <row r="1706" spans="2:51" s="13" customFormat="1" ht="10.199999999999999">
      <c r="B1706" s="198"/>
      <c r="C1706" s="199"/>
      <c r="D1706" s="200" t="s">
        <v>154</v>
      </c>
      <c r="E1706" s="201" t="s">
        <v>19</v>
      </c>
      <c r="F1706" s="202" t="s">
        <v>566</v>
      </c>
      <c r="G1706" s="199"/>
      <c r="H1706" s="201" t="s">
        <v>19</v>
      </c>
      <c r="I1706" s="203"/>
      <c r="J1706" s="199"/>
      <c r="K1706" s="199"/>
      <c r="L1706" s="204"/>
      <c r="M1706" s="205"/>
      <c r="N1706" s="206"/>
      <c r="O1706" s="206"/>
      <c r="P1706" s="206"/>
      <c r="Q1706" s="206"/>
      <c r="R1706" s="206"/>
      <c r="S1706" s="206"/>
      <c r="T1706" s="207"/>
      <c r="AT1706" s="208" t="s">
        <v>154</v>
      </c>
      <c r="AU1706" s="208" t="s">
        <v>78</v>
      </c>
      <c r="AV1706" s="13" t="s">
        <v>74</v>
      </c>
      <c r="AW1706" s="13" t="s">
        <v>31</v>
      </c>
      <c r="AX1706" s="13" t="s">
        <v>69</v>
      </c>
      <c r="AY1706" s="208" t="s">
        <v>144</v>
      </c>
    </row>
    <row r="1707" spans="2:51" s="14" customFormat="1" ht="10.199999999999999">
      <c r="B1707" s="209"/>
      <c r="C1707" s="210"/>
      <c r="D1707" s="200" t="s">
        <v>154</v>
      </c>
      <c r="E1707" s="211" t="s">
        <v>19</v>
      </c>
      <c r="F1707" s="212" t="s">
        <v>1218</v>
      </c>
      <c r="G1707" s="210"/>
      <c r="H1707" s="213">
        <v>-2.2879999999999998</v>
      </c>
      <c r="I1707" s="214"/>
      <c r="J1707" s="210"/>
      <c r="K1707" s="210"/>
      <c r="L1707" s="215"/>
      <c r="M1707" s="216"/>
      <c r="N1707" s="217"/>
      <c r="O1707" s="217"/>
      <c r="P1707" s="217"/>
      <c r="Q1707" s="217"/>
      <c r="R1707" s="217"/>
      <c r="S1707" s="217"/>
      <c r="T1707" s="218"/>
      <c r="AT1707" s="219" t="s">
        <v>154</v>
      </c>
      <c r="AU1707" s="219" t="s">
        <v>78</v>
      </c>
      <c r="AV1707" s="14" t="s">
        <v>78</v>
      </c>
      <c r="AW1707" s="14" t="s">
        <v>31</v>
      </c>
      <c r="AX1707" s="14" t="s">
        <v>69</v>
      </c>
      <c r="AY1707" s="219" t="s">
        <v>144</v>
      </c>
    </row>
    <row r="1708" spans="2:51" s="13" customFormat="1" ht="10.199999999999999">
      <c r="B1708" s="198"/>
      <c r="C1708" s="199"/>
      <c r="D1708" s="200" t="s">
        <v>154</v>
      </c>
      <c r="E1708" s="201" t="s">
        <v>19</v>
      </c>
      <c r="F1708" s="202" t="s">
        <v>1181</v>
      </c>
      <c r="G1708" s="199"/>
      <c r="H1708" s="201" t="s">
        <v>19</v>
      </c>
      <c r="I1708" s="203"/>
      <c r="J1708" s="199"/>
      <c r="K1708" s="199"/>
      <c r="L1708" s="204"/>
      <c r="M1708" s="205"/>
      <c r="N1708" s="206"/>
      <c r="O1708" s="206"/>
      <c r="P1708" s="206"/>
      <c r="Q1708" s="206"/>
      <c r="R1708" s="206"/>
      <c r="S1708" s="206"/>
      <c r="T1708" s="207"/>
      <c r="AT1708" s="208" t="s">
        <v>154</v>
      </c>
      <c r="AU1708" s="208" t="s">
        <v>78</v>
      </c>
      <c r="AV1708" s="13" t="s">
        <v>74</v>
      </c>
      <c r="AW1708" s="13" t="s">
        <v>31</v>
      </c>
      <c r="AX1708" s="13" t="s">
        <v>69</v>
      </c>
      <c r="AY1708" s="208" t="s">
        <v>144</v>
      </c>
    </row>
    <row r="1709" spans="2:51" s="14" customFormat="1" ht="10.199999999999999">
      <c r="B1709" s="209"/>
      <c r="C1709" s="210"/>
      <c r="D1709" s="200" t="s">
        <v>154</v>
      </c>
      <c r="E1709" s="211" t="s">
        <v>19</v>
      </c>
      <c r="F1709" s="212" t="s">
        <v>1219</v>
      </c>
      <c r="G1709" s="210"/>
      <c r="H1709" s="213">
        <v>20.873000000000001</v>
      </c>
      <c r="I1709" s="214"/>
      <c r="J1709" s="210"/>
      <c r="K1709" s="210"/>
      <c r="L1709" s="215"/>
      <c r="M1709" s="216"/>
      <c r="N1709" s="217"/>
      <c r="O1709" s="217"/>
      <c r="P1709" s="217"/>
      <c r="Q1709" s="217"/>
      <c r="R1709" s="217"/>
      <c r="S1709" s="217"/>
      <c r="T1709" s="218"/>
      <c r="AT1709" s="219" t="s">
        <v>154</v>
      </c>
      <c r="AU1709" s="219" t="s">
        <v>78</v>
      </c>
      <c r="AV1709" s="14" t="s">
        <v>78</v>
      </c>
      <c r="AW1709" s="14" t="s">
        <v>31</v>
      </c>
      <c r="AX1709" s="14" t="s">
        <v>69</v>
      </c>
      <c r="AY1709" s="219" t="s">
        <v>144</v>
      </c>
    </row>
    <row r="1710" spans="2:51" s="13" customFormat="1" ht="10.199999999999999">
      <c r="B1710" s="198"/>
      <c r="C1710" s="199"/>
      <c r="D1710" s="200" t="s">
        <v>154</v>
      </c>
      <c r="E1710" s="201" t="s">
        <v>19</v>
      </c>
      <c r="F1710" s="202" t="s">
        <v>566</v>
      </c>
      <c r="G1710" s="199"/>
      <c r="H1710" s="201" t="s">
        <v>19</v>
      </c>
      <c r="I1710" s="203"/>
      <c r="J1710" s="199"/>
      <c r="K1710" s="199"/>
      <c r="L1710" s="204"/>
      <c r="M1710" s="205"/>
      <c r="N1710" s="206"/>
      <c r="O1710" s="206"/>
      <c r="P1710" s="206"/>
      <c r="Q1710" s="206"/>
      <c r="R1710" s="206"/>
      <c r="S1710" s="206"/>
      <c r="T1710" s="207"/>
      <c r="AT1710" s="208" t="s">
        <v>154</v>
      </c>
      <c r="AU1710" s="208" t="s">
        <v>78</v>
      </c>
      <c r="AV1710" s="13" t="s">
        <v>74</v>
      </c>
      <c r="AW1710" s="13" t="s">
        <v>31</v>
      </c>
      <c r="AX1710" s="13" t="s">
        <v>69</v>
      </c>
      <c r="AY1710" s="208" t="s">
        <v>144</v>
      </c>
    </row>
    <row r="1711" spans="2:51" s="14" customFormat="1" ht="10.199999999999999">
      <c r="B1711" s="209"/>
      <c r="C1711" s="210"/>
      <c r="D1711" s="200" t="s">
        <v>154</v>
      </c>
      <c r="E1711" s="211" t="s">
        <v>19</v>
      </c>
      <c r="F1711" s="212" t="s">
        <v>1156</v>
      </c>
      <c r="G1711" s="210"/>
      <c r="H1711" s="213">
        <v>-3.2</v>
      </c>
      <c r="I1711" s="214"/>
      <c r="J1711" s="210"/>
      <c r="K1711" s="210"/>
      <c r="L1711" s="215"/>
      <c r="M1711" s="216"/>
      <c r="N1711" s="217"/>
      <c r="O1711" s="217"/>
      <c r="P1711" s="217"/>
      <c r="Q1711" s="217"/>
      <c r="R1711" s="217"/>
      <c r="S1711" s="217"/>
      <c r="T1711" s="218"/>
      <c r="AT1711" s="219" t="s">
        <v>154</v>
      </c>
      <c r="AU1711" s="219" t="s">
        <v>78</v>
      </c>
      <c r="AV1711" s="14" t="s">
        <v>78</v>
      </c>
      <c r="AW1711" s="14" t="s">
        <v>31</v>
      </c>
      <c r="AX1711" s="14" t="s">
        <v>69</v>
      </c>
      <c r="AY1711" s="219" t="s">
        <v>144</v>
      </c>
    </row>
    <row r="1712" spans="2:51" s="14" customFormat="1" ht="10.199999999999999">
      <c r="B1712" s="209"/>
      <c r="C1712" s="210"/>
      <c r="D1712" s="200" t="s">
        <v>154</v>
      </c>
      <c r="E1712" s="211" t="s">
        <v>19</v>
      </c>
      <c r="F1712" s="212" t="s">
        <v>1220</v>
      </c>
      <c r="G1712" s="210"/>
      <c r="H1712" s="213">
        <v>-2.0059999999999998</v>
      </c>
      <c r="I1712" s="214"/>
      <c r="J1712" s="210"/>
      <c r="K1712" s="210"/>
      <c r="L1712" s="215"/>
      <c r="M1712" s="216"/>
      <c r="N1712" s="217"/>
      <c r="O1712" s="217"/>
      <c r="P1712" s="217"/>
      <c r="Q1712" s="217"/>
      <c r="R1712" s="217"/>
      <c r="S1712" s="217"/>
      <c r="T1712" s="218"/>
      <c r="AT1712" s="219" t="s">
        <v>154</v>
      </c>
      <c r="AU1712" s="219" t="s">
        <v>78</v>
      </c>
      <c r="AV1712" s="14" t="s">
        <v>78</v>
      </c>
      <c r="AW1712" s="14" t="s">
        <v>31</v>
      </c>
      <c r="AX1712" s="14" t="s">
        <v>69</v>
      </c>
      <c r="AY1712" s="219" t="s">
        <v>144</v>
      </c>
    </row>
    <row r="1713" spans="1:65" s="13" customFormat="1" ht="10.199999999999999">
      <c r="B1713" s="198"/>
      <c r="C1713" s="199"/>
      <c r="D1713" s="200" t="s">
        <v>154</v>
      </c>
      <c r="E1713" s="201" t="s">
        <v>19</v>
      </c>
      <c r="F1713" s="202" t="s">
        <v>1183</v>
      </c>
      <c r="G1713" s="199"/>
      <c r="H1713" s="201" t="s">
        <v>19</v>
      </c>
      <c r="I1713" s="203"/>
      <c r="J1713" s="199"/>
      <c r="K1713" s="199"/>
      <c r="L1713" s="204"/>
      <c r="M1713" s="205"/>
      <c r="N1713" s="206"/>
      <c r="O1713" s="206"/>
      <c r="P1713" s="206"/>
      <c r="Q1713" s="206"/>
      <c r="R1713" s="206"/>
      <c r="S1713" s="206"/>
      <c r="T1713" s="207"/>
      <c r="AT1713" s="208" t="s">
        <v>154</v>
      </c>
      <c r="AU1713" s="208" t="s">
        <v>78</v>
      </c>
      <c r="AV1713" s="13" t="s">
        <v>74</v>
      </c>
      <c r="AW1713" s="13" t="s">
        <v>31</v>
      </c>
      <c r="AX1713" s="13" t="s">
        <v>69</v>
      </c>
      <c r="AY1713" s="208" t="s">
        <v>144</v>
      </c>
    </row>
    <row r="1714" spans="1:65" s="14" customFormat="1" ht="10.199999999999999">
      <c r="B1714" s="209"/>
      <c r="C1714" s="210"/>
      <c r="D1714" s="200" t="s">
        <v>154</v>
      </c>
      <c r="E1714" s="211" t="s">
        <v>19</v>
      </c>
      <c r="F1714" s="212" t="s">
        <v>1221</v>
      </c>
      <c r="G1714" s="210"/>
      <c r="H1714" s="213">
        <v>50</v>
      </c>
      <c r="I1714" s="214"/>
      <c r="J1714" s="210"/>
      <c r="K1714" s="210"/>
      <c r="L1714" s="215"/>
      <c r="M1714" s="216"/>
      <c r="N1714" s="217"/>
      <c r="O1714" s="217"/>
      <c r="P1714" s="217"/>
      <c r="Q1714" s="217"/>
      <c r="R1714" s="217"/>
      <c r="S1714" s="217"/>
      <c r="T1714" s="218"/>
      <c r="AT1714" s="219" t="s">
        <v>154</v>
      </c>
      <c r="AU1714" s="219" t="s">
        <v>78</v>
      </c>
      <c r="AV1714" s="14" t="s">
        <v>78</v>
      </c>
      <c r="AW1714" s="14" t="s">
        <v>31</v>
      </c>
      <c r="AX1714" s="14" t="s">
        <v>69</v>
      </c>
      <c r="AY1714" s="219" t="s">
        <v>144</v>
      </c>
    </row>
    <row r="1715" spans="1:65" s="13" customFormat="1" ht="10.199999999999999">
      <c r="B1715" s="198"/>
      <c r="C1715" s="199"/>
      <c r="D1715" s="200" t="s">
        <v>154</v>
      </c>
      <c r="E1715" s="201" t="s">
        <v>19</v>
      </c>
      <c r="F1715" s="202" t="s">
        <v>1185</v>
      </c>
      <c r="G1715" s="199"/>
      <c r="H1715" s="201" t="s">
        <v>19</v>
      </c>
      <c r="I1715" s="203"/>
      <c r="J1715" s="199"/>
      <c r="K1715" s="199"/>
      <c r="L1715" s="204"/>
      <c r="M1715" s="205"/>
      <c r="N1715" s="206"/>
      <c r="O1715" s="206"/>
      <c r="P1715" s="206"/>
      <c r="Q1715" s="206"/>
      <c r="R1715" s="206"/>
      <c r="S1715" s="206"/>
      <c r="T1715" s="207"/>
      <c r="AT1715" s="208" t="s">
        <v>154</v>
      </c>
      <c r="AU1715" s="208" t="s">
        <v>78</v>
      </c>
      <c r="AV1715" s="13" t="s">
        <v>74</v>
      </c>
      <c r="AW1715" s="13" t="s">
        <v>31</v>
      </c>
      <c r="AX1715" s="13" t="s">
        <v>69</v>
      </c>
      <c r="AY1715" s="208" t="s">
        <v>144</v>
      </c>
    </row>
    <row r="1716" spans="1:65" s="14" customFormat="1" ht="10.199999999999999">
      <c r="B1716" s="209"/>
      <c r="C1716" s="210"/>
      <c r="D1716" s="200" t="s">
        <v>154</v>
      </c>
      <c r="E1716" s="211" t="s">
        <v>19</v>
      </c>
      <c r="F1716" s="212" t="s">
        <v>1222</v>
      </c>
      <c r="G1716" s="210"/>
      <c r="H1716" s="213">
        <v>10</v>
      </c>
      <c r="I1716" s="214"/>
      <c r="J1716" s="210"/>
      <c r="K1716" s="210"/>
      <c r="L1716" s="215"/>
      <c r="M1716" s="216"/>
      <c r="N1716" s="217"/>
      <c r="O1716" s="217"/>
      <c r="P1716" s="217"/>
      <c r="Q1716" s="217"/>
      <c r="R1716" s="217"/>
      <c r="S1716" s="217"/>
      <c r="T1716" s="218"/>
      <c r="AT1716" s="219" t="s">
        <v>154</v>
      </c>
      <c r="AU1716" s="219" t="s">
        <v>78</v>
      </c>
      <c r="AV1716" s="14" t="s">
        <v>78</v>
      </c>
      <c r="AW1716" s="14" t="s">
        <v>31</v>
      </c>
      <c r="AX1716" s="14" t="s">
        <v>69</v>
      </c>
      <c r="AY1716" s="219" t="s">
        <v>144</v>
      </c>
    </row>
    <row r="1717" spans="1:65" s="15" customFormat="1" ht="10.199999999999999">
      <c r="B1717" s="220"/>
      <c r="C1717" s="221"/>
      <c r="D1717" s="200" t="s">
        <v>154</v>
      </c>
      <c r="E1717" s="222" t="s">
        <v>19</v>
      </c>
      <c r="F1717" s="223" t="s">
        <v>158</v>
      </c>
      <c r="G1717" s="221"/>
      <c r="H1717" s="224">
        <v>188.28400000000002</v>
      </c>
      <c r="I1717" s="225"/>
      <c r="J1717" s="221"/>
      <c r="K1717" s="221"/>
      <c r="L1717" s="226"/>
      <c r="M1717" s="227"/>
      <c r="N1717" s="228"/>
      <c r="O1717" s="228"/>
      <c r="P1717" s="228"/>
      <c r="Q1717" s="228"/>
      <c r="R1717" s="228"/>
      <c r="S1717" s="228"/>
      <c r="T1717" s="229"/>
      <c r="AT1717" s="230" t="s">
        <v>154</v>
      </c>
      <c r="AU1717" s="230" t="s">
        <v>78</v>
      </c>
      <c r="AV1717" s="15" t="s">
        <v>106</v>
      </c>
      <c r="AW1717" s="15" t="s">
        <v>31</v>
      </c>
      <c r="AX1717" s="15" t="s">
        <v>74</v>
      </c>
      <c r="AY1717" s="230" t="s">
        <v>144</v>
      </c>
    </row>
    <row r="1718" spans="1:65" s="2" customFormat="1" ht="24.15" customHeight="1">
      <c r="A1718" s="36"/>
      <c r="B1718" s="37"/>
      <c r="C1718" s="180" t="s">
        <v>1779</v>
      </c>
      <c r="D1718" s="180" t="s">
        <v>146</v>
      </c>
      <c r="E1718" s="181" t="s">
        <v>1780</v>
      </c>
      <c r="F1718" s="182" t="s">
        <v>1781</v>
      </c>
      <c r="G1718" s="183" t="s">
        <v>232</v>
      </c>
      <c r="H1718" s="184">
        <v>264.21499999999997</v>
      </c>
      <c r="I1718" s="185"/>
      <c r="J1718" s="186">
        <f>ROUND(I1718*H1718,2)</f>
        <v>0</v>
      </c>
      <c r="K1718" s="182" t="s">
        <v>150</v>
      </c>
      <c r="L1718" s="41"/>
      <c r="M1718" s="187" t="s">
        <v>19</v>
      </c>
      <c r="N1718" s="188" t="s">
        <v>40</v>
      </c>
      <c r="O1718" s="66"/>
      <c r="P1718" s="189">
        <f>O1718*H1718</f>
        <v>0</v>
      </c>
      <c r="Q1718" s="189">
        <v>0</v>
      </c>
      <c r="R1718" s="189">
        <f>Q1718*H1718</f>
        <v>0</v>
      </c>
      <c r="S1718" s="189">
        <v>1.6E-2</v>
      </c>
      <c r="T1718" s="190">
        <f>S1718*H1718</f>
        <v>4.2274399999999996</v>
      </c>
      <c r="U1718" s="36"/>
      <c r="V1718" s="36"/>
      <c r="W1718" s="36"/>
      <c r="X1718" s="36"/>
      <c r="Y1718" s="36"/>
      <c r="Z1718" s="36"/>
      <c r="AA1718" s="36"/>
      <c r="AB1718" s="36"/>
      <c r="AC1718" s="36"/>
      <c r="AD1718" s="36"/>
      <c r="AE1718" s="36"/>
      <c r="AR1718" s="191" t="s">
        <v>106</v>
      </c>
      <c r="AT1718" s="191" t="s">
        <v>146</v>
      </c>
      <c r="AU1718" s="191" t="s">
        <v>78</v>
      </c>
      <c r="AY1718" s="19" t="s">
        <v>144</v>
      </c>
      <c r="BE1718" s="192">
        <f>IF(N1718="základní",J1718,0)</f>
        <v>0</v>
      </c>
      <c r="BF1718" s="192">
        <f>IF(N1718="snížená",J1718,0)</f>
        <v>0</v>
      </c>
      <c r="BG1718" s="192">
        <f>IF(N1718="zákl. přenesená",J1718,0)</f>
        <v>0</v>
      </c>
      <c r="BH1718" s="192">
        <f>IF(N1718="sníž. přenesená",J1718,0)</f>
        <v>0</v>
      </c>
      <c r="BI1718" s="192">
        <f>IF(N1718="nulová",J1718,0)</f>
        <v>0</v>
      </c>
      <c r="BJ1718" s="19" t="s">
        <v>74</v>
      </c>
      <c r="BK1718" s="192">
        <f>ROUND(I1718*H1718,2)</f>
        <v>0</v>
      </c>
      <c r="BL1718" s="19" t="s">
        <v>106</v>
      </c>
      <c r="BM1718" s="191" t="s">
        <v>1782</v>
      </c>
    </row>
    <row r="1719" spans="1:65" s="2" customFormat="1" ht="10.199999999999999">
      <c r="A1719" s="36"/>
      <c r="B1719" s="37"/>
      <c r="C1719" s="38"/>
      <c r="D1719" s="193" t="s">
        <v>152</v>
      </c>
      <c r="E1719" s="38"/>
      <c r="F1719" s="194" t="s">
        <v>1783</v>
      </c>
      <c r="G1719" s="38"/>
      <c r="H1719" s="38"/>
      <c r="I1719" s="195"/>
      <c r="J1719" s="38"/>
      <c r="K1719" s="38"/>
      <c r="L1719" s="41"/>
      <c r="M1719" s="196"/>
      <c r="N1719" s="197"/>
      <c r="O1719" s="66"/>
      <c r="P1719" s="66"/>
      <c r="Q1719" s="66"/>
      <c r="R1719" s="66"/>
      <c r="S1719" s="66"/>
      <c r="T1719" s="67"/>
      <c r="U1719" s="36"/>
      <c r="V1719" s="36"/>
      <c r="W1719" s="36"/>
      <c r="X1719" s="36"/>
      <c r="Y1719" s="36"/>
      <c r="Z1719" s="36"/>
      <c r="AA1719" s="36"/>
      <c r="AB1719" s="36"/>
      <c r="AC1719" s="36"/>
      <c r="AD1719" s="36"/>
      <c r="AE1719" s="36"/>
      <c r="AT1719" s="19" t="s">
        <v>152</v>
      </c>
      <c r="AU1719" s="19" t="s">
        <v>78</v>
      </c>
    </row>
    <row r="1720" spans="1:65" s="13" customFormat="1" ht="10.199999999999999">
      <c r="B1720" s="198"/>
      <c r="C1720" s="199"/>
      <c r="D1720" s="200" t="s">
        <v>154</v>
      </c>
      <c r="E1720" s="201" t="s">
        <v>19</v>
      </c>
      <c r="F1720" s="202" t="s">
        <v>1329</v>
      </c>
      <c r="G1720" s="199"/>
      <c r="H1720" s="201" t="s">
        <v>19</v>
      </c>
      <c r="I1720" s="203"/>
      <c r="J1720" s="199"/>
      <c r="K1720" s="199"/>
      <c r="L1720" s="204"/>
      <c r="M1720" s="205"/>
      <c r="N1720" s="206"/>
      <c r="O1720" s="206"/>
      <c r="P1720" s="206"/>
      <c r="Q1720" s="206"/>
      <c r="R1720" s="206"/>
      <c r="S1720" s="206"/>
      <c r="T1720" s="207"/>
      <c r="AT1720" s="208" t="s">
        <v>154</v>
      </c>
      <c r="AU1720" s="208" t="s">
        <v>78</v>
      </c>
      <c r="AV1720" s="13" t="s">
        <v>74</v>
      </c>
      <c r="AW1720" s="13" t="s">
        <v>31</v>
      </c>
      <c r="AX1720" s="13" t="s">
        <v>69</v>
      </c>
      <c r="AY1720" s="208" t="s">
        <v>144</v>
      </c>
    </row>
    <row r="1721" spans="1:65" s="14" customFormat="1" ht="10.199999999999999">
      <c r="B1721" s="209"/>
      <c r="C1721" s="210"/>
      <c r="D1721" s="200" t="s">
        <v>154</v>
      </c>
      <c r="E1721" s="211" t="s">
        <v>19</v>
      </c>
      <c r="F1721" s="212" t="s">
        <v>1330</v>
      </c>
      <c r="G1721" s="210"/>
      <c r="H1721" s="213">
        <v>313.03399999999999</v>
      </c>
      <c r="I1721" s="214"/>
      <c r="J1721" s="210"/>
      <c r="K1721" s="210"/>
      <c r="L1721" s="215"/>
      <c r="M1721" s="216"/>
      <c r="N1721" s="217"/>
      <c r="O1721" s="217"/>
      <c r="P1721" s="217"/>
      <c r="Q1721" s="217"/>
      <c r="R1721" s="217"/>
      <c r="S1721" s="217"/>
      <c r="T1721" s="218"/>
      <c r="AT1721" s="219" t="s">
        <v>154</v>
      </c>
      <c r="AU1721" s="219" t="s">
        <v>78</v>
      </c>
      <c r="AV1721" s="14" t="s">
        <v>78</v>
      </c>
      <c r="AW1721" s="14" t="s">
        <v>31</v>
      </c>
      <c r="AX1721" s="14" t="s">
        <v>69</v>
      </c>
      <c r="AY1721" s="219" t="s">
        <v>144</v>
      </c>
    </row>
    <row r="1722" spans="1:65" s="13" customFormat="1" ht="10.199999999999999">
      <c r="B1722" s="198"/>
      <c r="C1722" s="199"/>
      <c r="D1722" s="200" t="s">
        <v>154</v>
      </c>
      <c r="E1722" s="201" t="s">
        <v>19</v>
      </c>
      <c r="F1722" s="202" t="s">
        <v>566</v>
      </c>
      <c r="G1722" s="199"/>
      <c r="H1722" s="201" t="s">
        <v>19</v>
      </c>
      <c r="I1722" s="203"/>
      <c r="J1722" s="199"/>
      <c r="K1722" s="199"/>
      <c r="L1722" s="204"/>
      <c r="M1722" s="205"/>
      <c r="N1722" s="206"/>
      <c r="O1722" s="206"/>
      <c r="P1722" s="206"/>
      <c r="Q1722" s="206"/>
      <c r="R1722" s="206"/>
      <c r="S1722" s="206"/>
      <c r="T1722" s="207"/>
      <c r="AT1722" s="208" t="s">
        <v>154</v>
      </c>
      <c r="AU1722" s="208" t="s">
        <v>78</v>
      </c>
      <c r="AV1722" s="13" t="s">
        <v>74</v>
      </c>
      <c r="AW1722" s="13" t="s">
        <v>31</v>
      </c>
      <c r="AX1722" s="13" t="s">
        <v>69</v>
      </c>
      <c r="AY1722" s="208" t="s">
        <v>144</v>
      </c>
    </row>
    <row r="1723" spans="1:65" s="14" customFormat="1" ht="10.199999999999999">
      <c r="B1723" s="209"/>
      <c r="C1723" s="210"/>
      <c r="D1723" s="200" t="s">
        <v>154</v>
      </c>
      <c r="E1723" s="211" t="s">
        <v>19</v>
      </c>
      <c r="F1723" s="212" t="s">
        <v>1220</v>
      </c>
      <c r="G1723" s="210"/>
      <c r="H1723" s="213">
        <v>-2.0059999999999998</v>
      </c>
      <c r="I1723" s="214"/>
      <c r="J1723" s="210"/>
      <c r="K1723" s="210"/>
      <c r="L1723" s="215"/>
      <c r="M1723" s="216"/>
      <c r="N1723" s="217"/>
      <c r="O1723" s="217"/>
      <c r="P1723" s="217"/>
      <c r="Q1723" s="217"/>
      <c r="R1723" s="217"/>
      <c r="S1723" s="217"/>
      <c r="T1723" s="218"/>
      <c r="AT1723" s="219" t="s">
        <v>154</v>
      </c>
      <c r="AU1723" s="219" t="s">
        <v>78</v>
      </c>
      <c r="AV1723" s="14" t="s">
        <v>78</v>
      </c>
      <c r="AW1723" s="14" t="s">
        <v>31</v>
      </c>
      <c r="AX1723" s="14" t="s">
        <v>69</v>
      </c>
      <c r="AY1723" s="219" t="s">
        <v>144</v>
      </c>
    </row>
    <row r="1724" spans="1:65" s="14" customFormat="1" ht="10.199999999999999">
      <c r="B1724" s="209"/>
      <c r="C1724" s="210"/>
      <c r="D1724" s="200" t="s">
        <v>154</v>
      </c>
      <c r="E1724" s="211" t="s">
        <v>19</v>
      </c>
      <c r="F1724" s="212" t="s">
        <v>1331</v>
      </c>
      <c r="G1724" s="210"/>
      <c r="H1724" s="213">
        <v>-4.82</v>
      </c>
      <c r="I1724" s="214"/>
      <c r="J1724" s="210"/>
      <c r="K1724" s="210"/>
      <c r="L1724" s="215"/>
      <c r="M1724" s="216"/>
      <c r="N1724" s="217"/>
      <c r="O1724" s="217"/>
      <c r="P1724" s="217"/>
      <c r="Q1724" s="217"/>
      <c r="R1724" s="217"/>
      <c r="S1724" s="217"/>
      <c r="T1724" s="218"/>
      <c r="AT1724" s="219" t="s">
        <v>154</v>
      </c>
      <c r="AU1724" s="219" t="s">
        <v>78</v>
      </c>
      <c r="AV1724" s="14" t="s">
        <v>78</v>
      </c>
      <c r="AW1724" s="14" t="s">
        <v>31</v>
      </c>
      <c r="AX1724" s="14" t="s">
        <v>69</v>
      </c>
      <c r="AY1724" s="219" t="s">
        <v>144</v>
      </c>
    </row>
    <row r="1725" spans="1:65" s="14" customFormat="1" ht="10.199999999999999">
      <c r="B1725" s="209"/>
      <c r="C1725" s="210"/>
      <c r="D1725" s="200" t="s">
        <v>154</v>
      </c>
      <c r="E1725" s="211" t="s">
        <v>19</v>
      </c>
      <c r="F1725" s="212" t="s">
        <v>1332</v>
      </c>
      <c r="G1725" s="210"/>
      <c r="H1725" s="213">
        <v>-3.7490000000000001</v>
      </c>
      <c r="I1725" s="214"/>
      <c r="J1725" s="210"/>
      <c r="K1725" s="210"/>
      <c r="L1725" s="215"/>
      <c r="M1725" s="216"/>
      <c r="N1725" s="217"/>
      <c r="O1725" s="217"/>
      <c r="P1725" s="217"/>
      <c r="Q1725" s="217"/>
      <c r="R1725" s="217"/>
      <c r="S1725" s="217"/>
      <c r="T1725" s="218"/>
      <c r="AT1725" s="219" t="s">
        <v>154</v>
      </c>
      <c r="AU1725" s="219" t="s">
        <v>78</v>
      </c>
      <c r="AV1725" s="14" t="s">
        <v>78</v>
      </c>
      <c r="AW1725" s="14" t="s">
        <v>31</v>
      </c>
      <c r="AX1725" s="14" t="s">
        <v>69</v>
      </c>
      <c r="AY1725" s="219" t="s">
        <v>144</v>
      </c>
    </row>
    <row r="1726" spans="1:65" s="14" customFormat="1" ht="10.199999999999999">
      <c r="B1726" s="209"/>
      <c r="C1726" s="210"/>
      <c r="D1726" s="200" t="s">
        <v>154</v>
      </c>
      <c r="E1726" s="211" t="s">
        <v>19</v>
      </c>
      <c r="F1726" s="212" t="s">
        <v>1333</v>
      </c>
      <c r="G1726" s="210"/>
      <c r="H1726" s="213">
        <v>-12.113</v>
      </c>
      <c r="I1726" s="214"/>
      <c r="J1726" s="210"/>
      <c r="K1726" s="210"/>
      <c r="L1726" s="215"/>
      <c r="M1726" s="216"/>
      <c r="N1726" s="217"/>
      <c r="O1726" s="217"/>
      <c r="P1726" s="217"/>
      <c r="Q1726" s="217"/>
      <c r="R1726" s="217"/>
      <c r="S1726" s="217"/>
      <c r="T1726" s="218"/>
      <c r="AT1726" s="219" t="s">
        <v>154</v>
      </c>
      <c r="AU1726" s="219" t="s">
        <v>78</v>
      </c>
      <c r="AV1726" s="14" t="s">
        <v>78</v>
      </c>
      <c r="AW1726" s="14" t="s">
        <v>31</v>
      </c>
      <c r="AX1726" s="14" t="s">
        <v>69</v>
      </c>
      <c r="AY1726" s="219" t="s">
        <v>144</v>
      </c>
    </row>
    <row r="1727" spans="1:65" s="14" customFormat="1" ht="10.199999999999999">
      <c r="B1727" s="209"/>
      <c r="C1727" s="210"/>
      <c r="D1727" s="200" t="s">
        <v>154</v>
      </c>
      <c r="E1727" s="211" t="s">
        <v>19</v>
      </c>
      <c r="F1727" s="212" t="s">
        <v>1334</v>
      </c>
      <c r="G1727" s="210"/>
      <c r="H1727" s="213">
        <v>-13.926</v>
      </c>
      <c r="I1727" s="214"/>
      <c r="J1727" s="210"/>
      <c r="K1727" s="210"/>
      <c r="L1727" s="215"/>
      <c r="M1727" s="216"/>
      <c r="N1727" s="217"/>
      <c r="O1727" s="217"/>
      <c r="P1727" s="217"/>
      <c r="Q1727" s="217"/>
      <c r="R1727" s="217"/>
      <c r="S1727" s="217"/>
      <c r="T1727" s="218"/>
      <c r="AT1727" s="219" t="s">
        <v>154</v>
      </c>
      <c r="AU1727" s="219" t="s">
        <v>78</v>
      </c>
      <c r="AV1727" s="14" t="s">
        <v>78</v>
      </c>
      <c r="AW1727" s="14" t="s">
        <v>31</v>
      </c>
      <c r="AX1727" s="14" t="s">
        <v>69</v>
      </c>
      <c r="AY1727" s="219" t="s">
        <v>144</v>
      </c>
    </row>
    <row r="1728" spans="1:65" s="14" customFormat="1" ht="10.199999999999999">
      <c r="B1728" s="209"/>
      <c r="C1728" s="210"/>
      <c r="D1728" s="200" t="s">
        <v>154</v>
      </c>
      <c r="E1728" s="211" t="s">
        <v>19</v>
      </c>
      <c r="F1728" s="212" t="s">
        <v>1335</v>
      </c>
      <c r="G1728" s="210"/>
      <c r="H1728" s="213">
        <v>4.8</v>
      </c>
      <c r="I1728" s="214"/>
      <c r="J1728" s="210"/>
      <c r="K1728" s="210"/>
      <c r="L1728" s="215"/>
      <c r="M1728" s="216"/>
      <c r="N1728" s="217"/>
      <c r="O1728" s="217"/>
      <c r="P1728" s="217"/>
      <c r="Q1728" s="217"/>
      <c r="R1728" s="217"/>
      <c r="S1728" s="217"/>
      <c r="T1728" s="218"/>
      <c r="AT1728" s="219" t="s">
        <v>154</v>
      </c>
      <c r="AU1728" s="219" t="s">
        <v>78</v>
      </c>
      <c r="AV1728" s="14" t="s">
        <v>78</v>
      </c>
      <c r="AW1728" s="14" t="s">
        <v>31</v>
      </c>
      <c r="AX1728" s="14" t="s">
        <v>69</v>
      </c>
      <c r="AY1728" s="219" t="s">
        <v>144</v>
      </c>
    </row>
    <row r="1729" spans="1:65" s="14" customFormat="1" ht="10.199999999999999">
      <c r="B1729" s="209"/>
      <c r="C1729" s="210"/>
      <c r="D1729" s="200" t="s">
        <v>154</v>
      </c>
      <c r="E1729" s="211" t="s">
        <v>19</v>
      </c>
      <c r="F1729" s="212" t="s">
        <v>567</v>
      </c>
      <c r="G1729" s="210"/>
      <c r="H1729" s="213">
        <v>-1.68</v>
      </c>
      <c r="I1729" s="214"/>
      <c r="J1729" s="210"/>
      <c r="K1729" s="210"/>
      <c r="L1729" s="215"/>
      <c r="M1729" s="216"/>
      <c r="N1729" s="217"/>
      <c r="O1729" s="217"/>
      <c r="P1729" s="217"/>
      <c r="Q1729" s="217"/>
      <c r="R1729" s="217"/>
      <c r="S1729" s="217"/>
      <c r="T1729" s="218"/>
      <c r="AT1729" s="219" t="s">
        <v>154</v>
      </c>
      <c r="AU1729" s="219" t="s">
        <v>78</v>
      </c>
      <c r="AV1729" s="14" t="s">
        <v>78</v>
      </c>
      <c r="AW1729" s="14" t="s">
        <v>31</v>
      </c>
      <c r="AX1729" s="14" t="s">
        <v>69</v>
      </c>
      <c r="AY1729" s="219" t="s">
        <v>144</v>
      </c>
    </row>
    <row r="1730" spans="1:65" s="14" customFormat="1" ht="10.199999999999999">
      <c r="B1730" s="209"/>
      <c r="C1730" s="210"/>
      <c r="D1730" s="200" t="s">
        <v>154</v>
      </c>
      <c r="E1730" s="211" t="s">
        <v>19</v>
      </c>
      <c r="F1730" s="212" t="s">
        <v>1336</v>
      </c>
      <c r="G1730" s="210"/>
      <c r="H1730" s="213">
        <v>-0.51</v>
      </c>
      <c r="I1730" s="214"/>
      <c r="J1730" s="210"/>
      <c r="K1730" s="210"/>
      <c r="L1730" s="215"/>
      <c r="M1730" s="216"/>
      <c r="N1730" s="217"/>
      <c r="O1730" s="217"/>
      <c r="P1730" s="217"/>
      <c r="Q1730" s="217"/>
      <c r="R1730" s="217"/>
      <c r="S1730" s="217"/>
      <c r="T1730" s="218"/>
      <c r="AT1730" s="219" t="s">
        <v>154</v>
      </c>
      <c r="AU1730" s="219" t="s">
        <v>78</v>
      </c>
      <c r="AV1730" s="14" t="s">
        <v>78</v>
      </c>
      <c r="AW1730" s="14" t="s">
        <v>31</v>
      </c>
      <c r="AX1730" s="14" t="s">
        <v>69</v>
      </c>
      <c r="AY1730" s="219" t="s">
        <v>144</v>
      </c>
    </row>
    <row r="1731" spans="1:65" s="14" customFormat="1" ht="10.199999999999999">
      <c r="B1731" s="209"/>
      <c r="C1731" s="210"/>
      <c r="D1731" s="200" t="s">
        <v>154</v>
      </c>
      <c r="E1731" s="211" t="s">
        <v>19</v>
      </c>
      <c r="F1731" s="212" t="s">
        <v>1337</v>
      </c>
      <c r="G1731" s="210"/>
      <c r="H1731" s="213">
        <v>-2.9820000000000002</v>
      </c>
      <c r="I1731" s="214"/>
      <c r="J1731" s="210"/>
      <c r="K1731" s="210"/>
      <c r="L1731" s="215"/>
      <c r="M1731" s="216"/>
      <c r="N1731" s="217"/>
      <c r="O1731" s="217"/>
      <c r="P1731" s="217"/>
      <c r="Q1731" s="217"/>
      <c r="R1731" s="217"/>
      <c r="S1731" s="217"/>
      <c r="T1731" s="218"/>
      <c r="AT1731" s="219" t="s">
        <v>154</v>
      </c>
      <c r="AU1731" s="219" t="s">
        <v>78</v>
      </c>
      <c r="AV1731" s="14" t="s">
        <v>78</v>
      </c>
      <c r="AW1731" s="14" t="s">
        <v>31</v>
      </c>
      <c r="AX1731" s="14" t="s">
        <v>69</v>
      </c>
      <c r="AY1731" s="219" t="s">
        <v>144</v>
      </c>
    </row>
    <row r="1732" spans="1:65" s="14" customFormat="1" ht="10.199999999999999">
      <c r="B1732" s="209"/>
      <c r="C1732" s="210"/>
      <c r="D1732" s="200" t="s">
        <v>154</v>
      </c>
      <c r="E1732" s="211" t="s">
        <v>19</v>
      </c>
      <c r="F1732" s="212" t="s">
        <v>1338</v>
      </c>
      <c r="G1732" s="210"/>
      <c r="H1732" s="213">
        <v>-1.907</v>
      </c>
      <c r="I1732" s="214"/>
      <c r="J1732" s="210"/>
      <c r="K1732" s="210"/>
      <c r="L1732" s="215"/>
      <c r="M1732" s="216"/>
      <c r="N1732" s="217"/>
      <c r="O1732" s="217"/>
      <c r="P1732" s="217"/>
      <c r="Q1732" s="217"/>
      <c r="R1732" s="217"/>
      <c r="S1732" s="217"/>
      <c r="T1732" s="218"/>
      <c r="AT1732" s="219" t="s">
        <v>154</v>
      </c>
      <c r="AU1732" s="219" t="s">
        <v>78</v>
      </c>
      <c r="AV1732" s="14" t="s">
        <v>78</v>
      </c>
      <c r="AW1732" s="14" t="s">
        <v>31</v>
      </c>
      <c r="AX1732" s="14" t="s">
        <v>69</v>
      </c>
      <c r="AY1732" s="219" t="s">
        <v>144</v>
      </c>
    </row>
    <row r="1733" spans="1:65" s="14" customFormat="1" ht="10.199999999999999">
      <c r="B1733" s="209"/>
      <c r="C1733" s="210"/>
      <c r="D1733" s="200" t="s">
        <v>154</v>
      </c>
      <c r="E1733" s="211" t="s">
        <v>19</v>
      </c>
      <c r="F1733" s="212" t="s">
        <v>1339</v>
      </c>
      <c r="G1733" s="210"/>
      <c r="H1733" s="213">
        <v>-1.9530000000000001</v>
      </c>
      <c r="I1733" s="214"/>
      <c r="J1733" s="210"/>
      <c r="K1733" s="210"/>
      <c r="L1733" s="215"/>
      <c r="M1733" s="216"/>
      <c r="N1733" s="217"/>
      <c r="O1733" s="217"/>
      <c r="P1733" s="217"/>
      <c r="Q1733" s="217"/>
      <c r="R1733" s="217"/>
      <c r="S1733" s="217"/>
      <c r="T1733" s="218"/>
      <c r="AT1733" s="219" t="s">
        <v>154</v>
      </c>
      <c r="AU1733" s="219" t="s">
        <v>78</v>
      </c>
      <c r="AV1733" s="14" t="s">
        <v>78</v>
      </c>
      <c r="AW1733" s="14" t="s">
        <v>31</v>
      </c>
      <c r="AX1733" s="14" t="s">
        <v>69</v>
      </c>
      <c r="AY1733" s="219" t="s">
        <v>144</v>
      </c>
    </row>
    <row r="1734" spans="1:65" s="14" customFormat="1" ht="10.199999999999999">
      <c r="B1734" s="209"/>
      <c r="C1734" s="210"/>
      <c r="D1734" s="200" t="s">
        <v>154</v>
      </c>
      <c r="E1734" s="211" t="s">
        <v>19</v>
      </c>
      <c r="F1734" s="212" t="s">
        <v>1340</v>
      </c>
      <c r="G1734" s="210"/>
      <c r="H1734" s="213">
        <v>-4.0129999999999999</v>
      </c>
      <c r="I1734" s="214"/>
      <c r="J1734" s="210"/>
      <c r="K1734" s="210"/>
      <c r="L1734" s="215"/>
      <c r="M1734" s="216"/>
      <c r="N1734" s="217"/>
      <c r="O1734" s="217"/>
      <c r="P1734" s="217"/>
      <c r="Q1734" s="217"/>
      <c r="R1734" s="217"/>
      <c r="S1734" s="217"/>
      <c r="T1734" s="218"/>
      <c r="AT1734" s="219" t="s">
        <v>154</v>
      </c>
      <c r="AU1734" s="219" t="s">
        <v>78</v>
      </c>
      <c r="AV1734" s="14" t="s">
        <v>78</v>
      </c>
      <c r="AW1734" s="14" t="s">
        <v>31</v>
      </c>
      <c r="AX1734" s="14" t="s">
        <v>69</v>
      </c>
      <c r="AY1734" s="219" t="s">
        <v>144</v>
      </c>
    </row>
    <row r="1735" spans="1:65" s="14" customFormat="1" ht="10.199999999999999">
      <c r="B1735" s="209"/>
      <c r="C1735" s="210"/>
      <c r="D1735" s="200" t="s">
        <v>154</v>
      </c>
      <c r="E1735" s="211" t="s">
        <v>19</v>
      </c>
      <c r="F1735" s="212" t="s">
        <v>1341</v>
      </c>
      <c r="G1735" s="210"/>
      <c r="H1735" s="213">
        <v>-3.96</v>
      </c>
      <c r="I1735" s="214"/>
      <c r="J1735" s="210"/>
      <c r="K1735" s="210"/>
      <c r="L1735" s="215"/>
      <c r="M1735" s="216"/>
      <c r="N1735" s="217"/>
      <c r="O1735" s="217"/>
      <c r="P1735" s="217"/>
      <c r="Q1735" s="217"/>
      <c r="R1735" s="217"/>
      <c r="S1735" s="217"/>
      <c r="T1735" s="218"/>
      <c r="AT1735" s="219" t="s">
        <v>154</v>
      </c>
      <c r="AU1735" s="219" t="s">
        <v>78</v>
      </c>
      <c r="AV1735" s="14" t="s">
        <v>78</v>
      </c>
      <c r="AW1735" s="14" t="s">
        <v>31</v>
      </c>
      <c r="AX1735" s="14" t="s">
        <v>69</v>
      </c>
      <c r="AY1735" s="219" t="s">
        <v>144</v>
      </c>
    </row>
    <row r="1736" spans="1:65" s="15" customFormat="1" ht="10.199999999999999">
      <c r="B1736" s="220"/>
      <c r="C1736" s="221"/>
      <c r="D1736" s="200" t="s">
        <v>154</v>
      </c>
      <c r="E1736" s="222" t="s">
        <v>19</v>
      </c>
      <c r="F1736" s="223" t="s">
        <v>158</v>
      </c>
      <c r="G1736" s="221"/>
      <c r="H1736" s="224">
        <v>264.21500000000009</v>
      </c>
      <c r="I1736" s="225"/>
      <c r="J1736" s="221"/>
      <c r="K1736" s="221"/>
      <c r="L1736" s="226"/>
      <c r="M1736" s="227"/>
      <c r="N1736" s="228"/>
      <c r="O1736" s="228"/>
      <c r="P1736" s="228"/>
      <c r="Q1736" s="228"/>
      <c r="R1736" s="228"/>
      <c r="S1736" s="228"/>
      <c r="T1736" s="229"/>
      <c r="AT1736" s="230" t="s">
        <v>154</v>
      </c>
      <c r="AU1736" s="230" t="s">
        <v>78</v>
      </c>
      <c r="AV1736" s="15" t="s">
        <v>106</v>
      </c>
      <c r="AW1736" s="15" t="s">
        <v>31</v>
      </c>
      <c r="AX1736" s="15" t="s">
        <v>74</v>
      </c>
      <c r="AY1736" s="230" t="s">
        <v>144</v>
      </c>
    </row>
    <row r="1737" spans="1:65" s="2" customFormat="1" ht="24.15" customHeight="1">
      <c r="A1737" s="36"/>
      <c r="B1737" s="37"/>
      <c r="C1737" s="180" t="s">
        <v>1784</v>
      </c>
      <c r="D1737" s="180" t="s">
        <v>146</v>
      </c>
      <c r="E1737" s="181" t="s">
        <v>1785</v>
      </c>
      <c r="F1737" s="182" t="s">
        <v>1786</v>
      </c>
      <c r="G1737" s="183" t="s">
        <v>232</v>
      </c>
      <c r="H1737" s="184">
        <v>23.792999999999999</v>
      </c>
      <c r="I1737" s="185"/>
      <c r="J1737" s="186">
        <f>ROUND(I1737*H1737,2)</f>
        <v>0</v>
      </c>
      <c r="K1737" s="182" t="s">
        <v>150</v>
      </c>
      <c r="L1737" s="41"/>
      <c r="M1737" s="187" t="s">
        <v>19</v>
      </c>
      <c r="N1737" s="188" t="s">
        <v>40</v>
      </c>
      <c r="O1737" s="66"/>
      <c r="P1737" s="189">
        <f>O1737*H1737</f>
        <v>0</v>
      </c>
      <c r="Q1737" s="189">
        <v>0</v>
      </c>
      <c r="R1737" s="189">
        <f>Q1737*H1737</f>
        <v>0</v>
      </c>
      <c r="S1737" s="189">
        <v>5.8999999999999997E-2</v>
      </c>
      <c r="T1737" s="190">
        <f>S1737*H1737</f>
        <v>1.4037869999999999</v>
      </c>
      <c r="U1737" s="36"/>
      <c r="V1737" s="36"/>
      <c r="W1737" s="36"/>
      <c r="X1737" s="36"/>
      <c r="Y1737" s="36"/>
      <c r="Z1737" s="36"/>
      <c r="AA1737" s="36"/>
      <c r="AB1737" s="36"/>
      <c r="AC1737" s="36"/>
      <c r="AD1737" s="36"/>
      <c r="AE1737" s="36"/>
      <c r="AR1737" s="191" t="s">
        <v>106</v>
      </c>
      <c r="AT1737" s="191" t="s">
        <v>146</v>
      </c>
      <c r="AU1737" s="191" t="s">
        <v>78</v>
      </c>
      <c r="AY1737" s="19" t="s">
        <v>144</v>
      </c>
      <c r="BE1737" s="192">
        <f>IF(N1737="základní",J1737,0)</f>
        <v>0</v>
      </c>
      <c r="BF1737" s="192">
        <f>IF(N1737="snížená",J1737,0)</f>
        <v>0</v>
      </c>
      <c r="BG1737" s="192">
        <f>IF(N1737="zákl. přenesená",J1737,0)</f>
        <v>0</v>
      </c>
      <c r="BH1737" s="192">
        <f>IF(N1737="sníž. přenesená",J1737,0)</f>
        <v>0</v>
      </c>
      <c r="BI1737" s="192">
        <f>IF(N1737="nulová",J1737,0)</f>
        <v>0</v>
      </c>
      <c r="BJ1737" s="19" t="s">
        <v>74</v>
      </c>
      <c r="BK1737" s="192">
        <f>ROUND(I1737*H1737,2)</f>
        <v>0</v>
      </c>
      <c r="BL1737" s="19" t="s">
        <v>106</v>
      </c>
      <c r="BM1737" s="191" t="s">
        <v>1787</v>
      </c>
    </row>
    <row r="1738" spans="1:65" s="2" customFormat="1" ht="10.199999999999999">
      <c r="A1738" s="36"/>
      <c r="B1738" s="37"/>
      <c r="C1738" s="38"/>
      <c r="D1738" s="193" t="s">
        <v>152</v>
      </c>
      <c r="E1738" s="38"/>
      <c r="F1738" s="194" t="s">
        <v>1788</v>
      </c>
      <c r="G1738" s="38"/>
      <c r="H1738" s="38"/>
      <c r="I1738" s="195"/>
      <c r="J1738" s="38"/>
      <c r="K1738" s="38"/>
      <c r="L1738" s="41"/>
      <c r="M1738" s="196"/>
      <c r="N1738" s="197"/>
      <c r="O1738" s="66"/>
      <c r="P1738" s="66"/>
      <c r="Q1738" s="66"/>
      <c r="R1738" s="66"/>
      <c r="S1738" s="66"/>
      <c r="T1738" s="67"/>
      <c r="U1738" s="36"/>
      <c r="V1738" s="36"/>
      <c r="W1738" s="36"/>
      <c r="X1738" s="36"/>
      <c r="Y1738" s="36"/>
      <c r="Z1738" s="36"/>
      <c r="AA1738" s="36"/>
      <c r="AB1738" s="36"/>
      <c r="AC1738" s="36"/>
      <c r="AD1738" s="36"/>
      <c r="AE1738" s="36"/>
      <c r="AT1738" s="19" t="s">
        <v>152</v>
      </c>
      <c r="AU1738" s="19" t="s">
        <v>78</v>
      </c>
    </row>
    <row r="1739" spans="1:65" s="13" customFormat="1" ht="10.199999999999999">
      <c r="B1739" s="198"/>
      <c r="C1739" s="199"/>
      <c r="D1739" s="200" t="s">
        <v>154</v>
      </c>
      <c r="E1739" s="201" t="s">
        <v>19</v>
      </c>
      <c r="F1739" s="202" t="s">
        <v>1789</v>
      </c>
      <c r="G1739" s="199"/>
      <c r="H1739" s="201" t="s">
        <v>19</v>
      </c>
      <c r="I1739" s="203"/>
      <c r="J1739" s="199"/>
      <c r="K1739" s="199"/>
      <c r="L1739" s="204"/>
      <c r="M1739" s="205"/>
      <c r="N1739" s="206"/>
      <c r="O1739" s="206"/>
      <c r="P1739" s="206"/>
      <c r="Q1739" s="206"/>
      <c r="R1739" s="206"/>
      <c r="S1739" s="206"/>
      <c r="T1739" s="207"/>
      <c r="AT1739" s="208" t="s">
        <v>154</v>
      </c>
      <c r="AU1739" s="208" t="s">
        <v>78</v>
      </c>
      <c r="AV1739" s="13" t="s">
        <v>74</v>
      </c>
      <c r="AW1739" s="13" t="s">
        <v>31</v>
      </c>
      <c r="AX1739" s="13" t="s">
        <v>69</v>
      </c>
      <c r="AY1739" s="208" t="s">
        <v>144</v>
      </c>
    </row>
    <row r="1740" spans="1:65" s="14" customFormat="1" ht="10.199999999999999">
      <c r="B1740" s="209"/>
      <c r="C1740" s="210"/>
      <c r="D1740" s="200" t="s">
        <v>154</v>
      </c>
      <c r="E1740" s="211" t="s">
        <v>19</v>
      </c>
      <c r="F1740" s="212" t="s">
        <v>1790</v>
      </c>
      <c r="G1740" s="210"/>
      <c r="H1740" s="213">
        <v>23.792999999999999</v>
      </c>
      <c r="I1740" s="214"/>
      <c r="J1740" s="210"/>
      <c r="K1740" s="210"/>
      <c r="L1740" s="215"/>
      <c r="M1740" s="216"/>
      <c r="N1740" s="217"/>
      <c r="O1740" s="217"/>
      <c r="P1740" s="217"/>
      <c r="Q1740" s="217"/>
      <c r="R1740" s="217"/>
      <c r="S1740" s="217"/>
      <c r="T1740" s="218"/>
      <c r="AT1740" s="219" t="s">
        <v>154</v>
      </c>
      <c r="AU1740" s="219" t="s">
        <v>78</v>
      </c>
      <c r="AV1740" s="14" t="s">
        <v>78</v>
      </c>
      <c r="AW1740" s="14" t="s">
        <v>31</v>
      </c>
      <c r="AX1740" s="14" t="s">
        <v>69</v>
      </c>
      <c r="AY1740" s="219" t="s">
        <v>144</v>
      </c>
    </row>
    <row r="1741" spans="1:65" s="15" customFormat="1" ht="10.199999999999999">
      <c r="B1741" s="220"/>
      <c r="C1741" s="221"/>
      <c r="D1741" s="200" t="s">
        <v>154</v>
      </c>
      <c r="E1741" s="222" t="s">
        <v>19</v>
      </c>
      <c r="F1741" s="223" t="s">
        <v>158</v>
      </c>
      <c r="G1741" s="221"/>
      <c r="H1741" s="224">
        <v>23.792999999999999</v>
      </c>
      <c r="I1741" s="225"/>
      <c r="J1741" s="221"/>
      <c r="K1741" s="221"/>
      <c r="L1741" s="226"/>
      <c r="M1741" s="227"/>
      <c r="N1741" s="228"/>
      <c r="O1741" s="228"/>
      <c r="P1741" s="228"/>
      <c r="Q1741" s="228"/>
      <c r="R1741" s="228"/>
      <c r="S1741" s="228"/>
      <c r="T1741" s="229"/>
      <c r="AT1741" s="230" t="s">
        <v>154</v>
      </c>
      <c r="AU1741" s="230" t="s">
        <v>78</v>
      </c>
      <c r="AV1741" s="15" t="s">
        <v>106</v>
      </c>
      <c r="AW1741" s="15" t="s">
        <v>31</v>
      </c>
      <c r="AX1741" s="15" t="s">
        <v>74</v>
      </c>
      <c r="AY1741" s="230" t="s">
        <v>144</v>
      </c>
    </row>
    <row r="1742" spans="1:65" s="2" customFormat="1" ht="37.799999999999997" customHeight="1">
      <c r="A1742" s="36"/>
      <c r="B1742" s="37"/>
      <c r="C1742" s="180" t="s">
        <v>1791</v>
      </c>
      <c r="D1742" s="180" t="s">
        <v>146</v>
      </c>
      <c r="E1742" s="181" t="s">
        <v>1792</v>
      </c>
      <c r="F1742" s="182" t="s">
        <v>1793</v>
      </c>
      <c r="G1742" s="183" t="s">
        <v>232</v>
      </c>
      <c r="H1742" s="184">
        <v>4.1079999999999997</v>
      </c>
      <c r="I1742" s="185"/>
      <c r="J1742" s="186">
        <f>ROUND(I1742*H1742,2)</f>
        <v>0</v>
      </c>
      <c r="K1742" s="182" t="s">
        <v>150</v>
      </c>
      <c r="L1742" s="41"/>
      <c r="M1742" s="187" t="s">
        <v>19</v>
      </c>
      <c r="N1742" s="188" t="s">
        <v>40</v>
      </c>
      <c r="O1742" s="66"/>
      <c r="P1742" s="189">
        <f>O1742*H1742</f>
        <v>0</v>
      </c>
      <c r="Q1742" s="189">
        <v>0</v>
      </c>
      <c r="R1742" s="189">
        <f>Q1742*H1742</f>
        <v>0</v>
      </c>
      <c r="S1742" s="189">
        <v>0</v>
      </c>
      <c r="T1742" s="190">
        <f>S1742*H1742</f>
        <v>0</v>
      </c>
      <c r="U1742" s="36"/>
      <c r="V1742" s="36"/>
      <c r="W1742" s="36"/>
      <c r="X1742" s="36"/>
      <c r="Y1742" s="36"/>
      <c r="Z1742" s="36"/>
      <c r="AA1742" s="36"/>
      <c r="AB1742" s="36"/>
      <c r="AC1742" s="36"/>
      <c r="AD1742" s="36"/>
      <c r="AE1742" s="36"/>
      <c r="AR1742" s="191" t="s">
        <v>106</v>
      </c>
      <c r="AT1742" s="191" t="s">
        <v>146</v>
      </c>
      <c r="AU1742" s="191" t="s">
        <v>78</v>
      </c>
      <c r="AY1742" s="19" t="s">
        <v>144</v>
      </c>
      <c r="BE1742" s="192">
        <f>IF(N1742="základní",J1742,0)</f>
        <v>0</v>
      </c>
      <c r="BF1742" s="192">
        <f>IF(N1742="snížená",J1742,0)</f>
        <v>0</v>
      </c>
      <c r="BG1742" s="192">
        <f>IF(N1742="zákl. přenesená",J1742,0)</f>
        <v>0</v>
      </c>
      <c r="BH1742" s="192">
        <f>IF(N1742="sníž. přenesená",J1742,0)</f>
        <v>0</v>
      </c>
      <c r="BI1742" s="192">
        <f>IF(N1742="nulová",J1742,0)</f>
        <v>0</v>
      </c>
      <c r="BJ1742" s="19" t="s">
        <v>74</v>
      </c>
      <c r="BK1742" s="192">
        <f>ROUND(I1742*H1742,2)</f>
        <v>0</v>
      </c>
      <c r="BL1742" s="19" t="s">
        <v>106</v>
      </c>
      <c r="BM1742" s="191" t="s">
        <v>1794</v>
      </c>
    </row>
    <row r="1743" spans="1:65" s="2" customFormat="1" ht="10.199999999999999">
      <c r="A1743" s="36"/>
      <c r="B1743" s="37"/>
      <c r="C1743" s="38"/>
      <c r="D1743" s="193" t="s">
        <v>152</v>
      </c>
      <c r="E1743" s="38"/>
      <c r="F1743" s="194" t="s">
        <v>1795</v>
      </c>
      <c r="G1743" s="38"/>
      <c r="H1743" s="38"/>
      <c r="I1743" s="195"/>
      <c r="J1743" s="38"/>
      <c r="K1743" s="38"/>
      <c r="L1743" s="41"/>
      <c r="M1743" s="196"/>
      <c r="N1743" s="197"/>
      <c r="O1743" s="66"/>
      <c r="P1743" s="66"/>
      <c r="Q1743" s="66"/>
      <c r="R1743" s="66"/>
      <c r="S1743" s="66"/>
      <c r="T1743" s="67"/>
      <c r="U1743" s="36"/>
      <c r="V1743" s="36"/>
      <c r="W1743" s="36"/>
      <c r="X1743" s="36"/>
      <c r="Y1743" s="36"/>
      <c r="Z1743" s="36"/>
      <c r="AA1743" s="36"/>
      <c r="AB1743" s="36"/>
      <c r="AC1743" s="36"/>
      <c r="AD1743" s="36"/>
      <c r="AE1743" s="36"/>
      <c r="AT1743" s="19" t="s">
        <v>152</v>
      </c>
      <c r="AU1743" s="19" t="s">
        <v>78</v>
      </c>
    </row>
    <row r="1744" spans="1:65" s="13" customFormat="1" ht="10.199999999999999">
      <c r="B1744" s="198"/>
      <c r="C1744" s="199"/>
      <c r="D1744" s="200" t="s">
        <v>154</v>
      </c>
      <c r="E1744" s="201" t="s">
        <v>19</v>
      </c>
      <c r="F1744" s="202" t="s">
        <v>1796</v>
      </c>
      <c r="G1744" s="199"/>
      <c r="H1744" s="201" t="s">
        <v>19</v>
      </c>
      <c r="I1744" s="203"/>
      <c r="J1744" s="199"/>
      <c r="K1744" s="199"/>
      <c r="L1744" s="204"/>
      <c r="M1744" s="205"/>
      <c r="N1744" s="206"/>
      <c r="O1744" s="206"/>
      <c r="P1744" s="206"/>
      <c r="Q1744" s="206"/>
      <c r="R1744" s="206"/>
      <c r="S1744" s="206"/>
      <c r="T1744" s="207"/>
      <c r="AT1744" s="208" t="s">
        <v>154</v>
      </c>
      <c r="AU1744" s="208" t="s">
        <v>78</v>
      </c>
      <c r="AV1744" s="13" t="s">
        <v>74</v>
      </c>
      <c r="AW1744" s="13" t="s">
        <v>31</v>
      </c>
      <c r="AX1744" s="13" t="s">
        <v>69</v>
      </c>
      <c r="AY1744" s="208" t="s">
        <v>144</v>
      </c>
    </row>
    <row r="1745" spans="1:65" s="14" customFormat="1" ht="10.199999999999999">
      <c r="B1745" s="209"/>
      <c r="C1745" s="210"/>
      <c r="D1745" s="200" t="s">
        <v>154</v>
      </c>
      <c r="E1745" s="211" t="s">
        <v>19</v>
      </c>
      <c r="F1745" s="212" t="s">
        <v>1105</v>
      </c>
      <c r="G1745" s="210"/>
      <c r="H1745" s="213">
        <v>4.1079999999999997</v>
      </c>
      <c r="I1745" s="214"/>
      <c r="J1745" s="210"/>
      <c r="K1745" s="210"/>
      <c r="L1745" s="215"/>
      <c r="M1745" s="216"/>
      <c r="N1745" s="217"/>
      <c r="O1745" s="217"/>
      <c r="P1745" s="217"/>
      <c r="Q1745" s="217"/>
      <c r="R1745" s="217"/>
      <c r="S1745" s="217"/>
      <c r="T1745" s="218"/>
      <c r="AT1745" s="219" t="s">
        <v>154</v>
      </c>
      <c r="AU1745" s="219" t="s">
        <v>78</v>
      </c>
      <c r="AV1745" s="14" t="s">
        <v>78</v>
      </c>
      <c r="AW1745" s="14" t="s">
        <v>31</v>
      </c>
      <c r="AX1745" s="14" t="s">
        <v>69</v>
      </c>
      <c r="AY1745" s="219" t="s">
        <v>144</v>
      </c>
    </row>
    <row r="1746" spans="1:65" s="15" customFormat="1" ht="10.199999999999999">
      <c r="B1746" s="220"/>
      <c r="C1746" s="221"/>
      <c r="D1746" s="200" t="s">
        <v>154</v>
      </c>
      <c r="E1746" s="222" t="s">
        <v>19</v>
      </c>
      <c r="F1746" s="223" t="s">
        <v>158</v>
      </c>
      <c r="G1746" s="221"/>
      <c r="H1746" s="224">
        <v>4.1079999999999997</v>
      </c>
      <c r="I1746" s="225"/>
      <c r="J1746" s="221"/>
      <c r="K1746" s="221"/>
      <c r="L1746" s="226"/>
      <c r="M1746" s="227"/>
      <c r="N1746" s="228"/>
      <c r="O1746" s="228"/>
      <c r="P1746" s="228"/>
      <c r="Q1746" s="228"/>
      <c r="R1746" s="228"/>
      <c r="S1746" s="228"/>
      <c r="T1746" s="229"/>
      <c r="AT1746" s="230" t="s">
        <v>154</v>
      </c>
      <c r="AU1746" s="230" t="s">
        <v>78</v>
      </c>
      <c r="AV1746" s="15" t="s">
        <v>106</v>
      </c>
      <c r="AW1746" s="15" t="s">
        <v>31</v>
      </c>
      <c r="AX1746" s="15" t="s">
        <v>74</v>
      </c>
      <c r="AY1746" s="230" t="s">
        <v>144</v>
      </c>
    </row>
    <row r="1747" spans="1:65" s="12" customFormat="1" ht="22.8" customHeight="1">
      <c r="B1747" s="164"/>
      <c r="C1747" s="165"/>
      <c r="D1747" s="166" t="s">
        <v>68</v>
      </c>
      <c r="E1747" s="178" t="s">
        <v>179</v>
      </c>
      <c r="F1747" s="178" t="s">
        <v>180</v>
      </c>
      <c r="G1747" s="165"/>
      <c r="H1747" s="165"/>
      <c r="I1747" s="168"/>
      <c r="J1747" s="179">
        <f>BK1747</f>
        <v>0</v>
      </c>
      <c r="K1747" s="165"/>
      <c r="L1747" s="170"/>
      <c r="M1747" s="171"/>
      <c r="N1747" s="172"/>
      <c r="O1747" s="172"/>
      <c r="P1747" s="173">
        <f>SUM(P1748:P1758)</f>
        <v>0</v>
      </c>
      <c r="Q1747" s="172"/>
      <c r="R1747" s="173">
        <f>SUM(R1748:R1758)</f>
        <v>0</v>
      </c>
      <c r="S1747" s="172"/>
      <c r="T1747" s="174">
        <f>SUM(T1748:T1758)</f>
        <v>0</v>
      </c>
      <c r="AR1747" s="175" t="s">
        <v>74</v>
      </c>
      <c r="AT1747" s="176" t="s">
        <v>68</v>
      </c>
      <c r="AU1747" s="176" t="s">
        <v>74</v>
      </c>
      <c r="AY1747" s="175" t="s">
        <v>144</v>
      </c>
      <c r="BK1747" s="177">
        <f>SUM(BK1748:BK1758)</f>
        <v>0</v>
      </c>
    </row>
    <row r="1748" spans="1:65" s="2" customFormat="1" ht="24.15" customHeight="1">
      <c r="A1748" s="36"/>
      <c r="B1748" s="37"/>
      <c r="C1748" s="180" t="s">
        <v>1797</v>
      </c>
      <c r="D1748" s="180" t="s">
        <v>146</v>
      </c>
      <c r="E1748" s="181" t="s">
        <v>1798</v>
      </c>
      <c r="F1748" s="182" t="s">
        <v>1799</v>
      </c>
      <c r="G1748" s="183" t="s">
        <v>184</v>
      </c>
      <c r="H1748" s="184">
        <v>156.03800000000001</v>
      </c>
      <c r="I1748" s="185"/>
      <c r="J1748" s="186">
        <f>ROUND(I1748*H1748,2)</f>
        <v>0</v>
      </c>
      <c r="K1748" s="182" t="s">
        <v>150</v>
      </c>
      <c r="L1748" s="41"/>
      <c r="M1748" s="187" t="s">
        <v>19</v>
      </c>
      <c r="N1748" s="188" t="s">
        <v>40</v>
      </c>
      <c r="O1748" s="66"/>
      <c r="P1748" s="189">
        <f>O1748*H1748</f>
        <v>0</v>
      </c>
      <c r="Q1748" s="189">
        <v>0</v>
      </c>
      <c r="R1748" s="189">
        <f>Q1748*H1748</f>
        <v>0</v>
      </c>
      <c r="S1748" s="189">
        <v>0</v>
      </c>
      <c r="T1748" s="190">
        <f>S1748*H1748</f>
        <v>0</v>
      </c>
      <c r="U1748" s="36"/>
      <c r="V1748" s="36"/>
      <c r="W1748" s="36"/>
      <c r="X1748" s="36"/>
      <c r="Y1748" s="36"/>
      <c r="Z1748" s="36"/>
      <c r="AA1748" s="36"/>
      <c r="AB1748" s="36"/>
      <c r="AC1748" s="36"/>
      <c r="AD1748" s="36"/>
      <c r="AE1748" s="36"/>
      <c r="AR1748" s="191" t="s">
        <v>106</v>
      </c>
      <c r="AT1748" s="191" t="s">
        <v>146</v>
      </c>
      <c r="AU1748" s="191" t="s">
        <v>78</v>
      </c>
      <c r="AY1748" s="19" t="s">
        <v>144</v>
      </c>
      <c r="BE1748" s="192">
        <f>IF(N1748="základní",J1748,0)</f>
        <v>0</v>
      </c>
      <c r="BF1748" s="192">
        <f>IF(N1748="snížená",J1748,0)</f>
        <v>0</v>
      </c>
      <c r="BG1748" s="192">
        <f>IF(N1748="zákl. přenesená",J1748,0)</f>
        <v>0</v>
      </c>
      <c r="BH1748" s="192">
        <f>IF(N1748="sníž. přenesená",J1748,0)</f>
        <v>0</v>
      </c>
      <c r="BI1748" s="192">
        <f>IF(N1748="nulová",J1748,0)</f>
        <v>0</v>
      </c>
      <c r="BJ1748" s="19" t="s">
        <v>74</v>
      </c>
      <c r="BK1748" s="192">
        <f>ROUND(I1748*H1748,2)</f>
        <v>0</v>
      </c>
      <c r="BL1748" s="19" t="s">
        <v>106</v>
      </c>
      <c r="BM1748" s="191" t="s">
        <v>1800</v>
      </c>
    </row>
    <row r="1749" spans="1:65" s="2" customFormat="1" ht="10.199999999999999">
      <c r="A1749" s="36"/>
      <c r="B1749" s="37"/>
      <c r="C1749" s="38"/>
      <c r="D1749" s="193" t="s">
        <v>152</v>
      </c>
      <c r="E1749" s="38"/>
      <c r="F1749" s="194" t="s">
        <v>1801</v>
      </c>
      <c r="G1749" s="38"/>
      <c r="H1749" s="38"/>
      <c r="I1749" s="195"/>
      <c r="J1749" s="38"/>
      <c r="K1749" s="38"/>
      <c r="L1749" s="41"/>
      <c r="M1749" s="196"/>
      <c r="N1749" s="197"/>
      <c r="O1749" s="66"/>
      <c r="P1749" s="66"/>
      <c r="Q1749" s="66"/>
      <c r="R1749" s="66"/>
      <c r="S1749" s="66"/>
      <c r="T1749" s="67"/>
      <c r="U1749" s="36"/>
      <c r="V1749" s="36"/>
      <c r="W1749" s="36"/>
      <c r="X1749" s="36"/>
      <c r="Y1749" s="36"/>
      <c r="Z1749" s="36"/>
      <c r="AA1749" s="36"/>
      <c r="AB1749" s="36"/>
      <c r="AC1749" s="36"/>
      <c r="AD1749" s="36"/>
      <c r="AE1749" s="36"/>
      <c r="AT1749" s="19" t="s">
        <v>152</v>
      </c>
      <c r="AU1749" s="19" t="s">
        <v>78</v>
      </c>
    </row>
    <row r="1750" spans="1:65" s="2" customFormat="1" ht="33" customHeight="1">
      <c r="A1750" s="36"/>
      <c r="B1750" s="37"/>
      <c r="C1750" s="180" t="s">
        <v>1802</v>
      </c>
      <c r="D1750" s="180" t="s">
        <v>146</v>
      </c>
      <c r="E1750" s="181" t="s">
        <v>1803</v>
      </c>
      <c r="F1750" s="182" t="s">
        <v>1804</v>
      </c>
      <c r="G1750" s="183" t="s">
        <v>184</v>
      </c>
      <c r="H1750" s="184">
        <v>156.03800000000001</v>
      </c>
      <c r="I1750" s="185"/>
      <c r="J1750" s="186">
        <f>ROUND(I1750*H1750,2)</f>
        <v>0</v>
      </c>
      <c r="K1750" s="182" t="s">
        <v>150</v>
      </c>
      <c r="L1750" s="41"/>
      <c r="M1750" s="187" t="s">
        <v>19</v>
      </c>
      <c r="N1750" s="188" t="s">
        <v>40</v>
      </c>
      <c r="O1750" s="66"/>
      <c r="P1750" s="189">
        <f>O1750*H1750</f>
        <v>0</v>
      </c>
      <c r="Q1750" s="189">
        <v>0</v>
      </c>
      <c r="R1750" s="189">
        <f>Q1750*H1750</f>
        <v>0</v>
      </c>
      <c r="S1750" s="189">
        <v>0</v>
      </c>
      <c r="T1750" s="190">
        <f>S1750*H1750</f>
        <v>0</v>
      </c>
      <c r="U1750" s="36"/>
      <c r="V1750" s="36"/>
      <c r="W1750" s="36"/>
      <c r="X1750" s="36"/>
      <c r="Y1750" s="36"/>
      <c r="Z1750" s="36"/>
      <c r="AA1750" s="36"/>
      <c r="AB1750" s="36"/>
      <c r="AC1750" s="36"/>
      <c r="AD1750" s="36"/>
      <c r="AE1750" s="36"/>
      <c r="AR1750" s="191" t="s">
        <v>106</v>
      </c>
      <c r="AT1750" s="191" t="s">
        <v>146</v>
      </c>
      <c r="AU1750" s="191" t="s">
        <v>78</v>
      </c>
      <c r="AY1750" s="19" t="s">
        <v>144</v>
      </c>
      <c r="BE1750" s="192">
        <f>IF(N1750="základní",J1750,0)</f>
        <v>0</v>
      </c>
      <c r="BF1750" s="192">
        <f>IF(N1750="snížená",J1750,0)</f>
        <v>0</v>
      </c>
      <c r="BG1750" s="192">
        <f>IF(N1750="zákl. přenesená",J1750,0)</f>
        <v>0</v>
      </c>
      <c r="BH1750" s="192">
        <f>IF(N1750="sníž. přenesená",J1750,0)</f>
        <v>0</v>
      </c>
      <c r="BI1750" s="192">
        <f>IF(N1750="nulová",J1750,0)</f>
        <v>0</v>
      </c>
      <c r="BJ1750" s="19" t="s">
        <v>74</v>
      </c>
      <c r="BK1750" s="192">
        <f>ROUND(I1750*H1750,2)</f>
        <v>0</v>
      </c>
      <c r="BL1750" s="19" t="s">
        <v>106</v>
      </c>
      <c r="BM1750" s="191" t="s">
        <v>1805</v>
      </c>
    </row>
    <row r="1751" spans="1:65" s="2" customFormat="1" ht="10.199999999999999">
      <c r="A1751" s="36"/>
      <c r="B1751" s="37"/>
      <c r="C1751" s="38"/>
      <c r="D1751" s="193" t="s">
        <v>152</v>
      </c>
      <c r="E1751" s="38"/>
      <c r="F1751" s="194" t="s">
        <v>1806</v>
      </c>
      <c r="G1751" s="38"/>
      <c r="H1751" s="38"/>
      <c r="I1751" s="195"/>
      <c r="J1751" s="38"/>
      <c r="K1751" s="38"/>
      <c r="L1751" s="41"/>
      <c r="M1751" s="196"/>
      <c r="N1751" s="197"/>
      <c r="O1751" s="66"/>
      <c r="P1751" s="66"/>
      <c r="Q1751" s="66"/>
      <c r="R1751" s="66"/>
      <c r="S1751" s="66"/>
      <c r="T1751" s="67"/>
      <c r="U1751" s="36"/>
      <c r="V1751" s="36"/>
      <c r="W1751" s="36"/>
      <c r="X1751" s="36"/>
      <c r="Y1751" s="36"/>
      <c r="Z1751" s="36"/>
      <c r="AA1751" s="36"/>
      <c r="AB1751" s="36"/>
      <c r="AC1751" s="36"/>
      <c r="AD1751" s="36"/>
      <c r="AE1751" s="36"/>
      <c r="AT1751" s="19" t="s">
        <v>152</v>
      </c>
      <c r="AU1751" s="19" t="s">
        <v>78</v>
      </c>
    </row>
    <row r="1752" spans="1:65" s="2" customFormat="1" ht="24.15" customHeight="1">
      <c r="A1752" s="36"/>
      <c r="B1752" s="37"/>
      <c r="C1752" s="180" t="s">
        <v>1807</v>
      </c>
      <c r="D1752" s="180" t="s">
        <v>146</v>
      </c>
      <c r="E1752" s="181" t="s">
        <v>1808</v>
      </c>
      <c r="F1752" s="182" t="s">
        <v>1809</v>
      </c>
      <c r="G1752" s="183" t="s">
        <v>184</v>
      </c>
      <c r="H1752" s="184">
        <v>1560.38</v>
      </c>
      <c r="I1752" s="185"/>
      <c r="J1752" s="186">
        <f>ROUND(I1752*H1752,2)</f>
        <v>0</v>
      </c>
      <c r="K1752" s="182" t="s">
        <v>150</v>
      </c>
      <c r="L1752" s="41"/>
      <c r="M1752" s="187" t="s">
        <v>19</v>
      </c>
      <c r="N1752" s="188" t="s">
        <v>40</v>
      </c>
      <c r="O1752" s="66"/>
      <c r="P1752" s="189">
        <f>O1752*H1752</f>
        <v>0</v>
      </c>
      <c r="Q1752" s="189">
        <v>0</v>
      </c>
      <c r="R1752" s="189">
        <f>Q1752*H1752</f>
        <v>0</v>
      </c>
      <c r="S1752" s="189">
        <v>0</v>
      </c>
      <c r="T1752" s="190">
        <f>S1752*H1752</f>
        <v>0</v>
      </c>
      <c r="U1752" s="36"/>
      <c r="V1752" s="36"/>
      <c r="W1752" s="36"/>
      <c r="X1752" s="36"/>
      <c r="Y1752" s="36"/>
      <c r="Z1752" s="36"/>
      <c r="AA1752" s="36"/>
      <c r="AB1752" s="36"/>
      <c r="AC1752" s="36"/>
      <c r="AD1752" s="36"/>
      <c r="AE1752" s="36"/>
      <c r="AR1752" s="191" t="s">
        <v>106</v>
      </c>
      <c r="AT1752" s="191" t="s">
        <v>146</v>
      </c>
      <c r="AU1752" s="191" t="s">
        <v>78</v>
      </c>
      <c r="AY1752" s="19" t="s">
        <v>144</v>
      </c>
      <c r="BE1752" s="192">
        <f>IF(N1752="základní",J1752,0)</f>
        <v>0</v>
      </c>
      <c r="BF1752" s="192">
        <f>IF(N1752="snížená",J1752,0)</f>
        <v>0</v>
      </c>
      <c r="BG1752" s="192">
        <f>IF(N1752="zákl. přenesená",J1752,0)</f>
        <v>0</v>
      </c>
      <c r="BH1752" s="192">
        <f>IF(N1752="sníž. přenesená",J1752,0)</f>
        <v>0</v>
      </c>
      <c r="BI1752" s="192">
        <f>IF(N1752="nulová",J1752,0)</f>
        <v>0</v>
      </c>
      <c r="BJ1752" s="19" t="s">
        <v>74</v>
      </c>
      <c r="BK1752" s="192">
        <f>ROUND(I1752*H1752,2)</f>
        <v>0</v>
      </c>
      <c r="BL1752" s="19" t="s">
        <v>106</v>
      </c>
      <c r="BM1752" s="191" t="s">
        <v>1810</v>
      </c>
    </row>
    <row r="1753" spans="1:65" s="2" customFormat="1" ht="10.199999999999999">
      <c r="A1753" s="36"/>
      <c r="B1753" s="37"/>
      <c r="C1753" s="38"/>
      <c r="D1753" s="193" t="s">
        <v>152</v>
      </c>
      <c r="E1753" s="38"/>
      <c r="F1753" s="194" t="s">
        <v>1811</v>
      </c>
      <c r="G1753" s="38"/>
      <c r="H1753" s="38"/>
      <c r="I1753" s="195"/>
      <c r="J1753" s="38"/>
      <c r="K1753" s="38"/>
      <c r="L1753" s="41"/>
      <c r="M1753" s="196"/>
      <c r="N1753" s="197"/>
      <c r="O1753" s="66"/>
      <c r="P1753" s="66"/>
      <c r="Q1753" s="66"/>
      <c r="R1753" s="66"/>
      <c r="S1753" s="66"/>
      <c r="T1753" s="67"/>
      <c r="U1753" s="36"/>
      <c r="V1753" s="36"/>
      <c r="W1753" s="36"/>
      <c r="X1753" s="36"/>
      <c r="Y1753" s="36"/>
      <c r="Z1753" s="36"/>
      <c r="AA1753" s="36"/>
      <c r="AB1753" s="36"/>
      <c r="AC1753" s="36"/>
      <c r="AD1753" s="36"/>
      <c r="AE1753" s="36"/>
      <c r="AT1753" s="19" t="s">
        <v>152</v>
      </c>
      <c r="AU1753" s="19" t="s">
        <v>78</v>
      </c>
    </row>
    <row r="1754" spans="1:65" s="14" customFormat="1" ht="10.199999999999999">
      <c r="B1754" s="209"/>
      <c r="C1754" s="210"/>
      <c r="D1754" s="200" t="s">
        <v>154</v>
      </c>
      <c r="E1754" s="210"/>
      <c r="F1754" s="212" t="s">
        <v>1812</v>
      </c>
      <c r="G1754" s="210"/>
      <c r="H1754" s="213">
        <v>1560.38</v>
      </c>
      <c r="I1754" s="214"/>
      <c r="J1754" s="210"/>
      <c r="K1754" s="210"/>
      <c r="L1754" s="215"/>
      <c r="M1754" s="216"/>
      <c r="N1754" s="217"/>
      <c r="O1754" s="217"/>
      <c r="P1754" s="217"/>
      <c r="Q1754" s="217"/>
      <c r="R1754" s="217"/>
      <c r="S1754" s="217"/>
      <c r="T1754" s="218"/>
      <c r="AT1754" s="219" t="s">
        <v>154</v>
      </c>
      <c r="AU1754" s="219" t="s">
        <v>78</v>
      </c>
      <c r="AV1754" s="14" t="s">
        <v>78</v>
      </c>
      <c r="AW1754" s="14" t="s">
        <v>4</v>
      </c>
      <c r="AX1754" s="14" t="s">
        <v>74</v>
      </c>
      <c r="AY1754" s="219" t="s">
        <v>144</v>
      </c>
    </row>
    <row r="1755" spans="1:65" s="2" customFormat="1" ht="21.75" customHeight="1">
      <c r="A1755" s="36"/>
      <c r="B1755" s="37"/>
      <c r="C1755" s="180" t="s">
        <v>1813</v>
      </c>
      <c r="D1755" s="180" t="s">
        <v>146</v>
      </c>
      <c r="E1755" s="181" t="s">
        <v>1814</v>
      </c>
      <c r="F1755" s="182" t="s">
        <v>1815</v>
      </c>
      <c r="G1755" s="183" t="s">
        <v>184</v>
      </c>
      <c r="H1755" s="184">
        <v>156.03800000000001</v>
      </c>
      <c r="I1755" s="185"/>
      <c r="J1755" s="186">
        <f>ROUND(I1755*H1755,2)</f>
        <v>0</v>
      </c>
      <c r="K1755" s="182" t="s">
        <v>150</v>
      </c>
      <c r="L1755" s="41"/>
      <c r="M1755" s="187" t="s">
        <v>19</v>
      </c>
      <c r="N1755" s="188" t="s">
        <v>40</v>
      </c>
      <c r="O1755" s="66"/>
      <c r="P1755" s="189">
        <f>O1755*H1755</f>
        <v>0</v>
      </c>
      <c r="Q1755" s="189">
        <v>0</v>
      </c>
      <c r="R1755" s="189">
        <f>Q1755*H1755</f>
        <v>0</v>
      </c>
      <c r="S1755" s="189">
        <v>0</v>
      </c>
      <c r="T1755" s="190">
        <f>S1755*H1755</f>
        <v>0</v>
      </c>
      <c r="U1755" s="36"/>
      <c r="V1755" s="36"/>
      <c r="W1755" s="36"/>
      <c r="X1755" s="36"/>
      <c r="Y1755" s="36"/>
      <c r="Z1755" s="36"/>
      <c r="AA1755" s="36"/>
      <c r="AB1755" s="36"/>
      <c r="AC1755" s="36"/>
      <c r="AD1755" s="36"/>
      <c r="AE1755" s="36"/>
      <c r="AR1755" s="191" t="s">
        <v>106</v>
      </c>
      <c r="AT1755" s="191" t="s">
        <v>146</v>
      </c>
      <c r="AU1755" s="191" t="s">
        <v>78</v>
      </c>
      <c r="AY1755" s="19" t="s">
        <v>144</v>
      </c>
      <c r="BE1755" s="192">
        <f>IF(N1755="základní",J1755,0)</f>
        <v>0</v>
      </c>
      <c r="BF1755" s="192">
        <f>IF(N1755="snížená",J1755,0)</f>
        <v>0</v>
      </c>
      <c r="BG1755" s="192">
        <f>IF(N1755="zákl. přenesená",J1755,0)</f>
        <v>0</v>
      </c>
      <c r="BH1755" s="192">
        <f>IF(N1755="sníž. přenesená",J1755,0)</f>
        <v>0</v>
      </c>
      <c r="BI1755" s="192">
        <f>IF(N1755="nulová",J1755,0)</f>
        <v>0</v>
      </c>
      <c r="BJ1755" s="19" t="s">
        <v>74</v>
      </c>
      <c r="BK1755" s="192">
        <f>ROUND(I1755*H1755,2)</f>
        <v>0</v>
      </c>
      <c r="BL1755" s="19" t="s">
        <v>106</v>
      </c>
      <c r="BM1755" s="191" t="s">
        <v>1816</v>
      </c>
    </row>
    <row r="1756" spans="1:65" s="2" customFormat="1" ht="10.199999999999999">
      <c r="A1756" s="36"/>
      <c r="B1756" s="37"/>
      <c r="C1756" s="38"/>
      <c r="D1756" s="193" t="s">
        <v>152</v>
      </c>
      <c r="E1756" s="38"/>
      <c r="F1756" s="194" t="s">
        <v>1817</v>
      </c>
      <c r="G1756" s="38"/>
      <c r="H1756" s="38"/>
      <c r="I1756" s="195"/>
      <c r="J1756" s="38"/>
      <c r="K1756" s="38"/>
      <c r="L1756" s="41"/>
      <c r="M1756" s="196"/>
      <c r="N1756" s="197"/>
      <c r="O1756" s="66"/>
      <c r="P1756" s="66"/>
      <c r="Q1756" s="66"/>
      <c r="R1756" s="66"/>
      <c r="S1756" s="66"/>
      <c r="T1756" s="67"/>
      <c r="U1756" s="36"/>
      <c r="V1756" s="36"/>
      <c r="W1756" s="36"/>
      <c r="X1756" s="36"/>
      <c r="Y1756" s="36"/>
      <c r="Z1756" s="36"/>
      <c r="AA1756" s="36"/>
      <c r="AB1756" s="36"/>
      <c r="AC1756" s="36"/>
      <c r="AD1756" s="36"/>
      <c r="AE1756" s="36"/>
      <c r="AT1756" s="19" t="s">
        <v>152</v>
      </c>
      <c r="AU1756" s="19" t="s">
        <v>78</v>
      </c>
    </row>
    <row r="1757" spans="1:65" s="2" customFormat="1" ht="24.15" customHeight="1">
      <c r="A1757" s="36"/>
      <c r="B1757" s="37"/>
      <c r="C1757" s="180" t="s">
        <v>1818</v>
      </c>
      <c r="D1757" s="180" t="s">
        <v>146</v>
      </c>
      <c r="E1757" s="181" t="s">
        <v>1819</v>
      </c>
      <c r="F1757" s="182" t="s">
        <v>1820</v>
      </c>
      <c r="G1757" s="183" t="s">
        <v>184</v>
      </c>
      <c r="H1757" s="184">
        <v>156.03800000000001</v>
      </c>
      <c r="I1757" s="185"/>
      <c r="J1757" s="186">
        <f>ROUND(I1757*H1757,2)</f>
        <v>0</v>
      </c>
      <c r="K1757" s="182" t="s">
        <v>150</v>
      </c>
      <c r="L1757" s="41"/>
      <c r="M1757" s="187" t="s">
        <v>19</v>
      </c>
      <c r="N1757" s="188" t="s">
        <v>40</v>
      </c>
      <c r="O1757" s="66"/>
      <c r="P1757" s="189">
        <f>O1757*H1757</f>
        <v>0</v>
      </c>
      <c r="Q1757" s="189">
        <v>0</v>
      </c>
      <c r="R1757" s="189">
        <f>Q1757*H1757</f>
        <v>0</v>
      </c>
      <c r="S1757" s="189">
        <v>0</v>
      </c>
      <c r="T1757" s="190">
        <f>S1757*H1757</f>
        <v>0</v>
      </c>
      <c r="U1757" s="36"/>
      <c r="V1757" s="36"/>
      <c r="W1757" s="36"/>
      <c r="X1757" s="36"/>
      <c r="Y1757" s="36"/>
      <c r="Z1757" s="36"/>
      <c r="AA1757" s="36"/>
      <c r="AB1757" s="36"/>
      <c r="AC1757" s="36"/>
      <c r="AD1757" s="36"/>
      <c r="AE1757" s="36"/>
      <c r="AR1757" s="191" t="s">
        <v>106</v>
      </c>
      <c r="AT1757" s="191" t="s">
        <v>146</v>
      </c>
      <c r="AU1757" s="191" t="s">
        <v>78</v>
      </c>
      <c r="AY1757" s="19" t="s">
        <v>144</v>
      </c>
      <c r="BE1757" s="192">
        <f>IF(N1757="základní",J1757,0)</f>
        <v>0</v>
      </c>
      <c r="BF1757" s="192">
        <f>IF(N1757="snížená",J1757,0)</f>
        <v>0</v>
      </c>
      <c r="BG1757" s="192">
        <f>IF(N1757="zákl. přenesená",J1757,0)</f>
        <v>0</v>
      </c>
      <c r="BH1757" s="192">
        <f>IF(N1757="sníž. přenesená",J1757,0)</f>
        <v>0</v>
      </c>
      <c r="BI1757" s="192">
        <f>IF(N1757="nulová",J1757,0)</f>
        <v>0</v>
      </c>
      <c r="BJ1757" s="19" t="s">
        <v>74</v>
      </c>
      <c r="BK1757" s="192">
        <f>ROUND(I1757*H1757,2)</f>
        <v>0</v>
      </c>
      <c r="BL1757" s="19" t="s">
        <v>106</v>
      </c>
      <c r="BM1757" s="191" t="s">
        <v>1821</v>
      </c>
    </row>
    <row r="1758" spans="1:65" s="2" customFormat="1" ht="10.199999999999999">
      <c r="A1758" s="36"/>
      <c r="B1758" s="37"/>
      <c r="C1758" s="38"/>
      <c r="D1758" s="193" t="s">
        <v>152</v>
      </c>
      <c r="E1758" s="38"/>
      <c r="F1758" s="194" t="s">
        <v>1822</v>
      </c>
      <c r="G1758" s="38"/>
      <c r="H1758" s="38"/>
      <c r="I1758" s="195"/>
      <c r="J1758" s="38"/>
      <c r="K1758" s="38"/>
      <c r="L1758" s="41"/>
      <c r="M1758" s="196"/>
      <c r="N1758" s="197"/>
      <c r="O1758" s="66"/>
      <c r="P1758" s="66"/>
      <c r="Q1758" s="66"/>
      <c r="R1758" s="66"/>
      <c r="S1758" s="66"/>
      <c r="T1758" s="67"/>
      <c r="U1758" s="36"/>
      <c r="V1758" s="36"/>
      <c r="W1758" s="36"/>
      <c r="X1758" s="36"/>
      <c r="Y1758" s="36"/>
      <c r="Z1758" s="36"/>
      <c r="AA1758" s="36"/>
      <c r="AB1758" s="36"/>
      <c r="AC1758" s="36"/>
      <c r="AD1758" s="36"/>
      <c r="AE1758" s="36"/>
      <c r="AT1758" s="19" t="s">
        <v>152</v>
      </c>
      <c r="AU1758" s="19" t="s">
        <v>78</v>
      </c>
    </row>
    <row r="1759" spans="1:65" s="12" customFormat="1" ht="22.8" customHeight="1">
      <c r="B1759" s="164"/>
      <c r="C1759" s="165"/>
      <c r="D1759" s="166" t="s">
        <v>68</v>
      </c>
      <c r="E1759" s="178" t="s">
        <v>1823</v>
      </c>
      <c r="F1759" s="178" t="s">
        <v>1824</v>
      </c>
      <c r="G1759" s="165"/>
      <c r="H1759" s="165"/>
      <c r="I1759" s="168"/>
      <c r="J1759" s="179">
        <f>BK1759</f>
        <v>0</v>
      </c>
      <c r="K1759" s="165"/>
      <c r="L1759" s="170"/>
      <c r="M1759" s="171"/>
      <c r="N1759" s="172"/>
      <c r="O1759" s="172"/>
      <c r="P1759" s="173">
        <f>SUM(P1760:P1761)</f>
        <v>0</v>
      </c>
      <c r="Q1759" s="172"/>
      <c r="R1759" s="173">
        <f>SUM(R1760:R1761)</f>
        <v>0</v>
      </c>
      <c r="S1759" s="172"/>
      <c r="T1759" s="174">
        <f>SUM(T1760:T1761)</f>
        <v>0</v>
      </c>
      <c r="AR1759" s="175" t="s">
        <v>74</v>
      </c>
      <c r="AT1759" s="176" t="s">
        <v>68</v>
      </c>
      <c r="AU1759" s="176" t="s">
        <v>74</v>
      </c>
      <c r="AY1759" s="175" t="s">
        <v>144</v>
      </c>
      <c r="BK1759" s="177">
        <f>SUM(BK1760:BK1761)</f>
        <v>0</v>
      </c>
    </row>
    <row r="1760" spans="1:65" s="2" customFormat="1" ht="33" customHeight="1">
      <c r="A1760" s="36"/>
      <c r="B1760" s="37"/>
      <c r="C1760" s="180" t="s">
        <v>1825</v>
      </c>
      <c r="D1760" s="180" t="s">
        <v>146</v>
      </c>
      <c r="E1760" s="181" t="s">
        <v>1826</v>
      </c>
      <c r="F1760" s="182" t="s">
        <v>1827</v>
      </c>
      <c r="G1760" s="183" t="s">
        <v>184</v>
      </c>
      <c r="H1760" s="184">
        <v>775.41499999999996</v>
      </c>
      <c r="I1760" s="185"/>
      <c r="J1760" s="186">
        <f>ROUND(I1760*H1760,2)</f>
        <v>0</v>
      </c>
      <c r="K1760" s="182" t="s">
        <v>150</v>
      </c>
      <c r="L1760" s="41"/>
      <c r="M1760" s="187" t="s">
        <v>19</v>
      </c>
      <c r="N1760" s="188" t="s">
        <v>40</v>
      </c>
      <c r="O1760" s="66"/>
      <c r="P1760" s="189">
        <f>O1760*H1760</f>
        <v>0</v>
      </c>
      <c r="Q1760" s="189">
        <v>0</v>
      </c>
      <c r="R1760" s="189">
        <f>Q1760*H1760</f>
        <v>0</v>
      </c>
      <c r="S1760" s="189">
        <v>0</v>
      </c>
      <c r="T1760" s="190">
        <f>S1760*H1760</f>
        <v>0</v>
      </c>
      <c r="U1760" s="36"/>
      <c r="V1760" s="36"/>
      <c r="W1760" s="36"/>
      <c r="X1760" s="36"/>
      <c r="Y1760" s="36"/>
      <c r="Z1760" s="36"/>
      <c r="AA1760" s="36"/>
      <c r="AB1760" s="36"/>
      <c r="AC1760" s="36"/>
      <c r="AD1760" s="36"/>
      <c r="AE1760" s="36"/>
      <c r="AR1760" s="191" t="s">
        <v>106</v>
      </c>
      <c r="AT1760" s="191" t="s">
        <v>146</v>
      </c>
      <c r="AU1760" s="191" t="s">
        <v>78</v>
      </c>
      <c r="AY1760" s="19" t="s">
        <v>144</v>
      </c>
      <c r="BE1760" s="192">
        <f>IF(N1760="základní",J1760,0)</f>
        <v>0</v>
      </c>
      <c r="BF1760" s="192">
        <f>IF(N1760="snížená",J1760,0)</f>
        <v>0</v>
      </c>
      <c r="BG1760" s="192">
        <f>IF(N1760="zákl. přenesená",J1760,0)</f>
        <v>0</v>
      </c>
      <c r="BH1760" s="192">
        <f>IF(N1760="sníž. přenesená",J1760,0)</f>
        <v>0</v>
      </c>
      <c r="BI1760" s="192">
        <f>IF(N1760="nulová",J1760,0)</f>
        <v>0</v>
      </c>
      <c r="BJ1760" s="19" t="s">
        <v>74</v>
      </c>
      <c r="BK1760" s="192">
        <f>ROUND(I1760*H1760,2)</f>
        <v>0</v>
      </c>
      <c r="BL1760" s="19" t="s">
        <v>106</v>
      </c>
      <c r="BM1760" s="191" t="s">
        <v>1828</v>
      </c>
    </row>
    <row r="1761" spans="1:65" s="2" customFormat="1" ht="10.199999999999999">
      <c r="A1761" s="36"/>
      <c r="B1761" s="37"/>
      <c r="C1761" s="38"/>
      <c r="D1761" s="193" t="s">
        <v>152</v>
      </c>
      <c r="E1761" s="38"/>
      <c r="F1761" s="194" t="s">
        <v>1829</v>
      </c>
      <c r="G1761" s="38"/>
      <c r="H1761" s="38"/>
      <c r="I1761" s="195"/>
      <c r="J1761" s="38"/>
      <c r="K1761" s="38"/>
      <c r="L1761" s="41"/>
      <c r="M1761" s="196"/>
      <c r="N1761" s="197"/>
      <c r="O1761" s="66"/>
      <c r="P1761" s="66"/>
      <c r="Q1761" s="66"/>
      <c r="R1761" s="66"/>
      <c r="S1761" s="66"/>
      <c r="T1761" s="67"/>
      <c r="U1761" s="36"/>
      <c r="V1761" s="36"/>
      <c r="W1761" s="36"/>
      <c r="X1761" s="36"/>
      <c r="Y1761" s="36"/>
      <c r="Z1761" s="36"/>
      <c r="AA1761" s="36"/>
      <c r="AB1761" s="36"/>
      <c r="AC1761" s="36"/>
      <c r="AD1761" s="36"/>
      <c r="AE1761" s="36"/>
      <c r="AT1761" s="19" t="s">
        <v>152</v>
      </c>
      <c r="AU1761" s="19" t="s">
        <v>78</v>
      </c>
    </row>
    <row r="1762" spans="1:65" s="12" customFormat="1" ht="25.95" customHeight="1">
      <c r="B1762" s="164"/>
      <c r="C1762" s="165"/>
      <c r="D1762" s="166" t="s">
        <v>68</v>
      </c>
      <c r="E1762" s="167" t="s">
        <v>1830</v>
      </c>
      <c r="F1762" s="167" t="s">
        <v>1831</v>
      </c>
      <c r="G1762" s="165"/>
      <c r="H1762" s="165"/>
      <c r="I1762" s="168"/>
      <c r="J1762" s="169">
        <f>BK1762</f>
        <v>0</v>
      </c>
      <c r="K1762" s="165"/>
      <c r="L1762" s="170"/>
      <c r="M1762" s="171"/>
      <c r="N1762" s="172"/>
      <c r="O1762" s="172"/>
      <c r="P1762" s="173">
        <f>P1763+P1836+P2031+P2160+P2174+P2187+P2189+P2276+P2337+P2355+P2362+P2677+P2848+P2903+P3014+P3022+P3103+P3187+P3275</f>
        <v>0</v>
      </c>
      <c r="Q1762" s="172"/>
      <c r="R1762" s="173">
        <f>R1763+R1836+R2031+R2160+R2174+R2187+R2189+R2276+R2337+R2355+R2362+R2677+R2848+R2903+R3014+R3022+R3103+R3187+R3275</f>
        <v>60.472769530000015</v>
      </c>
      <c r="S1762" s="172"/>
      <c r="T1762" s="174">
        <f>T1763+T1836+T2031+T2160+T2174+T2187+T2189+T2276+T2337+T2355+T2362+T2677+T2848+T2903+T3014+T3022+T3103+T3187+T3275</f>
        <v>17.67306146</v>
      </c>
      <c r="AR1762" s="175" t="s">
        <v>78</v>
      </c>
      <c r="AT1762" s="176" t="s">
        <v>68</v>
      </c>
      <c r="AU1762" s="176" t="s">
        <v>69</v>
      </c>
      <c r="AY1762" s="175" t="s">
        <v>144</v>
      </c>
      <c r="BK1762" s="177">
        <f>BK1763+BK1836+BK2031+BK2160+BK2174+BK2187+BK2189+BK2276+BK2337+BK2355+BK2362+BK2677+BK2848+BK2903+BK3014+BK3022+BK3103+BK3187+BK3275</f>
        <v>0</v>
      </c>
    </row>
    <row r="1763" spans="1:65" s="12" customFormat="1" ht="22.8" customHeight="1">
      <c r="B1763" s="164"/>
      <c r="C1763" s="165"/>
      <c r="D1763" s="166" t="s">
        <v>68</v>
      </c>
      <c r="E1763" s="178" t="s">
        <v>1832</v>
      </c>
      <c r="F1763" s="178" t="s">
        <v>1833</v>
      </c>
      <c r="G1763" s="165"/>
      <c r="H1763" s="165"/>
      <c r="I1763" s="168"/>
      <c r="J1763" s="179">
        <f>BK1763</f>
        <v>0</v>
      </c>
      <c r="K1763" s="165"/>
      <c r="L1763" s="170"/>
      <c r="M1763" s="171"/>
      <c r="N1763" s="172"/>
      <c r="O1763" s="172"/>
      <c r="P1763" s="173">
        <f>SUM(P1764:P1835)</f>
        <v>0</v>
      </c>
      <c r="Q1763" s="172"/>
      <c r="R1763" s="173">
        <f>SUM(R1764:R1835)</f>
        <v>3.4846456200000002</v>
      </c>
      <c r="S1763" s="172"/>
      <c r="T1763" s="174">
        <f>SUM(T1764:T1835)</f>
        <v>0.16674</v>
      </c>
      <c r="AR1763" s="175" t="s">
        <v>78</v>
      </c>
      <c r="AT1763" s="176" t="s">
        <v>68</v>
      </c>
      <c r="AU1763" s="176" t="s">
        <v>74</v>
      </c>
      <c r="AY1763" s="175" t="s">
        <v>144</v>
      </c>
      <c r="BK1763" s="177">
        <f>SUM(BK1764:BK1835)</f>
        <v>0</v>
      </c>
    </row>
    <row r="1764" spans="1:65" s="2" customFormat="1" ht="21.75" customHeight="1">
      <c r="A1764" s="36"/>
      <c r="B1764" s="37"/>
      <c r="C1764" s="180" t="s">
        <v>1834</v>
      </c>
      <c r="D1764" s="180" t="s">
        <v>146</v>
      </c>
      <c r="E1764" s="181" t="s">
        <v>1835</v>
      </c>
      <c r="F1764" s="182" t="s">
        <v>1836</v>
      </c>
      <c r="G1764" s="183" t="s">
        <v>232</v>
      </c>
      <c r="H1764" s="184">
        <v>322.62400000000002</v>
      </c>
      <c r="I1764" s="185"/>
      <c r="J1764" s="186">
        <f>ROUND(I1764*H1764,2)</f>
        <v>0</v>
      </c>
      <c r="K1764" s="182" t="s">
        <v>150</v>
      </c>
      <c r="L1764" s="41"/>
      <c r="M1764" s="187" t="s">
        <v>19</v>
      </c>
      <c r="N1764" s="188" t="s">
        <v>40</v>
      </c>
      <c r="O1764" s="66"/>
      <c r="P1764" s="189">
        <f>O1764*H1764</f>
        <v>0</v>
      </c>
      <c r="Q1764" s="189">
        <v>0</v>
      </c>
      <c r="R1764" s="189">
        <f>Q1764*H1764</f>
        <v>0</v>
      </c>
      <c r="S1764" s="189">
        <v>0</v>
      </c>
      <c r="T1764" s="190">
        <f>S1764*H1764</f>
        <v>0</v>
      </c>
      <c r="U1764" s="36"/>
      <c r="V1764" s="36"/>
      <c r="W1764" s="36"/>
      <c r="X1764" s="36"/>
      <c r="Y1764" s="36"/>
      <c r="Z1764" s="36"/>
      <c r="AA1764" s="36"/>
      <c r="AB1764" s="36"/>
      <c r="AC1764" s="36"/>
      <c r="AD1764" s="36"/>
      <c r="AE1764" s="36"/>
      <c r="AR1764" s="191" t="s">
        <v>542</v>
      </c>
      <c r="AT1764" s="191" t="s">
        <v>146</v>
      </c>
      <c r="AU1764" s="191" t="s">
        <v>78</v>
      </c>
      <c r="AY1764" s="19" t="s">
        <v>144</v>
      </c>
      <c r="BE1764" s="192">
        <f>IF(N1764="základní",J1764,0)</f>
        <v>0</v>
      </c>
      <c r="BF1764" s="192">
        <f>IF(N1764="snížená",J1764,0)</f>
        <v>0</v>
      </c>
      <c r="BG1764" s="192">
        <f>IF(N1764="zákl. přenesená",J1764,0)</f>
        <v>0</v>
      </c>
      <c r="BH1764" s="192">
        <f>IF(N1764="sníž. přenesená",J1764,0)</f>
        <v>0</v>
      </c>
      <c r="BI1764" s="192">
        <f>IF(N1764="nulová",J1764,0)</f>
        <v>0</v>
      </c>
      <c r="BJ1764" s="19" t="s">
        <v>74</v>
      </c>
      <c r="BK1764" s="192">
        <f>ROUND(I1764*H1764,2)</f>
        <v>0</v>
      </c>
      <c r="BL1764" s="19" t="s">
        <v>542</v>
      </c>
      <c r="BM1764" s="191" t="s">
        <v>1837</v>
      </c>
    </row>
    <row r="1765" spans="1:65" s="2" customFormat="1" ht="10.199999999999999">
      <c r="A1765" s="36"/>
      <c r="B1765" s="37"/>
      <c r="C1765" s="38"/>
      <c r="D1765" s="193" t="s">
        <v>152</v>
      </c>
      <c r="E1765" s="38"/>
      <c r="F1765" s="194" t="s">
        <v>1838</v>
      </c>
      <c r="G1765" s="38"/>
      <c r="H1765" s="38"/>
      <c r="I1765" s="195"/>
      <c r="J1765" s="38"/>
      <c r="K1765" s="38"/>
      <c r="L1765" s="41"/>
      <c r="M1765" s="196"/>
      <c r="N1765" s="197"/>
      <c r="O1765" s="66"/>
      <c r="P1765" s="66"/>
      <c r="Q1765" s="66"/>
      <c r="R1765" s="66"/>
      <c r="S1765" s="66"/>
      <c r="T1765" s="67"/>
      <c r="U1765" s="36"/>
      <c r="V1765" s="36"/>
      <c r="W1765" s="36"/>
      <c r="X1765" s="36"/>
      <c r="Y1765" s="36"/>
      <c r="Z1765" s="36"/>
      <c r="AA1765" s="36"/>
      <c r="AB1765" s="36"/>
      <c r="AC1765" s="36"/>
      <c r="AD1765" s="36"/>
      <c r="AE1765" s="36"/>
      <c r="AT1765" s="19" t="s">
        <v>152</v>
      </c>
      <c r="AU1765" s="19" t="s">
        <v>78</v>
      </c>
    </row>
    <row r="1766" spans="1:65" s="13" customFormat="1" ht="10.199999999999999">
      <c r="B1766" s="198"/>
      <c r="C1766" s="199"/>
      <c r="D1766" s="200" t="s">
        <v>154</v>
      </c>
      <c r="E1766" s="201" t="s">
        <v>19</v>
      </c>
      <c r="F1766" s="202" t="s">
        <v>1839</v>
      </c>
      <c r="G1766" s="199"/>
      <c r="H1766" s="201" t="s">
        <v>19</v>
      </c>
      <c r="I1766" s="203"/>
      <c r="J1766" s="199"/>
      <c r="K1766" s="199"/>
      <c r="L1766" s="204"/>
      <c r="M1766" s="205"/>
      <c r="N1766" s="206"/>
      <c r="O1766" s="206"/>
      <c r="P1766" s="206"/>
      <c r="Q1766" s="206"/>
      <c r="R1766" s="206"/>
      <c r="S1766" s="206"/>
      <c r="T1766" s="207"/>
      <c r="AT1766" s="208" t="s">
        <v>154</v>
      </c>
      <c r="AU1766" s="208" t="s">
        <v>78</v>
      </c>
      <c r="AV1766" s="13" t="s">
        <v>74</v>
      </c>
      <c r="AW1766" s="13" t="s">
        <v>31</v>
      </c>
      <c r="AX1766" s="13" t="s">
        <v>69</v>
      </c>
      <c r="AY1766" s="208" t="s">
        <v>144</v>
      </c>
    </row>
    <row r="1767" spans="1:65" s="14" customFormat="1" ht="10.199999999999999">
      <c r="B1767" s="209"/>
      <c r="C1767" s="210"/>
      <c r="D1767" s="200" t="s">
        <v>154</v>
      </c>
      <c r="E1767" s="211" t="s">
        <v>19</v>
      </c>
      <c r="F1767" s="212" t="s">
        <v>1444</v>
      </c>
      <c r="G1767" s="210"/>
      <c r="H1767" s="213">
        <v>280.93900000000002</v>
      </c>
      <c r="I1767" s="214"/>
      <c r="J1767" s="210"/>
      <c r="K1767" s="210"/>
      <c r="L1767" s="215"/>
      <c r="M1767" s="216"/>
      <c r="N1767" s="217"/>
      <c r="O1767" s="217"/>
      <c r="P1767" s="217"/>
      <c r="Q1767" s="217"/>
      <c r="R1767" s="217"/>
      <c r="S1767" s="217"/>
      <c r="T1767" s="218"/>
      <c r="AT1767" s="219" t="s">
        <v>154</v>
      </c>
      <c r="AU1767" s="219" t="s">
        <v>78</v>
      </c>
      <c r="AV1767" s="14" t="s">
        <v>78</v>
      </c>
      <c r="AW1767" s="14" t="s">
        <v>31</v>
      </c>
      <c r="AX1767" s="14" t="s">
        <v>69</v>
      </c>
      <c r="AY1767" s="219" t="s">
        <v>144</v>
      </c>
    </row>
    <row r="1768" spans="1:65" s="13" customFormat="1" ht="10.199999999999999">
      <c r="B1768" s="198"/>
      <c r="C1768" s="199"/>
      <c r="D1768" s="200" t="s">
        <v>154</v>
      </c>
      <c r="E1768" s="201" t="s">
        <v>19</v>
      </c>
      <c r="F1768" s="202" t="s">
        <v>1379</v>
      </c>
      <c r="G1768" s="199"/>
      <c r="H1768" s="201" t="s">
        <v>19</v>
      </c>
      <c r="I1768" s="203"/>
      <c r="J1768" s="199"/>
      <c r="K1768" s="199"/>
      <c r="L1768" s="204"/>
      <c r="M1768" s="205"/>
      <c r="N1768" s="206"/>
      <c r="O1768" s="206"/>
      <c r="P1768" s="206"/>
      <c r="Q1768" s="206"/>
      <c r="R1768" s="206"/>
      <c r="S1768" s="206"/>
      <c r="T1768" s="207"/>
      <c r="AT1768" s="208" t="s">
        <v>154</v>
      </c>
      <c r="AU1768" s="208" t="s">
        <v>78</v>
      </c>
      <c r="AV1768" s="13" t="s">
        <v>74</v>
      </c>
      <c r="AW1768" s="13" t="s">
        <v>31</v>
      </c>
      <c r="AX1768" s="13" t="s">
        <v>69</v>
      </c>
      <c r="AY1768" s="208" t="s">
        <v>144</v>
      </c>
    </row>
    <row r="1769" spans="1:65" s="14" customFormat="1" ht="10.199999999999999">
      <c r="B1769" s="209"/>
      <c r="C1769" s="210"/>
      <c r="D1769" s="200" t="s">
        <v>154</v>
      </c>
      <c r="E1769" s="211" t="s">
        <v>19</v>
      </c>
      <c r="F1769" s="212" t="s">
        <v>1840</v>
      </c>
      <c r="G1769" s="210"/>
      <c r="H1769" s="213">
        <v>32.965000000000003</v>
      </c>
      <c r="I1769" s="214"/>
      <c r="J1769" s="210"/>
      <c r="K1769" s="210"/>
      <c r="L1769" s="215"/>
      <c r="M1769" s="216"/>
      <c r="N1769" s="217"/>
      <c r="O1769" s="217"/>
      <c r="P1769" s="217"/>
      <c r="Q1769" s="217"/>
      <c r="R1769" s="217"/>
      <c r="S1769" s="217"/>
      <c r="T1769" s="218"/>
      <c r="AT1769" s="219" t="s">
        <v>154</v>
      </c>
      <c r="AU1769" s="219" t="s">
        <v>78</v>
      </c>
      <c r="AV1769" s="14" t="s">
        <v>78</v>
      </c>
      <c r="AW1769" s="14" t="s">
        <v>31</v>
      </c>
      <c r="AX1769" s="14" t="s">
        <v>69</v>
      </c>
      <c r="AY1769" s="219" t="s">
        <v>144</v>
      </c>
    </row>
    <row r="1770" spans="1:65" s="13" customFormat="1" ht="10.199999999999999">
      <c r="B1770" s="198"/>
      <c r="C1770" s="199"/>
      <c r="D1770" s="200" t="s">
        <v>154</v>
      </c>
      <c r="E1770" s="201" t="s">
        <v>19</v>
      </c>
      <c r="F1770" s="202" t="s">
        <v>1388</v>
      </c>
      <c r="G1770" s="199"/>
      <c r="H1770" s="201" t="s">
        <v>19</v>
      </c>
      <c r="I1770" s="203"/>
      <c r="J1770" s="199"/>
      <c r="K1770" s="199"/>
      <c r="L1770" s="204"/>
      <c r="M1770" s="205"/>
      <c r="N1770" s="206"/>
      <c r="O1770" s="206"/>
      <c r="P1770" s="206"/>
      <c r="Q1770" s="206"/>
      <c r="R1770" s="206"/>
      <c r="S1770" s="206"/>
      <c r="T1770" s="207"/>
      <c r="AT1770" s="208" t="s">
        <v>154</v>
      </c>
      <c r="AU1770" s="208" t="s">
        <v>78</v>
      </c>
      <c r="AV1770" s="13" t="s">
        <v>74</v>
      </c>
      <c r="AW1770" s="13" t="s">
        <v>31</v>
      </c>
      <c r="AX1770" s="13" t="s">
        <v>69</v>
      </c>
      <c r="AY1770" s="208" t="s">
        <v>144</v>
      </c>
    </row>
    <row r="1771" spans="1:65" s="14" customFormat="1" ht="10.199999999999999">
      <c r="B1771" s="209"/>
      <c r="C1771" s="210"/>
      <c r="D1771" s="200" t="s">
        <v>154</v>
      </c>
      <c r="E1771" s="211" t="s">
        <v>19</v>
      </c>
      <c r="F1771" s="212" t="s">
        <v>1841</v>
      </c>
      <c r="G1771" s="210"/>
      <c r="H1771" s="213">
        <v>8.7200000000000006</v>
      </c>
      <c r="I1771" s="214"/>
      <c r="J1771" s="210"/>
      <c r="K1771" s="210"/>
      <c r="L1771" s="215"/>
      <c r="M1771" s="216"/>
      <c r="N1771" s="217"/>
      <c r="O1771" s="217"/>
      <c r="P1771" s="217"/>
      <c r="Q1771" s="217"/>
      <c r="R1771" s="217"/>
      <c r="S1771" s="217"/>
      <c r="T1771" s="218"/>
      <c r="AT1771" s="219" t="s">
        <v>154</v>
      </c>
      <c r="AU1771" s="219" t="s">
        <v>78</v>
      </c>
      <c r="AV1771" s="14" t="s">
        <v>78</v>
      </c>
      <c r="AW1771" s="14" t="s">
        <v>31</v>
      </c>
      <c r="AX1771" s="14" t="s">
        <v>69</v>
      </c>
      <c r="AY1771" s="219" t="s">
        <v>144</v>
      </c>
    </row>
    <row r="1772" spans="1:65" s="15" customFormat="1" ht="10.199999999999999">
      <c r="B1772" s="220"/>
      <c r="C1772" s="221"/>
      <c r="D1772" s="200" t="s">
        <v>154</v>
      </c>
      <c r="E1772" s="222" t="s">
        <v>19</v>
      </c>
      <c r="F1772" s="223" t="s">
        <v>158</v>
      </c>
      <c r="G1772" s="221"/>
      <c r="H1772" s="224">
        <v>322.62400000000002</v>
      </c>
      <c r="I1772" s="225"/>
      <c r="J1772" s="221"/>
      <c r="K1772" s="221"/>
      <c r="L1772" s="226"/>
      <c r="M1772" s="227"/>
      <c r="N1772" s="228"/>
      <c r="O1772" s="228"/>
      <c r="P1772" s="228"/>
      <c r="Q1772" s="228"/>
      <c r="R1772" s="228"/>
      <c r="S1772" s="228"/>
      <c r="T1772" s="229"/>
      <c r="AT1772" s="230" t="s">
        <v>154</v>
      </c>
      <c r="AU1772" s="230" t="s">
        <v>78</v>
      </c>
      <c r="AV1772" s="15" t="s">
        <v>106</v>
      </c>
      <c r="AW1772" s="15" t="s">
        <v>31</v>
      </c>
      <c r="AX1772" s="15" t="s">
        <v>74</v>
      </c>
      <c r="AY1772" s="230" t="s">
        <v>144</v>
      </c>
    </row>
    <row r="1773" spans="1:65" s="2" customFormat="1" ht="21.75" customHeight="1">
      <c r="A1773" s="36"/>
      <c r="B1773" s="37"/>
      <c r="C1773" s="180" t="s">
        <v>1842</v>
      </c>
      <c r="D1773" s="180" t="s">
        <v>146</v>
      </c>
      <c r="E1773" s="181" t="s">
        <v>1843</v>
      </c>
      <c r="F1773" s="182" t="s">
        <v>1844</v>
      </c>
      <c r="G1773" s="183" t="s">
        <v>232</v>
      </c>
      <c r="H1773" s="184">
        <v>67.728999999999999</v>
      </c>
      <c r="I1773" s="185"/>
      <c r="J1773" s="186">
        <f>ROUND(I1773*H1773,2)</f>
        <v>0</v>
      </c>
      <c r="K1773" s="182" t="s">
        <v>150</v>
      </c>
      <c r="L1773" s="41"/>
      <c r="M1773" s="187" t="s">
        <v>19</v>
      </c>
      <c r="N1773" s="188" t="s">
        <v>40</v>
      </c>
      <c r="O1773" s="66"/>
      <c r="P1773" s="189">
        <f>O1773*H1773</f>
        <v>0</v>
      </c>
      <c r="Q1773" s="189">
        <v>0</v>
      </c>
      <c r="R1773" s="189">
        <f>Q1773*H1773</f>
        <v>0</v>
      </c>
      <c r="S1773" s="189">
        <v>0</v>
      </c>
      <c r="T1773" s="190">
        <f>S1773*H1773</f>
        <v>0</v>
      </c>
      <c r="U1773" s="36"/>
      <c r="V1773" s="36"/>
      <c r="W1773" s="36"/>
      <c r="X1773" s="36"/>
      <c r="Y1773" s="36"/>
      <c r="Z1773" s="36"/>
      <c r="AA1773" s="36"/>
      <c r="AB1773" s="36"/>
      <c r="AC1773" s="36"/>
      <c r="AD1773" s="36"/>
      <c r="AE1773" s="36"/>
      <c r="AR1773" s="191" t="s">
        <v>542</v>
      </c>
      <c r="AT1773" s="191" t="s">
        <v>146</v>
      </c>
      <c r="AU1773" s="191" t="s">
        <v>78</v>
      </c>
      <c r="AY1773" s="19" t="s">
        <v>144</v>
      </c>
      <c r="BE1773" s="192">
        <f>IF(N1773="základní",J1773,0)</f>
        <v>0</v>
      </c>
      <c r="BF1773" s="192">
        <f>IF(N1773="snížená",J1773,0)</f>
        <v>0</v>
      </c>
      <c r="BG1773" s="192">
        <f>IF(N1773="zákl. přenesená",J1773,0)</f>
        <v>0</v>
      </c>
      <c r="BH1773" s="192">
        <f>IF(N1773="sníž. přenesená",J1773,0)</f>
        <v>0</v>
      </c>
      <c r="BI1773" s="192">
        <f>IF(N1773="nulová",J1773,0)</f>
        <v>0</v>
      </c>
      <c r="BJ1773" s="19" t="s">
        <v>74</v>
      </c>
      <c r="BK1773" s="192">
        <f>ROUND(I1773*H1773,2)</f>
        <v>0</v>
      </c>
      <c r="BL1773" s="19" t="s">
        <v>542</v>
      </c>
      <c r="BM1773" s="191" t="s">
        <v>1845</v>
      </c>
    </row>
    <row r="1774" spans="1:65" s="2" customFormat="1" ht="10.199999999999999">
      <c r="A1774" s="36"/>
      <c r="B1774" s="37"/>
      <c r="C1774" s="38"/>
      <c r="D1774" s="193" t="s">
        <v>152</v>
      </c>
      <c r="E1774" s="38"/>
      <c r="F1774" s="194" t="s">
        <v>1846</v>
      </c>
      <c r="G1774" s="38"/>
      <c r="H1774" s="38"/>
      <c r="I1774" s="195"/>
      <c r="J1774" s="38"/>
      <c r="K1774" s="38"/>
      <c r="L1774" s="41"/>
      <c r="M1774" s="196"/>
      <c r="N1774" s="197"/>
      <c r="O1774" s="66"/>
      <c r="P1774" s="66"/>
      <c r="Q1774" s="66"/>
      <c r="R1774" s="66"/>
      <c r="S1774" s="66"/>
      <c r="T1774" s="67"/>
      <c r="U1774" s="36"/>
      <c r="V1774" s="36"/>
      <c r="W1774" s="36"/>
      <c r="X1774" s="36"/>
      <c r="Y1774" s="36"/>
      <c r="Z1774" s="36"/>
      <c r="AA1774" s="36"/>
      <c r="AB1774" s="36"/>
      <c r="AC1774" s="36"/>
      <c r="AD1774" s="36"/>
      <c r="AE1774" s="36"/>
      <c r="AT1774" s="19" t="s">
        <v>152</v>
      </c>
      <c r="AU1774" s="19" t="s">
        <v>78</v>
      </c>
    </row>
    <row r="1775" spans="1:65" s="13" customFormat="1" ht="10.199999999999999">
      <c r="B1775" s="198"/>
      <c r="C1775" s="199"/>
      <c r="D1775" s="200" t="s">
        <v>154</v>
      </c>
      <c r="E1775" s="201" t="s">
        <v>19</v>
      </c>
      <c r="F1775" s="202" t="s">
        <v>1847</v>
      </c>
      <c r="G1775" s="199"/>
      <c r="H1775" s="201" t="s">
        <v>19</v>
      </c>
      <c r="I1775" s="203"/>
      <c r="J1775" s="199"/>
      <c r="K1775" s="199"/>
      <c r="L1775" s="204"/>
      <c r="M1775" s="205"/>
      <c r="N1775" s="206"/>
      <c r="O1775" s="206"/>
      <c r="P1775" s="206"/>
      <c r="Q1775" s="206"/>
      <c r="R1775" s="206"/>
      <c r="S1775" s="206"/>
      <c r="T1775" s="207"/>
      <c r="AT1775" s="208" t="s">
        <v>154</v>
      </c>
      <c r="AU1775" s="208" t="s">
        <v>78</v>
      </c>
      <c r="AV1775" s="13" t="s">
        <v>74</v>
      </c>
      <c r="AW1775" s="13" t="s">
        <v>31</v>
      </c>
      <c r="AX1775" s="13" t="s">
        <v>69</v>
      </c>
      <c r="AY1775" s="208" t="s">
        <v>144</v>
      </c>
    </row>
    <row r="1776" spans="1:65" s="14" customFormat="1" ht="10.199999999999999">
      <c r="B1776" s="209"/>
      <c r="C1776" s="210"/>
      <c r="D1776" s="200" t="s">
        <v>154</v>
      </c>
      <c r="E1776" s="211" t="s">
        <v>19</v>
      </c>
      <c r="F1776" s="212" t="s">
        <v>1848</v>
      </c>
      <c r="G1776" s="210"/>
      <c r="H1776" s="213">
        <v>44.228999999999999</v>
      </c>
      <c r="I1776" s="214"/>
      <c r="J1776" s="210"/>
      <c r="K1776" s="210"/>
      <c r="L1776" s="215"/>
      <c r="M1776" s="216"/>
      <c r="N1776" s="217"/>
      <c r="O1776" s="217"/>
      <c r="P1776" s="217"/>
      <c r="Q1776" s="217"/>
      <c r="R1776" s="217"/>
      <c r="S1776" s="217"/>
      <c r="T1776" s="218"/>
      <c r="AT1776" s="219" t="s">
        <v>154</v>
      </c>
      <c r="AU1776" s="219" t="s">
        <v>78</v>
      </c>
      <c r="AV1776" s="14" t="s">
        <v>78</v>
      </c>
      <c r="AW1776" s="14" t="s">
        <v>31</v>
      </c>
      <c r="AX1776" s="14" t="s">
        <v>69</v>
      </c>
      <c r="AY1776" s="219" t="s">
        <v>144</v>
      </c>
    </row>
    <row r="1777" spans="1:65" s="13" customFormat="1" ht="10.199999999999999">
      <c r="B1777" s="198"/>
      <c r="C1777" s="199"/>
      <c r="D1777" s="200" t="s">
        <v>154</v>
      </c>
      <c r="E1777" s="201" t="s">
        <v>19</v>
      </c>
      <c r="F1777" s="202" t="s">
        <v>1849</v>
      </c>
      <c r="G1777" s="199"/>
      <c r="H1777" s="201" t="s">
        <v>19</v>
      </c>
      <c r="I1777" s="203"/>
      <c r="J1777" s="199"/>
      <c r="K1777" s="199"/>
      <c r="L1777" s="204"/>
      <c r="M1777" s="205"/>
      <c r="N1777" s="206"/>
      <c r="O1777" s="206"/>
      <c r="P1777" s="206"/>
      <c r="Q1777" s="206"/>
      <c r="R1777" s="206"/>
      <c r="S1777" s="206"/>
      <c r="T1777" s="207"/>
      <c r="AT1777" s="208" t="s">
        <v>154</v>
      </c>
      <c r="AU1777" s="208" t="s">
        <v>78</v>
      </c>
      <c r="AV1777" s="13" t="s">
        <v>74</v>
      </c>
      <c r="AW1777" s="13" t="s">
        <v>31</v>
      </c>
      <c r="AX1777" s="13" t="s">
        <v>69</v>
      </c>
      <c r="AY1777" s="208" t="s">
        <v>144</v>
      </c>
    </row>
    <row r="1778" spans="1:65" s="14" customFormat="1" ht="10.199999999999999">
      <c r="B1778" s="209"/>
      <c r="C1778" s="210"/>
      <c r="D1778" s="200" t="s">
        <v>154</v>
      </c>
      <c r="E1778" s="211" t="s">
        <v>19</v>
      </c>
      <c r="F1778" s="212" t="s">
        <v>1850</v>
      </c>
      <c r="G1778" s="210"/>
      <c r="H1778" s="213">
        <v>23.5</v>
      </c>
      <c r="I1778" s="214"/>
      <c r="J1778" s="210"/>
      <c r="K1778" s="210"/>
      <c r="L1778" s="215"/>
      <c r="M1778" s="216"/>
      <c r="N1778" s="217"/>
      <c r="O1778" s="217"/>
      <c r="P1778" s="217"/>
      <c r="Q1778" s="217"/>
      <c r="R1778" s="217"/>
      <c r="S1778" s="217"/>
      <c r="T1778" s="218"/>
      <c r="AT1778" s="219" t="s">
        <v>154</v>
      </c>
      <c r="AU1778" s="219" t="s">
        <v>78</v>
      </c>
      <c r="AV1778" s="14" t="s">
        <v>78</v>
      </c>
      <c r="AW1778" s="14" t="s">
        <v>31</v>
      </c>
      <c r="AX1778" s="14" t="s">
        <v>69</v>
      </c>
      <c r="AY1778" s="219" t="s">
        <v>144</v>
      </c>
    </row>
    <row r="1779" spans="1:65" s="15" customFormat="1" ht="10.199999999999999">
      <c r="B1779" s="220"/>
      <c r="C1779" s="221"/>
      <c r="D1779" s="200" t="s">
        <v>154</v>
      </c>
      <c r="E1779" s="222" t="s">
        <v>19</v>
      </c>
      <c r="F1779" s="223" t="s">
        <v>158</v>
      </c>
      <c r="G1779" s="221"/>
      <c r="H1779" s="224">
        <v>67.728999999999999</v>
      </c>
      <c r="I1779" s="225"/>
      <c r="J1779" s="221"/>
      <c r="K1779" s="221"/>
      <c r="L1779" s="226"/>
      <c r="M1779" s="227"/>
      <c r="N1779" s="228"/>
      <c r="O1779" s="228"/>
      <c r="P1779" s="228"/>
      <c r="Q1779" s="228"/>
      <c r="R1779" s="228"/>
      <c r="S1779" s="228"/>
      <c r="T1779" s="229"/>
      <c r="AT1779" s="230" t="s">
        <v>154</v>
      </c>
      <c r="AU1779" s="230" t="s">
        <v>78</v>
      </c>
      <c r="AV1779" s="15" t="s">
        <v>106</v>
      </c>
      <c r="AW1779" s="15" t="s">
        <v>31</v>
      </c>
      <c r="AX1779" s="15" t="s">
        <v>74</v>
      </c>
      <c r="AY1779" s="230" t="s">
        <v>144</v>
      </c>
    </row>
    <row r="1780" spans="1:65" s="2" customFormat="1" ht="16.5" customHeight="1">
      <c r="A1780" s="36"/>
      <c r="B1780" s="37"/>
      <c r="C1780" s="231" t="s">
        <v>1851</v>
      </c>
      <c r="D1780" s="231" t="s">
        <v>195</v>
      </c>
      <c r="E1780" s="232" t="s">
        <v>1852</v>
      </c>
      <c r="F1780" s="233" t="s">
        <v>1853</v>
      </c>
      <c r="G1780" s="234" t="s">
        <v>184</v>
      </c>
      <c r="H1780" s="235">
        <v>0.121</v>
      </c>
      <c r="I1780" s="236"/>
      <c r="J1780" s="237">
        <f>ROUND(I1780*H1780,2)</f>
        <v>0</v>
      </c>
      <c r="K1780" s="233" t="s">
        <v>150</v>
      </c>
      <c r="L1780" s="238"/>
      <c r="M1780" s="239" t="s">
        <v>19</v>
      </c>
      <c r="N1780" s="240" t="s">
        <v>40</v>
      </c>
      <c r="O1780" s="66"/>
      <c r="P1780" s="189">
        <f>O1780*H1780</f>
        <v>0</v>
      </c>
      <c r="Q1780" s="189">
        <v>1</v>
      </c>
      <c r="R1780" s="189">
        <f>Q1780*H1780</f>
        <v>0.121</v>
      </c>
      <c r="S1780" s="189">
        <v>0</v>
      </c>
      <c r="T1780" s="190">
        <f>S1780*H1780</f>
        <v>0</v>
      </c>
      <c r="U1780" s="36"/>
      <c r="V1780" s="36"/>
      <c r="W1780" s="36"/>
      <c r="X1780" s="36"/>
      <c r="Y1780" s="36"/>
      <c r="Z1780" s="36"/>
      <c r="AA1780" s="36"/>
      <c r="AB1780" s="36"/>
      <c r="AC1780" s="36"/>
      <c r="AD1780" s="36"/>
      <c r="AE1780" s="36"/>
      <c r="AR1780" s="191" t="s">
        <v>684</v>
      </c>
      <c r="AT1780" s="191" t="s">
        <v>195</v>
      </c>
      <c r="AU1780" s="191" t="s">
        <v>78</v>
      </c>
      <c r="AY1780" s="19" t="s">
        <v>144</v>
      </c>
      <c r="BE1780" s="192">
        <f>IF(N1780="základní",J1780,0)</f>
        <v>0</v>
      </c>
      <c r="BF1780" s="192">
        <f>IF(N1780="snížená",J1780,0)</f>
        <v>0</v>
      </c>
      <c r="BG1780" s="192">
        <f>IF(N1780="zákl. přenesená",J1780,0)</f>
        <v>0</v>
      </c>
      <c r="BH1780" s="192">
        <f>IF(N1780="sníž. přenesená",J1780,0)</f>
        <v>0</v>
      </c>
      <c r="BI1780" s="192">
        <f>IF(N1780="nulová",J1780,0)</f>
        <v>0</v>
      </c>
      <c r="BJ1780" s="19" t="s">
        <v>74</v>
      </c>
      <c r="BK1780" s="192">
        <f>ROUND(I1780*H1780,2)</f>
        <v>0</v>
      </c>
      <c r="BL1780" s="19" t="s">
        <v>542</v>
      </c>
      <c r="BM1780" s="191" t="s">
        <v>1854</v>
      </c>
    </row>
    <row r="1781" spans="1:65" s="2" customFormat="1" ht="10.199999999999999">
      <c r="A1781" s="36"/>
      <c r="B1781" s="37"/>
      <c r="C1781" s="38"/>
      <c r="D1781" s="193" t="s">
        <v>152</v>
      </c>
      <c r="E1781" s="38"/>
      <c r="F1781" s="194" t="s">
        <v>1855</v>
      </c>
      <c r="G1781" s="38"/>
      <c r="H1781" s="38"/>
      <c r="I1781" s="195"/>
      <c r="J1781" s="38"/>
      <c r="K1781" s="38"/>
      <c r="L1781" s="41"/>
      <c r="M1781" s="196"/>
      <c r="N1781" s="197"/>
      <c r="O1781" s="66"/>
      <c r="P1781" s="66"/>
      <c r="Q1781" s="66"/>
      <c r="R1781" s="66"/>
      <c r="S1781" s="66"/>
      <c r="T1781" s="67"/>
      <c r="U1781" s="36"/>
      <c r="V1781" s="36"/>
      <c r="W1781" s="36"/>
      <c r="X1781" s="36"/>
      <c r="Y1781" s="36"/>
      <c r="Z1781" s="36"/>
      <c r="AA1781" s="36"/>
      <c r="AB1781" s="36"/>
      <c r="AC1781" s="36"/>
      <c r="AD1781" s="36"/>
      <c r="AE1781" s="36"/>
      <c r="AT1781" s="19" t="s">
        <v>152</v>
      </c>
      <c r="AU1781" s="19" t="s">
        <v>78</v>
      </c>
    </row>
    <row r="1782" spans="1:65" s="13" customFormat="1" ht="10.199999999999999">
      <c r="B1782" s="198"/>
      <c r="C1782" s="199"/>
      <c r="D1782" s="200" t="s">
        <v>154</v>
      </c>
      <c r="E1782" s="201" t="s">
        <v>19</v>
      </c>
      <c r="F1782" s="202" t="s">
        <v>721</v>
      </c>
      <c r="G1782" s="199"/>
      <c r="H1782" s="201" t="s">
        <v>19</v>
      </c>
      <c r="I1782" s="203"/>
      <c r="J1782" s="199"/>
      <c r="K1782" s="199"/>
      <c r="L1782" s="204"/>
      <c r="M1782" s="205"/>
      <c r="N1782" s="206"/>
      <c r="O1782" s="206"/>
      <c r="P1782" s="206"/>
      <c r="Q1782" s="206"/>
      <c r="R1782" s="206"/>
      <c r="S1782" s="206"/>
      <c r="T1782" s="207"/>
      <c r="AT1782" s="208" t="s">
        <v>154</v>
      </c>
      <c r="AU1782" s="208" t="s">
        <v>78</v>
      </c>
      <c r="AV1782" s="13" t="s">
        <v>74</v>
      </c>
      <c r="AW1782" s="13" t="s">
        <v>31</v>
      </c>
      <c r="AX1782" s="13" t="s">
        <v>69</v>
      </c>
      <c r="AY1782" s="208" t="s">
        <v>144</v>
      </c>
    </row>
    <row r="1783" spans="1:65" s="14" customFormat="1" ht="10.199999999999999">
      <c r="B1783" s="209"/>
      <c r="C1783" s="210"/>
      <c r="D1783" s="200" t="s">
        <v>154</v>
      </c>
      <c r="E1783" s="211" t="s">
        <v>19</v>
      </c>
      <c r="F1783" s="212" t="s">
        <v>1856</v>
      </c>
      <c r="G1783" s="210"/>
      <c r="H1783" s="213">
        <v>9.7000000000000003E-2</v>
      </c>
      <c r="I1783" s="214"/>
      <c r="J1783" s="210"/>
      <c r="K1783" s="210"/>
      <c r="L1783" s="215"/>
      <c r="M1783" s="216"/>
      <c r="N1783" s="217"/>
      <c r="O1783" s="217"/>
      <c r="P1783" s="217"/>
      <c r="Q1783" s="217"/>
      <c r="R1783" s="217"/>
      <c r="S1783" s="217"/>
      <c r="T1783" s="218"/>
      <c r="AT1783" s="219" t="s">
        <v>154</v>
      </c>
      <c r="AU1783" s="219" t="s">
        <v>78</v>
      </c>
      <c r="AV1783" s="14" t="s">
        <v>78</v>
      </c>
      <c r="AW1783" s="14" t="s">
        <v>31</v>
      </c>
      <c r="AX1783" s="14" t="s">
        <v>69</v>
      </c>
      <c r="AY1783" s="219" t="s">
        <v>144</v>
      </c>
    </row>
    <row r="1784" spans="1:65" s="14" customFormat="1" ht="10.199999999999999">
      <c r="B1784" s="209"/>
      <c r="C1784" s="210"/>
      <c r="D1784" s="200" t="s">
        <v>154</v>
      </c>
      <c r="E1784" s="211" t="s">
        <v>19</v>
      </c>
      <c r="F1784" s="212" t="s">
        <v>1857</v>
      </c>
      <c r="G1784" s="210"/>
      <c r="H1784" s="213">
        <v>2.4E-2</v>
      </c>
      <c r="I1784" s="214"/>
      <c r="J1784" s="210"/>
      <c r="K1784" s="210"/>
      <c r="L1784" s="215"/>
      <c r="M1784" s="216"/>
      <c r="N1784" s="217"/>
      <c r="O1784" s="217"/>
      <c r="P1784" s="217"/>
      <c r="Q1784" s="217"/>
      <c r="R1784" s="217"/>
      <c r="S1784" s="217"/>
      <c r="T1784" s="218"/>
      <c r="AT1784" s="219" t="s">
        <v>154</v>
      </c>
      <c r="AU1784" s="219" t="s">
        <v>78</v>
      </c>
      <c r="AV1784" s="14" t="s">
        <v>78</v>
      </c>
      <c r="AW1784" s="14" t="s">
        <v>31</v>
      </c>
      <c r="AX1784" s="14" t="s">
        <v>69</v>
      </c>
      <c r="AY1784" s="219" t="s">
        <v>144</v>
      </c>
    </row>
    <row r="1785" spans="1:65" s="15" customFormat="1" ht="10.199999999999999">
      <c r="B1785" s="220"/>
      <c r="C1785" s="221"/>
      <c r="D1785" s="200" t="s">
        <v>154</v>
      </c>
      <c r="E1785" s="222" t="s">
        <v>19</v>
      </c>
      <c r="F1785" s="223" t="s">
        <v>158</v>
      </c>
      <c r="G1785" s="221"/>
      <c r="H1785" s="224">
        <v>0.121</v>
      </c>
      <c r="I1785" s="225"/>
      <c r="J1785" s="221"/>
      <c r="K1785" s="221"/>
      <c r="L1785" s="226"/>
      <c r="M1785" s="227"/>
      <c r="N1785" s="228"/>
      <c r="O1785" s="228"/>
      <c r="P1785" s="228"/>
      <c r="Q1785" s="228"/>
      <c r="R1785" s="228"/>
      <c r="S1785" s="228"/>
      <c r="T1785" s="229"/>
      <c r="AT1785" s="230" t="s">
        <v>154</v>
      </c>
      <c r="AU1785" s="230" t="s">
        <v>78</v>
      </c>
      <c r="AV1785" s="15" t="s">
        <v>106</v>
      </c>
      <c r="AW1785" s="15" t="s">
        <v>31</v>
      </c>
      <c r="AX1785" s="15" t="s">
        <v>74</v>
      </c>
      <c r="AY1785" s="230" t="s">
        <v>144</v>
      </c>
    </row>
    <row r="1786" spans="1:65" s="2" customFormat="1" ht="16.5" customHeight="1">
      <c r="A1786" s="36"/>
      <c r="B1786" s="37"/>
      <c r="C1786" s="180" t="s">
        <v>1858</v>
      </c>
      <c r="D1786" s="180" t="s">
        <v>146</v>
      </c>
      <c r="E1786" s="181" t="s">
        <v>1859</v>
      </c>
      <c r="F1786" s="182" t="s">
        <v>1860</v>
      </c>
      <c r="G1786" s="183" t="s">
        <v>232</v>
      </c>
      <c r="H1786" s="184">
        <v>41.685000000000002</v>
      </c>
      <c r="I1786" s="185"/>
      <c r="J1786" s="186">
        <f>ROUND(I1786*H1786,2)</f>
        <v>0</v>
      </c>
      <c r="K1786" s="182" t="s">
        <v>150</v>
      </c>
      <c r="L1786" s="41"/>
      <c r="M1786" s="187" t="s">
        <v>19</v>
      </c>
      <c r="N1786" s="188" t="s">
        <v>40</v>
      </c>
      <c r="O1786" s="66"/>
      <c r="P1786" s="189">
        <f>O1786*H1786</f>
        <v>0</v>
      </c>
      <c r="Q1786" s="189">
        <v>0</v>
      </c>
      <c r="R1786" s="189">
        <f>Q1786*H1786</f>
        <v>0</v>
      </c>
      <c r="S1786" s="189">
        <v>4.0000000000000001E-3</v>
      </c>
      <c r="T1786" s="190">
        <f>S1786*H1786</f>
        <v>0.16674</v>
      </c>
      <c r="U1786" s="36"/>
      <c r="V1786" s="36"/>
      <c r="W1786" s="36"/>
      <c r="X1786" s="36"/>
      <c r="Y1786" s="36"/>
      <c r="Z1786" s="36"/>
      <c r="AA1786" s="36"/>
      <c r="AB1786" s="36"/>
      <c r="AC1786" s="36"/>
      <c r="AD1786" s="36"/>
      <c r="AE1786" s="36"/>
      <c r="AR1786" s="191" t="s">
        <v>542</v>
      </c>
      <c r="AT1786" s="191" t="s">
        <v>146</v>
      </c>
      <c r="AU1786" s="191" t="s">
        <v>78</v>
      </c>
      <c r="AY1786" s="19" t="s">
        <v>144</v>
      </c>
      <c r="BE1786" s="192">
        <f>IF(N1786="základní",J1786,0)</f>
        <v>0</v>
      </c>
      <c r="BF1786" s="192">
        <f>IF(N1786="snížená",J1786,0)</f>
        <v>0</v>
      </c>
      <c r="BG1786" s="192">
        <f>IF(N1786="zákl. přenesená",J1786,0)</f>
        <v>0</v>
      </c>
      <c r="BH1786" s="192">
        <f>IF(N1786="sníž. přenesená",J1786,0)</f>
        <v>0</v>
      </c>
      <c r="BI1786" s="192">
        <f>IF(N1786="nulová",J1786,0)</f>
        <v>0</v>
      </c>
      <c r="BJ1786" s="19" t="s">
        <v>74</v>
      </c>
      <c r="BK1786" s="192">
        <f>ROUND(I1786*H1786,2)</f>
        <v>0</v>
      </c>
      <c r="BL1786" s="19" t="s">
        <v>542</v>
      </c>
      <c r="BM1786" s="191" t="s">
        <v>1861</v>
      </c>
    </row>
    <row r="1787" spans="1:65" s="2" customFormat="1" ht="10.199999999999999">
      <c r="A1787" s="36"/>
      <c r="B1787" s="37"/>
      <c r="C1787" s="38"/>
      <c r="D1787" s="193" t="s">
        <v>152</v>
      </c>
      <c r="E1787" s="38"/>
      <c r="F1787" s="194" t="s">
        <v>1862</v>
      </c>
      <c r="G1787" s="38"/>
      <c r="H1787" s="38"/>
      <c r="I1787" s="195"/>
      <c r="J1787" s="38"/>
      <c r="K1787" s="38"/>
      <c r="L1787" s="41"/>
      <c r="M1787" s="196"/>
      <c r="N1787" s="197"/>
      <c r="O1787" s="66"/>
      <c r="P1787" s="66"/>
      <c r="Q1787" s="66"/>
      <c r="R1787" s="66"/>
      <c r="S1787" s="66"/>
      <c r="T1787" s="67"/>
      <c r="U1787" s="36"/>
      <c r="V1787" s="36"/>
      <c r="W1787" s="36"/>
      <c r="X1787" s="36"/>
      <c r="Y1787" s="36"/>
      <c r="Z1787" s="36"/>
      <c r="AA1787" s="36"/>
      <c r="AB1787" s="36"/>
      <c r="AC1787" s="36"/>
      <c r="AD1787" s="36"/>
      <c r="AE1787" s="36"/>
      <c r="AT1787" s="19" t="s">
        <v>152</v>
      </c>
      <c r="AU1787" s="19" t="s">
        <v>78</v>
      </c>
    </row>
    <row r="1788" spans="1:65" s="13" customFormat="1" ht="10.199999999999999">
      <c r="B1788" s="198"/>
      <c r="C1788" s="199"/>
      <c r="D1788" s="200" t="s">
        <v>154</v>
      </c>
      <c r="E1788" s="201" t="s">
        <v>19</v>
      </c>
      <c r="F1788" s="202" t="s">
        <v>1379</v>
      </c>
      <c r="G1788" s="199"/>
      <c r="H1788" s="201" t="s">
        <v>19</v>
      </c>
      <c r="I1788" s="203"/>
      <c r="J1788" s="199"/>
      <c r="K1788" s="199"/>
      <c r="L1788" s="204"/>
      <c r="M1788" s="205"/>
      <c r="N1788" s="206"/>
      <c r="O1788" s="206"/>
      <c r="P1788" s="206"/>
      <c r="Q1788" s="206"/>
      <c r="R1788" s="206"/>
      <c r="S1788" s="206"/>
      <c r="T1788" s="207"/>
      <c r="AT1788" s="208" t="s">
        <v>154</v>
      </c>
      <c r="AU1788" s="208" t="s">
        <v>78</v>
      </c>
      <c r="AV1788" s="13" t="s">
        <v>74</v>
      </c>
      <c r="AW1788" s="13" t="s">
        <v>31</v>
      </c>
      <c r="AX1788" s="13" t="s">
        <v>69</v>
      </c>
      <c r="AY1788" s="208" t="s">
        <v>144</v>
      </c>
    </row>
    <row r="1789" spans="1:65" s="14" customFormat="1" ht="10.199999999999999">
      <c r="B1789" s="209"/>
      <c r="C1789" s="210"/>
      <c r="D1789" s="200" t="s">
        <v>154</v>
      </c>
      <c r="E1789" s="211" t="s">
        <v>19</v>
      </c>
      <c r="F1789" s="212" t="s">
        <v>1840</v>
      </c>
      <c r="G1789" s="210"/>
      <c r="H1789" s="213">
        <v>32.965000000000003</v>
      </c>
      <c r="I1789" s="214"/>
      <c r="J1789" s="210"/>
      <c r="K1789" s="210"/>
      <c r="L1789" s="215"/>
      <c r="M1789" s="216"/>
      <c r="N1789" s="217"/>
      <c r="O1789" s="217"/>
      <c r="P1789" s="217"/>
      <c r="Q1789" s="217"/>
      <c r="R1789" s="217"/>
      <c r="S1789" s="217"/>
      <c r="T1789" s="218"/>
      <c r="AT1789" s="219" t="s">
        <v>154</v>
      </c>
      <c r="AU1789" s="219" t="s">
        <v>78</v>
      </c>
      <c r="AV1789" s="14" t="s">
        <v>78</v>
      </c>
      <c r="AW1789" s="14" t="s">
        <v>31</v>
      </c>
      <c r="AX1789" s="14" t="s">
        <v>69</v>
      </c>
      <c r="AY1789" s="219" t="s">
        <v>144</v>
      </c>
    </row>
    <row r="1790" spans="1:65" s="13" customFormat="1" ht="10.199999999999999">
      <c r="B1790" s="198"/>
      <c r="C1790" s="199"/>
      <c r="D1790" s="200" t="s">
        <v>154</v>
      </c>
      <c r="E1790" s="201" t="s">
        <v>19</v>
      </c>
      <c r="F1790" s="202" t="s">
        <v>1388</v>
      </c>
      <c r="G1790" s="199"/>
      <c r="H1790" s="201" t="s">
        <v>19</v>
      </c>
      <c r="I1790" s="203"/>
      <c r="J1790" s="199"/>
      <c r="K1790" s="199"/>
      <c r="L1790" s="204"/>
      <c r="M1790" s="205"/>
      <c r="N1790" s="206"/>
      <c r="O1790" s="206"/>
      <c r="P1790" s="206"/>
      <c r="Q1790" s="206"/>
      <c r="R1790" s="206"/>
      <c r="S1790" s="206"/>
      <c r="T1790" s="207"/>
      <c r="AT1790" s="208" t="s">
        <v>154</v>
      </c>
      <c r="AU1790" s="208" t="s">
        <v>78</v>
      </c>
      <c r="AV1790" s="13" t="s">
        <v>74</v>
      </c>
      <c r="AW1790" s="13" t="s">
        <v>31</v>
      </c>
      <c r="AX1790" s="13" t="s">
        <v>69</v>
      </c>
      <c r="AY1790" s="208" t="s">
        <v>144</v>
      </c>
    </row>
    <row r="1791" spans="1:65" s="14" customFormat="1" ht="10.199999999999999">
      <c r="B1791" s="209"/>
      <c r="C1791" s="210"/>
      <c r="D1791" s="200" t="s">
        <v>154</v>
      </c>
      <c r="E1791" s="211" t="s">
        <v>19</v>
      </c>
      <c r="F1791" s="212" t="s">
        <v>1841</v>
      </c>
      <c r="G1791" s="210"/>
      <c r="H1791" s="213">
        <v>8.7200000000000006</v>
      </c>
      <c r="I1791" s="214"/>
      <c r="J1791" s="210"/>
      <c r="K1791" s="210"/>
      <c r="L1791" s="215"/>
      <c r="M1791" s="216"/>
      <c r="N1791" s="217"/>
      <c r="O1791" s="217"/>
      <c r="P1791" s="217"/>
      <c r="Q1791" s="217"/>
      <c r="R1791" s="217"/>
      <c r="S1791" s="217"/>
      <c r="T1791" s="218"/>
      <c r="AT1791" s="219" t="s">
        <v>154</v>
      </c>
      <c r="AU1791" s="219" t="s">
        <v>78</v>
      </c>
      <c r="AV1791" s="14" t="s">
        <v>78</v>
      </c>
      <c r="AW1791" s="14" t="s">
        <v>31</v>
      </c>
      <c r="AX1791" s="14" t="s">
        <v>69</v>
      </c>
      <c r="AY1791" s="219" t="s">
        <v>144</v>
      </c>
    </row>
    <row r="1792" spans="1:65" s="15" customFormat="1" ht="10.199999999999999">
      <c r="B1792" s="220"/>
      <c r="C1792" s="221"/>
      <c r="D1792" s="200" t="s">
        <v>154</v>
      </c>
      <c r="E1792" s="222" t="s">
        <v>19</v>
      </c>
      <c r="F1792" s="223" t="s">
        <v>158</v>
      </c>
      <c r="G1792" s="221"/>
      <c r="H1792" s="224">
        <v>41.685000000000002</v>
      </c>
      <c r="I1792" s="225"/>
      <c r="J1792" s="221"/>
      <c r="K1792" s="221"/>
      <c r="L1792" s="226"/>
      <c r="M1792" s="227"/>
      <c r="N1792" s="228"/>
      <c r="O1792" s="228"/>
      <c r="P1792" s="228"/>
      <c r="Q1792" s="228"/>
      <c r="R1792" s="228"/>
      <c r="S1792" s="228"/>
      <c r="T1792" s="229"/>
      <c r="AT1792" s="230" t="s">
        <v>154</v>
      </c>
      <c r="AU1792" s="230" t="s">
        <v>78</v>
      </c>
      <c r="AV1792" s="15" t="s">
        <v>106</v>
      </c>
      <c r="AW1792" s="15" t="s">
        <v>31</v>
      </c>
      <c r="AX1792" s="15" t="s">
        <v>74</v>
      </c>
      <c r="AY1792" s="230" t="s">
        <v>144</v>
      </c>
    </row>
    <row r="1793" spans="1:65" s="2" customFormat="1" ht="16.5" customHeight="1">
      <c r="A1793" s="36"/>
      <c r="B1793" s="37"/>
      <c r="C1793" s="180" t="s">
        <v>1863</v>
      </c>
      <c r="D1793" s="180" t="s">
        <v>146</v>
      </c>
      <c r="E1793" s="181" t="s">
        <v>1864</v>
      </c>
      <c r="F1793" s="182" t="s">
        <v>1865</v>
      </c>
      <c r="G1793" s="183" t="s">
        <v>232</v>
      </c>
      <c r="H1793" s="184">
        <v>322.62400000000002</v>
      </c>
      <c r="I1793" s="185"/>
      <c r="J1793" s="186">
        <f>ROUND(I1793*H1793,2)</f>
        <v>0</v>
      </c>
      <c r="K1793" s="182" t="s">
        <v>150</v>
      </c>
      <c r="L1793" s="41"/>
      <c r="M1793" s="187" t="s">
        <v>19</v>
      </c>
      <c r="N1793" s="188" t="s">
        <v>40</v>
      </c>
      <c r="O1793" s="66"/>
      <c r="P1793" s="189">
        <f>O1793*H1793</f>
        <v>0</v>
      </c>
      <c r="Q1793" s="189">
        <v>4.0000000000000002E-4</v>
      </c>
      <c r="R1793" s="189">
        <f>Q1793*H1793</f>
        <v>0.12904960000000001</v>
      </c>
      <c r="S1793" s="189">
        <v>0</v>
      </c>
      <c r="T1793" s="190">
        <f>S1793*H1793</f>
        <v>0</v>
      </c>
      <c r="U1793" s="36"/>
      <c r="V1793" s="36"/>
      <c r="W1793" s="36"/>
      <c r="X1793" s="36"/>
      <c r="Y1793" s="36"/>
      <c r="Z1793" s="36"/>
      <c r="AA1793" s="36"/>
      <c r="AB1793" s="36"/>
      <c r="AC1793" s="36"/>
      <c r="AD1793" s="36"/>
      <c r="AE1793" s="36"/>
      <c r="AR1793" s="191" t="s">
        <v>542</v>
      </c>
      <c r="AT1793" s="191" t="s">
        <v>146</v>
      </c>
      <c r="AU1793" s="191" t="s">
        <v>78</v>
      </c>
      <c r="AY1793" s="19" t="s">
        <v>144</v>
      </c>
      <c r="BE1793" s="192">
        <f>IF(N1793="základní",J1793,0)</f>
        <v>0</v>
      </c>
      <c r="BF1793" s="192">
        <f>IF(N1793="snížená",J1793,0)</f>
        <v>0</v>
      </c>
      <c r="BG1793" s="192">
        <f>IF(N1793="zákl. přenesená",J1793,0)</f>
        <v>0</v>
      </c>
      <c r="BH1793" s="192">
        <f>IF(N1793="sníž. přenesená",J1793,0)</f>
        <v>0</v>
      </c>
      <c r="BI1793" s="192">
        <f>IF(N1793="nulová",J1793,0)</f>
        <v>0</v>
      </c>
      <c r="BJ1793" s="19" t="s">
        <v>74</v>
      </c>
      <c r="BK1793" s="192">
        <f>ROUND(I1793*H1793,2)</f>
        <v>0</v>
      </c>
      <c r="BL1793" s="19" t="s">
        <v>542</v>
      </c>
      <c r="BM1793" s="191" t="s">
        <v>1866</v>
      </c>
    </row>
    <row r="1794" spans="1:65" s="2" customFormat="1" ht="10.199999999999999">
      <c r="A1794" s="36"/>
      <c r="B1794" s="37"/>
      <c r="C1794" s="38"/>
      <c r="D1794" s="193" t="s">
        <v>152</v>
      </c>
      <c r="E1794" s="38"/>
      <c r="F1794" s="194" t="s">
        <v>1867</v>
      </c>
      <c r="G1794" s="38"/>
      <c r="H1794" s="38"/>
      <c r="I1794" s="195"/>
      <c r="J1794" s="38"/>
      <c r="K1794" s="38"/>
      <c r="L1794" s="41"/>
      <c r="M1794" s="196"/>
      <c r="N1794" s="197"/>
      <c r="O1794" s="66"/>
      <c r="P1794" s="66"/>
      <c r="Q1794" s="66"/>
      <c r="R1794" s="66"/>
      <c r="S1794" s="66"/>
      <c r="T1794" s="67"/>
      <c r="U1794" s="36"/>
      <c r="V1794" s="36"/>
      <c r="W1794" s="36"/>
      <c r="X1794" s="36"/>
      <c r="Y1794" s="36"/>
      <c r="Z1794" s="36"/>
      <c r="AA1794" s="36"/>
      <c r="AB1794" s="36"/>
      <c r="AC1794" s="36"/>
      <c r="AD1794" s="36"/>
      <c r="AE1794" s="36"/>
      <c r="AT1794" s="19" t="s">
        <v>152</v>
      </c>
      <c r="AU1794" s="19" t="s">
        <v>78</v>
      </c>
    </row>
    <row r="1795" spans="1:65" s="13" customFormat="1" ht="10.199999999999999">
      <c r="B1795" s="198"/>
      <c r="C1795" s="199"/>
      <c r="D1795" s="200" t="s">
        <v>154</v>
      </c>
      <c r="E1795" s="201" t="s">
        <v>19</v>
      </c>
      <c r="F1795" s="202" t="s">
        <v>1839</v>
      </c>
      <c r="G1795" s="199"/>
      <c r="H1795" s="201" t="s">
        <v>19</v>
      </c>
      <c r="I1795" s="203"/>
      <c r="J1795" s="199"/>
      <c r="K1795" s="199"/>
      <c r="L1795" s="204"/>
      <c r="M1795" s="205"/>
      <c r="N1795" s="206"/>
      <c r="O1795" s="206"/>
      <c r="P1795" s="206"/>
      <c r="Q1795" s="206"/>
      <c r="R1795" s="206"/>
      <c r="S1795" s="206"/>
      <c r="T1795" s="207"/>
      <c r="AT1795" s="208" t="s">
        <v>154</v>
      </c>
      <c r="AU1795" s="208" t="s">
        <v>78</v>
      </c>
      <c r="AV1795" s="13" t="s">
        <v>74</v>
      </c>
      <c r="AW1795" s="13" t="s">
        <v>31</v>
      </c>
      <c r="AX1795" s="13" t="s">
        <v>69</v>
      </c>
      <c r="AY1795" s="208" t="s">
        <v>144</v>
      </c>
    </row>
    <row r="1796" spans="1:65" s="14" customFormat="1" ht="10.199999999999999">
      <c r="B1796" s="209"/>
      <c r="C1796" s="210"/>
      <c r="D1796" s="200" t="s">
        <v>154</v>
      </c>
      <c r="E1796" s="211" t="s">
        <v>19</v>
      </c>
      <c r="F1796" s="212" t="s">
        <v>1444</v>
      </c>
      <c r="G1796" s="210"/>
      <c r="H1796" s="213">
        <v>280.93900000000002</v>
      </c>
      <c r="I1796" s="214"/>
      <c r="J1796" s="210"/>
      <c r="K1796" s="210"/>
      <c r="L1796" s="215"/>
      <c r="M1796" s="216"/>
      <c r="N1796" s="217"/>
      <c r="O1796" s="217"/>
      <c r="P1796" s="217"/>
      <c r="Q1796" s="217"/>
      <c r="R1796" s="217"/>
      <c r="S1796" s="217"/>
      <c r="T1796" s="218"/>
      <c r="AT1796" s="219" t="s">
        <v>154</v>
      </c>
      <c r="AU1796" s="219" t="s">
        <v>78</v>
      </c>
      <c r="AV1796" s="14" t="s">
        <v>78</v>
      </c>
      <c r="AW1796" s="14" t="s">
        <v>31</v>
      </c>
      <c r="AX1796" s="14" t="s">
        <v>69</v>
      </c>
      <c r="AY1796" s="219" t="s">
        <v>144</v>
      </c>
    </row>
    <row r="1797" spans="1:65" s="13" customFormat="1" ht="10.199999999999999">
      <c r="B1797" s="198"/>
      <c r="C1797" s="199"/>
      <c r="D1797" s="200" t="s">
        <v>154</v>
      </c>
      <c r="E1797" s="201" t="s">
        <v>19</v>
      </c>
      <c r="F1797" s="202" t="s">
        <v>1379</v>
      </c>
      <c r="G1797" s="199"/>
      <c r="H1797" s="201" t="s">
        <v>19</v>
      </c>
      <c r="I1797" s="203"/>
      <c r="J1797" s="199"/>
      <c r="K1797" s="199"/>
      <c r="L1797" s="204"/>
      <c r="M1797" s="205"/>
      <c r="N1797" s="206"/>
      <c r="O1797" s="206"/>
      <c r="P1797" s="206"/>
      <c r="Q1797" s="206"/>
      <c r="R1797" s="206"/>
      <c r="S1797" s="206"/>
      <c r="T1797" s="207"/>
      <c r="AT1797" s="208" t="s">
        <v>154</v>
      </c>
      <c r="AU1797" s="208" t="s">
        <v>78</v>
      </c>
      <c r="AV1797" s="13" t="s">
        <v>74</v>
      </c>
      <c r="AW1797" s="13" t="s">
        <v>31</v>
      </c>
      <c r="AX1797" s="13" t="s">
        <v>69</v>
      </c>
      <c r="AY1797" s="208" t="s">
        <v>144</v>
      </c>
    </row>
    <row r="1798" spans="1:65" s="14" customFormat="1" ht="10.199999999999999">
      <c r="B1798" s="209"/>
      <c r="C1798" s="210"/>
      <c r="D1798" s="200" t="s">
        <v>154</v>
      </c>
      <c r="E1798" s="211" t="s">
        <v>19</v>
      </c>
      <c r="F1798" s="212" t="s">
        <v>1840</v>
      </c>
      <c r="G1798" s="210"/>
      <c r="H1798" s="213">
        <v>32.965000000000003</v>
      </c>
      <c r="I1798" s="214"/>
      <c r="J1798" s="210"/>
      <c r="K1798" s="210"/>
      <c r="L1798" s="215"/>
      <c r="M1798" s="216"/>
      <c r="N1798" s="217"/>
      <c r="O1798" s="217"/>
      <c r="P1798" s="217"/>
      <c r="Q1798" s="217"/>
      <c r="R1798" s="217"/>
      <c r="S1798" s="217"/>
      <c r="T1798" s="218"/>
      <c r="AT1798" s="219" t="s">
        <v>154</v>
      </c>
      <c r="AU1798" s="219" t="s">
        <v>78</v>
      </c>
      <c r="AV1798" s="14" t="s">
        <v>78</v>
      </c>
      <c r="AW1798" s="14" t="s">
        <v>31</v>
      </c>
      <c r="AX1798" s="14" t="s">
        <v>69</v>
      </c>
      <c r="AY1798" s="219" t="s">
        <v>144</v>
      </c>
    </row>
    <row r="1799" spans="1:65" s="13" customFormat="1" ht="10.199999999999999">
      <c r="B1799" s="198"/>
      <c r="C1799" s="199"/>
      <c r="D1799" s="200" t="s">
        <v>154</v>
      </c>
      <c r="E1799" s="201" t="s">
        <v>19</v>
      </c>
      <c r="F1799" s="202" t="s">
        <v>1388</v>
      </c>
      <c r="G1799" s="199"/>
      <c r="H1799" s="201" t="s">
        <v>19</v>
      </c>
      <c r="I1799" s="203"/>
      <c r="J1799" s="199"/>
      <c r="K1799" s="199"/>
      <c r="L1799" s="204"/>
      <c r="M1799" s="205"/>
      <c r="N1799" s="206"/>
      <c r="O1799" s="206"/>
      <c r="P1799" s="206"/>
      <c r="Q1799" s="206"/>
      <c r="R1799" s="206"/>
      <c r="S1799" s="206"/>
      <c r="T1799" s="207"/>
      <c r="AT1799" s="208" t="s">
        <v>154</v>
      </c>
      <c r="AU1799" s="208" t="s">
        <v>78</v>
      </c>
      <c r="AV1799" s="13" t="s">
        <v>74</v>
      </c>
      <c r="AW1799" s="13" t="s">
        <v>31</v>
      </c>
      <c r="AX1799" s="13" t="s">
        <v>69</v>
      </c>
      <c r="AY1799" s="208" t="s">
        <v>144</v>
      </c>
    </row>
    <row r="1800" spans="1:65" s="14" customFormat="1" ht="10.199999999999999">
      <c r="B1800" s="209"/>
      <c r="C1800" s="210"/>
      <c r="D1800" s="200" t="s">
        <v>154</v>
      </c>
      <c r="E1800" s="211" t="s">
        <v>19</v>
      </c>
      <c r="F1800" s="212" t="s">
        <v>1841</v>
      </c>
      <c r="G1800" s="210"/>
      <c r="H1800" s="213">
        <v>8.7200000000000006</v>
      </c>
      <c r="I1800" s="214"/>
      <c r="J1800" s="210"/>
      <c r="K1800" s="210"/>
      <c r="L1800" s="215"/>
      <c r="M1800" s="216"/>
      <c r="N1800" s="217"/>
      <c r="O1800" s="217"/>
      <c r="P1800" s="217"/>
      <c r="Q1800" s="217"/>
      <c r="R1800" s="217"/>
      <c r="S1800" s="217"/>
      <c r="T1800" s="218"/>
      <c r="AT1800" s="219" t="s">
        <v>154</v>
      </c>
      <c r="AU1800" s="219" t="s">
        <v>78</v>
      </c>
      <c r="AV1800" s="14" t="s">
        <v>78</v>
      </c>
      <c r="AW1800" s="14" t="s">
        <v>31</v>
      </c>
      <c r="AX1800" s="14" t="s">
        <v>69</v>
      </c>
      <c r="AY1800" s="219" t="s">
        <v>144</v>
      </c>
    </row>
    <row r="1801" spans="1:65" s="15" customFormat="1" ht="10.199999999999999">
      <c r="B1801" s="220"/>
      <c r="C1801" s="221"/>
      <c r="D1801" s="200" t="s">
        <v>154</v>
      </c>
      <c r="E1801" s="222" t="s">
        <v>19</v>
      </c>
      <c r="F1801" s="223" t="s">
        <v>158</v>
      </c>
      <c r="G1801" s="221"/>
      <c r="H1801" s="224">
        <v>322.62400000000002</v>
      </c>
      <c r="I1801" s="225"/>
      <c r="J1801" s="221"/>
      <c r="K1801" s="221"/>
      <c r="L1801" s="226"/>
      <c r="M1801" s="227"/>
      <c r="N1801" s="228"/>
      <c r="O1801" s="228"/>
      <c r="P1801" s="228"/>
      <c r="Q1801" s="228"/>
      <c r="R1801" s="228"/>
      <c r="S1801" s="228"/>
      <c r="T1801" s="229"/>
      <c r="AT1801" s="230" t="s">
        <v>154</v>
      </c>
      <c r="AU1801" s="230" t="s">
        <v>78</v>
      </c>
      <c r="AV1801" s="15" t="s">
        <v>106</v>
      </c>
      <c r="AW1801" s="15" t="s">
        <v>31</v>
      </c>
      <c r="AX1801" s="15" t="s">
        <v>74</v>
      </c>
      <c r="AY1801" s="230" t="s">
        <v>144</v>
      </c>
    </row>
    <row r="1802" spans="1:65" s="2" customFormat="1" ht="16.5" customHeight="1">
      <c r="A1802" s="36"/>
      <c r="B1802" s="37"/>
      <c r="C1802" s="180" t="s">
        <v>1868</v>
      </c>
      <c r="D1802" s="180" t="s">
        <v>146</v>
      </c>
      <c r="E1802" s="181" t="s">
        <v>1869</v>
      </c>
      <c r="F1802" s="182" t="s">
        <v>1870</v>
      </c>
      <c r="G1802" s="183" t="s">
        <v>232</v>
      </c>
      <c r="H1802" s="184">
        <v>67.728999999999999</v>
      </c>
      <c r="I1802" s="185"/>
      <c r="J1802" s="186">
        <f>ROUND(I1802*H1802,2)</f>
        <v>0</v>
      </c>
      <c r="K1802" s="182" t="s">
        <v>150</v>
      </c>
      <c r="L1802" s="41"/>
      <c r="M1802" s="187" t="s">
        <v>19</v>
      </c>
      <c r="N1802" s="188" t="s">
        <v>40</v>
      </c>
      <c r="O1802" s="66"/>
      <c r="P1802" s="189">
        <f>O1802*H1802</f>
        <v>0</v>
      </c>
      <c r="Q1802" s="189">
        <v>4.0000000000000002E-4</v>
      </c>
      <c r="R1802" s="189">
        <f>Q1802*H1802</f>
        <v>2.70916E-2</v>
      </c>
      <c r="S1802" s="189">
        <v>0</v>
      </c>
      <c r="T1802" s="190">
        <f>S1802*H1802</f>
        <v>0</v>
      </c>
      <c r="U1802" s="36"/>
      <c r="V1802" s="36"/>
      <c r="W1802" s="36"/>
      <c r="X1802" s="36"/>
      <c r="Y1802" s="36"/>
      <c r="Z1802" s="36"/>
      <c r="AA1802" s="36"/>
      <c r="AB1802" s="36"/>
      <c r="AC1802" s="36"/>
      <c r="AD1802" s="36"/>
      <c r="AE1802" s="36"/>
      <c r="AR1802" s="191" t="s">
        <v>542</v>
      </c>
      <c r="AT1802" s="191" t="s">
        <v>146</v>
      </c>
      <c r="AU1802" s="191" t="s">
        <v>78</v>
      </c>
      <c r="AY1802" s="19" t="s">
        <v>144</v>
      </c>
      <c r="BE1802" s="192">
        <f>IF(N1802="základní",J1802,0)</f>
        <v>0</v>
      </c>
      <c r="BF1802" s="192">
        <f>IF(N1802="snížená",J1802,0)</f>
        <v>0</v>
      </c>
      <c r="BG1802" s="192">
        <f>IF(N1802="zákl. přenesená",J1802,0)</f>
        <v>0</v>
      </c>
      <c r="BH1802" s="192">
        <f>IF(N1802="sníž. přenesená",J1802,0)</f>
        <v>0</v>
      </c>
      <c r="BI1802" s="192">
        <f>IF(N1802="nulová",J1802,0)</f>
        <v>0</v>
      </c>
      <c r="BJ1802" s="19" t="s">
        <v>74</v>
      </c>
      <c r="BK1802" s="192">
        <f>ROUND(I1802*H1802,2)</f>
        <v>0</v>
      </c>
      <c r="BL1802" s="19" t="s">
        <v>542</v>
      </c>
      <c r="BM1802" s="191" t="s">
        <v>1871</v>
      </c>
    </row>
    <row r="1803" spans="1:65" s="2" customFormat="1" ht="10.199999999999999">
      <c r="A1803" s="36"/>
      <c r="B1803" s="37"/>
      <c r="C1803" s="38"/>
      <c r="D1803" s="193" t="s">
        <v>152</v>
      </c>
      <c r="E1803" s="38"/>
      <c r="F1803" s="194" t="s">
        <v>1872</v>
      </c>
      <c r="G1803" s="38"/>
      <c r="H1803" s="38"/>
      <c r="I1803" s="195"/>
      <c r="J1803" s="38"/>
      <c r="K1803" s="38"/>
      <c r="L1803" s="41"/>
      <c r="M1803" s="196"/>
      <c r="N1803" s="197"/>
      <c r="O1803" s="66"/>
      <c r="P1803" s="66"/>
      <c r="Q1803" s="66"/>
      <c r="R1803" s="66"/>
      <c r="S1803" s="66"/>
      <c r="T1803" s="67"/>
      <c r="U1803" s="36"/>
      <c r="V1803" s="36"/>
      <c r="W1803" s="36"/>
      <c r="X1803" s="36"/>
      <c r="Y1803" s="36"/>
      <c r="Z1803" s="36"/>
      <c r="AA1803" s="36"/>
      <c r="AB1803" s="36"/>
      <c r="AC1803" s="36"/>
      <c r="AD1803" s="36"/>
      <c r="AE1803" s="36"/>
      <c r="AT1803" s="19" t="s">
        <v>152</v>
      </c>
      <c r="AU1803" s="19" t="s">
        <v>78</v>
      </c>
    </row>
    <row r="1804" spans="1:65" s="13" customFormat="1" ht="10.199999999999999">
      <c r="B1804" s="198"/>
      <c r="C1804" s="199"/>
      <c r="D1804" s="200" t="s">
        <v>154</v>
      </c>
      <c r="E1804" s="201" t="s">
        <v>19</v>
      </c>
      <c r="F1804" s="202" t="s">
        <v>1847</v>
      </c>
      <c r="G1804" s="199"/>
      <c r="H1804" s="201" t="s">
        <v>19</v>
      </c>
      <c r="I1804" s="203"/>
      <c r="J1804" s="199"/>
      <c r="K1804" s="199"/>
      <c r="L1804" s="204"/>
      <c r="M1804" s="205"/>
      <c r="N1804" s="206"/>
      <c r="O1804" s="206"/>
      <c r="P1804" s="206"/>
      <c r="Q1804" s="206"/>
      <c r="R1804" s="206"/>
      <c r="S1804" s="206"/>
      <c r="T1804" s="207"/>
      <c r="AT1804" s="208" t="s">
        <v>154</v>
      </c>
      <c r="AU1804" s="208" t="s">
        <v>78</v>
      </c>
      <c r="AV1804" s="13" t="s">
        <v>74</v>
      </c>
      <c r="AW1804" s="13" t="s">
        <v>31</v>
      </c>
      <c r="AX1804" s="13" t="s">
        <v>69</v>
      </c>
      <c r="AY1804" s="208" t="s">
        <v>144</v>
      </c>
    </row>
    <row r="1805" spans="1:65" s="14" customFormat="1" ht="10.199999999999999">
      <c r="B1805" s="209"/>
      <c r="C1805" s="210"/>
      <c r="D1805" s="200" t="s">
        <v>154</v>
      </c>
      <c r="E1805" s="211" t="s">
        <v>19</v>
      </c>
      <c r="F1805" s="212" t="s">
        <v>1848</v>
      </c>
      <c r="G1805" s="210"/>
      <c r="H1805" s="213">
        <v>44.228999999999999</v>
      </c>
      <c r="I1805" s="214"/>
      <c r="J1805" s="210"/>
      <c r="K1805" s="210"/>
      <c r="L1805" s="215"/>
      <c r="M1805" s="216"/>
      <c r="N1805" s="217"/>
      <c r="O1805" s="217"/>
      <c r="P1805" s="217"/>
      <c r="Q1805" s="217"/>
      <c r="R1805" s="217"/>
      <c r="S1805" s="217"/>
      <c r="T1805" s="218"/>
      <c r="AT1805" s="219" t="s">
        <v>154</v>
      </c>
      <c r="AU1805" s="219" t="s">
        <v>78</v>
      </c>
      <c r="AV1805" s="14" t="s">
        <v>78</v>
      </c>
      <c r="AW1805" s="14" t="s">
        <v>31</v>
      </c>
      <c r="AX1805" s="14" t="s">
        <v>69</v>
      </c>
      <c r="AY1805" s="219" t="s">
        <v>144</v>
      </c>
    </row>
    <row r="1806" spans="1:65" s="13" customFormat="1" ht="10.199999999999999">
      <c r="B1806" s="198"/>
      <c r="C1806" s="199"/>
      <c r="D1806" s="200" t="s">
        <v>154</v>
      </c>
      <c r="E1806" s="201" t="s">
        <v>19</v>
      </c>
      <c r="F1806" s="202" t="s">
        <v>1849</v>
      </c>
      <c r="G1806" s="199"/>
      <c r="H1806" s="201" t="s">
        <v>19</v>
      </c>
      <c r="I1806" s="203"/>
      <c r="J1806" s="199"/>
      <c r="K1806" s="199"/>
      <c r="L1806" s="204"/>
      <c r="M1806" s="205"/>
      <c r="N1806" s="206"/>
      <c r="O1806" s="206"/>
      <c r="P1806" s="206"/>
      <c r="Q1806" s="206"/>
      <c r="R1806" s="206"/>
      <c r="S1806" s="206"/>
      <c r="T1806" s="207"/>
      <c r="AT1806" s="208" t="s">
        <v>154</v>
      </c>
      <c r="AU1806" s="208" t="s">
        <v>78</v>
      </c>
      <c r="AV1806" s="13" t="s">
        <v>74</v>
      </c>
      <c r="AW1806" s="13" t="s">
        <v>31</v>
      </c>
      <c r="AX1806" s="13" t="s">
        <v>69</v>
      </c>
      <c r="AY1806" s="208" t="s">
        <v>144</v>
      </c>
    </row>
    <row r="1807" spans="1:65" s="14" customFormat="1" ht="10.199999999999999">
      <c r="B1807" s="209"/>
      <c r="C1807" s="210"/>
      <c r="D1807" s="200" t="s">
        <v>154</v>
      </c>
      <c r="E1807" s="211" t="s">
        <v>19</v>
      </c>
      <c r="F1807" s="212" t="s">
        <v>1850</v>
      </c>
      <c r="G1807" s="210"/>
      <c r="H1807" s="213">
        <v>23.5</v>
      </c>
      <c r="I1807" s="214"/>
      <c r="J1807" s="210"/>
      <c r="K1807" s="210"/>
      <c r="L1807" s="215"/>
      <c r="M1807" s="216"/>
      <c r="N1807" s="217"/>
      <c r="O1807" s="217"/>
      <c r="P1807" s="217"/>
      <c r="Q1807" s="217"/>
      <c r="R1807" s="217"/>
      <c r="S1807" s="217"/>
      <c r="T1807" s="218"/>
      <c r="AT1807" s="219" t="s">
        <v>154</v>
      </c>
      <c r="AU1807" s="219" t="s">
        <v>78</v>
      </c>
      <c r="AV1807" s="14" t="s">
        <v>78</v>
      </c>
      <c r="AW1807" s="14" t="s">
        <v>31</v>
      </c>
      <c r="AX1807" s="14" t="s">
        <v>69</v>
      </c>
      <c r="AY1807" s="219" t="s">
        <v>144</v>
      </c>
    </row>
    <row r="1808" spans="1:65" s="15" customFormat="1" ht="10.199999999999999">
      <c r="B1808" s="220"/>
      <c r="C1808" s="221"/>
      <c r="D1808" s="200" t="s">
        <v>154</v>
      </c>
      <c r="E1808" s="222" t="s">
        <v>19</v>
      </c>
      <c r="F1808" s="223" t="s">
        <v>158</v>
      </c>
      <c r="G1808" s="221"/>
      <c r="H1808" s="224">
        <v>67.728999999999999</v>
      </c>
      <c r="I1808" s="225"/>
      <c r="J1808" s="221"/>
      <c r="K1808" s="221"/>
      <c r="L1808" s="226"/>
      <c r="M1808" s="227"/>
      <c r="N1808" s="228"/>
      <c r="O1808" s="228"/>
      <c r="P1808" s="228"/>
      <c r="Q1808" s="228"/>
      <c r="R1808" s="228"/>
      <c r="S1808" s="228"/>
      <c r="T1808" s="229"/>
      <c r="AT1808" s="230" t="s">
        <v>154</v>
      </c>
      <c r="AU1808" s="230" t="s">
        <v>78</v>
      </c>
      <c r="AV1808" s="15" t="s">
        <v>106</v>
      </c>
      <c r="AW1808" s="15" t="s">
        <v>31</v>
      </c>
      <c r="AX1808" s="15" t="s">
        <v>74</v>
      </c>
      <c r="AY1808" s="230" t="s">
        <v>144</v>
      </c>
    </row>
    <row r="1809" spans="1:65" s="2" customFormat="1" ht="24.15" customHeight="1">
      <c r="A1809" s="36"/>
      <c r="B1809" s="37"/>
      <c r="C1809" s="231" t="s">
        <v>1873</v>
      </c>
      <c r="D1809" s="231" t="s">
        <v>195</v>
      </c>
      <c r="E1809" s="232" t="s">
        <v>1874</v>
      </c>
      <c r="F1809" s="233" t="s">
        <v>1875</v>
      </c>
      <c r="G1809" s="234" t="s">
        <v>232</v>
      </c>
      <c r="H1809" s="235">
        <v>458.71499999999997</v>
      </c>
      <c r="I1809" s="236"/>
      <c r="J1809" s="237">
        <f>ROUND(I1809*H1809,2)</f>
        <v>0</v>
      </c>
      <c r="K1809" s="233" t="s">
        <v>150</v>
      </c>
      <c r="L1809" s="238"/>
      <c r="M1809" s="239" t="s">
        <v>19</v>
      </c>
      <c r="N1809" s="240" t="s">
        <v>40</v>
      </c>
      <c r="O1809" s="66"/>
      <c r="P1809" s="189">
        <f>O1809*H1809</f>
        <v>0</v>
      </c>
      <c r="Q1809" s="189">
        <v>5.0000000000000001E-3</v>
      </c>
      <c r="R1809" s="189">
        <f>Q1809*H1809</f>
        <v>2.2935750000000001</v>
      </c>
      <c r="S1809" s="189">
        <v>0</v>
      </c>
      <c r="T1809" s="190">
        <f>S1809*H1809</f>
        <v>0</v>
      </c>
      <c r="U1809" s="36"/>
      <c r="V1809" s="36"/>
      <c r="W1809" s="36"/>
      <c r="X1809" s="36"/>
      <c r="Y1809" s="36"/>
      <c r="Z1809" s="36"/>
      <c r="AA1809" s="36"/>
      <c r="AB1809" s="36"/>
      <c r="AC1809" s="36"/>
      <c r="AD1809" s="36"/>
      <c r="AE1809" s="36"/>
      <c r="AR1809" s="191" t="s">
        <v>684</v>
      </c>
      <c r="AT1809" s="191" t="s">
        <v>195</v>
      </c>
      <c r="AU1809" s="191" t="s">
        <v>78</v>
      </c>
      <c r="AY1809" s="19" t="s">
        <v>144</v>
      </c>
      <c r="BE1809" s="192">
        <f>IF(N1809="základní",J1809,0)</f>
        <v>0</v>
      </c>
      <c r="BF1809" s="192">
        <f>IF(N1809="snížená",J1809,0)</f>
        <v>0</v>
      </c>
      <c r="BG1809" s="192">
        <f>IF(N1809="zákl. přenesená",J1809,0)</f>
        <v>0</v>
      </c>
      <c r="BH1809" s="192">
        <f>IF(N1809="sníž. přenesená",J1809,0)</f>
        <v>0</v>
      </c>
      <c r="BI1809" s="192">
        <f>IF(N1809="nulová",J1809,0)</f>
        <v>0</v>
      </c>
      <c r="BJ1809" s="19" t="s">
        <v>74</v>
      </c>
      <c r="BK1809" s="192">
        <f>ROUND(I1809*H1809,2)</f>
        <v>0</v>
      </c>
      <c r="BL1809" s="19" t="s">
        <v>542</v>
      </c>
      <c r="BM1809" s="191" t="s">
        <v>1876</v>
      </c>
    </row>
    <row r="1810" spans="1:65" s="2" customFormat="1" ht="10.199999999999999">
      <c r="A1810" s="36"/>
      <c r="B1810" s="37"/>
      <c r="C1810" s="38"/>
      <c r="D1810" s="193" t="s">
        <v>152</v>
      </c>
      <c r="E1810" s="38"/>
      <c r="F1810" s="194" t="s">
        <v>1877</v>
      </c>
      <c r="G1810" s="38"/>
      <c r="H1810" s="38"/>
      <c r="I1810" s="195"/>
      <c r="J1810" s="38"/>
      <c r="K1810" s="38"/>
      <c r="L1810" s="41"/>
      <c r="M1810" s="196"/>
      <c r="N1810" s="197"/>
      <c r="O1810" s="66"/>
      <c r="P1810" s="66"/>
      <c r="Q1810" s="66"/>
      <c r="R1810" s="66"/>
      <c r="S1810" s="66"/>
      <c r="T1810" s="67"/>
      <c r="U1810" s="36"/>
      <c r="V1810" s="36"/>
      <c r="W1810" s="36"/>
      <c r="X1810" s="36"/>
      <c r="Y1810" s="36"/>
      <c r="Z1810" s="36"/>
      <c r="AA1810" s="36"/>
      <c r="AB1810" s="36"/>
      <c r="AC1810" s="36"/>
      <c r="AD1810" s="36"/>
      <c r="AE1810" s="36"/>
      <c r="AT1810" s="19" t="s">
        <v>152</v>
      </c>
      <c r="AU1810" s="19" t="s">
        <v>78</v>
      </c>
    </row>
    <row r="1811" spans="1:65" s="13" customFormat="1" ht="10.199999999999999">
      <c r="B1811" s="198"/>
      <c r="C1811" s="199"/>
      <c r="D1811" s="200" t="s">
        <v>154</v>
      </c>
      <c r="E1811" s="201" t="s">
        <v>19</v>
      </c>
      <c r="F1811" s="202" t="s">
        <v>721</v>
      </c>
      <c r="G1811" s="199"/>
      <c r="H1811" s="201" t="s">
        <v>19</v>
      </c>
      <c r="I1811" s="203"/>
      <c r="J1811" s="199"/>
      <c r="K1811" s="199"/>
      <c r="L1811" s="204"/>
      <c r="M1811" s="205"/>
      <c r="N1811" s="206"/>
      <c r="O1811" s="206"/>
      <c r="P1811" s="206"/>
      <c r="Q1811" s="206"/>
      <c r="R1811" s="206"/>
      <c r="S1811" s="206"/>
      <c r="T1811" s="207"/>
      <c r="AT1811" s="208" t="s">
        <v>154</v>
      </c>
      <c r="AU1811" s="208" t="s">
        <v>78</v>
      </c>
      <c r="AV1811" s="13" t="s">
        <v>74</v>
      </c>
      <c r="AW1811" s="13" t="s">
        <v>31</v>
      </c>
      <c r="AX1811" s="13" t="s">
        <v>69</v>
      </c>
      <c r="AY1811" s="208" t="s">
        <v>144</v>
      </c>
    </row>
    <row r="1812" spans="1:65" s="14" customFormat="1" ht="10.199999999999999">
      <c r="B1812" s="209"/>
      <c r="C1812" s="210"/>
      <c r="D1812" s="200" t="s">
        <v>154</v>
      </c>
      <c r="E1812" s="211" t="s">
        <v>19</v>
      </c>
      <c r="F1812" s="212" t="s">
        <v>1878</v>
      </c>
      <c r="G1812" s="210"/>
      <c r="H1812" s="213">
        <v>376.01799999999997</v>
      </c>
      <c r="I1812" s="214"/>
      <c r="J1812" s="210"/>
      <c r="K1812" s="210"/>
      <c r="L1812" s="215"/>
      <c r="M1812" s="216"/>
      <c r="N1812" s="217"/>
      <c r="O1812" s="217"/>
      <c r="P1812" s="217"/>
      <c r="Q1812" s="217"/>
      <c r="R1812" s="217"/>
      <c r="S1812" s="217"/>
      <c r="T1812" s="218"/>
      <c r="AT1812" s="219" t="s">
        <v>154</v>
      </c>
      <c r="AU1812" s="219" t="s">
        <v>78</v>
      </c>
      <c r="AV1812" s="14" t="s">
        <v>78</v>
      </c>
      <c r="AW1812" s="14" t="s">
        <v>31</v>
      </c>
      <c r="AX1812" s="14" t="s">
        <v>69</v>
      </c>
      <c r="AY1812" s="219" t="s">
        <v>144</v>
      </c>
    </row>
    <row r="1813" spans="1:65" s="14" customFormat="1" ht="10.199999999999999">
      <c r="B1813" s="209"/>
      <c r="C1813" s="210"/>
      <c r="D1813" s="200" t="s">
        <v>154</v>
      </c>
      <c r="E1813" s="211" t="s">
        <v>19</v>
      </c>
      <c r="F1813" s="212" t="s">
        <v>1879</v>
      </c>
      <c r="G1813" s="210"/>
      <c r="H1813" s="213">
        <v>82.697000000000003</v>
      </c>
      <c r="I1813" s="214"/>
      <c r="J1813" s="210"/>
      <c r="K1813" s="210"/>
      <c r="L1813" s="215"/>
      <c r="M1813" s="216"/>
      <c r="N1813" s="217"/>
      <c r="O1813" s="217"/>
      <c r="P1813" s="217"/>
      <c r="Q1813" s="217"/>
      <c r="R1813" s="217"/>
      <c r="S1813" s="217"/>
      <c r="T1813" s="218"/>
      <c r="AT1813" s="219" t="s">
        <v>154</v>
      </c>
      <c r="AU1813" s="219" t="s">
        <v>78</v>
      </c>
      <c r="AV1813" s="14" t="s">
        <v>78</v>
      </c>
      <c r="AW1813" s="14" t="s">
        <v>31</v>
      </c>
      <c r="AX1813" s="14" t="s">
        <v>69</v>
      </c>
      <c r="AY1813" s="219" t="s">
        <v>144</v>
      </c>
    </row>
    <row r="1814" spans="1:65" s="15" customFormat="1" ht="10.199999999999999">
      <c r="B1814" s="220"/>
      <c r="C1814" s="221"/>
      <c r="D1814" s="200" t="s">
        <v>154</v>
      </c>
      <c r="E1814" s="222" t="s">
        <v>19</v>
      </c>
      <c r="F1814" s="223" t="s">
        <v>158</v>
      </c>
      <c r="G1814" s="221"/>
      <c r="H1814" s="224">
        <v>458.71499999999997</v>
      </c>
      <c r="I1814" s="225"/>
      <c r="J1814" s="221"/>
      <c r="K1814" s="221"/>
      <c r="L1814" s="226"/>
      <c r="M1814" s="227"/>
      <c r="N1814" s="228"/>
      <c r="O1814" s="228"/>
      <c r="P1814" s="228"/>
      <c r="Q1814" s="228"/>
      <c r="R1814" s="228"/>
      <c r="S1814" s="228"/>
      <c r="T1814" s="229"/>
      <c r="AT1814" s="230" t="s">
        <v>154</v>
      </c>
      <c r="AU1814" s="230" t="s">
        <v>78</v>
      </c>
      <c r="AV1814" s="15" t="s">
        <v>106</v>
      </c>
      <c r="AW1814" s="15" t="s">
        <v>31</v>
      </c>
      <c r="AX1814" s="15" t="s">
        <v>74</v>
      </c>
      <c r="AY1814" s="230" t="s">
        <v>144</v>
      </c>
    </row>
    <row r="1815" spans="1:65" s="2" customFormat="1" ht="24.15" customHeight="1">
      <c r="A1815" s="36"/>
      <c r="B1815" s="37"/>
      <c r="C1815" s="180" t="s">
        <v>1880</v>
      </c>
      <c r="D1815" s="180" t="s">
        <v>146</v>
      </c>
      <c r="E1815" s="181" t="s">
        <v>1881</v>
      </c>
      <c r="F1815" s="182" t="s">
        <v>1882</v>
      </c>
      <c r="G1815" s="183" t="s">
        <v>232</v>
      </c>
      <c r="H1815" s="184">
        <v>79.123999999999995</v>
      </c>
      <c r="I1815" s="185"/>
      <c r="J1815" s="186">
        <f>ROUND(I1815*H1815,2)</f>
        <v>0</v>
      </c>
      <c r="K1815" s="182" t="s">
        <v>150</v>
      </c>
      <c r="L1815" s="41"/>
      <c r="M1815" s="187" t="s">
        <v>19</v>
      </c>
      <c r="N1815" s="188" t="s">
        <v>40</v>
      </c>
      <c r="O1815" s="66"/>
      <c r="P1815" s="189">
        <f>O1815*H1815</f>
        <v>0</v>
      </c>
      <c r="Q1815" s="189">
        <v>4.0000000000000002E-4</v>
      </c>
      <c r="R1815" s="189">
        <f>Q1815*H1815</f>
        <v>3.16496E-2</v>
      </c>
      <c r="S1815" s="189">
        <v>0</v>
      </c>
      <c r="T1815" s="190">
        <f>S1815*H1815</f>
        <v>0</v>
      </c>
      <c r="U1815" s="36"/>
      <c r="V1815" s="36"/>
      <c r="W1815" s="36"/>
      <c r="X1815" s="36"/>
      <c r="Y1815" s="36"/>
      <c r="Z1815" s="36"/>
      <c r="AA1815" s="36"/>
      <c r="AB1815" s="36"/>
      <c r="AC1815" s="36"/>
      <c r="AD1815" s="36"/>
      <c r="AE1815" s="36"/>
      <c r="AR1815" s="191" t="s">
        <v>542</v>
      </c>
      <c r="AT1815" s="191" t="s">
        <v>146</v>
      </c>
      <c r="AU1815" s="191" t="s">
        <v>78</v>
      </c>
      <c r="AY1815" s="19" t="s">
        <v>144</v>
      </c>
      <c r="BE1815" s="192">
        <f>IF(N1815="základní",J1815,0)</f>
        <v>0</v>
      </c>
      <c r="BF1815" s="192">
        <f>IF(N1815="snížená",J1815,0)</f>
        <v>0</v>
      </c>
      <c r="BG1815" s="192">
        <f>IF(N1815="zákl. přenesená",J1815,0)</f>
        <v>0</v>
      </c>
      <c r="BH1815" s="192">
        <f>IF(N1815="sníž. přenesená",J1815,0)</f>
        <v>0</v>
      </c>
      <c r="BI1815" s="192">
        <f>IF(N1815="nulová",J1815,0)</f>
        <v>0</v>
      </c>
      <c r="BJ1815" s="19" t="s">
        <v>74</v>
      </c>
      <c r="BK1815" s="192">
        <f>ROUND(I1815*H1815,2)</f>
        <v>0</v>
      </c>
      <c r="BL1815" s="19" t="s">
        <v>542</v>
      </c>
      <c r="BM1815" s="191" t="s">
        <v>1883</v>
      </c>
    </row>
    <row r="1816" spans="1:65" s="2" customFormat="1" ht="10.199999999999999">
      <c r="A1816" s="36"/>
      <c r="B1816" s="37"/>
      <c r="C1816" s="38"/>
      <c r="D1816" s="193" t="s">
        <v>152</v>
      </c>
      <c r="E1816" s="38"/>
      <c r="F1816" s="194" t="s">
        <v>1884</v>
      </c>
      <c r="G1816" s="38"/>
      <c r="H1816" s="38"/>
      <c r="I1816" s="195"/>
      <c r="J1816" s="38"/>
      <c r="K1816" s="38"/>
      <c r="L1816" s="41"/>
      <c r="M1816" s="196"/>
      <c r="N1816" s="197"/>
      <c r="O1816" s="66"/>
      <c r="P1816" s="66"/>
      <c r="Q1816" s="66"/>
      <c r="R1816" s="66"/>
      <c r="S1816" s="66"/>
      <c r="T1816" s="67"/>
      <c r="U1816" s="36"/>
      <c r="V1816" s="36"/>
      <c r="W1816" s="36"/>
      <c r="X1816" s="36"/>
      <c r="Y1816" s="36"/>
      <c r="Z1816" s="36"/>
      <c r="AA1816" s="36"/>
      <c r="AB1816" s="36"/>
      <c r="AC1816" s="36"/>
      <c r="AD1816" s="36"/>
      <c r="AE1816" s="36"/>
      <c r="AT1816" s="19" t="s">
        <v>152</v>
      </c>
      <c r="AU1816" s="19" t="s">
        <v>78</v>
      </c>
    </row>
    <row r="1817" spans="1:65" s="13" customFormat="1" ht="10.199999999999999">
      <c r="B1817" s="198"/>
      <c r="C1817" s="199"/>
      <c r="D1817" s="200" t="s">
        <v>154</v>
      </c>
      <c r="E1817" s="201" t="s">
        <v>19</v>
      </c>
      <c r="F1817" s="202" t="s">
        <v>1885</v>
      </c>
      <c r="G1817" s="199"/>
      <c r="H1817" s="201" t="s">
        <v>19</v>
      </c>
      <c r="I1817" s="203"/>
      <c r="J1817" s="199"/>
      <c r="K1817" s="199"/>
      <c r="L1817" s="204"/>
      <c r="M1817" s="205"/>
      <c r="N1817" s="206"/>
      <c r="O1817" s="206"/>
      <c r="P1817" s="206"/>
      <c r="Q1817" s="206"/>
      <c r="R1817" s="206"/>
      <c r="S1817" s="206"/>
      <c r="T1817" s="207"/>
      <c r="AT1817" s="208" t="s">
        <v>154</v>
      </c>
      <c r="AU1817" s="208" t="s">
        <v>78</v>
      </c>
      <c r="AV1817" s="13" t="s">
        <v>74</v>
      </c>
      <c r="AW1817" s="13" t="s">
        <v>31</v>
      </c>
      <c r="AX1817" s="13" t="s">
        <v>69</v>
      </c>
      <c r="AY1817" s="208" t="s">
        <v>144</v>
      </c>
    </row>
    <row r="1818" spans="1:65" s="14" customFormat="1" ht="10.199999999999999">
      <c r="B1818" s="209"/>
      <c r="C1818" s="210"/>
      <c r="D1818" s="200" t="s">
        <v>154</v>
      </c>
      <c r="E1818" s="211" t="s">
        <v>19</v>
      </c>
      <c r="F1818" s="212" t="s">
        <v>1886</v>
      </c>
      <c r="G1818" s="210"/>
      <c r="H1818" s="213">
        <v>79.123999999999995</v>
      </c>
      <c r="I1818" s="214"/>
      <c r="J1818" s="210"/>
      <c r="K1818" s="210"/>
      <c r="L1818" s="215"/>
      <c r="M1818" s="216"/>
      <c r="N1818" s="217"/>
      <c r="O1818" s="217"/>
      <c r="P1818" s="217"/>
      <c r="Q1818" s="217"/>
      <c r="R1818" s="217"/>
      <c r="S1818" s="217"/>
      <c r="T1818" s="218"/>
      <c r="AT1818" s="219" t="s">
        <v>154</v>
      </c>
      <c r="AU1818" s="219" t="s">
        <v>78</v>
      </c>
      <c r="AV1818" s="14" t="s">
        <v>78</v>
      </c>
      <c r="AW1818" s="14" t="s">
        <v>31</v>
      </c>
      <c r="AX1818" s="14" t="s">
        <v>69</v>
      </c>
      <c r="AY1818" s="219" t="s">
        <v>144</v>
      </c>
    </row>
    <row r="1819" spans="1:65" s="15" customFormat="1" ht="10.199999999999999">
      <c r="B1819" s="220"/>
      <c r="C1819" s="221"/>
      <c r="D1819" s="200" t="s">
        <v>154</v>
      </c>
      <c r="E1819" s="222" t="s">
        <v>19</v>
      </c>
      <c r="F1819" s="223" t="s">
        <v>158</v>
      </c>
      <c r="G1819" s="221"/>
      <c r="H1819" s="224">
        <v>79.123999999999995</v>
      </c>
      <c r="I1819" s="225"/>
      <c r="J1819" s="221"/>
      <c r="K1819" s="221"/>
      <c r="L1819" s="226"/>
      <c r="M1819" s="227"/>
      <c r="N1819" s="228"/>
      <c r="O1819" s="228"/>
      <c r="P1819" s="228"/>
      <c r="Q1819" s="228"/>
      <c r="R1819" s="228"/>
      <c r="S1819" s="228"/>
      <c r="T1819" s="229"/>
      <c r="AT1819" s="230" t="s">
        <v>154</v>
      </c>
      <c r="AU1819" s="230" t="s">
        <v>78</v>
      </c>
      <c r="AV1819" s="15" t="s">
        <v>106</v>
      </c>
      <c r="AW1819" s="15" t="s">
        <v>31</v>
      </c>
      <c r="AX1819" s="15" t="s">
        <v>74</v>
      </c>
      <c r="AY1819" s="230" t="s">
        <v>144</v>
      </c>
    </row>
    <row r="1820" spans="1:65" s="2" customFormat="1" ht="16.5" customHeight="1">
      <c r="A1820" s="36"/>
      <c r="B1820" s="37"/>
      <c r="C1820" s="180" t="s">
        <v>1887</v>
      </c>
      <c r="D1820" s="180" t="s">
        <v>146</v>
      </c>
      <c r="E1820" s="181" t="s">
        <v>1888</v>
      </c>
      <c r="F1820" s="182" t="s">
        <v>1889</v>
      </c>
      <c r="G1820" s="183" t="s">
        <v>250</v>
      </c>
      <c r="H1820" s="184">
        <v>50.101999999999997</v>
      </c>
      <c r="I1820" s="185"/>
      <c r="J1820" s="186">
        <f>ROUND(I1820*H1820,2)</f>
        <v>0</v>
      </c>
      <c r="K1820" s="182" t="s">
        <v>150</v>
      </c>
      <c r="L1820" s="41"/>
      <c r="M1820" s="187" t="s">
        <v>19</v>
      </c>
      <c r="N1820" s="188" t="s">
        <v>40</v>
      </c>
      <c r="O1820" s="66"/>
      <c r="P1820" s="189">
        <f>O1820*H1820</f>
        <v>0</v>
      </c>
      <c r="Q1820" s="189">
        <v>1.6000000000000001E-4</v>
      </c>
      <c r="R1820" s="189">
        <f>Q1820*H1820</f>
        <v>8.0163200000000004E-3</v>
      </c>
      <c r="S1820" s="189">
        <v>0</v>
      </c>
      <c r="T1820" s="190">
        <f>S1820*H1820</f>
        <v>0</v>
      </c>
      <c r="U1820" s="36"/>
      <c r="V1820" s="36"/>
      <c r="W1820" s="36"/>
      <c r="X1820" s="36"/>
      <c r="Y1820" s="36"/>
      <c r="Z1820" s="36"/>
      <c r="AA1820" s="36"/>
      <c r="AB1820" s="36"/>
      <c r="AC1820" s="36"/>
      <c r="AD1820" s="36"/>
      <c r="AE1820" s="36"/>
      <c r="AR1820" s="191" t="s">
        <v>542</v>
      </c>
      <c r="AT1820" s="191" t="s">
        <v>146</v>
      </c>
      <c r="AU1820" s="191" t="s">
        <v>78</v>
      </c>
      <c r="AY1820" s="19" t="s">
        <v>144</v>
      </c>
      <c r="BE1820" s="192">
        <f>IF(N1820="základní",J1820,0)</f>
        <v>0</v>
      </c>
      <c r="BF1820" s="192">
        <f>IF(N1820="snížená",J1820,0)</f>
        <v>0</v>
      </c>
      <c r="BG1820" s="192">
        <f>IF(N1820="zákl. přenesená",J1820,0)</f>
        <v>0</v>
      </c>
      <c r="BH1820" s="192">
        <f>IF(N1820="sníž. přenesená",J1820,0)</f>
        <v>0</v>
      </c>
      <c r="BI1820" s="192">
        <f>IF(N1820="nulová",J1820,0)</f>
        <v>0</v>
      </c>
      <c r="BJ1820" s="19" t="s">
        <v>74</v>
      </c>
      <c r="BK1820" s="192">
        <f>ROUND(I1820*H1820,2)</f>
        <v>0</v>
      </c>
      <c r="BL1820" s="19" t="s">
        <v>542</v>
      </c>
      <c r="BM1820" s="191" t="s">
        <v>1890</v>
      </c>
    </row>
    <row r="1821" spans="1:65" s="2" customFormat="1" ht="10.199999999999999">
      <c r="A1821" s="36"/>
      <c r="B1821" s="37"/>
      <c r="C1821" s="38"/>
      <c r="D1821" s="193" t="s">
        <v>152</v>
      </c>
      <c r="E1821" s="38"/>
      <c r="F1821" s="194" t="s">
        <v>1891</v>
      </c>
      <c r="G1821" s="38"/>
      <c r="H1821" s="38"/>
      <c r="I1821" s="195"/>
      <c r="J1821" s="38"/>
      <c r="K1821" s="38"/>
      <c r="L1821" s="41"/>
      <c r="M1821" s="196"/>
      <c r="N1821" s="197"/>
      <c r="O1821" s="66"/>
      <c r="P1821" s="66"/>
      <c r="Q1821" s="66"/>
      <c r="R1821" s="66"/>
      <c r="S1821" s="66"/>
      <c r="T1821" s="67"/>
      <c r="U1821" s="36"/>
      <c r="V1821" s="36"/>
      <c r="W1821" s="36"/>
      <c r="X1821" s="36"/>
      <c r="Y1821" s="36"/>
      <c r="Z1821" s="36"/>
      <c r="AA1821" s="36"/>
      <c r="AB1821" s="36"/>
      <c r="AC1821" s="36"/>
      <c r="AD1821" s="36"/>
      <c r="AE1821" s="36"/>
      <c r="AT1821" s="19" t="s">
        <v>152</v>
      </c>
      <c r="AU1821" s="19" t="s">
        <v>78</v>
      </c>
    </row>
    <row r="1822" spans="1:65" s="13" customFormat="1" ht="10.199999999999999">
      <c r="B1822" s="198"/>
      <c r="C1822" s="199"/>
      <c r="D1822" s="200" t="s">
        <v>154</v>
      </c>
      <c r="E1822" s="201" t="s">
        <v>19</v>
      </c>
      <c r="F1822" s="202" t="s">
        <v>1885</v>
      </c>
      <c r="G1822" s="199"/>
      <c r="H1822" s="201" t="s">
        <v>19</v>
      </c>
      <c r="I1822" s="203"/>
      <c r="J1822" s="199"/>
      <c r="K1822" s="199"/>
      <c r="L1822" s="204"/>
      <c r="M1822" s="205"/>
      <c r="N1822" s="206"/>
      <c r="O1822" s="206"/>
      <c r="P1822" s="206"/>
      <c r="Q1822" s="206"/>
      <c r="R1822" s="206"/>
      <c r="S1822" s="206"/>
      <c r="T1822" s="207"/>
      <c r="AT1822" s="208" t="s">
        <v>154</v>
      </c>
      <c r="AU1822" s="208" t="s">
        <v>78</v>
      </c>
      <c r="AV1822" s="13" t="s">
        <v>74</v>
      </c>
      <c r="AW1822" s="13" t="s">
        <v>31</v>
      </c>
      <c r="AX1822" s="13" t="s">
        <v>69</v>
      </c>
      <c r="AY1822" s="208" t="s">
        <v>144</v>
      </c>
    </row>
    <row r="1823" spans="1:65" s="14" customFormat="1" ht="10.199999999999999">
      <c r="B1823" s="209"/>
      <c r="C1823" s="210"/>
      <c r="D1823" s="200" t="s">
        <v>154</v>
      </c>
      <c r="E1823" s="211" t="s">
        <v>19</v>
      </c>
      <c r="F1823" s="212" t="s">
        <v>1892</v>
      </c>
      <c r="G1823" s="210"/>
      <c r="H1823" s="213">
        <v>50.101999999999997</v>
      </c>
      <c r="I1823" s="214"/>
      <c r="J1823" s="210"/>
      <c r="K1823" s="210"/>
      <c r="L1823" s="215"/>
      <c r="M1823" s="216"/>
      <c r="N1823" s="217"/>
      <c r="O1823" s="217"/>
      <c r="P1823" s="217"/>
      <c r="Q1823" s="217"/>
      <c r="R1823" s="217"/>
      <c r="S1823" s="217"/>
      <c r="T1823" s="218"/>
      <c r="AT1823" s="219" t="s">
        <v>154</v>
      </c>
      <c r="AU1823" s="219" t="s">
        <v>78</v>
      </c>
      <c r="AV1823" s="14" t="s">
        <v>78</v>
      </c>
      <c r="AW1823" s="14" t="s">
        <v>31</v>
      </c>
      <c r="AX1823" s="14" t="s">
        <v>69</v>
      </c>
      <c r="AY1823" s="219" t="s">
        <v>144</v>
      </c>
    </row>
    <row r="1824" spans="1:65" s="15" customFormat="1" ht="10.199999999999999">
      <c r="B1824" s="220"/>
      <c r="C1824" s="221"/>
      <c r="D1824" s="200" t="s">
        <v>154</v>
      </c>
      <c r="E1824" s="222" t="s">
        <v>19</v>
      </c>
      <c r="F1824" s="223" t="s">
        <v>158</v>
      </c>
      <c r="G1824" s="221"/>
      <c r="H1824" s="224">
        <v>50.101999999999997</v>
      </c>
      <c r="I1824" s="225"/>
      <c r="J1824" s="221"/>
      <c r="K1824" s="221"/>
      <c r="L1824" s="226"/>
      <c r="M1824" s="227"/>
      <c r="N1824" s="228"/>
      <c r="O1824" s="228"/>
      <c r="P1824" s="228"/>
      <c r="Q1824" s="228"/>
      <c r="R1824" s="228"/>
      <c r="S1824" s="228"/>
      <c r="T1824" s="229"/>
      <c r="AT1824" s="230" t="s">
        <v>154</v>
      </c>
      <c r="AU1824" s="230" t="s">
        <v>78</v>
      </c>
      <c r="AV1824" s="15" t="s">
        <v>106</v>
      </c>
      <c r="AW1824" s="15" t="s">
        <v>31</v>
      </c>
      <c r="AX1824" s="15" t="s">
        <v>74</v>
      </c>
      <c r="AY1824" s="230" t="s">
        <v>144</v>
      </c>
    </row>
    <row r="1825" spans="1:65" s="2" customFormat="1" ht="21.75" customHeight="1">
      <c r="A1825" s="36"/>
      <c r="B1825" s="37"/>
      <c r="C1825" s="180" t="s">
        <v>1893</v>
      </c>
      <c r="D1825" s="180" t="s">
        <v>146</v>
      </c>
      <c r="E1825" s="181" t="s">
        <v>1894</v>
      </c>
      <c r="F1825" s="182" t="s">
        <v>1895</v>
      </c>
      <c r="G1825" s="183" t="s">
        <v>232</v>
      </c>
      <c r="H1825" s="184">
        <v>73.849999999999994</v>
      </c>
      <c r="I1825" s="185"/>
      <c r="J1825" s="186">
        <f>ROUND(I1825*H1825,2)</f>
        <v>0</v>
      </c>
      <c r="K1825" s="182" t="s">
        <v>150</v>
      </c>
      <c r="L1825" s="41"/>
      <c r="M1825" s="187" t="s">
        <v>19</v>
      </c>
      <c r="N1825" s="188" t="s">
        <v>40</v>
      </c>
      <c r="O1825" s="66"/>
      <c r="P1825" s="189">
        <f>O1825*H1825</f>
        <v>0</v>
      </c>
      <c r="Q1825" s="189">
        <v>4.5100000000000001E-3</v>
      </c>
      <c r="R1825" s="189">
        <f>Q1825*H1825</f>
        <v>0.33306349999999996</v>
      </c>
      <c r="S1825" s="189">
        <v>0</v>
      </c>
      <c r="T1825" s="190">
        <f>S1825*H1825</f>
        <v>0</v>
      </c>
      <c r="U1825" s="36"/>
      <c r="V1825" s="36"/>
      <c r="W1825" s="36"/>
      <c r="X1825" s="36"/>
      <c r="Y1825" s="36"/>
      <c r="Z1825" s="36"/>
      <c r="AA1825" s="36"/>
      <c r="AB1825" s="36"/>
      <c r="AC1825" s="36"/>
      <c r="AD1825" s="36"/>
      <c r="AE1825" s="36"/>
      <c r="AR1825" s="191" t="s">
        <v>542</v>
      </c>
      <c r="AT1825" s="191" t="s">
        <v>146</v>
      </c>
      <c r="AU1825" s="191" t="s">
        <v>78</v>
      </c>
      <c r="AY1825" s="19" t="s">
        <v>144</v>
      </c>
      <c r="BE1825" s="192">
        <f>IF(N1825="základní",J1825,0)</f>
        <v>0</v>
      </c>
      <c r="BF1825" s="192">
        <f>IF(N1825="snížená",J1825,0)</f>
        <v>0</v>
      </c>
      <c r="BG1825" s="192">
        <f>IF(N1825="zákl. přenesená",J1825,0)</f>
        <v>0</v>
      </c>
      <c r="BH1825" s="192">
        <f>IF(N1825="sníž. přenesená",J1825,0)</f>
        <v>0</v>
      </c>
      <c r="BI1825" s="192">
        <f>IF(N1825="nulová",J1825,0)</f>
        <v>0</v>
      </c>
      <c r="BJ1825" s="19" t="s">
        <v>74</v>
      </c>
      <c r="BK1825" s="192">
        <f>ROUND(I1825*H1825,2)</f>
        <v>0</v>
      </c>
      <c r="BL1825" s="19" t="s">
        <v>542</v>
      </c>
      <c r="BM1825" s="191" t="s">
        <v>1896</v>
      </c>
    </row>
    <row r="1826" spans="1:65" s="2" customFormat="1" ht="10.199999999999999">
      <c r="A1826" s="36"/>
      <c r="B1826" s="37"/>
      <c r="C1826" s="38"/>
      <c r="D1826" s="193" t="s">
        <v>152</v>
      </c>
      <c r="E1826" s="38"/>
      <c r="F1826" s="194" t="s">
        <v>1897</v>
      </c>
      <c r="G1826" s="38"/>
      <c r="H1826" s="38"/>
      <c r="I1826" s="195"/>
      <c r="J1826" s="38"/>
      <c r="K1826" s="38"/>
      <c r="L1826" s="41"/>
      <c r="M1826" s="196"/>
      <c r="N1826" s="197"/>
      <c r="O1826" s="66"/>
      <c r="P1826" s="66"/>
      <c r="Q1826" s="66"/>
      <c r="R1826" s="66"/>
      <c r="S1826" s="66"/>
      <c r="T1826" s="67"/>
      <c r="U1826" s="36"/>
      <c r="V1826" s="36"/>
      <c r="W1826" s="36"/>
      <c r="X1826" s="36"/>
      <c r="Y1826" s="36"/>
      <c r="Z1826" s="36"/>
      <c r="AA1826" s="36"/>
      <c r="AB1826" s="36"/>
      <c r="AC1826" s="36"/>
      <c r="AD1826" s="36"/>
      <c r="AE1826" s="36"/>
      <c r="AT1826" s="19" t="s">
        <v>152</v>
      </c>
      <c r="AU1826" s="19" t="s">
        <v>78</v>
      </c>
    </row>
    <row r="1827" spans="1:65" s="14" customFormat="1" ht="10.199999999999999">
      <c r="B1827" s="209"/>
      <c r="C1827" s="210"/>
      <c r="D1827" s="200" t="s">
        <v>154</v>
      </c>
      <c r="E1827" s="211" t="s">
        <v>19</v>
      </c>
      <c r="F1827" s="212" t="s">
        <v>1898</v>
      </c>
      <c r="G1827" s="210"/>
      <c r="H1827" s="213">
        <v>73.849999999999994</v>
      </c>
      <c r="I1827" s="214"/>
      <c r="J1827" s="210"/>
      <c r="K1827" s="210"/>
      <c r="L1827" s="215"/>
      <c r="M1827" s="216"/>
      <c r="N1827" s="217"/>
      <c r="O1827" s="217"/>
      <c r="P1827" s="217"/>
      <c r="Q1827" s="217"/>
      <c r="R1827" s="217"/>
      <c r="S1827" s="217"/>
      <c r="T1827" s="218"/>
      <c r="AT1827" s="219" t="s">
        <v>154</v>
      </c>
      <c r="AU1827" s="219" t="s">
        <v>78</v>
      </c>
      <c r="AV1827" s="14" t="s">
        <v>78</v>
      </c>
      <c r="AW1827" s="14" t="s">
        <v>31</v>
      </c>
      <c r="AX1827" s="14" t="s">
        <v>69</v>
      </c>
      <c r="AY1827" s="219" t="s">
        <v>144</v>
      </c>
    </row>
    <row r="1828" spans="1:65" s="15" customFormat="1" ht="10.199999999999999">
      <c r="B1828" s="220"/>
      <c r="C1828" s="221"/>
      <c r="D1828" s="200" t="s">
        <v>154</v>
      </c>
      <c r="E1828" s="222" t="s">
        <v>19</v>
      </c>
      <c r="F1828" s="223" t="s">
        <v>158</v>
      </c>
      <c r="G1828" s="221"/>
      <c r="H1828" s="224">
        <v>73.849999999999994</v>
      </c>
      <c r="I1828" s="225"/>
      <c r="J1828" s="221"/>
      <c r="K1828" s="221"/>
      <c r="L1828" s="226"/>
      <c r="M1828" s="227"/>
      <c r="N1828" s="228"/>
      <c r="O1828" s="228"/>
      <c r="P1828" s="228"/>
      <c r="Q1828" s="228"/>
      <c r="R1828" s="228"/>
      <c r="S1828" s="228"/>
      <c r="T1828" s="229"/>
      <c r="AT1828" s="230" t="s">
        <v>154</v>
      </c>
      <c r="AU1828" s="230" t="s">
        <v>78</v>
      </c>
      <c r="AV1828" s="15" t="s">
        <v>106</v>
      </c>
      <c r="AW1828" s="15" t="s">
        <v>31</v>
      </c>
      <c r="AX1828" s="15" t="s">
        <v>74</v>
      </c>
      <c r="AY1828" s="230" t="s">
        <v>144</v>
      </c>
    </row>
    <row r="1829" spans="1:65" s="2" customFormat="1" ht="21.75" customHeight="1">
      <c r="A1829" s="36"/>
      <c r="B1829" s="37"/>
      <c r="C1829" s="180" t="s">
        <v>1899</v>
      </c>
      <c r="D1829" s="180" t="s">
        <v>146</v>
      </c>
      <c r="E1829" s="181" t="s">
        <v>1900</v>
      </c>
      <c r="F1829" s="182" t="s">
        <v>1901</v>
      </c>
      <c r="G1829" s="183" t="s">
        <v>232</v>
      </c>
      <c r="H1829" s="184">
        <v>120</v>
      </c>
      <c r="I1829" s="185"/>
      <c r="J1829" s="186">
        <f>ROUND(I1829*H1829,2)</f>
        <v>0</v>
      </c>
      <c r="K1829" s="182" t="s">
        <v>150</v>
      </c>
      <c r="L1829" s="41"/>
      <c r="M1829" s="187" t="s">
        <v>19</v>
      </c>
      <c r="N1829" s="188" t="s">
        <v>40</v>
      </c>
      <c r="O1829" s="66"/>
      <c r="P1829" s="189">
        <f>O1829*H1829</f>
        <v>0</v>
      </c>
      <c r="Q1829" s="189">
        <v>4.5100000000000001E-3</v>
      </c>
      <c r="R1829" s="189">
        <f>Q1829*H1829</f>
        <v>0.54120000000000001</v>
      </c>
      <c r="S1829" s="189">
        <v>0</v>
      </c>
      <c r="T1829" s="190">
        <f>S1829*H1829</f>
        <v>0</v>
      </c>
      <c r="U1829" s="36"/>
      <c r="V1829" s="36"/>
      <c r="W1829" s="36"/>
      <c r="X1829" s="36"/>
      <c r="Y1829" s="36"/>
      <c r="Z1829" s="36"/>
      <c r="AA1829" s="36"/>
      <c r="AB1829" s="36"/>
      <c r="AC1829" s="36"/>
      <c r="AD1829" s="36"/>
      <c r="AE1829" s="36"/>
      <c r="AR1829" s="191" t="s">
        <v>542</v>
      </c>
      <c r="AT1829" s="191" t="s">
        <v>146</v>
      </c>
      <c r="AU1829" s="191" t="s">
        <v>78</v>
      </c>
      <c r="AY1829" s="19" t="s">
        <v>144</v>
      </c>
      <c r="BE1829" s="192">
        <f>IF(N1829="základní",J1829,0)</f>
        <v>0</v>
      </c>
      <c r="BF1829" s="192">
        <f>IF(N1829="snížená",J1829,0)</f>
        <v>0</v>
      </c>
      <c r="BG1829" s="192">
        <f>IF(N1829="zákl. přenesená",J1829,0)</f>
        <v>0</v>
      </c>
      <c r="BH1829" s="192">
        <f>IF(N1829="sníž. přenesená",J1829,0)</f>
        <v>0</v>
      </c>
      <c r="BI1829" s="192">
        <f>IF(N1829="nulová",J1829,0)</f>
        <v>0</v>
      </c>
      <c r="BJ1829" s="19" t="s">
        <v>74</v>
      </c>
      <c r="BK1829" s="192">
        <f>ROUND(I1829*H1829,2)</f>
        <v>0</v>
      </c>
      <c r="BL1829" s="19" t="s">
        <v>542</v>
      </c>
      <c r="BM1829" s="191" t="s">
        <v>1902</v>
      </c>
    </row>
    <row r="1830" spans="1:65" s="2" customFormat="1" ht="10.199999999999999">
      <c r="A1830" s="36"/>
      <c r="B1830" s="37"/>
      <c r="C1830" s="38"/>
      <c r="D1830" s="193" t="s">
        <v>152</v>
      </c>
      <c r="E1830" s="38"/>
      <c r="F1830" s="194" t="s">
        <v>1903</v>
      </c>
      <c r="G1830" s="38"/>
      <c r="H1830" s="38"/>
      <c r="I1830" s="195"/>
      <c r="J1830" s="38"/>
      <c r="K1830" s="38"/>
      <c r="L1830" s="41"/>
      <c r="M1830" s="196"/>
      <c r="N1830" s="197"/>
      <c r="O1830" s="66"/>
      <c r="P1830" s="66"/>
      <c r="Q1830" s="66"/>
      <c r="R1830" s="66"/>
      <c r="S1830" s="66"/>
      <c r="T1830" s="67"/>
      <c r="U1830" s="36"/>
      <c r="V1830" s="36"/>
      <c r="W1830" s="36"/>
      <c r="X1830" s="36"/>
      <c r="Y1830" s="36"/>
      <c r="Z1830" s="36"/>
      <c r="AA1830" s="36"/>
      <c r="AB1830" s="36"/>
      <c r="AC1830" s="36"/>
      <c r="AD1830" s="36"/>
      <c r="AE1830" s="36"/>
      <c r="AT1830" s="19" t="s">
        <v>152</v>
      </c>
      <c r="AU1830" s="19" t="s">
        <v>78</v>
      </c>
    </row>
    <row r="1831" spans="1:65" s="13" customFormat="1" ht="10.199999999999999">
      <c r="B1831" s="198"/>
      <c r="C1831" s="199"/>
      <c r="D1831" s="200" t="s">
        <v>154</v>
      </c>
      <c r="E1831" s="201" t="s">
        <v>19</v>
      </c>
      <c r="F1831" s="202" t="s">
        <v>1847</v>
      </c>
      <c r="G1831" s="199"/>
      <c r="H1831" s="201" t="s">
        <v>19</v>
      </c>
      <c r="I1831" s="203"/>
      <c r="J1831" s="199"/>
      <c r="K1831" s="199"/>
      <c r="L1831" s="204"/>
      <c r="M1831" s="205"/>
      <c r="N1831" s="206"/>
      <c r="O1831" s="206"/>
      <c r="P1831" s="206"/>
      <c r="Q1831" s="206"/>
      <c r="R1831" s="206"/>
      <c r="S1831" s="206"/>
      <c r="T1831" s="207"/>
      <c r="AT1831" s="208" t="s">
        <v>154</v>
      </c>
      <c r="AU1831" s="208" t="s">
        <v>78</v>
      </c>
      <c r="AV1831" s="13" t="s">
        <v>74</v>
      </c>
      <c r="AW1831" s="13" t="s">
        <v>31</v>
      </c>
      <c r="AX1831" s="13" t="s">
        <v>69</v>
      </c>
      <c r="AY1831" s="208" t="s">
        <v>144</v>
      </c>
    </row>
    <row r="1832" spans="1:65" s="14" customFormat="1" ht="10.199999999999999">
      <c r="B1832" s="209"/>
      <c r="C1832" s="210"/>
      <c r="D1832" s="200" t="s">
        <v>154</v>
      </c>
      <c r="E1832" s="211" t="s">
        <v>19</v>
      </c>
      <c r="F1832" s="212" t="s">
        <v>1904</v>
      </c>
      <c r="G1832" s="210"/>
      <c r="H1832" s="213">
        <v>120</v>
      </c>
      <c r="I1832" s="214"/>
      <c r="J1832" s="210"/>
      <c r="K1832" s="210"/>
      <c r="L1832" s="215"/>
      <c r="M1832" s="216"/>
      <c r="N1832" s="217"/>
      <c r="O1832" s="217"/>
      <c r="P1832" s="217"/>
      <c r="Q1832" s="217"/>
      <c r="R1832" s="217"/>
      <c r="S1832" s="217"/>
      <c r="T1832" s="218"/>
      <c r="AT1832" s="219" t="s">
        <v>154</v>
      </c>
      <c r="AU1832" s="219" t="s">
        <v>78</v>
      </c>
      <c r="AV1832" s="14" t="s">
        <v>78</v>
      </c>
      <c r="AW1832" s="14" t="s">
        <v>31</v>
      </c>
      <c r="AX1832" s="14" t="s">
        <v>69</v>
      </c>
      <c r="AY1832" s="219" t="s">
        <v>144</v>
      </c>
    </row>
    <row r="1833" spans="1:65" s="15" customFormat="1" ht="10.199999999999999">
      <c r="B1833" s="220"/>
      <c r="C1833" s="221"/>
      <c r="D1833" s="200" t="s">
        <v>154</v>
      </c>
      <c r="E1833" s="222" t="s">
        <v>19</v>
      </c>
      <c r="F1833" s="223" t="s">
        <v>158</v>
      </c>
      <c r="G1833" s="221"/>
      <c r="H1833" s="224">
        <v>120</v>
      </c>
      <c r="I1833" s="225"/>
      <c r="J1833" s="221"/>
      <c r="K1833" s="221"/>
      <c r="L1833" s="226"/>
      <c r="M1833" s="227"/>
      <c r="N1833" s="228"/>
      <c r="O1833" s="228"/>
      <c r="P1833" s="228"/>
      <c r="Q1833" s="228"/>
      <c r="R1833" s="228"/>
      <c r="S1833" s="228"/>
      <c r="T1833" s="229"/>
      <c r="AT1833" s="230" t="s">
        <v>154</v>
      </c>
      <c r="AU1833" s="230" t="s">
        <v>78</v>
      </c>
      <c r="AV1833" s="15" t="s">
        <v>106</v>
      </c>
      <c r="AW1833" s="15" t="s">
        <v>31</v>
      </c>
      <c r="AX1833" s="15" t="s">
        <v>74</v>
      </c>
      <c r="AY1833" s="230" t="s">
        <v>144</v>
      </c>
    </row>
    <row r="1834" spans="1:65" s="2" customFormat="1" ht="24.15" customHeight="1">
      <c r="A1834" s="36"/>
      <c r="B1834" s="37"/>
      <c r="C1834" s="180" t="s">
        <v>1905</v>
      </c>
      <c r="D1834" s="180" t="s">
        <v>146</v>
      </c>
      <c r="E1834" s="181" t="s">
        <v>1906</v>
      </c>
      <c r="F1834" s="182" t="s">
        <v>1907</v>
      </c>
      <c r="G1834" s="183" t="s">
        <v>1908</v>
      </c>
      <c r="H1834" s="256"/>
      <c r="I1834" s="185"/>
      <c r="J1834" s="186">
        <f>ROUND(I1834*H1834,2)</f>
        <v>0</v>
      </c>
      <c r="K1834" s="182" t="s">
        <v>150</v>
      </c>
      <c r="L1834" s="41"/>
      <c r="M1834" s="187" t="s">
        <v>19</v>
      </c>
      <c r="N1834" s="188" t="s">
        <v>40</v>
      </c>
      <c r="O1834" s="66"/>
      <c r="P1834" s="189">
        <f>O1834*H1834</f>
        <v>0</v>
      </c>
      <c r="Q1834" s="189">
        <v>0</v>
      </c>
      <c r="R1834" s="189">
        <f>Q1834*H1834</f>
        <v>0</v>
      </c>
      <c r="S1834" s="189">
        <v>0</v>
      </c>
      <c r="T1834" s="190">
        <f>S1834*H1834</f>
        <v>0</v>
      </c>
      <c r="U1834" s="36"/>
      <c r="V1834" s="36"/>
      <c r="W1834" s="36"/>
      <c r="X1834" s="36"/>
      <c r="Y1834" s="36"/>
      <c r="Z1834" s="36"/>
      <c r="AA1834" s="36"/>
      <c r="AB1834" s="36"/>
      <c r="AC1834" s="36"/>
      <c r="AD1834" s="36"/>
      <c r="AE1834" s="36"/>
      <c r="AR1834" s="191" t="s">
        <v>542</v>
      </c>
      <c r="AT1834" s="191" t="s">
        <v>146</v>
      </c>
      <c r="AU1834" s="191" t="s">
        <v>78</v>
      </c>
      <c r="AY1834" s="19" t="s">
        <v>144</v>
      </c>
      <c r="BE1834" s="192">
        <f>IF(N1834="základní",J1834,0)</f>
        <v>0</v>
      </c>
      <c r="BF1834" s="192">
        <f>IF(N1834="snížená",J1834,0)</f>
        <v>0</v>
      </c>
      <c r="BG1834" s="192">
        <f>IF(N1834="zákl. přenesená",J1834,0)</f>
        <v>0</v>
      </c>
      <c r="BH1834" s="192">
        <f>IF(N1834="sníž. přenesená",J1834,0)</f>
        <v>0</v>
      </c>
      <c r="BI1834" s="192">
        <f>IF(N1834="nulová",J1834,0)</f>
        <v>0</v>
      </c>
      <c r="BJ1834" s="19" t="s">
        <v>74</v>
      </c>
      <c r="BK1834" s="192">
        <f>ROUND(I1834*H1834,2)</f>
        <v>0</v>
      </c>
      <c r="BL1834" s="19" t="s">
        <v>542</v>
      </c>
      <c r="BM1834" s="191" t="s">
        <v>1909</v>
      </c>
    </row>
    <row r="1835" spans="1:65" s="2" customFormat="1" ht="10.199999999999999">
      <c r="A1835" s="36"/>
      <c r="B1835" s="37"/>
      <c r="C1835" s="38"/>
      <c r="D1835" s="193" t="s">
        <v>152</v>
      </c>
      <c r="E1835" s="38"/>
      <c r="F1835" s="194" t="s">
        <v>1910</v>
      </c>
      <c r="G1835" s="38"/>
      <c r="H1835" s="38"/>
      <c r="I1835" s="195"/>
      <c r="J1835" s="38"/>
      <c r="K1835" s="38"/>
      <c r="L1835" s="41"/>
      <c r="M1835" s="196"/>
      <c r="N1835" s="197"/>
      <c r="O1835" s="66"/>
      <c r="P1835" s="66"/>
      <c r="Q1835" s="66"/>
      <c r="R1835" s="66"/>
      <c r="S1835" s="66"/>
      <c r="T1835" s="67"/>
      <c r="U1835" s="36"/>
      <c r="V1835" s="36"/>
      <c r="W1835" s="36"/>
      <c r="X1835" s="36"/>
      <c r="Y1835" s="36"/>
      <c r="Z1835" s="36"/>
      <c r="AA1835" s="36"/>
      <c r="AB1835" s="36"/>
      <c r="AC1835" s="36"/>
      <c r="AD1835" s="36"/>
      <c r="AE1835" s="36"/>
      <c r="AT1835" s="19" t="s">
        <v>152</v>
      </c>
      <c r="AU1835" s="19" t="s">
        <v>78</v>
      </c>
    </row>
    <row r="1836" spans="1:65" s="12" customFormat="1" ht="22.8" customHeight="1">
      <c r="B1836" s="164"/>
      <c r="C1836" s="165"/>
      <c r="D1836" s="166" t="s">
        <v>68</v>
      </c>
      <c r="E1836" s="178" t="s">
        <v>1911</v>
      </c>
      <c r="F1836" s="178" t="s">
        <v>1912</v>
      </c>
      <c r="G1836" s="165"/>
      <c r="H1836" s="165"/>
      <c r="I1836" s="168"/>
      <c r="J1836" s="179">
        <f>BK1836</f>
        <v>0</v>
      </c>
      <c r="K1836" s="165"/>
      <c r="L1836" s="170"/>
      <c r="M1836" s="171"/>
      <c r="N1836" s="172"/>
      <c r="O1836" s="172"/>
      <c r="P1836" s="173">
        <f>SUM(P1837:P2030)</f>
        <v>0</v>
      </c>
      <c r="Q1836" s="172"/>
      <c r="R1836" s="173">
        <f>SUM(R1837:R2030)</f>
        <v>31.718857799999999</v>
      </c>
      <c r="S1836" s="172"/>
      <c r="T1836" s="174">
        <f>SUM(T1837:T2030)</f>
        <v>0</v>
      </c>
      <c r="AR1836" s="175" t="s">
        <v>78</v>
      </c>
      <c r="AT1836" s="176" t="s">
        <v>68</v>
      </c>
      <c r="AU1836" s="176" t="s">
        <v>74</v>
      </c>
      <c r="AY1836" s="175" t="s">
        <v>144</v>
      </c>
      <c r="BK1836" s="177">
        <f>SUM(BK1837:BK2030)</f>
        <v>0</v>
      </c>
    </row>
    <row r="1837" spans="1:65" s="2" customFormat="1" ht="16.5" customHeight="1">
      <c r="A1837" s="36"/>
      <c r="B1837" s="37"/>
      <c r="C1837" s="180" t="s">
        <v>1913</v>
      </c>
      <c r="D1837" s="180" t="s">
        <v>146</v>
      </c>
      <c r="E1837" s="181" t="s">
        <v>1914</v>
      </c>
      <c r="F1837" s="182" t="s">
        <v>1915</v>
      </c>
      <c r="G1837" s="183" t="s">
        <v>1916</v>
      </c>
      <c r="H1837" s="184">
        <v>1</v>
      </c>
      <c r="I1837" s="185"/>
      <c r="J1837" s="186">
        <f>ROUND(I1837*H1837,2)</f>
        <v>0</v>
      </c>
      <c r="K1837" s="182" t="s">
        <v>19</v>
      </c>
      <c r="L1837" s="41"/>
      <c r="M1837" s="187" t="s">
        <v>19</v>
      </c>
      <c r="N1837" s="188" t="s">
        <v>40</v>
      </c>
      <c r="O1837" s="66"/>
      <c r="P1837" s="189">
        <f>O1837*H1837</f>
        <v>0</v>
      </c>
      <c r="Q1837" s="189">
        <v>0</v>
      </c>
      <c r="R1837" s="189">
        <f>Q1837*H1837</f>
        <v>0</v>
      </c>
      <c r="S1837" s="189">
        <v>0</v>
      </c>
      <c r="T1837" s="190">
        <f>S1837*H1837</f>
        <v>0</v>
      </c>
      <c r="U1837" s="36"/>
      <c r="V1837" s="36"/>
      <c r="W1837" s="36"/>
      <c r="X1837" s="36"/>
      <c r="Y1837" s="36"/>
      <c r="Z1837" s="36"/>
      <c r="AA1837" s="36"/>
      <c r="AB1837" s="36"/>
      <c r="AC1837" s="36"/>
      <c r="AD1837" s="36"/>
      <c r="AE1837" s="36"/>
      <c r="AR1837" s="191" t="s">
        <v>542</v>
      </c>
      <c r="AT1837" s="191" t="s">
        <v>146</v>
      </c>
      <c r="AU1837" s="191" t="s">
        <v>78</v>
      </c>
      <c r="AY1837" s="19" t="s">
        <v>144</v>
      </c>
      <c r="BE1837" s="192">
        <f>IF(N1837="základní",J1837,0)</f>
        <v>0</v>
      </c>
      <c r="BF1837" s="192">
        <f>IF(N1837="snížená",J1837,0)</f>
        <v>0</v>
      </c>
      <c r="BG1837" s="192">
        <f>IF(N1837="zákl. přenesená",J1837,0)</f>
        <v>0</v>
      </c>
      <c r="BH1837" s="192">
        <f>IF(N1837="sníž. přenesená",J1837,0)</f>
        <v>0</v>
      </c>
      <c r="BI1837" s="192">
        <f>IF(N1837="nulová",J1837,0)</f>
        <v>0</v>
      </c>
      <c r="BJ1837" s="19" t="s">
        <v>74</v>
      </c>
      <c r="BK1837" s="192">
        <f>ROUND(I1837*H1837,2)</f>
        <v>0</v>
      </c>
      <c r="BL1837" s="19" t="s">
        <v>542</v>
      </c>
      <c r="BM1837" s="191" t="s">
        <v>1917</v>
      </c>
    </row>
    <row r="1838" spans="1:65" s="13" customFormat="1" ht="10.199999999999999">
      <c r="B1838" s="198"/>
      <c r="C1838" s="199"/>
      <c r="D1838" s="200" t="s">
        <v>154</v>
      </c>
      <c r="E1838" s="201" t="s">
        <v>19</v>
      </c>
      <c r="F1838" s="202" t="s">
        <v>1918</v>
      </c>
      <c r="G1838" s="199"/>
      <c r="H1838" s="201" t="s">
        <v>19</v>
      </c>
      <c r="I1838" s="203"/>
      <c r="J1838" s="199"/>
      <c r="K1838" s="199"/>
      <c r="L1838" s="204"/>
      <c r="M1838" s="205"/>
      <c r="N1838" s="206"/>
      <c r="O1838" s="206"/>
      <c r="P1838" s="206"/>
      <c r="Q1838" s="206"/>
      <c r="R1838" s="206"/>
      <c r="S1838" s="206"/>
      <c r="T1838" s="207"/>
      <c r="AT1838" s="208" t="s">
        <v>154</v>
      </c>
      <c r="AU1838" s="208" t="s">
        <v>78</v>
      </c>
      <c r="AV1838" s="13" t="s">
        <v>74</v>
      </c>
      <c r="AW1838" s="13" t="s">
        <v>31</v>
      </c>
      <c r="AX1838" s="13" t="s">
        <v>69</v>
      </c>
      <c r="AY1838" s="208" t="s">
        <v>144</v>
      </c>
    </row>
    <row r="1839" spans="1:65" s="14" customFormat="1" ht="10.199999999999999">
      <c r="B1839" s="209"/>
      <c r="C1839" s="210"/>
      <c r="D1839" s="200" t="s">
        <v>154</v>
      </c>
      <c r="E1839" s="211" t="s">
        <v>19</v>
      </c>
      <c r="F1839" s="212" t="s">
        <v>74</v>
      </c>
      <c r="G1839" s="210"/>
      <c r="H1839" s="213">
        <v>1</v>
      </c>
      <c r="I1839" s="214"/>
      <c r="J1839" s="210"/>
      <c r="K1839" s="210"/>
      <c r="L1839" s="215"/>
      <c r="M1839" s="216"/>
      <c r="N1839" s="217"/>
      <c r="O1839" s="217"/>
      <c r="P1839" s="217"/>
      <c r="Q1839" s="217"/>
      <c r="R1839" s="217"/>
      <c r="S1839" s="217"/>
      <c r="T1839" s="218"/>
      <c r="AT1839" s="219" t="s">
        <v>154</v>
      </c>
      <c r="AU1839" s="219" t="s">
        <v>78</v>
      </c>
      <c r="AV1839" s="14" t="s">
        <v>78</v>
      </c>
      <c r="AW1839" s="14" t="s">
        <v>31</v>
      </c>
      <c r="AX1839" s="14" t="s">
        <v>69</v>
      </c>
      <c r="AY1839" s="219" t="s">
        <v>144</v>
      </c>
    </row>
    <row r="1840" spans="1:65" s="15" customFormat="1" ht="10.199999999999999">
      <c r="B1840" s="220"/>
      <c r="C1840" s="221"/>
      <c r="D1840" s="200" t="s">
        <v>154</v>
      </c>
      <c r="E1840" s="222" t="s">
        <v>19</v>
      </c>
      <c r="F1840" s="223" t="s">
        <v>158</v>
      </c>
      <c r="G1840" s="221"/>
      <c r="H1840" s="224">
        <v>1</v>
      </c>
      <c r="I1840" s="225"/>
      <c r="J1840" s="221"/>
      <c r="K1840" s="221"/>
      <c r="L1840" s="226"/>
      <c r="M1840" s="227"/>
      <c r="N1840" s="228"/>
      <c r="O1840" s="228"/>
      <c r="P1840" s="228"/>
      <c r="Q1840" s="228"/>
      <c r="R1840" s="228"/>
      <c r="S1840" s="228"/>
      <c r="T1840" s="229"/>
      <c r="AT1840" s="230" t="s">
        <v>154</v>
      </c>
      <c r="AU1840" s="230" t="s">
        <v>78</v>
      </c>
      <c r="AV1840" s="15" t="s">
        <v>106</v>
      </c>
      <c r="AW1840" s="15" t="s">
        <v>31</v>
      </c>
      <c r="AX1840" s="15" t="s">
        <v>74</v>
      </c>
      <c r="AY1840" s="230" t="s">
        <v>144</v>
      </c>
    </row>
    <row r="1841" spans="1:65" s="2" customFormat="1" ht="16.5" customHeight="1">
      <c r="A1841" s="36"/>
      <c r="B1841" s="37"/>
      <c r="C1841" s="180" t="s">
        <v>1919</v>
      </c>
      <c r="D1841" s="180" t="s">
        <v>146</v>
      </c>
      <c r="E1841" s="181" t="s">
        <v>1920</v>
      </c>
      <c r="F1841" s="182" t="s">
        <v>1921</v>
      </c>
      <c r="G1841" s="183" t="s">
        <v>1922</v>
      </c>
      <c r="H1841" s="184">
        <v>10</v>
      </c>
      <c r="I1841" s="185"/>
      <c r="J1841" s="186">
        <f>ROUND(I1841*H1841,2)</f>
        <v>0</v>
      </c>
      <c r="K1841" s="182" t="s">
        <v>19</v>
      </c>
      <c r="L1841" s="41"/>
      <c r="M1841" s="187" t="s">
        <v>19</v>
      </c>
      <c r="N1841" s="188" t="s">
        <v>40</v>
      </c>
      <c r="O1841" s="66"/>
      <c r="P1841" s="189">
        <f>O1841*H1841</f>
        <v>0</v>
      </c>
      <c r="Q1841" s="189">
        <v>0</v>
      </c>
      <c r="R1841" s="189">
        <f>Q1841*H1841</f>
        <v>0</v>
      </c>
      <c r="S1841" s="189">
        <v>0</v>
      </c>
      <c r="T1841" s="190">
        <f>S1841*H1841</f>
        <v>0</v>
      </c>
      <c r="U1841" s="36"/>
      <c r="V1841" s="36"/>
      <c r="W1841" s="36"/>
      <c r="X1841" s="36"/>
      <c r="Y1841" s="36"/>
      <c r="Z1841" s="36"/>
      <c r="AA1841" s="36"/>
      <c r="AB1841" s="36"/>
      <c r="AC1841" s="36"/>
      <c r="AD1841" s="36"/>
      <c r="AE1841" s="36"/>
      <c r="AR1841" s="191" t="s">
        <v>542</v>
      </c>
      <c r="AT1841" s="191" t="s">
        <v>146</v>
      </c>
      <c r="AU1841" s="191" t="s">
        <v>78</v>
      </c>
      <c r="AY1841" s="19" t="s">
        <v>144</v>
      </c>
      <c r="BE1841" s="192">
        <f>IF(N1841="základní",J1841,0)</f>
        <v>0</v>
      </c>
      <c r="BF1841" s="192">
        <f>IF(N1841="snížená",J1841,0)</f>
        <v>0</v>
      </c>
      <c r="BG1841" s="192">
        <f>IF(N1841="zákl. přenesená",J1841,0)</f>
        <v>0</v>
      </c>
      <c r="BH1841" s="192">
        <f>IF(N1841="sníž. přenesená",J1841,0)</f>
        <v>0</v>
      </c>
      <c r="BI1841" s="192">
        <f>IF(N1841="nulová",J1841,0)</f>
        <v>0</v>
      </c>
      <c r="BJ1841" s="19" t="s">
        <v>74</v>
      </c>
      <c r="BK1841" s="192">
        <f>ROUND(I1841*H1841,2)</f>
        <v>0</v>
      </c>
      <c r="BL1841" s="19" t="s">
        <v>542</v>
      </c>
      <c r="BM1841" s="191" t="s">
        <v>1923</v>
      </c>
    </row>
    <row r="1842" spans="1:65" s="13" customFormat="1" ht="10.199999999999999">
      <c r="B1842" s="198"/>
      <c r="C1842" s="199"/>
      <c r="D1842" s="200" t="s">
        <v>154</v>
      </c>
      <c r="E1842" s="201" t="s">
        <v>19</v>
      </c>
      <c r="F1842" s="202" t="s">
        <v>1705</v>
      </c>
      <c r="G1842" s="199"/>
      <c r="H1842" s="201" t="s">
        <v>19</v>
      </c>
      <c r="I1842" s="203"/>
      <c r="J1842" s="199"/>
      <c r="K1842" s="199"/>
      <c r="L1842" s="204"/>
      <c r="M1842" s="205"/>
      <c r="N1842" s="206"/>
      <c r="O1842" s="206"/>
      <c r="P1842" s="206"/>
      <c r="Q1842" s="206"/>
      <c r="R1842" s="206"/>
      <c r="S1842" s="206"/>
      <c r="T1842" s="207"/>
      <c r="AT1842" s="208" t="s">
        <v>154</v>
      </c>
      <c r="AU1842" s="208" t="s">
        <v>78</v>
      </c>
      <c r="AV1842" s="13" t="s">
        <v>74</v>
      </c>
      <c r="AW1842" s="13" t="s">
        <v>31</v>
      </c>
      <c r="AX1842" s="13" t="s">
        <v>69</v>
      </c>
      <c r="AY1842" s="208" t="s">
        <v>144</v>
      </c>
    </row>
    <row r="1843" spans="1:65" s="14" customFormat="1" ht="10.199999999999999">
      <c r="B1843" s="209"/>
      <c r="C1843" s="210"/>
      <c r="D1843" s="200" t="s">
        <v>154</v>
      </c>
      <c r="E1843" s="211" t="s">
        <v>19</v>
      </c>
      <c r="F1843" s="212" t="s">
        <v>1924</v>
      </c>
      <c r="G1843" s="210"/>
      <c r="H1843" s="213">
        <v>4</v>
      </c>
      <c r="I1843" s="214"/>
      <c r="J1843" s="210"/>
      <c r="K1843" s="210"/>
      <c r="L1843" s="215"/>
      <c r="M1843" s="216"/>
      <c r="N1843" s="217"/>
      <c r="O1843" s="217"/>
      <c r="P1843" s="217"/>
      <c r="Q1843" s="217"/>
      <c r="R1843" s="217"/>
      <c r="S1843" s="217"/>
      <c r="T1843" s="218"/>
      <c r="AT1843" s="219" t="s">
        <v>154</v>
      </c>
      <c r="AU1843" s="219" t="s">
        <v>78</v>
      </c>
      <c r="AV1843" s="14" t="s">
        <v>78</v>
      </c>
      <c r="AW1843" s="14" t="s">
        <v>31</v>
      </c>
      <c r="AX1843" s="14" t="s">
        <v>69</v>
      </c>
      <c r="AY1843" s="219" t="s">
        <v>144</v>
      </c>
    </row>
    <row r="1844" spans="1:65" s="13" customFormat="1" ht="10.199999999999999">
      <c r="B1844" s="198"/>
      <c r="C1844" s="199"/>
      <c r="D1844" s="200" t="s">
        <v>154</v>
      </c>
      <c r="E1844" s="201" t="s">
        <v>19</v>
      </c>
      <c r="F1844" s="202" t="s">
        <v>1925</v>
      </c>
      <c r="G1844" s="199"/>
      <c r="H1844" s="201" t="s">
        <v>19</v>
      </c>
      <c r="I1844" s="203"/>
      <c r="J1844" s="199"/>
      <c r="K1844" s="199"/>
      <c r="L1844" s="204"/>
      <c r="M1844" s="205"/>
      <c r="N1844" s="206"/>
      <c r="O1844" s="206"/>
      <c r="P1844" s="206"/>
      <c r="Q1844" s="206"/>
      <c r="R1844" s="206"/>
      <c r="S1844" s="206"/>
      <c r="T1844" s="207"/>
      <c r="AT1844" s="208" t="s">
        <v>154</v>
      </c>
      <c r="AU1844" s="208" t="s">
        <v>78</v>
      </c>
      <c r="AV1844" s="13" t="s">
        <v>74</v>
      </c>
      <c r="AW1844" s="13" t="s">
        <v>31</v>
      </c>
      <c r="AX1844" s="13" t="s">
        <v>69</v>
      </c>
      <c r="AY1844" s="208" t="s">
        <v>144</v>
      </c>
    </row>
    <row r="1845" spans="1:65" s="14" customFormat="1" ht="10.199999999999999">
      <c r="B1845" s="209"/>
      <c r="C1845" s="210"/>
      <c r="D1845" s="200" t="s">
        <v>154</v>
      </c>
      <c r="E1845" s="211" t="s">
        <v>19</v>
      </c>
      <c r="F1845" s="212" t="s">
        <v>109</v>
      </c>
      <c r="G1845" s="210"/>
      <c r="H1845" s="213">
        <v>6</v>
      </c>
      <c r="I1845" s="214"/>
      <c r="J1845" s="210"/>
      <c r="K1845" s="210"/>
      <c r="L1845" s="215"/>
      <c r="M1845" s="216"/>
      <c r="N1845" s="217"/>
      <c r="O1845" s="217"/>
      <c r="P1845" s="217"/>
      <c r="Q1845" s="217"/>
      <c r="R1845" s="217"/>
      <c r="S1845" s="217"/>
      <c r="T1845" s="218"/>
      <c r="AT1845" s="219" t="s">
        <v>154</v>
      </c>
      <c r="AU1845" s="219" t="s">
        <v>78</v>
      </c>
      <c r="AV1845" s="14" t="s">
        <v>78</v>
      </c>
      <c r="AW1845" s="14" t="s">
        <v>31</v>
      </c>
      <c r="AX1845" s="14" t="s">
        <v>69</v>
      </c>
      <c r="AY1845" s="219" t="s">
        <v>144</v>
      </c>
    </row>
    <row r="1846" spans="1:65" s="15" customFormat="1" ht="10.199999999999999">
      <c r="B1846" s="220"/>
      <c r="C1846" s="221"/>
      <c r="D1846" s="200" t="s">
        <v>154</v>
      </c>
      <c r="E1846" s="222" t="s">
        <v>19</v>
      </c>
      <c r="F1846" s="223" t="s">
        <v>158</v>
      </c>
      <c r="G1846" s="221"/>
      <c r="H1846" s="224">
        <v>10</v>
      </c>
      <c r="I1846" s="225"/>
      <c r="J1846" s="221"/>
      <c r="K1846" s="221"/>
      <c r="L1846" s="226"/>
      <c r="M1846" s="227"/>
      <c r="N1846" s="228"/>
      <c r="O1846" s="228"/>
      <c r="P1846" s="228"/>
      <c r="Q1846" s="228"/>
      <c r="R1846" s="228"/>
      <c r="S1846" s="228"/>
      <c r="T1846" s="229"/>
      <c r="AT1846" s="230" t="s">
        <v>154</v>
      </c>
      <c r="AU1846" s="230" t="s">
        <v>78</v>
      </c>
      <c r="AV1846" s="15" t="s">
        <v>106</v>
      </c>
      <c r="AW1846" s="15" t="s">
        <v>31</v>
      </c>
      <c r="AX1846" s="15" t="s">
        <v>74</v>
      </c>
      <c r="AY1846" s="230" t="s">
        <v>144</v>
      </c>
    </row>
    <row r="1847" spans="1:65" s="2" customFormat="1" ht="24.15" customHeight="1">
      <c r="A1847" s="36"/>
      <c r="B1847" s="37"/>
      <c r="C1847" s="180" t="s">
        <v>1926</v>
      </c>
      <c r="D1847" s="180" t="s">
        <v>146</v>
      </c>
      <c r="E1847" s="181" t="s">
        <v>1927</v>
      </c>
      <c r="F1847" s="182" t="s">
        <v>1928</v>
      </c>
      <c r="G1847" s="183" t="s">
        <v>232</v>
      </c>
      <c r="H1847" s="184">
        <v>281.28100000000001</v>
      </c>
      <c r="I1847" s="185"/>
      <c r="J1847" s="186">
        <f>ROUND(I1847*H1847,2)</f>
        <v>0</v>
      </c>
      <c r="K1847" s="182" t="s">
        <v>150</v>
      </c>
      <c r="L1847" s="41"/>
      <c r="M1847" s="187" t="s">
        <v>19</v>
      </c>
      <c r="N1847" s="188" t="s">
        <v>40</v>
      </c>
      <c r="O1847" s="66"/>
      <c r="P1847" s="189">
        <f>O1847*H1847</f>
        <v>0</v>
      </c>
      <c r="Q1847" s="189">
        <v>0</v>
      </c>
      <c r="R1847" s="189">
        <f>Q1847*H1847</f>
        <v>0</v>
      </c>
      <c r="S1847" s="189">
        <v>0</v>
      </c>
      <c r="T1847" s="190">
        <f>S1847*H1847</f>
        <v>0</v>
      </c>
      <c r="U1847" s="36"/>
      <c r="V1847" s="36"/>
      <c r="W1847" s="36"/>
      <c r="X1847" s="36"/>
      <c r="Y1847" s="36"/>
      <c r="Z1847" s="36"/>
      <c r="AA1847" s="36"/>
      <c r="AB1847" s="36"/>
      <c r="AC1847" s="36"/>
      <c r="AD1847" s="36"/>
      <c r="AE1847" s="36"/>
      <c r="AR1847" s="191" t="s">
        <v>542</v>
      </c>
      <c r="AT1847" s="191" t="s">
        <v>146</v>
      </c>
      <c r="AU1847" s="191" t="s">
        <v>78</v>
      </c>
      <c r="AY1847" s="19" t="s">
        <v>144</v>
      </c>
      <c r="BE1847" s="192">
        <f>IF(N1847="základní",J1847,0)</f>
        <v>0</v>
      </c>
      <c r="BF1847" s="192">
        <f>IF(N1847="snížená",J1847,0)</f>
        <v>0</v>
      </c>
      <c r="BG1847" s="192">
        <f>IF(N1847="zákl. přenesená",J1847,0)</f>
        <v>0</v>
      </c>
      <c r="BH1847" s="192">
        <f>IF(N1847="sníž. přenesená",J1847,0)</f>
        <v>0</v>
      </c>
      <c r="BI1847" s="192">
        <f>IF(N1847="nulová",J1847,0)</f>
        <v>0</v>
      </c>
      <c r="BJ1847" s="19" t="s">
        <v>74</v>
      </c>
      <c r="BK1847" s="192">
        <f>ROUND(I1847*H1847,2)</f>
        <v>0</v>
      </c>
      <c r="BL1847" s="19" t="s">
        <v>542</v>
      </c>
      <c r="BM1847" s="191" t="s">
        <v>1929</v>
      </c>
    </row>
    <row r="1848" spans="1:65" s="2" customFormat="1" ht="10.199999999999999">
      <c r="A1848" s="36"/>
      <c r="B1848" s="37"/>
      <c r="C1848" s="38"/>
      <c r="D1848" s="193" t="s">
        <v>152</v>
      </c>
      <c r="E1848" s="38"/>
      <c r="F1848" s="194" t="s">
        <v>1930</v>
      </c>
      <c r="G1848" s="38"/>
      <c r="H1848" s="38"/>
      <c r="I1848" s="195"/>
      <c r="J1848" s="38"/>
      <c r="K1848" s="38"/>
      <c r="L1848" s="41"/>
      <c r="M1848" s="196"/>
      <c r="N1848" s="197"/>
      <c r="O1848" s="66"/>
      <c r="P1848" s="66"/>
      <c r="Q1848" s="66"/>
      <c r="R1848" s="66"/>
      <c r="S1848" s="66"/>
      <c r="T1848" s="67"/>
      <c r="U1848" s="36"/>
      <c r="V1848" s="36"/>
      <c r="W1848" s="36"/>
      <c r="X1848" s="36"/>
      <c r="Y1848" s="36"/>
      <c r="Z1848" s="36"/>
      <c r="AA1848" s="36"/>
      <c r="AB1848" s="36"/>
      <c r="AC1848" s="36"/>
      <c r="AD1848" s="36"/>
      <c r="AE1848" s="36"/>
      <c r="AT1848" s="19" t="s">
        <v>152</v>
      </c>
      <c r="AU1848" s="19" t="s">
        <v>78</v>
      </c>
    </row>
    <row r="1849" spans="1:65" s="13" customFormat="1" ht="10.199999999999999">
      <c r="B1849" s="198"/>
      <c r="C1849" s="199"/>
      <c r="D1849" s="200" t="s">
        <v>154</v>
      </c>
      <c r="E1849" s="201" t="s">
        <v>19</v>
      </c>
      <c r="F1849" s="202" t="s">
        <v>1931</v>
      </c>
      <c r="G1849" s="199"/>
      <c r="H1849" s="201" t="s">
        <v>19</v>
      </c>
      <c r="I1849" s="203"/>
      <c r="J1849" s="199"/>
      <c r="K1849" s="199"/>
      <c r="L1849" s="204"/>
      <c r="M1849" s="205"/>
      <c r="N1849" s="206"/>
      <c r="O1849" s="206"/>
      <c r="P1849" s="206"/>
      <c r="Q1849" s="206"/>
      <c r="R1849" s="206"/>
      <c r="S1849" s="206"/>
      <c r="T1849" s="207"/>
      <c r="AT1849" s="208" t="s">
        <v>154</v>
      </c>
      <c r="AU1849" s="208" t="s">
        <v>78</v>
      </c>
      <c r="AV1849" s="13" t="s">
        <v>74</v>
      </c>
      <c r="AW1849" s="13" t="s">
        <v>31</v>
      </c>
      <c r="AX1849" s="13" t="s">
        <v>69</v>
      </c>
      <c r="AY1849" s="208" t="s">
        <v>144</v>
      </c>
    </row>
    <row r="1850" spans="1:65" s="14" customFormat="1" ht="10.199999999999999">
      <c r="B1850" s="209"/>
      <c r="C1850" s="210"/>
      <c r="D1850" s="200" t="s">
        <v>154</v>
      </c>
      <c r="E1850" s="211" t="s">
        <v>19</v>
      </c>
      <c r="F1850" s="212" t="s">
        <v>1932</v>
      </c>
      <c r="G1850" s="210"/>
      <c r="H1850" s="213">
        <v>251.429</v>
      </c>
      <c r="I1850" s="214"/>
      <c r="J1850" s="210"/>
      <c r="K1850" s="210"/>
      <c r="L1850" s="215"/>
      <c r="M1850" s="216"/>
      <c r="N1850" s="217"/>
      <c r="O1850" s="217"/>
      <c r="P1850" s="217"/>
      <c r="Q1850" s="217"/>
      <c r="R1850" s="217"/>
      <c r="S1850" s="217"/>
      <c r="T1850" s="218"/>
      <c r="AT1850" s="219" t="s">
        <v>154</v>
      </c>
      <c r="AU1850" s="219" t="s">
        <v>78</v>
      </c>
      <c r="AV1850" s="14" t="s">
        <v>78</v>
      </c>
      <c r="AW1850" s="14" t="s">
        <v>31</v>
      </c>
      <c r="AX1850" s="14" t="s">
        <v>69</v>
      </c>
      <c r="AY1850" s="219" t="s">
        <v>144</v>
      </c>
    </row>
    <row r="1851" spans="1:65" s="13" customFormat="1" ht="10.199999999999999">
      <c r="B1851" s="198"/>
      <c r="C1851" s="199"/>
      <c r="D1851" s="200" t="s">
        <v>154</v>
      </c>
      <c r="E1851" s="201" t="s">
        <v>19</v>
      </c>
      <c r="F1851" s="202" t="s">
        <v>1933</v>
      </c>
      <c r="G1851" s="199"/>
      <c r="H1851" s="201" t="s">
        <v>19</v>
      </c>
      <c r="I1851" s="203"/>
      <c r="J1851" s="199"/>
      <c r="K1851" s="199"/>
      <c r="L1851" s="204"/>
      <c r="M1851" s="205"/>
      <c r="N1851" s="206"/>
      <c r="O1851" s="206"/>
      <c r="P1851" s="206"/>
      <c r="Q1851" s="206"/>
      <c r="R1851" s="206"/>
      <c r="S1851" s="206"/>
      <c r="T1851" s="207"/>
      <c r="AT1851" s="208" t="s">
        <v>154</v>
      </c>
      <c r="AU1851" s="208" t="s">
        <v>78</v>
      </c>
      <c r="AV1851" s="13" t="s">
        <v>74</v>
      </c>
      <c r="AW1851" s="13" t="s">
        <v>31</v>
      </c>
      <c r="AX1851" s="13" t="s">
        <v>69</v>
      </c>
      <c r="AY1851" s="208" t="s">
        <v>144</v>
      </c>
    </row>
    <row r="1852" spans="1:65" s="14" customFormat="1" ht="10.199999999999999">
      <c r="B1852" s="209"/>
      <c r="C1852" s="210"/>
      <c r="D1852" s="200" t="s">
        <v>154</v>
      </c>
      <c r="E1852" s="211" t="s">
        <v>19</v>
      </c>
      <c r="F1852" s="212" t="s">
        <v>1934</v>
      </c>
      <c r="G1852" s="210"/>
      <c r="H1852" s="213">
        <v>29.852</v>
      </c>
      <c r="I1852" s="214"/>
      <c r="J1852" s="210"/>
      <c r="K1852" s="210"/>
      <c r="L1852" s="215"/>
      <c r="M1852" s="216"/>
      <c r="N1852" s="217"/>
      <c r="O1852" s="217"/>
      <c r="P1852" s="217"/>
      <c r="Q1852" s="217"/>
      <c r="R1852" s="217"/>
      <c r="S1852" s="217"/>
      <c r="T1852" s="218"/>
      <c r="AT1852" s="219" t="s">
        <v>154</v>
      </c>
      <c r="AU1852" s="219" t="s">
        <v>78</v>
      </c>
      <c r="AV1852" s="14" t="s">
        <v>78</v>
      </c>
      <c r="AW1852" s="14" t="s">
        <v>31</v>
      </c>
      <c r="AX1852" s="14" t="s">
        <v>69</v>
      </c>
      <c r="AY1852" s="219" t="s">
        <v>144</v>
      </c>
    </row>
    <row r="1853" spans="1:65" s="15" customFormat="1" ht="10.199999999999999">
      <c r="B1853" s="220"/>
      <c r="C1853" s="221"/>
      <c r="D1853" s="200" t="s">
        <v>154</v>
      </c>
      <c r="E1853" s="222" t="s">
        <v>19</v>
      </c>
      <c r="F1853" s="223" t="s">
        <v>158</v>
      </c>
      <c r="G1853" s="221"/>
      <c r="H1853" s="224">
        <v>281.28100000000001</v>
      </c>
      <c r="I1853" s="225"/>
      <c r="J1853" s="221"/>
      <c r="K1853" s="221"/>
      <c r="L1853" s="226"/>
      <c r="M1853" s="227"/>
      <c r="N1853" s="228"/>
      <c r="O1853" s="228"/>
      <c r="P1853" s="228"/>
      <c r="Q1853" s="228"/>
      <c r="R1853" s="228"/>
      <c r="S1853" s="228"/>
      <c r="T1853" s="229"/>
      <c r="AT1853" s="230" t="s">
        <v>154</v>
      </c>
      <c r="AU1853" s="230" t="s">
        <v>78</v>
      </c>
      <c r="AV1853" s="15" t="s">
        <v>106</v>
      </c>
      <c r="AW1853" s="15" t="s">
        <v>31</v>
      </c>
      <c r="AX1853" s="15" t="s">
        <v>74</v>
      </c>
      <c r="AY1853" s="230" t="s">
        <v>144</v>
      </c>
    </row>
    <row r="1854" spans="1:65" s="2" customFormat="1" ht="16.5" customHeight="1">
      <c r="A1854" s="36"/>
      <c r="B1854" s="37"/>
      <c r="C1854" s="231" t="s">
        <v>1935</v>
      </c>
      <c r="D1854" s="231" t="s">
        <v>195</v>
      </c>
      <c r="E1854" s="232" t="s">
        <v>1852</v>
      </c>
      <c r="F1854" s="233" t="s">
        <v>1853</v>
      </c>
      <c r="G1854" s="234" t="s">
        <v>184</v>
      </c>
      <c r="H1854" s="235">
        <v>0.09</v>
      </c>
      <c r="I1854" s="236"/>
      <c r="J1854" s="237">
        <f>ROUND(I1854*H1854,2)</f>
        <v>0</v>
      </c>
      <c r="K1854" s="233" t="s">
        <v>150</v>
      </c>
      <c r="L1854" s="238"/>
      <c r="M1854" s="239" t="s">
        <v>19</v>
      </c>
      <c r="N1854" s="240" t="s">
        <v>40</v>
      </c>
      <c r="O1854" s="66"/>
      <c r="P1854" s="189">
        <f>O1854*H1854</f>
        <v>0</v>
      </c>
      <c r="Q1854" s="189">
        <v>1</v>
      </c>
      <c r="R1854" s="189">
        <f>Q1854*H1854</f>
        <v>0.09</v>
      </c>
      <c r="S1854" s="189">
        <v>0</v>
      </c>
      <c r="T1854" s="190">
        <f>S1854*H1854</f>
        <v>0</v>
      </c>
      <c r="U1854" s="36"/>
      <c r="V1854" s="36"/>
      <c r="W1854" s="36"/>
      <c r="X1854" s="36"/>
      <c r="Y1854" s="36"/>
      <c r="Z1854" s="36"/>
      <c r="AA1854" s="36"/>
      <c r="AB1854" s="36"/>
      <c r="AC1854" s="36"/>
      <c r="AD1854" s="36"/>
      <c r="AE1854" s="36"/>
      <c r="AR1854" s="191" t="s">
        <v>684</v>
      </c>
      <c r="AT1854" s="191" t="s">
        <v>195</v>
      </c>
      <c r="AU1854" s="191" t="s">
        <v>78</v>
      </c>
      <c r="AY1854" s="19" t="s">
        <v>144</v>
      </c>
      <c r="BE1854" s="192">
        <f>IF(N1854="základní",J1854,0)</f>
        <v>0</v>
      </c>
      <c r="BF1854" s="192">
        <f>IF(N1854="snížená",J1854,0)</f>
        <v>0</v>
      </c>
      <c r="BG1854" s="192">
        <f>IF(N1854="zákl. přenesená",J1854,0)</f>
        <v>0</v>
      </c>
      <c r="BH1854" s="192">
        <f>IF(N1854="sníž. přenesená",J1854,0)</f>
        <v>0</v>
      </c>
      <c r="BI1854" s="192">
        <f>IF(N1854="nulová",J1854,0)</f>
        <v>0</v>
      </c>
      <c r="BJ1854" s="19" t="s">
        <v>74</v>
      </c>
      <c r="BK1854" s="192">
        <f>ROUND(I1854*H1854,2)</f>
        <v>0</v>
      </c>
      <c r="BL1854" s="19" t="s">
        <v>542</v>
      </c>
      <c r="BM1854" s="191" t="s">
        <v>1936</v>
      </c>
    </row>
    <row r="1855" spans="1:65" s="2" customFormat="1" ht="10.199999999999999">
      <c r="A1855" s="36"/>
      <c r="B1855" s="37"/>
      <c r="C1855" s="38"/>
      <c r="D1855" s="193" t="s">
        <v>152</v>
      </c>
      <c r="E1855" s="38"/>
      <c r="F1855" s="194" t="s">
        <v>1855</v>
      </c>
      <c r="G1855" s="38"/>
      <c r="H1855" s="38"/>
      <c r="I1855" s="195"/>
      <c r="J1855" s="38"/>
      <c r="K1855" s="38"/>
      <c r="L1855" s="41"/>
      <c r="M1855" s="196"/>
      <c r="N1855" s="197"/>
      <c r="O1855" s="66"/>
      <c r="P1855" s="66"/>
      <c r="Q1855" s="66"/>
      <c r="R1855" s="66"/>
      <c r="S1855" s="66"/>
      <c r="T1855" s="67"/>
      <c r="U1855" s="36"/>
      <c r="V1855" s="36"/>
      <c r="W1855" s="36"/>
      <c r="X1855" s="36"/>
      <c r="Y1855" s="36"/>
      <c r="Z1855" s="36"/>
      <c r="AA1855" s="36"/>
      <c r="AB1855" s="36"/>
      <c r="AC1855" s="36"/>
      <c r="AD1855" s="36"/>
      <c r="AE1855" s="36"/>
      <c r="AT1855" s="19" t="s">
        <v>152</v>
      </c>
      <c r="AU1855" s="19" t="s">
        <v>78</v>
      </c>
    </row>
    <row r="1856" spans="1:65" s="14" customFormat="1" ht="10.199999999999999">
      <c r="B1856" s="209"/>
      <c r="C1856" s="210"/>
      <c r="D1856" s="200" t="s">
        <v>154</v>
      </c>
      <c r="E1856" s="210"/>
      <c r="F1856" s="212" t="s">
        <v>1937</v>
      </c>
      <c r="G1856" s="210"/>
      <c r="H1856" s="213">
        <v>0.09</v>
      </c>
      <c r="I1856" s="214"/>
      <c r="J1856" s="210"/>
      <c r="K1856" s="210"/>
      <c r="L1856" s="215"/>
      <c r="M1856" s="216"/>
      <c r="N1856" s="217"/>
      <c r="O1856" s="217"/>
      <c r="P1856" s="217"/>
      <c r="Q1856" s="217"/>
      <c r="R1856" s="217"/>
      <c r="S1856" s="217"/>
      <c r="T1856" s="218"/>
      <c r="AT1856" s="219" t="s">
        <v>154</v>
      </c>
      <c r="AU1856" s="219" t="s">
        <v>78</v>
      </c>
      <c r="AV1856" s="14" t="s">
        <v>78</v>
      </c>
      <c r="AW1856" s="14" t="s">
        <v>4</v>
      </c>
      <c r="AX1856" s="14" t="s">
        <v>74</v>
      </c>
      <c r="AY1856" s="219" t="s">
        <v>144</v>
      </c>
    </row>
    <row r="1857" spans="1:65" s="2" customFormat="1" ht="16.5" customHeight="1">
      <c r="A1857" s="36"/>
      <c r="B1857" s="37"/>
      <c r="C1857" s="180" t="s">
        <v>1938</v>
      </c>
      <c r="D1857" s="180" t="s">
        <v>146</v>
      </c>
      <c r="E1857" s="181" t="s">
        <v>1939</v>
      </c>
      <c r="F1857" s="182" t="s">
        <v>1940</v>
      </c>
      <c r="G1857" s="183" t="s">
        <v>232</v>
      </c>
      <c r="H1857" s="184">
        <v>281.28100000000001</v>
      </c>
      <c r="I1857" s="185"/>
      <c r="J1857" s="186">
        <f>ROUND(I1857*H1857,2)</f>
        <v>0</v>
      </c>
      <c r="K1857" s="182" t="s">
        <v>150</v>
      </c>
      <c r="L1857" s="41"/>
      <c r="M1857" s="187" t="s">
        <v>19</v>
      </c>
      <c r="N1857" s="188" t="s">
        <v>40</v>
      </c>
      <c r="O1857" s="66"/>
      <c r="P1857" s="189">
        <f>O1857*H1857</f>
        <v>0</v>
      </c>
      <c r="Q1857" s="189">
        <v>8.8000000000000003E-4</v>
      </c>
      <c r="R1857" s="189">
        <f>Q1857*H1857</f>
        <v>0.24752728000000002</v>
      </c>
      <c r="S1857" s="189">
        <v>0</v>
      </c>
      <c r="T1857" s="190">
        <f>S1857*H1857</f>
        <v>0</v>
      </c>
      <c r="U1857" s="36"/>
      <c r="V1857" s="36"/>
      <c r="W1857" s="36"/>
      <c r="X1857" s="36"/>
      <c r="Y1857" s="36"/>
      <c r="Z1857" s="36"/>
      <c r="AA1857" s="36"/>
      <c r="AB1857" s="36"/>
      <c r="AC1857" s="36"/>
      <c r="AD1857" s="36"/>
      <c r="AE1857" s="36"/>
      <c r="AR1857" s="191" t="s">
        <v>542</v>
      </c>
      <c r="AT1857" s="191" t="s">
        <v>146</v>
      </c>
      <c r="AU1857" s="191" t="s">
        <v>78</v>
      </c>
      <c r="AY1857" s="19" t="s">
        <v>144</v>
      </c>
      <c r="BE1857" s="192">
        <f>IF(N1857="základní",J1857,0)</f>
        <v>0</v>
      </c>
      <c r="BF1857" s="192">
        <f>IF(N1857="snížená",J1857,0)</f>
        <v>0</v>
      </c>
      <c r="BG1857" s="192">
        <f>IF(N1857="zákl. přenesená",J1857,0)</f>
        <v>0</v>
      </c>
      <c r="BH1857" s="192">
        <f>IF(N1857="sníž. přenesená",J1857,0)</f>
        <v>0</v>
      </c>
      <c r="BI1857" s="192">
        <f>IF(N1857="nulová",J1857,0)</f>
        <v>0</v>
      </c>
      <c r="BJ1857" s="19" t="s">
        <v>74</v>
      </c>
      <c r="BK1857" s="192">
        <f>ROUND(I1857*H1857,2)</f>
        <v>0</v>
      </c>
      <c r="BL1857" s="19" t="s">
        <v>542</v>
      </c>
      <c r="BM1857" s="191" t="s">
        <v>1941</v>
      </c>
    </row>
    <row r="1858" spans="1:65" s="2" customFormat="1" ht="10.199999999999999">
      <c r="A1858" s="36"/>
      <c r="B1858" s="37"/>
      <c r="C1858" s="38"/>
      <c r="D1858" s="193" t="s">
        <v>152</v>
      </c>
      <c r="E1858" s="38"/>
      <c r="F1858" s="194" t="s">
        <v>1942</v>
      </c>
      <c r="G1858" s="38"/>
      <c r="H1858" s="38"/>
      <c r="I1858" s="195"/>
      <c r="J1858" s="38"/>
      <c r="K1858" s="38"/>
      <c r="L1858" s="41"/>
      <c r="M1858" s="196"/>
      <c r="N1858" s="197"/>
      <c r="O1858" s="66"/>
      <c r="P1858" s="66"/>
      <c r="Q1858" s="66"/>
      <c r="R1858" s="66"/>
      <c r="S1858" s="66"/>
      <c r="T1858" s="67"/>
      <c r="U1858" s="36"/>
      <c r="V1858" s="36"/>
      <c r="W1858" s="36"/>
      <c r="X1858" s="36"/>
      <c r="Y1858" s="36"/>
      <c r="Z1858" s="36"/>
      <c r="AA1858" s="36"/>
      <c r="AB1858" s="36"/>
      <c r="AC1858" s="36"/>
      <c r="AD1858" s="36"/>
      <c r="AE1858" s="36"/>
      <c r="AT1858" s="19" t="s">
        <v>152</v>
      </c>
      <c r="AU1858" s="19" t="s">
        <v>78</v>
      </c>
    </row>
    <row r="1859" spans="1:65" s="13" customFormat="1" ht="10.199999999999999">
      <c r="B1859" s="198"/>
      <c r="C1859" s="199"/>
      <c r="D1859" s="200" t="s">
        <v>154</v>
      </c>
      <c r="E1859" s="201" t="s">
        <v>19</v>
      </c>
      <c r="F1859" s="202" t="s">
        <v>1931</v>
      </c>
      <c r="G1859" s="199"/>
      <c r="H1859" s="201" t="s">
        <v>19</v>
      </c>
      <c r="I1859" s="203"/>
      <c r="J1859" s="199"/>
      <c r="K1859" s="199"/>
      <c r="L1859" s="204"/>
      <c r="M1859" s="205"/>
      <c r="N1859" s="206"/>
      <c r="O1859" s="206"/>
      <c r="P1859" s="206"/>
      <c r="Q1859" s="206"/>
      <c r="R1859" s="206"/>
      <c r="S1859" s="206"/>
      <c r="T1859" s="207"/>
      <c r="AT1859" s="208" t="s">
        <v>154</v>
      </c>
      <c r="AU1859" s="208" t="s">
        <v>78</v>
      </c>
      <c r="AV1859" s="13" t="s">
        <v>74</v>
      </c>
      <c r="AW1859" s="13" t="s">
        <v>31</v>
      </c>
      <c r="AX1859" s="13" t="s">
        <v>69</v>
      </c>
      <c r="AY1859" s="208" t="s">
        <v>144</v>
      </c>
    </row>
    <row r="1860" spans="1:65" s="14" customFormat="1" ht="10.199999999999999">
      <c r="B1860" s="209"/>
      <c r="C1860" s="210"/>
      <c r="D1860" s="200" t="s">
        <v>154</v>
      </c>
      <c r="E1860" s="211" t="s">
        <v>19</v>
      </c>
      <c r="F1860" s="212" t="s">
        <v>1932</v>
      </c>
      <c r="G1860" s="210"/>
      <c r="H1860" s="213">
        <v>251.429</v>
      </c>
      <c r="I1860" s="214"/>
      <c r="J1860" s="210"/>
      <c r="K1860" s="210"/>
      <c r="L1860" s="215"/>
      <c r="M1860" s="216"/>
      <c r="N1860" s="217"/>
      <c r="O1860" s="217"/>
      <c r="P1860" s="217"/>
      <c r="Q1860" s="217"/>
      <c r="R1860" s="217"/>
      <c r="S1860" s="217"/>
      <c r="T1860" s="218"/>
      <c r="AT1860" s="219" t="s">
        <v>154</v>
      </c>
      <c r="AU1860" s="219" t="s">
        <v>78</v>
      </c>
      <c r="AV1860" s="14" t="s">
        <v>78</v>
      </c>
      <c r="AW1860" s="14" t="s">
        <v>31</v>
      </c>
      <c r="AX1860" s="14" t="s">
        <v>69</v>
      </c>
      <c r="AY1860" s="219" t="s">
        <v>144</v>
      </c>
    </row>
    <row r="1861" spans="1:65" s="13" customFormat="1" ht="10.199999999999999">
      <c r="B1861" s="198"/>
      <c r="C1861" s="199"/>
      <c r="D1861" s="200" t="s">
        <v>154</v>
      </c>
      <c r="E1861" s="201" t="s">
        <v>19</v>
      </c>
      <c r="F1861" s="202" t="s">
        <v>1933</v>
      </c>
      <c r="G1861" s="199"/>
      <c r="H1861" s="201" t="s">
        <v>19</v>
      </c>
      <c r="I1861" s="203"/>
      <c r="J1861" s="199"/>
      <c r="K1861" s="199"/>
      <c r="L1861" s="204"/>
      <c r="M1861" s="205"/>
      <c r="N1861" s="206"/>
      <c r="O1861" s="206"/>
      <c r="P1861" s="206"/>
      <c r="Q1861" s="206"/>
      <c r="R1861" s="206"/>
      <c r="S1861" s="206"/>
      <c r="T1861" s="207"/>
      <c r="AT1861" s="208" t="s">
        <v>154</v>
      </c>
      <c r="AU1861" s="208" t="s">
        <v>78</v>
      </c>
      <c r="AV1861" s="13" t="s">
        <v>74</v>
      </c>
      <c r="AW1861" s="13" t="s">
        <v>31</v>
      </c>
      <c r="AX1861" s="13" t="s">
        <v>69</v>
      </c>
      <c r="AY1861" s="208" t="s">
        <v>144</v>
      </c>
    </row>
    <row r="1862" spans="1:65" s="14" customFormat="1" ht="10.199999999999999">
      <c r="B1862" s="209"/>
      <c r="C1862" s="210"/>
      <c r="D1862" s="200" t="s">
        <v>154</v>
      </c>
      <c r="E1862" s="211" t="s">
        <v>19</v>
      </c>
      <c r="F1862" s="212" t="s">
        <v>1934</v>
      </c>
      <c r="G1862" s="210"/>
      <c r="H1862" s="213">
        <v>29.852</v>
      </c>
      <c r="I1862" s="214"/>
      <c r="J1862" s="210"/>
      <c r="K1862" s="210"/>
      <c r="L1862" s="215"/>
      <c r="M1862" s="216"/>
      <c r="N1862" s="217"/>
      <c r="O1862" s="217"/>
      <c r="P1862" s="217"/>
      <c r="Q1862" s="217"/>
      <c r="R1862" s="217"/>
      <c r="S1862" s="217"/>
      <c r="T1862" s="218"/>
      <c r="AT1862" s="219" t="s">
        <v>154</v>
      </c>
      <c r="AU1862" s="219" t="s">
        <v>78</v>
      </c>
      <c r="AV1862" s="14" t="s">
        <v>78</v>
      </c>
      <c r="AW1862" s="14" t="s">
        <v>31</v>
      </c>
      <c r="AX1862" s="14" t="s">
        <v>69</v>
      </c>
      <c r="AY1862" s="219" t="s">
        <v>144</v>
      </c>
    </row>
    <row r="1863" spans="1:65" s="15" customFormat="1" ht="10.199999999999999">
      <c r="B1863" s="220"/>
      <c r="C1863" s="221"/>
      <c r="D1863" s="200" t="s">
        <v>154</v>
      </c>
      <c r="E1863" s="222" t="s">
        <v>19</v>
      </c>
      <c r="F1863" s="223" t="s">
        <v>158</v>
      </c>
      <c r="G1863" s="221"/>
      <c r="H1863" s="224">
        <v>281.28100000000001</v>
      </c>
      <c r="I1863" s="225"/>
      <c r="J1863" s="221"/>
      <c r="K1863" s="221"/>
      <c r="L1863" s="226"/>
      <c r="M1863" s="227"/>
      <c r="N1863" s="228"/>
      <c r="O1863" s="228"/>
      <c r="P1863" s="228"/>
      <c r="Q1863" s="228"/>
      <c r="R1863" s="228"/>
      <c r="S1863" s="228"/>
      <c r="T1863" s="229"/>
      <c r="AT1863" s="230" t="s">
        <v>154</v>
      </c>
      <c r="AU1863" s="230" t="s">
        <v>78</v>
      </c>
      <c r="AV1863" s="15" t="s">
        <v>106</v>
      </c>
      <c r="AW1863" s="15" t="s">
        <v>31</v>
      </c>
      <c r="AX1863" s="15" t="s">
        <v>74</v>
      </c>
      <c r="AY1863" s="230" t="s">
        <v>144</v>
      </c>
    </row>
    <row r="1864" spans="1:65" s="2" customFormat="1" ht="24.15" customHeight="1">
      <c r="A1864" s="36"/>
      <c r="B1864" s="37"/>
      <c r="C1864" s="231" t="s">
        <v>1943</v>
      </c>
      <c r="D1864" s="231" t="s">
        <v>195</v>
      </c>
      <c r="E1864" s="232" t="s">
        <v>1944</v>
      </c>
      <c r="F1864" s="233" t="s">
        <v>1945</v>
      </c>
      <c r="G1864" s="234" t="s">
        <v>232</v>
      </c>
      <c r="H1864" s="235">
        <v>323.47300000000001</v>
      </c>
      <c r="I1864" s="236"/>
      <c r="J1864" s="237">
        <f>ROUND(I1864*H1864,2)</f>
        <v>0</v>
      </c>
      <c r="K1864" s="233" t="s">
        <v>150</v>
      </c>
      <c r="L1864" s="238"/>
      <c r="M1864" s="239" t="s">
        <v>19</v>
      </c>
      <c r="N1864" s="240" t="s">
        <v>40</v>
      </c>
      <c r="O1864" s="66"/>
      <c r="P1864" s="189">
        <f>O1864*H1864</f>
        <v>0</v>
      </c>
      <c r="Q1864" s="189">
        <v>5.4000000000000003E-3</v>
      </c>
      <c r="R1864" s="189">
        <f>Q1864*H1864</f>
        <v>1.7467542000000003</v>
      </c>
      <c r="S1864" s="189">
        <v>0</v>
      </c>
      <c r="T1864" s="190">
        <f>S1864*H1864</f>
        <v>0</v>
      </c>
      <c r="U1864" s="36"/>
      <c r="V1864" s="36"/>
      <c r="W1864" s="36"/>
      <c r="X1864" s="36"/>
      <c r="Y1864" s="36"/>
      <c r="Z1864" s="36"/>
      <c r="AA1864" s="36"/>
      <c r="AB1864" s="36"/>
      <c r="AC1864" s="36"/>
      <c r="AD1864" s="36"/>
      <c r="AE1864" s="36"/>
      <c r="AR1864" s="191" t="s">
        <v>684</v>
      </c>
      <c r="AT1864" s="191" t="s">
        <v>195</v>
      </c>
      <c r="AU1864" s="191" t="s">
        <v>78</v>
      </c>
      <c r="AY1864" s="19" t="s">
        <v>144</v>
      </c>
      <c r="BE1864" s="192">
        <f>IF(N1864="základní",J1864,0)</f>
        <v>0</v>
      </c>
      <c r="BF1864" s="192">
        <f>IF(N1864="snížená",J1864,0)</f>
        <v>0</v>
      </c>
      <c r="BG1864" s="192">
        <f>IF(N1864="zákl. přenesená",J1864,0)</f>
        <v>0</v>
      </c>
      <c r="BH1864" s="192">
        <f>IF(N1864="sníž. přenesená",J1864,0)</f>
        <v>0</v>
      </c>
      <c r="BI1864" s="192">
        <f>IF(N1864="nulová",J1864,0)</f>
        <v>0</v>
      </c>
      <c r="BJ1864" s="19" t="s">
        <v>74</v>
      </c>
      <c r="BK1864" s="192">
        <f>ROUND(I1864*H1864,2)</f>
        <v>0</v>
      </c>
      <c r="BL1864" s="19" t="s">
        <v>542</v>
      </c>
      <c r="BM1864" s="191" t="s">
        <v>1946</v>
      </c>
    </row>
    <row r="1865" spans="1:65" s="2" customFormat="1" ht="10.199999999999999">
      <c r="A1865" s="36"/>
      <c r="B1865" s="37"/>
      <c r="C1865" s="38"/>
      <c r="D1865" s="193" t="s">
        <v>152</v>
      </c>
      <c r="E1865" s="38"/>
      <c r="F1865" s="194" t="s">
        <v>1947</v>
      </c>
      <c r="G1865" s="38"/>
      <c r="H1865" s="38"/>
      <c r="I1865" s="195"/>
      <c r="J1865" s="38"/>
      <c r="K1865" s="38"/>
      <c r="L1865" s="41"/>
      <c r="M1865" s="196"/>
      <c r="N1865" s="197"/>
      <c r="O1865" s="66"/>
      <c r="P1865" s="66"/>
      <c r="Q1865" s="66"/>
      <c r="R1865" s="66"/>
      <c r="S1865" s="66"/>
      <c r="T1865" s="67"/>
      <c r="U1865" s="36"/>
      <c r="V1865" s="36"/>
      <c r="W1865" s="36"/>
      <c r="X1865" s="36"/>
      <c r="Y1865" s="36"/>
      <c r="Z1865" s="36"/>
      <c r="AA1865" s="36"/>
      <c r="AB1865" s="36"/>
      <c r="AC1865" s="36"/>
      <c r="AD1865" s="36"/>
      <c r="AE1865" s="36"/>
      <c r="AT1865" s="19" t="s">
        <v>152</v>
      </c>
      <c r="AU1865" s="19" t="s">
        <v>78</v>
      </c>
    </row>
    <row r="1866" spans="1:65" s="13" customFormat="1" ht="10.199999999999999">
      <c r="B1866" s="198"/>
      <c r="C1866" s="199"/>
      <c r="D1866" s="200" t="s">
        <v>154</v>
      </c>
      <c r="E1866" s="201" t="s">
        <v>19</v>
      </c>
      <c r="F1866" s="202" t="s">
        <v>1271</v>
      </c>
      <c r="G1866" s="199"/>
      <c r="H1866" s="201" t="s">
        <v>19</v>
      </c>
      <c r="I1866" s="203"/>
      <c r="J1866" s="199"/>
      <c r="K1866" s="199"/>
      <c r="L1866" s="204"/>
      <c r="M1866" s="205"/>
      <c r="N1866" s="206"/>
      <c r="O1866" s="206"/>
      <c r="P1866" s="206"/>
      <c r="Q1866" s="206"/>
      <c r="R1866" s="206"/>
      <c r="S1866" s="206"/>
      <c r="T1866" s="207"/>
      <c r="AT1866" s="208" t="s">
        <v>154</v>
      </c>
      <c r="AU1866" s="208" t="s">
        <v>78</v>
      </c>
      <c r="AV1866" s="13" t="s">
        <v>74</v>
      </c>
      <c r="AW1866" s="13" t="s">
        <v>31</v>
      </c>
      <c r="AX1866" s="13" t="s">
        <v>69</v>
      </c>
      <c r="AY1866" s="208" t="s">
        <v>144</v>
      </c>
    </row>
    <row r="1867" spans="1:65" s="14" customFormat="1" ht="10.199999999999999">
      <c r="B1867" s="209"/>
      <c r="C1867" s="210"/>
      <c r="D1867" s="200" t="s">
        <v>154</v>
      </c>
      <c r="E1867" s="211" t="s">
        <v>19</v>
      </c>
      <c r="F1867" s="212" t="s">
        <v>1948</v>
      </c>
      <c r="G1867" s="210"/>
      <c r="H1867" s="213">
        <v>289.14299999999997</v>
      </c>
      <c r="I1867" s="214"/>
      <c r="J1867" s="210"/>
      <c r="K1867" s="210"/>
      <c r="L1867" s="215"/>
      <c r="M1867" s="216"/>
      <c r="N1867" s="217"/>
      <c r="O1867" s="217"/>
      <c r="P1867" s="217"/>
      <c r="Q1867" s="217"/>
      <c r="R1867" s="217"/>
      <c r="S1867" s="217"/>
      <c r="T1867" s="218"/>
      <c r="AT1867" s="219" t="s">
        <v>154</v>
      </c>
      <c r="AU1867" s="219" t="s">
        <v>78</v>
      </c>
      <c r="AV1867" s="14" t="s">
        <v>78</v>
      </c>
      <c r="AW1867" s="14" t="s">
        <v>31</v>
      </c>
      <c r="AX1867" s="14" t="s">
        <v>69</v>
      </c>
      <c r="AY1867" s="219" t="s">
        <v>144</v>
      </c>
    </row>
    <row r="1868" spans="1:65" s="14" customFormat="1" ht="10.199999999999999">
      <c r="B1868" s="209"/>
      <c r="C1868" s="210"/>
      <c r="D1868" s="200" t="s">
        <v>154</v>
      </c>
      <c r="E1868" s="211" t="s">
        <v>19</v>
      </c>
      <c r="F1868" s="212" t="s">
        <v>1949</v>
      </c>
      <c r="G1868" s="210"/>
      <c r="H1868" s="213">
        <v>34.33</v>
      </c>
      <c r="I1868" s="214"/>
      <c r="J1868" s="210"/>
      <c r="K1868" s="210"/>
      <c r="L1868" s="215"/>
      <c r="M1868" s="216"/>
      <c r="N1868" s="217"/>
      <c r="O1868" s="217"/>
      <c r="P1868" s="217"/>
      <c r="Q1868" s="217"/>
      <c r="R1868" s="217"/>
      <c r="S1868" s="217"/>
      <c r="T1868" s="218"/>
      <c r="AT1868" s="219" t="s">
        <v>154</v>
      </c>
      <c r="AU1868" s="219" t="s">
        <v>78</v>
      </c>
      <c r="AV1868" s="14" t="s">
        <v>78</v>
      </c>
      <c r="AW1868" s="14" t="s">
        <v>31</v>
      </c>
      <c r="AX1868" s="14" t="s">
        <v>69</v>
      </c>
      <c r="AY1868" s="219" t="s">
        <v>144</v>
      </c>
    </row>
    <row r="1869" spans="1:65" s="15" customFormat="1" ht="10.199999999999999">
      <c r="B1869" s="220"/>
      <c r="C1869" s="221"/>
      <c r="D1869" s="200" t="s">
        <v>154</v>
      </c>
      <c r="E1869" s="222" t="s">
        <v>19</v>
      </c>
      <c r="F1869" s="223" t="s">
        <v>158</v>
      </c>
      <c r="G1869" s="221"/>
      <c r="H1869" s="224">
        <v>323.47300000000001</v>
      </c>
      <c r="I1869" s="225"/>
      <c r="J1869" s="221"/>
      <c r="K1869" s="221"/>
      <c r="L1869" s="226"/>
      <c r="M1869" s="227"/>
      <c r="N1869" s="228"/>
      <c r="O1869" s="228"/>
      <c r="P1869" s="228"/>
      <c r="Q1869" s="228"/>
      <c r="R1869" s="228"/>
      <c r="S1869" s="228"/>
      <c r="T1869" s="229"/>
      <c r="AT1869" s="230" t="s">
        <v>154</v>
      </c>
      <c r="AU1869" s="230" t="s">
        <v>78</v>
      </c>
      <c r="AV1869" s="15" t="s">
        <v>106</v>
      </c>
      <c r="AW1869" s="15" t="s">
        <v>31</v>
      </c>
      <c r="AX1869" s="15" t="s">
        <v>74</v>
      </c>
      <c r="AY1869" s="230" t="s">
        <v>144</v>
      </c>
    </row>
    <row r="1870" spans="1:65" s="2" customFormat="1" ht="33" customHeight="1">
      <c r="A1870" s="36"/>
      <c r="B1870" s="37"/>
      <c r="C1870" s="180" t="s">
        <v>1950</v>
      </c>
      <c r="D1870" s="180" t="s">
        <v>146</v>
      </c>
      <c r="E1870" s="181" t="s">
        <v>1951</v>
      </c>
      <c r="F1870" s="182" t="s">
        <v>1952</v>
      </c>
      <c r="G1870" s="183" t="s">
        <v>653</v>
      </c>
      <c r="H1870" s="184">
        <v>22</v>
      </c>
      <c r="I1870" s="185"/>
      <c r="J1870" s="186">
        <f>ROUND(I1870*H1870,2)</f>
        <v>0</v>
      </c>
      <c r="K1870" s="182" t="s">
        <v>150</v>
      </c>
      <c r="L1870" s="41"/>
      <c r="M1870" s="187" t="s">
        <v>19</v>
      </c>
      <c r="N1870" s="188" t="s">
        <v>40</v>
      </c>
      <c r="O1870" s="66"/>
      <c r="P1870" s="189">
        <f>O1870*H1870</f>
        <v>0</v>
      </c>
      <c r="Q1870" s="189">
        <v>7.4999999999999997E-3</v>
      </c>
      <c r="R1870" s="189">
        <f>Q1870*H1870</f>
        <v>0.16499999999999998</v>
      </c>
      <c r="S1870" s="189">
        <v>0</v>
      </c>
      <c r="T1870" s="190">
        <f>S1870*H1870</f>
        <v>0</v>
      </c>
      <c r="U1870" s="36"/>
      <c r="V1870" s="36"/>
      <c r="W1870" s="36"/>
      <c r="X1870" s="36"/>
      <c r="Y1870" s="36"/>
      <c r="Z1870" s="36"/>
      <c r="AA1870" s="36"/>
      <c r="AB1870" s="36"/>
      <c r="AC1870" s="36"/>
      <c r="AD1870" s="36"/>
      <c r="AE1870" s="36"/>
      <c r="AR1870" s="191" t="s">
        <v>542</v>
      </c>
      <c r="AT1870" s="191" t="s">
        <v>146</v>
      </c>
      <c r="AU1870" s="191" t="s">
        <v>78</v>
      </c>
      <c r="AY1870" s="19" t="s">
        <v>144</v>
      </c>
      <c r="BE1870" s="192">
        <f>IF(N1870="základní",J1870,0)</f>
        <v>0</v>
      </c>
      <c r="BF1870" s="192">
        <f>IF(N1870="snížená",J1870,0)</f>
        <v>0</v>
      </c>
      <c r="BG1870" s="192">
        <f>IF(N1870="zákl. přenesená",J1870,0)</f>
        <v>0</v>
      </c>
      <c r="BH1870" s="192">
        <f>IF(N1870="sníž. přenesená",J1870,0)</f>
        <v>0</v>
      </c>
      <c r="BI1870" s="192">
        <f>IF(N1870="nulová",J1870,0)</f>
        <v>0</v>
      </c>
      <c r="BJ1870" s="19" t="s">
        <v>74</v>
      </c>
      <c r="BK1870" s="192">
        <f>ROUND(I1870*H1870,2)</f>
        <v>0</v>
      </c>
      <c r="BL1870" s="19" t="s">
        <v>542</v>
      </c>
      <c r="BM1870" s="191" t="s">
        <v>1953</v>
      </c>
    </row>
    <row r="1871" spans="1:65" s="2" customFormat="1" ht="10.199999999999999">
      <c r="A1871" s="36"/>
      <c r="B1871" s="37"/>
      <c r="C1871" s="38"/>
      <c r="D1871" s="193" t="s">
        <v>152</v>
      </c>
      <c r="E1871" s="38"/>
      <c r="F1871" s="194" t="s">
        <v>1954</v>
      </c>
      <c r="G1871" s="38"/>
      <c r="H1871" s="38"/>
      <c r="I1871" s="195"/>
      <c r="J1871" s="38"/>
      <c r="K1871" s="38"/>
      <c r="L1871" s="41"/>
      <c r="M1871" s="196"/>
      <c r="N1871" s="197"/>
      <c r="O1871" s="66"/>
      <c r="P1871" s="66"/>
      <c r="Q1871" s="66"/>
      <c r="R1871" s="66"/>
      <c r="S1871" s="66"/>
      <c r="T1871" s="67"/>
      <c r="U1871" s="36"/>
      <c r="V1871" s="36"/>
      <c r="W1871" s="36"/>
      <c r="X1871" s="36"/>
      <c r="Y1871" s="36"/>
      <c r="Z1871" s="36"/>
      <c r="AA1871" s="36"/>
      <c r="AB1871" s="36"/>
      <c r="AC1871" s="36"/>
      <c r="AD1871" s="36"/>
      <c r="AE1871" s="36"/>
      <c r="AT1871" s="19" t="s">
        <v>152</v>
      </c>
      <c r="AU1871" s="19" t="s">
        <v>78</v>
      </c>
    </row>
    <row r="1872" spans="1:65" s="13" customFormat="1" ht="10.199999999999999">
      <c r="B1872" s="198"/>
      <c r="C1872" s="199"/>
      <c r="D1872" s="200" t="s">
        <v>154</v>
      </c>
      <c r="E1872" s="201" t="s">
        <v>19</v>
      </c>
      <c r="F1872" s="202" t="s">
        <v>1955</v>
      </c>
      <c r="G1872" s="199"/>
      <c r="H1872" s="201" t="s">
        <v>19</v>
      </c>
      <c r="I1872" s="203"/>
      <c r="J1872" s="199"/>
      <c r="K1872" s="199"/>
      <c r="L1872" s="204"/>
      <c r="M1872" s="205"/>
      <c r="N1872" s="206"/>
      <c r="O1872" s="206"/>
      <c r="P1872" s="206"/>
      <c r="Q1872" s="206"/>
      <c r="R1872" s="206"/>
      <c r="S1872" s="206"/>
      <c r="T1872" s="207"/>
      <c r="AT1872" s="208" t="s">
        <v>154</v>
      </c>
      <c r="AU1872" s="208" t="s">
        <v>78</v>
      </c>
      <c r="AV1872" s="13" t="s">
        <v>74</v>
      </c>
      <c r="AW1872" s="13" t="s">
        <v>31</v>
      </c>
      <c r="AX1872" s="13" t="s">
        <v>69</v>
      </c>
      <c r="AY1872" s="208" t="s">
        <v>144</v>
      </c>
    </row>
    <row r="1873" spans="1:65" s="14" customFormat="1" ht="10.199999999999999">
      <c r="B1873" s="209"/>
      <c r="C1873" s="210"/>
      <c r="D1873" s="200" t="s">
        <v>154</v>
      </c>
      <c r="E1873" s="211" t="s">
        <v>19</v>
      </c>
      <c r="F1873" s="212" t="s">
        <v>78</v>
      </c>
      <c r="G1873" s="210"/>
      <c r="H1873" s="213">
        <v>2</v>
      </c>
      <c r="I1873" s="214"/>
      <c r="J1873" s="210"/>
      <c r="K1873" s="210"/>
      <c r="L1873" s="215"/>
      <c r="M1873" s="216"/>
      <c r="N1873" s="217"/>
      <c r="O1873" s="217"/>
      <c r="P1873" s="217"/>
      <c r="Q1873" s="217"/>
      <c r="R1873" s="217"/>
      <c r="S1873" s="217"/>
      <c r="T1873" s="218"/>
      <c r="AT1873" s="219" t="s">
        <v>154</v>
      </c>
      <c r="AU1873" s="219" t="s">
        <v>78</v>
      </c>
      <c r="AV1873" s="14" t="s">
        <v>78</v>
      </c>
      <c r="AW1873" s="14" t="s">
        <v>31</v>
      </c>
      <c r="AX1873" s="14" t="s">
        <v>69</v>
      </c>
      <c r="AY1873" s="219" t="s">
        <v>144</v>
      </c>
    </row>
    <row r="1874" spans="1:65" s="13" customFormat="1" ht="10.199999999999999">
      <c r="B1874" s="198"/>
      <c r="C1874" s="199"/>
      <c r="D1874" s="200" t="s">
        <v>154</v>
      </c>
      <c r="E1874" s="201" t="s">
        <v>19</v>
      </c>
      <c r="F1874" s="202" t="s">
        <v>1956</v>
      </c>
      <c r="G1874" s="199"/>
      <c r="H1874" s="201" t="s">
        <v>19</v>
      </c>
      <c r="I1874" s="203"/>
      <c r="J1874" s="199"/>
      <c r="K1874" s="199"/>
      <c r="L1874" s="204"/>
      <c r="M1874" s="205"/>
      <c r="N1874" s="206"/>
      <c r="O1874" s="206"/>
      <c r="P1874" s="206"/>
      <c r="Q1874" s="206"/>
      <c r="R1874" s="206"/>
      <c r="S1874" s="206"/>
      <c r="T1874" s="207"/>
      <c r="AT1874" s="208" t="s">
        <v>154</v>
      </c>
      <c r="AU1874" s="208" t="s">
        <v>78</v>
      </c>
      <c r="AV1874" s="13" t="s">
        <v>74</v>
      </c>
      <c r="AW1874" s="13" t="s">
        <v>31</v>
      </c>
      <c r="AX1874" s="13" t="s">
        <v>69</v>
      </c>
      <c r="AY1874" s="208" t="s">
        <v>144</v>
      </c>
    </row>
    <row r="1875" spans="1:65" s="14" customFormat="1" ht="10.199999999999999">
      <c r="B1875" s="209"/>
      <c r="C1875" s="210"/>
      <c r="D1875" s="200" t="s">
        <v>154</v>
      </c>
      <c r="E1875" s="211" t="s">
        <v>19</v>
      </c>
      <c r="F1875" s="212" t="s">
        <v>103</v>
      </c>
      <c r="G1875" s="210"/>
      <c r="H1875" s="213">
        <v>3</v>
      </c>
      <c r="I1875" s="214"/>
      <c r="J1875" s="210"/>
      <c r="K1875" s="210"/>
      <c r="L1875" s="215"/>
      <c r="M1875" s="216"/>
      <c r="N1875" s="217"/>
      <c r="O1875" s="217"/>
      <c r="P1875" s="217"/>
      <c r="Q1875" s="217"/>
      <c r="R1875" s="217"/>
      <c r="S1875" s="217"/>
      <c r="T1875" s="218"/>
      <c r="AT1875" s="219" t="s">
        <v>154</v>
      </c>
      <c r="AU1875" s="219" t="s">
        <v>78</v>
      </c>
      <c r="AV1875" s="14" t="s">
        <v>78</v>
      </c>
      <c r="AW1875" s="14" t="s">
        <v>31</v>
      </c>
      <c r="AX1875" s="14" t="s">
        <v>69</v>
      </c>
      <c r="AY1875" s="219" t="s">
        <v>144</v>
      </c>
    </row>
    <row r="1876" spans="1:65" s="13" customFormat="1" ht="10.199999999999999">
      <c r="B1876" s="198"/>
      <c r="C1876" s="199"/>
      <c r="D1876" s="200" t="s">
        <v>154</v>
      </c>
      <c r="E1876" s="201" t="s">
        <v>19</v>
      </c>
      <c r="F1876" s="202" t="s">
        <v>1957</v>
      </c>
      <c r="G1876" s="199"/>
      <c r="H1876" s="201" t="s">
        <v>19</v>
      </c>
      <c r="I1876" s="203"/>
      <c r="J1876" s="199"/>
      <c r="K1876" s="199"/>
      <c r="L1876" s="204"/>
      <c r="M1876" s="205"/>
      <c r="N1876" s="206"/>
      <c r="O1876" s="206"/>
      <c r="P1876" s="206"/>
      <c r="Q1876" s="206"/>
      <c r="R1876" s="206"/>
      <c r="S1876" s="206"/>
      <c r="T1876" s="207"/>
      <c r="AT1876" s="208" t="s">
        <v>154</v>
      </c>
      <c r="AU1876" s="208" t="s">
        <v>78</v>
      </c>
      <c r="AV1876" s="13" t="s">
        <v>74</v>
      </c>
      <c r="AW1876" s="13" t="s">
        <v>31</v>
      </c>
      <c r="AX1876" s="13" t="s">
        <v>69</v>
      </c>
      <c r="AY1876" s="208" t="s">
        <v>144</v>
      </c>
    </row>
    <row r="1877" spans="1:65" s="14" customFormat="1" ht="10.199999999999999">
      <c r="B1877" s="209"/>
      <c r="C1877" s="210"/>
      <c r="D1877" s="200" t="s">
        <v>154</v>
      </c>
      <c r="E1877" s="211" t="s">
        <v>19</v>
      </c>
      <c r="F1877" s="212" t="s">
        <v>198</v>
      </c>
      <c r="G1877" s="210"/>
      <c r="H1877" s="213">
        <v>8</v>
      </c>
      <c r="I1877" s="214"/>
      <c r="J1877" s="210"/>
      <c r="K1877" s="210"/>
      <c r="L1877" s="215"/>
      <c r="M1877" s="216"/>
      <c r="N1877" s="217"/>
      <c r="O1877" s="217"/>
      <c r="P1877" s="217"/>
      <c r="Q1877" s="217"/>
      <c r="R1877" s="217"/>
      <c r="S1877" s="217"/>
      <c r="T1877" s="218"/>
      <c r="AT1877" s="219" t="s">
        <v>154</v>
      </c>
      <c r="AU1877" s="219" t="s">
        <v>78</v>
      </c>
      <c r="AV1877" s="14" t="s">
        <v>78</v>
      </c>
      <c r="AW1877" s="14" t="s">
        <v>31</v>
      </c>
      <c r="AX1877" s="14" t="s">
        <v>69</v>
      </c>
      <c r="AY1877" s="219" t="s">
        <v>144</v>
      </c>
    </row>
    <row r="1878" spans="1:65" s="14" customFormat="1" ht="10.199999999999999">
      <c r="B1878" s="209"/>
      <c r="C1878" s="210"/>
      <c r="D1878" s="200" t="s">
        <v>154</v>
      </c>
      <c r="E1878" s="211" t="s">
        <v>19</v>
      </c>
      <c r="F1878" s="212" t="s">
        <v>112</v>
      </c>
      <c r="G1878" s="210"/>
      <c r="H1878" s="213">
        <v>9</v>
      </c>
      <c r="I1878" s="214"/>
      <c r="J1878" s="210"/>
      <c r="K1878" s="210"/>
      <c r="L1878" s="215"/>
      <c r="M1878" s="216"/>
      <c r="N1878" s="217"/>
      <c r="O1878" s="217"/>
      <c r="P1878" s="217"/>
      <c r="Q1878" s="217"/>
      <c r="R1878" s="217"/>
      <c r="S1878" s="217"/>
      <c r="T1878" s="218"/>
      <c r="AT1878" s="219" t="s">
        <v>154</v>
      </c>
      <c r="AU1878" s="219" t="s">
        <v>78</v>
      </c>
      <c r="AV1878" s="14" t="s">
        <v>78</v>
      </c>
      <c r="AW1878" s="14" t="s">
        <v>31</v>
      </c>
      <c r="AX1878" s="14" t="s">
        <v>69</v>
      </c>
      <c r="AY1878" s="219" t="s">
        <v>144</v>
      </c>
    </row>
    <row r="1879" spans="1:65" s="15" customFormat="1" ht="10.199999999999999">
      <c r="B1879" s="220"/>
      <c r="C1879" s="221"/>
      <c r="D1879" s="200" t="s">
        <v>154</v>
      </c>
      <c r="E1879" s="222" t="s">
        <v>19</v>
      </c>
      <c r="F1879" s="223" t="s">
        <v>158</v>
      </c>
      <c r="G1879" s="221"/>
      <c r="H1879" s="224">
        <v>22</v>
      </c>
      <c r="I1879" s="225"/>
      <c r="J1879" s="221"/>
      <c r="K1879" s="221"/>
      <c r="L1879" s="226"/>
      <c r="M1879" s="227"/>
      <c r="N1879" s="228"/>
      <c r="O1879" s="228"/>
      <c r="P1879" s="228"/>
      <c r="Q1879" s="228"/>
      <c r="R1879" s="228"/>
      <c r="S1879" s="228"/>
      <c r="T1879" s="229"/>
      <c r="AT1879" s="230" t="s">
        <v>154</v>
      </c>
      <c r="AU1879" s="230" t="s">
        <v>78</v>
      </c>
      <c r="AV1879" s="15" t="s">
        <v>106</v>
      </c>
      <c r="AW1879" s="15" t="s">
        <v>31</v>
      </c>
      <c r="AX1879" s="15" t="s">
        <v>74</v>
      </c>
      <c r="AY1879" s="230" t="s">
        <v>144</v>
      </c>
    </row>
    <row r="1880" spans="1:65" s="2" customFormat="1" ht="16.5" customHeight="1">
      <c r="A1880" s="36"/>
      <c r="B1880" s="37"/>
      <c r="C1880" s="231" t="s">
        <v>1958</v>
      </c>
      <c r="D1880" s="231" t="s">
        <v>195</v>
      </c>
      <c r="E1880" s="232" t="s">
        <v>1959</v>
      </c>
      <c r="F1880" s="233" t="s">
        <v>1960</v>
      </c>
      <c r="G1880" s="234" t="s">
        <v>653</v>
      </c>
      <c r="H1880" s="235">
        <v>17</v>
      </c>
      <c r="I1880" s="236"/>
      <c r="J1880" s="237">
        <f>ROUND(I1880*H1880,2)</f>
        <v>0</v>
      </c>
      <c r="K1880" s="233" t="s">
        <v>150</v>
      </c>
      <c r="L1880" s="238"/>
      <c r="M1880" s="239" t="s">
        <v>19</v>
      </c>
      <c r="N1880" s="240" t="s">
        <v>40</v>
      </c>
      <c r="O1880" s="66"/>
      <c r="P1880" s="189">
        <f>O1880*H1880</f>
        <v>0</v>
      </c>
      <c r="Q1880" s="189">
        <v>1E-4</v>
      </c>
      <c r="R1880" s="189">
        <f>Q1880*H1880</f>
        <v>1.7000000000000001E-3</v>
      </c>
      <c r="S1880" s="189">
        <v>0</v>
      </c>
      <c r="T1880" s="190">
        <f>S1880*H1880</f>
        <v>0</v>
      </c>
      <c r="U1880" s="36"/>
      <c r="V1880" s="36"/>
      <c r="W1880" s="36"/>
      <c r="X1880" s="36"/>
      <c r="Y1880" s="36"/>
      <c r="Z1880" s="36"/>
      <c r="AA1880" s="36"/>
      <c r="AB1880" s="36"/>
      <c r="AC1880" s="36"/>
      <c r="AD1880" s="36"/>
      <c r="AE1880" s="36"/>
      <c r="AR1880" s="191" t="s">
        <v>684</v>
      </c>
      <c r="AT1880" s="191" t="s">
        <v>195</v>
      </c>
      <c r="AU1880" s="191" t="s">
        <v>78</v>
      </c>
      <c r="AY1880" s="19" t="s">
        <v>144</v>
      </c>
      <c r="BE1880" s="192">
        <f>IF(N1880="základní",J1880,0)</f>
        <v>0</v>
      </c>
      <c r="BF1880" s="192">
        <f>IF(N1880="snížená",J1880,0)</f>
        <v>0</v>
      </c>
      <c r="BG1880" s="192">
        <f>IF(N1880="zákl. přenesená",J1880,0)</f>
        <v>0</v>
      </c>
      <c r="BH1880" s="192">
        <f>IF(N1880="sníž. přenesená",J1880,0)</f>
        <v>0</v>
      </c>
      <c r="BI1880" s="192">
        <f>IF(N1880="nulová",J1880,0)</f>
        <v>0</v>
      </c>
      <c r="BJ1880" s="19" t="s">
        <v>74</v>
      </c>
      <c r="BK1880" s="192">
        <f>ROUND(I1880*H1880,2)</f>
        <v>0</v>
      </c>
      <c r="BL1880" s="19" t="s">
        <v>542</v>
      </c>
      <c r="BM1880" s="191" t="s">
        <v>1961</v>
      </c>
    </row>
    <row r="1881" spans="1:65" s="2" customFormat="1" ht="10.199999999999999">
      <c r="A1881" s="36"/>
      <c r="B1881" s="37"/>
      <c r="C1881" s="38"/>
      <c r="D1881" s="193" t="s">
        <v>152</v>
      </c>
      <c r="E1881" s="38"/>
      <c r="F1881" s="194" t="s">
        <v>1962</v>
      </c>
      <c r="G1881" s="38"/>
      <c r="H1881" s="38"/>
      <c r="I1881" s="195"/>
      <c r="J1881" s="38"/>
      <c r="K1881" s="38"/>
      <c r="L1881" s="41"/>
      <c r="M1881" s="196"/>
      <c r="N1881" s="197"/>
      <c r="O1881" s="66"/>
      <c r="P1881" s="66"/>
      <c r="Q1881" s="66"/>
      <c r="R1881" s="66"/>
      <c r="S1881" s="66"/>
      <c r="T1881" s="67"/>
      <c r="U1881" s="36"/>
      <c r="V1881" s="36"/>
      <c r="W1881" s="36"/>
      <c r="X1881" s="36"/>
      <c r="Y1881" s="36"/>
      <c r="Z1881" s="36"/>
      <c r="AA1881" s="36"/>
      <c r="AB1881" s="36"/>
      <c r="AC1881" s="36"/>
      <c r="AD1881" s="36"/>
      <c r="AE1881" s="36"/>
      <c r="AT1881" s="19" t="s">
        <v>152</v>
      </c>
      <c r="AU1881" s="19" t="s">
        <v>78</v>
      </c>
    </row>
    <row r="1882" spans="1:65" s="13" customFormat="1" ht="10.199999999999999">
      <c r="B1882" s="198"/>
      <c r="C1882" s="199"/>
      <c r="D1882" s="200" t="s">
        <v>154</v>
      </c>
      <c r="E1882" s="201" t="s">
        <v>19</v>
      </c>
      <c r="F1882" s="202" t="s">
        <v>1271</v>
      </c>
      <c r="G1882" s="199"/>
      <c r="H1882" s="201" t="s">
        <v>19</v>
      </c>
      <c r="I1882" s="203"/>
      <c r="J1882" s="199"/>
      <c r="K1882" s="199"/>
      <c r="L1882" s="204"/>
      <c r="M1882" s="205"/>
      <c r="N1882" s="206"/>
      <c r="O1882" s="206"/>
      <c r="P1882" s="206"/>
      <c r="Q1882" s="206"/>
      <c r="R1882" s="206"/>
      <c r="S1882" s="206"/>
      <c r="T1882" s="207"/>
      <c r="AT1882" s="208" t="s">
        <v>154</v>
      </c>
      <c r="AU1882" s="208" t="s">
        <v>78</v>
      </c>
      <c r="AV1882" s="13" t="s">
        <v>74</v>
      </c>
      <c r="AW1882" s="13" t="s">
        <v>31</v>
      </c>
      <c r="AX1882" s="13" t="s">
        <v>69</v>
      </c>
      <c r="AY1882" s="208" t="s">
        <v>144</v>
      </c>
    </row>
    <row r="1883" spans="1:65" s="13" customFormat="1" ht="10.199999999999999">
      <c r="B1883" s="198"/>
      <c r="C1883" s="199"/>
      <c r="D1883" s="200" t="s">
        <v>154</v>
      </c>
      <c r="E1883" s="201" t="s">
        <v>19</v>
      </c>
      <c r="F1883" s="202" t="s">
        <v>1957</v>
      </c>
      <c r="G1883" s="199"/>
      <c r="H1883" s="201" t="s">
        <v>19</v>
      </c>
      <c r="I1883" s="203"/>
      <c r="J1883" s="199"/>
      <c r="K1883" s="199"/>
      <c r="L1883" s="204"/>
      <c r="M1883" s="205"/>
      <c r="N1883" s="206"/>
      <c r="O1883" s="206"/>
      <c r="P1883" s="206"/>
      <c r="Q1883" s="206"/>
      <c r="R1883" s="206"/>
      <c r="S1883" s="206"/>
      <c r="T1883" s="207"/>
      <c r="AT1883" s="208" t="s">
        <v>154</v>
      </c>
      <c r="AU1883" s="208" t="s">
        <v>78</v>
      </c>
      <c r="AV1883" s="13" t="s">
        <v>74</v>
      </c>
      <c r="AW1883" s="13" t="s">
        <v>31</v>
      </c>
      <c r="AX1883" s="13" t="s">
        <v>69</v>
      </c>
      <c r="AY1883" s="208" t="s">
        <v>144</v>
      </c>
    </row>
    <row r="1884" spans="1:65" s="14" customFormat="1" ht="10.199999999999999">
      <c r="B1884" s="209"/>
      <c r="C1884" s="210"/>
      <c r="D1884" s="200" t="s">
        <v>154</v>
      </c>
      <c r="E1884" s="211" t="s">
        <v>19</v>
      </c>
      <c r="F1884" s="212" t="s">
        <v>198</v>
      </c>
      <c r="G1884" s="210"/>
      <c r="H1884" s="213">
        <v>8</v>
      </c>
      <c r="I1884" s="214"/>
      <c r="J1884" s="210"/>
      <c r="K1884" s="210"/>
      <c r="L1884" s="215"/>
      <c r="M1884" s="216"/>
      <c r="N1884" s="217"/>
      <c r="O1884" s="217"/>
      <c r="P1884" s="217"/>
      <c r="Q1884" s="217"/>
      <c r="R1884" s="217"/>
      <c r="S1884" s="217"/>
      <c r="T1884" s="218"/>
      <c r="AT1884" s="219" t="s">
        <v>154</v>
      </c>
      <c r="AU1884" s="219" t="s">
        <v>78</v>
      </c>
      <c r="AV1884" s="14" t="s">
        <v>78</v>
      </c>
      <c r="AW1884" s="14" t="s">
        <v>31</v>
      </c>
      <c r="AX1884" s="14" t="s">
        <v>69</v>
      </c>
      <c r="AY1884" s="219" t="s">
        <v>144</v>
      </c>
    </row>
    <row r="1885" spans="1:65" s="14" customFormat="1" ht="10.199999999999999">
      <c r="B1885" s="209"/>
      <c r="C1885" s="210"/>
      <c r="D1885" s="200" t="s">
        <v>154</v>
      </c>
      <c r="E1885" s="211" t="s">
        <v>19</v>
      </c>
      <c r="F1885" s="212" t="s">
        <v>112</v>
      </c>
      <c r="G1885" s="210"/>
      <c r="H1885" s="213">
        <v>9</v>
      </c>
      <c r="I1885" s="214"/>
      <c r="J1885" s="210"/>
      <c r="K1885" s="210"/>
      <c r="L1885" s="215"/>
      <c r="M1885" s="216"/>
      <c r="N1885" s="217"/>
      <c r="O1885" s="217"/>
      <c r="P1885" s="217"/>
      <c r="Q1885" s="217"/>
      <c r="R1885" s="217"/>
      <c r="S1885" s="217"/>
      <c r="T1885" s="218"/>
      <c r="AT1885" s="219" t="s">
        <v>154</v>
      </c>
      <c r="AU1885" s="219" t="s">
        <v>78</v>
      </c>
      <c r="AV1885" s="14" t="s">
        <v>78</v>
      </c>
      <c r="AW1885" s="14" t="s">
        <v>31</v>
      </c>
      <c r="AX1885" s="14" t="s">
        <v>69</v>
      </c>
      <c r="AY1885" s="219" t="s">
        <v>144</v>
      </c>
    </row>
    <row r="1886" spans="1:65" s="15" customFormat="1" ht="10.199999999999999">
      <c r="B1886" s="220"/>
      <c r="C1886" s="221"/>
      <c r="D1886" s="200" t="s">
        <v>154</v>
      </c>
      <c r="E1886" s="222" t="s">
        <v>19</v>
      </c>
      <c r="F1886" s="223" t="s">
        <v>158</v>
      </c>
      <c r="G1886" s="221"/>
      <c r="H1886" s="224">
        <v>17</v>
      </c>
      <c r="I1886" s="225"/>
      <c r="J1886" s="221"/>
      <c r="K1886" s="221"/>
      <c r="L1886" s="226"/>
      <c r="M1886" s="227"/>
      <c r="N1886" s="228"/>
      <c r="O1886" s="228"/>
      <c r="P1886" s="228"/>
      <c r="Q1886" s="228"/>
      <c r="R1886" s="228"/>
      <c r="S1886" s="228"/>
      <c r="T1886" s="229"/>
      <c r="AT1886" s="230" t="s">
        <v>154</v>
      </c>
      <c r="AU1886" s="230" t="s">
        <v>78</v>
      </c>
      <c r="AV1886" s="15" t="s">
        <v>106</v>
      </c>
      <c r="AW1886" s="15" t="s">
        <v>31</v>
      </c>
      <c r="AX1886" s="15" t="s">
        <v>74</v>
      </c>
      <c r="AY1886" s="230" t="s">
        <v>144</v>
      </c>
    </row>
    <row r="1887" spans="1:65" s="2" customFormat="1" ht="16.5" customHeight="1">
      <c r="A1887" s="36"/>
      <c r="B1887" s="37"/>
      <c r="C1887" s="231" t="s">
        <v>1963</v>
      </c>
      <c r="D1887" s="231" t="s">
        <v>195</v>
      </c>
      <c r="E1887" s="232" t="s">
        <v>1964</v>
      </c>
      <c r="F1887" s="233" t="s">
        <v>1965</v>
      </c>
      <c r="G1887" s="234" t="s">
        <v>653</v>
      </c>
      <c r="H1887" s="235">
        <v>5</v>
      </c>
      <c r="I1887" s="236"/>
      <c r="J1887" s="237">
        <f>ROUND(I1887*H1887,2)</f>
        <v>0</v>
      </c>
      <c r="K1887" s="233" t="s">
        <v>150</v>
      </c>
      <c r="L1887" s="238"/>
      <c r="M1887" s="239" t="s">
        <v>19</v>
      </c>
      <c r="N1887" s="240" t="s">
        <v>40</v>
      </c>
      <c r="O1887" s="66"/>
      <c r="P1887" s="189">
        <f>O1887*H1887</f>
        <v>0</v>
      </c>
      <c r="Q1887" s="189">
        <v>2.9999999999999997E-4</v>
      </c>
      <c r="R1887" s="189">
        <f>Q1887*H1887</f>
        <v>1.4999999999999998E-3</v>
      </c>
      <c r="S1887" s="189">
        <v>0</v>
      </c>
      <c r="T1887" s="190">
        <f>S1887*H1887</f>
        <v>0</v>
      </c>
      <c r="U1887" s="36"/>
      <c r="V1887" s="36"/>
      <c r="W1887" s="36"/>
      <c r="X1887" s="36"/>
      <c r="Y1887" s="36"/>
      <c r="Z1887" s="36"/>
      <c r="AA1887" s="36"/>
      <c r="AB1887" s="36"/>
      <c r="AC1887" s="36"/>
      <c r="AD1887" s="36"/>
      <c r="AE1887" s="36"/>
      <c r="AR1887" s="191" t="s">
        <v>684</v>
      </c>
      <c r="AT1887" s="191" t="s">
        <v>195</v>
      </c>
      <c r="AU1887" s="191" t="s">
        <v>78</v>
      </c>
      <c r="AY1887" s="19" t="s">
        <v>144</v>
      </c>
      <c r="BE1887" s="192">
        <f>IF(N1887="základní",J1887,0)</f>
        <v>0</v>
      </c>
      <c r="BF1887" s="192">
        <f>IF(N1887="snížená",J1887,0)</f>
        <v>0</v>
      </c>
      <c r="BG1887" s="192">
        <f>IF(N1887="zákl. přenesená",J1887,0)</f>
        <v>0</v>
      </c>
      <c r="BH1887" s="192">
        <f>IF(N1887="sníž. přenesená",J1887,0)</f>
        <v>0</v>
      </c>
      <c r="BI1887" s="192">
        <f>IF(N1887="nulová",J1887,0)</f>
        <v>0</v>
      </c>
      <c r="BJ1887" s="19" t="s">
        <v>74</v>
      </c>
      <c r="BK1887" s="192">
        <f>ROUND(I1887*H1887,2)</f>
        <v>0</v>
      </c>
      <c r="BL1887" s="19" t="s">
        <v>542</v>
      </c>
      <c r="BM1887" s="191" t="s">
        <v>1966</v>
      </c>
    </row>
    <row r="1888" spans="1:65" s="2" customFormat="1" ht="10.199999999999999">
      <c r="A1888" s="36"/>
      <c r="B1888" s="37"/>
      <c r="C1888" s="38"/>
      <c r="D1888" s="193" t="s">
        <v>152</v>
      </c>
      <c r="E1888" s="38"/>
      <c r="F1888" s="194" t="s">
        <v>1967</v>
      </c>
      <c r="G1888" s="38"/>
      <c r="H1888" s="38"/>
      <c r="I1888" s="195"/>
      <c r="J1888" s="38"/>
      <c r="K1888" s="38"/>
      <c r="L1888" s="41"/>
      <c r="M1888" s="196"/>
      <c r="N1888" s="197"/>
      <c r="O1888" s="66"/>
      <c r="P1888" s="66"/>
      <c r="Q1888" s="66"/>
      <c r="R1888" s="66"/>
      <c r="S1888" s="66"/>
      <c r="T1888" s="67"/>
      <c r="U1888" s="36"/>
      <c r="V1888" s="36"/>
      <c r="W1888" s="36"/>
      <c r="X1888" s="36"/>
      <c r="Y1888" s="36"/>
      <c r="Z1888" s="36"/>
      <c r="AA1888" s="36"/>
      <c r="AB1888" s="36"/>
      <c r="AC1888" s="36"/>
      <c r="AD1888" s="36"/>
      <c r="AE1888" s="36"/>
      <c r="AT1888" s="19" t="s">
        <v>152</v>
      </c>
      <c r="AU1888" s="19" t="s">
        <v>78</v>
      </c>
    </row>
    <row r="1889" spans="1:65" s="13" customFormat="1" ht="10.199999999999999">
      <c r="B1889" s="198"/>
      <c r="C1889" s="199"/>
      <c r="D1889" s="200" t="s">
        <v>154</v>
      </c>
      <c r="E1889" s="201" t="s">
        <v>19</v>
      </c>
      <c r="F1889" s="202" t="s">
        <v>1271</v>
      </c>
      <c r="G1889" s="199"/>
      <c r="H1889" s="201" t="s">
        <v>19</v>
      </c>
      <c r="I1889" s="203"/>
      <c r="J1889" s="199"/>
      <c r="K1889" s="199"/>
      <c r="L1889" s="204"/>
      <c r="M1889" s="205"/>
      <c r="N1889" s="206"/>
      <c r="O1889" s="206"/>
      <c r="P1889" s="206"/>
      <c r="Q1889" s="206"/>
      <c r="R1889" s="206"/>
      <c r="S1889" s="206"/>
      <c r="T1889" s="207"/>
      <c r="AT1889" s="208" t="s">
        <v>154</v>
      </c>
      <c r="AU1889" s="208" t="s">
        <v>78</v>
      </c>
      <c r="AV1889" s="13" t="s">
        <v>74</v>
      </c>
      <c r="AW1889" s="13" t="s">
        <v>31</v>
      </c>
      <c r="AX1889" s="13" t="s">
        <v>69</v>
      </c>
      <c r="AY1889" s="208" t="s">
        <v>144</v>
      </c>
    </row>
    <row r="1890" spans="1:65" s="13" customFormat="1" ht="10.199999999999999">
      <c r="B1890" s="198"/>
      <c r="C1890" s="199"/>
      <c r="D1890" s="200" t="s">
        <v>154</v>
      </c>
      <c r="E1890" s="201" t="s">
        <v>19</v>
      </c>
      <c r="F1890" s="202" t="s">
        <v>1955</v>
      </c>
      <c r="G1890" s="199"/>
      <c r="H1890" s="201" t="s">
        <v>19</v>
      </c>
      <c r="I1890" s="203"/>
      <c r="J1890" s="199"/>
      <c r="K1890" s="199"/>
      <c r="L1890" s="204"/>
      <c r="M1890" s="205"/>
      <c r="N1890" s="206"/>
      <c r="O1890" s="206"/>
      <c r="P1890" s="206"/>
      <c r="Q1890" s="206"/>
      <c r="R1890" s="206"/>
      <c r="S1890" s="206"/>
      <c r="T1890" s="207"/>
      <c r="AT1890" s="208" t="s">
        <v>154</v>
      </c>
      <c r="AU1890" s="208" t="s">
        <v>78</v>
      </c>
      <c r="AV1890" s="13" t="s">
        <v>74</v>
      </c>
      <c r="AW1890" s="13" t="s">
        <v>31</v>
      </c>
      <c r="AX1890" s="13" t="s">
        <v>69</v>
      </c>
      <c r="AY1890" s="208" t="s">
        <v>144</v>
      </c>
    </row>
    <row r="1891" spans="1:65" s="14" customFormat="1" ht="10.199999999999999">
      <c r="B1891" s="209"/>
      <c r="C1891" s="210"/>
      <c r="D1891" s="200" t="s">
        <v>154</v>
      </c>
      <c r="E1891" s="211" t="s">
        <v>19</v>
      </c>
      <c r="F1891" s="212" t="s">
        <v>78</v>
      </c>
      <c r="G1891" s="210"/>
      <c r="H1891" s="213">
        <v>2</v>
      </c>
      <c r="I1891" s="214"/>
      <c r="J1891" s="210"/>
      <c r="K1891" s="210"/>
      <c r="L1891" s="215"/>
      <c r="M1891" s="216"/>
      <c r="N1891" s="217"/>
      <c r="O1891" s="217"/>
      <c r="P1891" s="217"/>
      <c r="Q1891" s="217"/>
      <c r="R1891" s="217"/>
      <c r="S1891" s="217"/>
      <c r="T1891" s="218"/>
      <c r="AT1891" s="219" t="s">
        <v>154</v>
      </c>
      <c r="AU1891" s="219" t="s">
        <v>78</v>
      </c>
      <c r="AV1891" s="14" t="s">
        <v>78</v>
      </c>
      <c r="AW1891" s="14" t="s">
        <v>31</v>
      </c>
      <c r="AX1891" s="14" t="s">
        <v>69</v>
      </c>
      <c r="AY1891" s="219" t="s">
        <v>144</v>
      </c>
    </row>
    <row r="1892" spans="1:65" s="13" customFormat="1" ht="10.199999999999999">
      <c r="B1892" s="198"/>
      <c r="C1892" s="199"/>
      <c r="D1892" s="200" t="s">
        <v>154</v>
      </c>
      <c r="E1892" s="201" t="s">
        <v>19</v>
      </c>
      <c r="F1892" s="202" t="s">
        <v>1956</v>
      </c>
      <c r="G1892" s="199"/>
      <c r="H1892" s="201" t="s">
        <v>19</v>
      </c>
      <c r="I1892" s="203"/>
      <c r="J1892" s="199"/>
      <c r="K1892" s="199"/>
      <c r="L1892" s="204"/>
      <c r="M1892" s="205"/>
      <c r="N1892" s="206"/>
      <c r="O1892" s="206"/>
      <c r="P1892" s="206"/>
      <c r="Q1892" s="206"/>
      <c r="R1892" s="206"/>
      <c r="S1892" s="206"/>
      <c r="T1892" s="207"/>
      <c r="AT1892" s="208" t="s">
        <v>154</v>
      </c>
      <c r="AU1892" s="208" t="s">
        <v>78</v>
      </c>
      <c r="AV1892" s="13" t="s">
        <v>74</v>
      </c>
      <c r="AW1892" s="13" t="s">
        <v>31</v>
      </c>
      <c r="AX1892" s="13" t="s">
        <v>69</v>
      </c>
      <c r="AY1892" s="208" t="s">
        <v>144</v>
      </c>
    </row>
    <row r="1893" spans="1:65" s="14" customFormat="1" ht="10.199999999999999">
      <c r="B1893" s="209"/>
      <c r="C1893" s="210"/>
      <c r="D1893" s="200" t="s">
        <v>154</v>
      </c>
      <c r="E1893" s="211" t="s">
        <v>19</v>
      </c>
      <c r="F1893" s="212" t="s">
        <v>103</v>
      </c>
      <c r="G1893" s="210"/>
      <c r="H1893" s="213">
        <v>3</v>
      </c>
      <c r="I1893" s="214"/>
      <c r="J1893" s="210"/>
      <c r="K1893" s="210"/>
      <c r="L1893" s="215"/>
      <c r="M1893" s="216"/>
      <c r="N1893" s="217"/>
      <c r="O1893" s="217"/>
      <c r="P1893" s="217"/>
      <c r="Q1893" s="217"/>
      <c r="R1893" s="217"/>
      <c r="S1893" s="217"/>
      <c r="T1893" s="218"/>
      <c r="AT1893" s="219" t="s">
        <v>154</v>
      </c>
      <c r="AU1893" s="219" t="s">
        <v>78</v>
      </c>
      <c r="AV1893" s="14" t="s">
        <v>78</v>
      </c>
      <c r="AW1893" s="14" t="s">
        <v>31</v>
      </c>
      <c r="AX1893" s="14" t="s">
        <v>69</v>
      </c>
      <c r="AY1893" s="219" t="s">
        <v>144</v>
      </c>
    </row>
    <row r="1894" spans="1:65" s="15" customFormat="1" ht="10.199999999999999">
      <c r="B1894" s="220"/>
      <c r="C1894" s="221"/>
      <c r="D1894" s="200" t="s">
        <v>154</v>
      </c>
      <c r="E1894" s="222" t="s">
        <v>19</v>
      </c>
      <c r="F1894" s="223" t="s">
        <v>158</v>
      </c>
      <c r="G1894" s="221"/>
      <c r="H1894" s="224">
        <v>5</v>
      </c>
      <c r="I1894" s="225"/>
      <c r="J1894" s="221"/>
      <c r="K1894" s="221"/>
      <c r="L1894" s="226"/>
      <c r="M1894" s="227"/>
      <c r="N1894" s="228"/>
      <c r="O1894" s="228"/>
      <c r="P1894" s="228"/>
      <c r="Q1894" s="228"/>
      <c r="R1894" s="228"/>
      <c r="S1894" s="228"/>
      <c r="T1894" s="229"/>
      <c r="AT1894" s="230" t="s">
        <v>154</v>
      </c>
      <c r="AU1894" s="230" t="s">
        <v>78</v>
      </c>
      <c r="AV1894" s="15" t="s">
        <v>106</v>
      </c>
      <c r="AW1894" s="15" t="s">
        <v>31</v>
      </c>
      <c r="AX1894" s="15" t="s">
        <v>74</v>
      </c>
      <c r="AY1894" s="230" t="s">
        <v>144</v>
      </c>
    </row>
    <row r="1895" spans="1:65" s="2" customFormat="1" ht="37.799999999999997" customHeight="1">
      <c r="A1895" s="36"/>
      <c r="B1895" s="37"/>
      <c r="C1895" s="180" t="s">
        <v>1968</v>
      </c>
      <c r="D1895" s="180" t="s">
        <v>146</v>
      </c>
      <c r="E1895" s="181" t="s">
        <v>1969</v>
      </c>
      <c r="F1895" s="182" t="s">
        <v>1970</v>
      </c>
      <c r="G1895" s="183" t="s">
        <v>653</v>
      </c>
      <c r="H1895" s="184">
        <v>4</v>
      </c>
      <c r="I1895" s="185"/>
      <c r="J1895" s="186">
        <f>ROUND(I1895*H1895,2)</f>
        <v>0</v>
      </c>
      <c r="K1895" s="182" t="s">
        <v>150</v>
      </c>
      <c r="L1895" s="41"/>
      <c r="M1895" s="187" t="s">
        <v>19</v>
      </c>
      <c r="N1895" s="188" t="s">
        <v>40</v>
      </c>
      <c r="O1895" s="66"/>
      <c r="P1895" s="189">
        <f>O1895*H1895</f>
        <v>0</v>
      </c>
      <c r="Q1895" s="189">
        <v>2.588E-2</v>
      </c>
      <c r="R1895" s="189">
        <f>Q1895*H1895</f>
        <v>0.10352</v>
      </c>
      <c r="S1895" s="189">
        <v>0</v>
      </c>
      <c r="T1895" s="190">
        <f>S1895*H1895</f>
        <v>0</v>
      </c>
      <c r="U1895" s="36"/>
      <c r="V1895" s="36"/>
      <c r="W1895" s="36"/>
      <c r="X1895" s="36"/>
      <c r="Y1895" s="36"/>
      <c r="Z1895" s="36"/>
      <c r="AA1895" s="36"/>
      <c r="AB1895" s="36"/>
      <c r="AC1895" s="36"/>
      <c r="AD1895" s="36"/>
      <c r="AE1895" s="36"/>
      <c r="AR1895" s="191" t="s">
        <v>542</v>
      </c>
      <c r="AT1895" s="191" t="s">
        <v>146</v>
      </c>
      <c r="AU1895" s="191" t="s">
        <v>78</v>
      </c>
      <c r="AY1895" s="19" t="s">
        <v>144</v>
      </c>
      <c r="BE1895" s="192">
        <f>IF(N1895="základní",J1895,0)</f>
        <v>0</v>
      </c>
      <c r="BF1895" s="192">
        <f>IF(N1895="snížená",J1895,0)</f>
        <v>0</v>
      </c>
      <c r="BG1895" s="192">
        <f>IF(N1895="zákl. přenesená",J1895,0)</f>
        <v>0</v>
      </c>
      <c r="BH1895" s="192">
        <f>IF(N1895="sníž. přenesená",J1895,0)</f>
        <v>0</v>
      </c>
      <c r="BI1895" s="192">
        <f>IF(N1895="nulová",J1895,0)</f>
        <v>0</v>
      </c>
      <c r="BJ1895" s="19" t="s">
        <v>74</v>
      </c>
      <c r="BK1895" s="192">
        <f>ROUND(I1895*H1895,2)</f>
        <v>0</v>
      </c>
      <c r="BL1895" s="19" t="s">
        <v>542</v>
      </c>
      <c r="BM1895" s="191" t="s">
        <v>1971</v>
      </c>
    </row>
    <row r="1896" spans="1:65" s="2" customFormat="1" ht="10.199999999999999">
      <c r="A1896" s="36"/>
      <c r="B1896" s="37"/>
      <c r="C1896" s="38"/>
      <c r="D1896" s="193" t="s">
        <v>152</v>
      </c>
      <c r="E1896" s="38"/>
      <c r="F1896" s="194" t="s">
        <v>1972</v>
      </c>
      <c r="G1896" s="38"/>
      <c r="H1896" s="38"/>
      <c r="I1896" s="195"/>
      <c r="J1896" s="38"/>
      <c r="K1896" s="38"/>
      <c r="L1896" s="41"/>
      <c r="M1896" s="196"/>
      <c r="N1896" s="197"/>
      <c r="O1896" s="66"/>
      <c r="P1896" s="66"/>
      <c r="Q1896" s="66"/>
      <c r="R1896" s="66"/>
      <c r="S1896" s="66"/>
      <c r="T1896" s="67"/>
      <c r="U1896" s="36"/>
      <c r="V1896" s="36"/>
      <c r="W1896" s="36"/>
      <c r="X1896" s="36"/>
      <c r="Y1896" s="36"/>
      <c r="Z1896" s="36"/>
      <c r="AA1896" s="36"/>
      <c r="AB1896" s="36"/>
      <c r="AC1896" s="36"/>
      <c r="AD1896" s="36"/>
      <c r="AE1896" s="36"/>
      <c r="AT1896" s="19" t="s">
        <v>152</v>
      </c>
      <c r="AU1896" s="19" t="s">
        <v>78</v>
      </c>
    </row>
    <row r="1897" spans="1:65" s="13" customFormat="1" ht="10.199999999999999">
      <c r="B1897" s="198"/>
      <c r="C1897" s="199"/>
      <c r="D1897" s="200" t="s">
        <v>154</v>
      </c>
      <c r="E1897" s="201" t="s">
        <v>19</v>
      </c>
      <c r="F1897" s="202" t="s">
        <v>1973</v>
      </c>
      <c r="G1897" s="199"/>
      <c r="H1897" s="201" t="s">
        <v>19</v>
      </c>
      <c r="I1897" s="203"/>
      <c r="J1897" s="199"/>
      <c r="K1897" s="199"/>
      <c r="L1897" s="204"/>
      <c r="M1897" s="205"/>
      <c r="N1897" s="206"/>
      <c r="O1897" s="206"/>
      <c r="P1897" s="206"/>
      <c r="Q1897" s="206"/>
      <c r="R1897" s="206"/>
      <c r="S1897" s="206"/>
      <c r="T1897" s="207"/>
      <c r="AT1897" s="208" t="s">
        <v>154</v>
      </c>
      <c r="AU1897" s="208" t="s">
        <v>78</v>
      </c>
      <c r="AV1897" s="13" t="s">
        <v>74</v>
      </c>
      <c r="AW1897" s="13" t="s">
        <v>31</v>
      </c>
      <c r="AX1897" s="13" t="s">
        <v>69</v>
      </c>
      <c r="AY1897" s="208" t="s">
        <v>144</v>
      </c>
    </row>
    <row r="1898" spans="1:65" s="14" customFormat="1" ht="10.199999999999999">
      <c r="B1898" s="209"/>
      <c r="C1898" s="210"/>
      <c r="D1898" s="200" t="s">
        <v>154</v>
      </c>
      <c r="E1898" s="211" t="s">
        <v>19</v>
      </c>
      <c r="F1898" s="212" t="s">
        <v>106</v>
      </c>
      <c r="G1898" s="210"/>
      <c r="H1898" s="213">
        <v>4</v>
      </c>
      <c r="I1898" s="214"/>
      <c r="J1898" s="210"/>
      <c r="K1898" s="210"/>
      <c r="L1898" s="215"/>
      <c r="M1898" s="216"/>
      <c r="N1898" s="217"/>
      <c r="O1898" s="217"/>
      <c r="P1898" s="217"/>
      <c r="Q1898" s="217"/>
      <c r="R1898" s="217"/>
      <c r="S1898" s="217"/>
      <c r="T1898" s="218"/>
      <c r="AT1898" s="219" t="s">
        <v>154</v>
      </c>
      <c r="AU1898" s="219" t="s">
        <v>78</v>
      </c>
      <c r="AV1898" s="14" t="s">
        <v>78</v>
      </c>
      <c r="AW1898" s="14" t="s">
        <v>31</v>
      </c>
      <c r="AX1898" s="14" t="s">
        <v>69</v>
      </c>
      <c r="AY1898" s="219" t="s">
        <v>144</v>
      </c>
    </row>
    <row r="1899" spans="1:65" s="15" customFormat="1" ht="10.199999999999999">
      <c r="B1899" s="220"/>
      <c r="C1899" s="221"/>
      <c r="D1899" s="200" t="s">
        <v>154</v>
      </c>
      <c r="E1899" s="222" t="s">
        <v>19</v>
      </c>
      <c r="F1899" s="223" t="s">
        <v>158</v>
      </c>
      <c r="G1899" s="221"/>
      <c r="H1899" s="224">
        <v>4</v>
      </c>
      <c r="I1899" s="225"/>
      <c r="J1899" s="221"/>
      <c r="K1899" s="221"/>
      <c r="L1899" s="226"/>
      <c r="M1899" s="227"/>
      <c r="N1899" s="228"/>
      <c r="O1899" s="228"/>
      <c r="P1899" s="228"/>
      <c r="Q1899" s="228"/>
      <c r="R1899" s="228"/>
      <c r="S1899" s="228"/>
      <c r="T1899" s="229"/>
      <c r="AT1899" s="230" t="s">
        <v>154</v>
      </c>
      <c r="AU1899" s="230" t="s">
        <v>78</v>
      </c>
      <c r="AV1899" s="15" t="s">
        <v>106</v>
      </c>
      <c r="AW1899" s="15" t="s">
        <v>31</v>
      </c>
      <c r="AX1899" s="15" t="s">
        <v>74</v>
      </c>
      <c r="AY1899" s="230" t="s">
        <v>144</v>
      </c>
    </row>
    <row r="1900" spans="1:65" s="2" customFormat="1" ht="16.5" customHeight="1">
      <c r="A1900" s="36"/>
      <c r="B1900" s="37"/>
      <c r="C1900" s="231" t="s">
        <v>1974</v>
      </c>
      <c r="D1900" s="231" t="s">
        <v>195</v>
      </c>
      <c r="E1900" s="232" t="s">
        <v>1975</v>
      </c>
      <c r="F1900" s="233" t="s">
        <v>1976</v>
      </c>
      <c r="G1900" s="234" t="s">
        <v>232</v>
      </c>
      <c r="H1900" s="235">
        <v>7.92</v>
      </c>
      <c r="I1900" s="236"/>
      <c r="J1900" s="237">
        <f>ROUND(I1900*H1900,2)</f>
        <v>0</v>
      </c>
      <c r="K1900" s="233" t="s">
        <v>150</v>
      </c>
      <c r="L1900" s="238"/>
      <c r="M1900" s="239" t="s">
        <v>19</v>
      </c>
      <c r="N1900" s="240" t="s">
        <v>40</v>
      </c>
      <c r="O1900" s="66"/>
      <c r="P1900" s="189">
        <f>O1900*H1900</f>
        <v>0</v>
      </c>
      <c r="Q1900" s="189">
        <v>1.9E-3</v>
      </c>
      <c r="R1900" s="189">
        <f>Q1900*H1900</f>
        <v>1.5048000000000001E-2</v>
      </c>
      <c r="S1900" s="189">
        <v>0</v>
      </c>
      <c r="T1900" s="190">
        <f>S1900*H1900</f>
        <v>0</v>
      </c>
      <c r="U1900" s="36"/>
      <c r="V1900" s="36"/>
      <c r="W1900" s="36"/>
      <c r="X1900" s="36"/>
      <c r="Y1900" s="36"/>
      <c r="Z1900" s="36"/>
      <c r="AA1900" s="36"/>
      <c r="AB1900" s="36"/>
      <c r="AC1900" s="36"/>
      <c r="AD1900" s="36"/>
      <c r="AE1900" s="36"/>
      <c r="AR1900" s="191" t="s">
        <v>684</v>
      </c>
      <c r="AT1900" s="191" t="s">
        <v>195</v>
      </c>
      <c r="AU1900" s="191" t="s">
        <v>78</v>
      </c>
      <c r="AY1900" s="19" t="s">
        <v>144</v>
      </c>
      <c r="BE1900" s="192">
        <f>IF(N1900="základní",J1900,0)</f>
        <v>0</v>
      </c>
      <c r="BF1900" s="192">
        <f>IF(N1900="snížená",J1900,0)</f>
        <v>0</v>
      </c>
      <c r="BG1900" s="192">
        <f>IF(N1900="zákl. přenesená",J1900,0)</f>
        <v>0</v>
      </c>
      <c r="BH1900" s="192">
        <f>IF(N1900="sníž. přenesená",J1900,0)</f>
        <v>0</v>
      </c>
      <c r="BI1900" s="192">
        <f>IF(N1900="nulová",J1900,0)</f>
        <v>0</v>
      </c>
      <c r="BJ1900" s="19" t="s">
        <v>74</v>
      </c>
      <c r="BK1900" s="192">
        <f>ROUND(I1900*H1900,2)</f>
        <v>0</v>
      </c>
      <c r="BL1900" s="19" t="s">
        <v>542</v>
      </c>
      <c r="BM1900" s="191" t="s">
        <v>1977</v>
      </c>
    </row>
    <row r="1901" spans="1:65" s="2" customFormat="1" ht="10.199999999999999">
      <c r="A1901" s="36"/>
      <c r="B1901" s="37"/>
      <c r="C1901" s="38"/>
      <c r="D1901" s="193" t="s">
        <v>152</v>
      </c>
      <c r="E1901" s="38"/>
      <c r="F1901" s="194" t="s">
        <v>1978</v>
      </c>
      <c r="G1901" s="38"/>
      <c r="H1901" s="38"/>
      <c r="I1901" s="195"/>
      <c r="J1901" s="38"/>
      <c r="K1901" s="38"/>
      <c r="L1901" s="41"/>
      <c r="M1901" s="196"/>
      <c r="N1901" s="197"/>
      <c r="O1901" s="66"/>
      <c r="P1901" s="66"/>
      <c r="Q1901" s="66"/>
      <c r="R1901" s="66"/>
      <c r="S1901" s="66"/>
      <c r="T1901" s="67"/>
      <c r="U1901" s="36"/>
      <c r="V1901" s="36"/>
      <c r="W1901" s="36"/>
      <c r="X1901" s="36"/>
      <c r="Y1901" s="36"/>
      <c r="Z1901" s="36"/>
      <c r="AA1901" s="36"/>
      <c r="AB1901" s="36"/>
      <c r="AC1901" s="36"/>
      <c r="AD1901" s="36"/>
      <c r="AE1901" s="36"/>
      <c r="AT1901" s="19" t="s">
        <v>152</v>
      </c>
      <c r="AU1901" s="19" t="s">
        <v>78</v>
      </c>
    </row>
    <row r="1902" spans="1:65" s="14" customFormat="1" ht="10.199999999999999">
      <c r="B1902" s="209"/>
      <c r="C1902" s="210"/>
      <c r="D1902" s="200" t="s">
        <v>154</v>
      </c>
      <c r="E1902" s="210"/>
      <c r="F1902" s="212" t="s">
        <v>1979</v>
      </c>
      <c r="G1902" s="210"/>
      <c r="H1902" s="213">
        <v>7.92</v>
      </c>
      <c r="I1902" s="214"/>
      <c r="J1902" s="210"/>
      <c r="K1902" s="210"/>
      <c r="L1902" s="215"/>
      <c r="M1902" s="216"/>
      <c r="N1902" s="217"/>
      <c r="O1902" s="217"/>
      <c r="P1902" s="217"/>
      <c r="Q1902" s="217"/>
      <c r="R1902" s="217"/>
      <c r="S1902" s="217"/>
      <c r="T1902" s="218"/>
      <c r="AT1902" s="219" t="s">
        <v>154</v>
      </c>
      <c r="AU1902" s="219" t="s">
        <v>78</v>
      </c>
      <c r="AV1902" s="14" t="s">
        <v>78</v>
      </c>
      <c r="AW1902" s="14" t="s">
        <v>4</v>
      </c>
      <c r="AX1902" s="14" t="s">
        <v>74</v>
      </c>
      <c r="AY1902" s="219" t="s">
        <v>144</v>
      </c>
    </row>
    <row r="1903" spans="1:65" s="2" customFormat="1" ht="37.799999999999997" customHeight="1">
      <c r="A1903" s="36"/>
      <c r="B1903" s="37"/>
      <c r="C1903" s="180" t="s">
        <v>1980</v>
      </c>
      <c r="D1903" s="180" t="s">
        <v>146</v>
      </c>
      <c r="E1903" s="181" t="s">
        <v>1981</v>
      </c>
      <c r="F1903" s="182" t="s">
        <v>1982</v>
      </c>
      <c r="G1903" s="183" t="s">
        <v>653</v>
      </c>
      <c r="H1903" s="184">
        <v>36</v>
      </c>
      <c r="I1903" s="185"/>
      <c r="J1903" s="186">
        <f>ROUND(I1903*H1903,2)</f>
        <v>0</v>
      </c>
      <c r="K1903" s="182" t="s">
        <v>150</v>
      </c>
      <c r="L1903" s="41"/>
      <c r="M1903" s="187" t="s">
        <v>19</v>
      </c>
      <c r="N1903" s="188" t="s">
        <v>40</v>
      </c>
      <c r="O1903" s="66"/>
      <c r="P1903" s="189">
        <f>O1903*H1903</f>
        <v>0</v>
      </c>
      <c r="Q1903" s="189">
        <v>0</v>
      </c>
      <c r="R1903" s="189">
        <f>Q1903*H1903</f>
        <v>0</v>
      </c>
      <c r="S1903" s="189">
        <v>0</v>
      </c>
      <c r="T1903" s="190">
        <f>S1903*H1903</f>
        <v>0</v>
      </c>
      <c r="U1903" s="36"/>
      <c r="V1903" s="36"/>
      <c r="W1903" s="36"/>
      <c r="X1903" s="36"/>
      <c r="Y1903" s="36"/>
      <c r="Z1903" s="36"/>
      <c r="AA1903" s="36"/>
      <c r="AB1903" s="36"/>
      <c r="AC1903" s="36"/>
      <c r="AD1903" s="36"/>
      <c r="AE1903" s="36"/>
      <c r="AR1903" s="191" t="s">
        <v>542</v>
      </c>
      <c r="AT1903" s="191" t="s">
        <v>146</v>
      </c>
      <c r="AU1903" s="191" t="s">
        <v>78</v>
      </c>
      <c r="AY1903" s="19" t="s">
        <v>144</v>
      </c>
      <c r="BE1903" s="192">
        <f>IF(N1903="základní",J1903,0)</f>
        <v>0</v>
      </c>
      <c r="BF1903" s="192">
        <f>IF(N1903="snížená",J1903,0)</f>
        <v>0</v>
      </c>
      <c r="BG1903" s="192">
        <f>IF(N1903="zákl. přenesená",J1903,0)</f>
        <v>0</v>
      </c>
      <c r="BH1903" s="192">
        <f>IF(N1903="sníž. přenesená",J1903,0)</f>
        <v>0</v>
      </c>
      <c r="BI1903" s="192">
        <f>IF(N1903="nulová",J1903,0)</f>
        <v>0</v>
      </c>
      <c r="BJ1903" s="19" t="s">
        <v>74</v>
      </c>
      <c r="BK1903" s="192">
        <f>ROUND(I1903*H1903,2)</f>
        <v>0</v>
      </c>
      <c r="BL1903" s="19" t="s">
        <v>542</v>
      </c>
      <c r="BM1903" s="191" t="s">
        <v>1983</v>
      </c>
    </row>
    <row r="1904" spans="1:65" s="2" customFormat="1" ht="10.199999999999999">
      <c r="A1904" s="36"/>
      <c r="B1904" s="37"/>
      <c r="C1904" s="38"/>
      <c r="D1904" s="193" t="s">
        <v>152</v>
      </c>
      <c r="E1904" s="38"/>
      <c r="F1904" s="194" t="s">
        <v>1984</v>
      </c>
      <c r="G1904" s="38"/>
      <c r="H1904" s="38"/>
      <c r="I1904" s="195"/>
      <c r="J1904" s="38"/>
      <c r="K1904" s="38"/>
      <c r="L1904" s="41"/>
      <c r="M1904" s="196"/>
      <c r="N1904" s="197"/>
      <c r="O1904" s="66"/>
      <c r="P1904" s="66"/>
      <c r="Q1904" s="66"/>
      <c r="R1904" s="66"/>
      <c r="S1904" s="66"/>
      <c r="T1904" s="67"/>
      <c r="U1904" s="36"/>
      <c r="V1904" s="36"/>
      <c r="W1904" s="36"/>
      <c r="X1904" s="36"/>
      <c r="Y1904" s="36"/>
      <c r="Z1904" s="36"/>
      <c r="AA1904" s="36"/>
      <c r="AB1904" s="36"/>
      <c r="AC1904" s="36"/>
      <c r="AD1904" s="36"/>
      <c r="AE1904" s="36"/>
      <c r="AT1904" s="19" t="s">
        <v>152</v>
      </c>
      <c r="AU1904" s="19" t="s">
        <v>78</v>
      </c>
    </row>
    <row r="1905" spans="1:65" s="14" customFormat="1" ht="10.199999999999999">
      <c r="B1905" s="209"/>
      <c r="C1905" s="210"/>
      <c r="D1905" s="200" t="s">
        <v>154</v>
      </c>
      <c r="E1905" s="211" t="s">
        <v>19</v>
      </c>
      <c r="F1905" s="212" t="s">
        <v>1985</v>
      </c>
      <c r="G1905" s="210"/>
      <c r="H1905" s="213">
        <v>20</v>
      </c>
      <c r="I1905" s="214"/>
      <c r="J1905" s="210"/>
      <c r="K1905" s="210"/>
      <c r="L1905" s="215"/>
      <c r="M1905" s="216"/>
      <c r="N1905" s="217"/>
      <c r="O1905" s="217"/>
      <c r="P1905" s="217"/>
      <c r="Q1905" s="217"/>
      <c r="R1905" s="217"/>
      <c r="S1905" s="217"/>
      <c r="T1905" s="218"/>
      <c r="AT1905" s="219" t="s">
        <v>154</v>
      </c>
      <c r="AU1905" s="219" t="s">
        <v>78</v>
      </c>
      <c r="AV1905" s="14" t="s">
        <v>78</v>
      </c>
      <c r="AW1905" s="14" t="s">
        <v>31</v>
      </c>
      <c r="AX1905" s="14" t="s">
        <v>69</v>
      </c>
      <c r="AY1905" s="219" t="s">
        <v>144</v>
      </c>
    </row>
    <row r="1906" spans="1:65" s="14" customFormat="1" ht="10.199999999999999">
      <c r="B1906" s="209"/>
      <c r="C1906" s="210"/>
      <c r="D1906" s="200" t="s">
        <v>154</v>
      </c>
      <c r="E1906" s="211" t="s">
        <v>19</v>
      </c>
      <c r="F1906" s="212" t="s">
        <v>1671</v>
      </c>
      <c r="G1906" s="210"/>
      <c r="H1906" s="213">
        <v>8</v>
      </c>
      <c r="I1906" s="214"/>
      <c r="J1906" s="210"/>
      <c r="K1906" s="210"/>
      <c r="L1906" s="215"/>
      <c r="M1906" s="216"/>
      <c r="N1906" s="217"/>
      <c r="O1906" s="217"/>
      <c r="P1906" s="217"/>
      <c r="Q1906" s="217"/>
      <c r="R1906" s="217"/>
      <c r="S1906" s="217"/>
      <c r="T1906" s="218"/>
      <c r="AT1906" s="219" t="s">
        <v>154</v>
      </c>
      <c r="AU1906" s="219" t="s">
        <v>78</v>
      </c>
      <c r="AV1906" s="14" t="s">
        <v>78</v>
      </c>
      <c r="AW1906" s="14" t="s">
        <v>31</v>
      </c>
      <c r="AX1906" s="14" t="s">
        <v>69</v>
      </c>
      <c r="AY1906" s="219" t="s">
        <v>144</v>
      </c>
    </row>
    <row r="1907" spans="1:65" s="14" customFormat="1" ht="10.199999999999999">
      <c r="B1907" s="209"/>
      <c r="C1907" s="210"/>
      <c r="D1907" s="200" t="s">
        <v>154</v>
      </c>
      <c r="E1907" s="211" t="s">
        <v>19</v>
      </c>
      <c r="F1907" s="212" t="s">
        <v>1671</v>
      </c>
      <c r="G1907" s="210"/>
      <c r="H1907" s="213">
        <v>8</v>
      </c>
      <c r="I1907" s="214"/>
      <c r="J1907" s="210"/>
      <c r="K1907" s="210"/>
      <c r="L1907" s="215"/>
      <c r="M1907" s="216"/>
      <c r="N1907" s="217"/>
      <c r="O1907" s="217"/>
      <c r="P1907" s="217"/>
      <c r="Q1907" s="217"/>
      <c r="R1907" s="217"/>
      <c r="S1907" s="217"/>
      <c r="T1907" s="218"/>
      <c r="AT1907" s="219" t="s">
        <v>154</v>
      </c>
      <c r="AU1907" s="219" t="s">
        <v>78</v>
      </c>
      <c r="AV1907" s="14" t="s">
        <v>78</v>
      </c>
      <c r="AW1907" s="14" t="s">
        <v>31</v>
      </c>
      <c r="AX1907" s="14" t="s">
        <v>69</v>
      </c>
      <c r="AY1907" s="219" t="s">
        <v>144</v>
      </c>
    </row>
    <row r="1908" spans="1:65" s="15" customFormat="1" ht="10.199999999999999">
      <c r="B1908" s="220"/>
      <c r="C1908" s="221"/>
      <c r="D1908" s="200" t="s">
        <v>154</v>
      </c>
      <c r="E1908" s="222" t="s">
        <v>19</v>
      </c>
      <c r="F1908" s="223" t="s">
        <v>158</v>
      </c>
      <c r="G1908" s="221"/>
      <c r="H1908" s="224">
        <v>36</v>
      </c>
      <c r="I1908" s="225"/>
      <c r="J1908" s="221"/>
      <c r="K1908" s="221"/>
      <c r="L1908" s="226"/>
      <c r="M1908" s="227"/>
      <c r="N1908" s="228"/>
      <c r="O1908" s="228"/>
      <c r="P1908" s="228"/>
      <c r="Q1908" s="228"/>
      <c r="R1908" s="228"/>
      <c r="S1908" s="228"/>
      <c r="T1908" s="229"/>
      <c r="AT1908" s="230" t="s">
        <v>154</v>
      </c>
      <c r="AU1908" s="230" t="s">
        <v>78</v>
      </c>
      <c r="AV1908" s="15" t="s">
        <v>106</v>
      </c>
      <c r="AW1908" s="15" t="s">
        <v>31</v>
      </c>
      <c r="AX1908" s="15" t="s">
        <v>74</v>
      </c>
      <c r="AY1908" s="230" t="s">
        <v>144</v>
      </c>
    </row>
    <row r="1909" spans="1:65" s="2" customFormat="1" ht="16.5" customHeight="1">
      <c r="A1909" s="36"/>
      <c r="B1909" s="37"/>
      <c r="C1909" s="231" t="s">
        <v>1986</v>
      </c>
      <c r="D1909" s="231" t="s">
        <v>195</v>
      </c>
      <c r="E1909" s="232" t="s">
        <v>1987</v>
      </c>
      <c r="F1909" s="233" t="s">
        <v>1988</v>
      </c>
      <c r="G1909" s="234" t="s">
        <v>653</v>
      </c>
      <c r="H1909" s="235">
        <v>36</v>
      </c>
      <c r="I1909" s="236"/>
      <c r="J1909" s="237">
        <f>ROUND(I1909*H1909,2)</f>
        <v>0</v>
      </c>
      <c r="K1909" s="233" t="s">
        <v>150</v>
      </c>
      <c r="L1909" s="238"/>
      <c r="M1909" s="239" t="s">
        <v>19</v>
      </c>
      <c r="N1909" s="240" t="s">
        <v>40</v>
      </c>
      <c r="O1909" s="66"/>
      <c r="P1909" s="189">
        <f>O1909*H1909</f>
        <v>0</v>
      </c>
      <c r="Q1909" s="189">
        <v>2.0000000000000001E-4</v>
      </c>
      <c r="R1909" s="189">
        <f>Q1909*H1909</f>
        <v>7.2000000000000007E-3</v>
      </c>
      <c r="S1909" s="189">
        <v>0</v>
      </c>
      <c r="T1909" s="190">
        <f>S1909*H1909</f>
        <v>0</v>
      </c>
      <c r="U1909" s="36"/>
      <c r="V1909" s="36"/>
      <c r="W1909" s="36"/>
      <c r="X1909" s="36"/>
      <c r="Y1909" s="36"/>
      <c r="Z1909" s="36"/>
      <c r="AA1909" s="36"/>
      <c r="AB1909" s="36"/>
      <c r="AC1909" s="36"/>
      <c r="AD1909" s="36"/>
      <c r="AE1909" s="36"/>
      <c r="AR1909" s="191" t="s">
        <v>684</v>
      </c>
      <c r="AT1909" s="191" t="s">
        <v>195</v>
      </c>
      <c r="AU1909" s="191" t="s">
        <v>78</v>
      </c>
      <c r="AY1909" s="19" t="s">
        <v>144</v>
      </c>
      <c r="BE1909" s="192">
        <f>IF(N1909="základní",J1909,0)</f>
        <v>0</v>
      </c>
      <c r="BF1909" s="192">
        <f>IF(N1909="snížená",J1909,0)</f>
        <v>0</v>
      </c>
      <c r="BG1909" s="192">
        <f>IF(N1909="zákl. přenesená",J1909,0)</f>
        <v>0</v>
      </c>
      <c r="BH1909" s="192">
        <f>IF(N1909="sníž. přenesená",J1909,0)</f>
        <v>0</v>
      </c>
      <c r="BI1909" s="192">
        <f>IF(N1909="nulová",J1909,0)</f>
        <v>0</v>
      </c>
      <c r="BJ1909" s="19" t="s">
        <v>74</v>
      </c>
      <c r="BK1909" s="192">
        <f>ROUND(I1909*H1909,2)</f>
        <v>0</v>
      </c>
      <c r="BL1909" s="19" t="s">
        <v>542</v>
      </c>
      <c r="BM1909" s="191" t="s">
        <v>1989</v>
      </c>
    </row>
    <row r="1910" spans="1:65" s="2" customFormat="1" ht="10.199999999999999">
      <c r="A1910" s="36"/>
      <c r="B1910" s="37"/>
      <c r="C1910" s="38"/>
      <c r="D1910" s="193" t="s">
        <v>152</v>
      </c>
      <c r="E1910" s="38"/>
      <c r="F1910" s="194" t="s">
        <v>1990</v>
      </c>
      <c r="G1910" s="38"/>
      <c r="H1910" s="38"/>
      <c r="I1910" s="195"/>
      <c r="J1910" s="38"/>
      <c r="K1910" s="38"/>
      <c r="L1910" s="41"/>
      <c r="M1910" s="196"/>
      <c r="N1910" s="197"/>
      <c r="O1910" s="66"/>
      <c r="P1910" s="66"/>
      <c r="Q1910" s="66"/>
      <c r="R1910" s="66"/>
      <c r="S1910" s="66"/>
      <c r="T1910" s="67"/>
      <c r="U1910" s="36"/>
      <c r="V1910" s="36"/>
      <c r="W1910" s="36"/>
      <c r="X1910" s="36"/>
      <c r="Y1910" s="36"/>
      <c r="Z1910" s="36"/>
      <c r="AA1910" s="36"/>
      <c r="AB1910" s="36"/>
      <c r="AC1910" s="36"/>
      <c r="AD1910" s="36"/>
      <c r="AE1910" s="36"/>
      <c r="AT1910" s="19" t="s">
        <v>152</v>
      </c>
      <c r="AU1910" s="19" t="s">
        <v>78</v>
      </c>
    </row>
    <row r="1911" spans="1:65" s="2" customFormat="1" ht="24.15" customHeight="1">
      <c r="A1911" s="36"/>
      <c r="B1911" s="37"/>
      <c r="C1911" s="180" t="s">
        <v>1991</v>
      </c>
      <c r="D1911" s="180" t="s">
        <v>146</v>
      </c>
      <c r="E1911" s="181" t="s">
        <v>1992</v>
      </c>
      <c r="F1911" s="182" t="s">
        <v>1993</v>
      </c>
      <c r="G1911" s="183" t="s">
        <v>250</v>
      </c>
      <c r="H1911" s="184">
        <v>90.09</v>
      </c>
      <c r="I1911" s="185"/>
      <c r="J1911" s="186">
        <f>ROUND(I1911*H1911,2)</f>
        <v>0</v>
      </c>
      <c r="K1911" s="182" t="s">
        <v>150</v>
      </c>
      <c r="L1911" s="41"/>
      <c r="M1911" s="187" t="s">
        <v>19</v>
      </c>
      <c r="N1911" s="188" t="s">
        <v>40</v>
      </c>
      <c r="O1911" s="66"/>
      <c r="P1911" s="189">
        <f>O1911*H1911</f>
        <v>0</v>
      </c>
      <c r="Q1911" s="189">
        <v>5.9999999999999995E-4</v>
      </c>
      <c r="R1911" s="189">
        <f>Q1911*H1911</f>
        <v>5.4053999999999998E-2</v>
      </c>
      <c r="S1911" s="189">
        <v>0</v>
      </c>
      <c r="T1911" s="190">
        <f>S1911*H1911</f>
        <v>0</v>
      </c>
      <c r="U1911" s="36"/>
      <c r="V1911" s="36"/>
      <c r="W1911" s="36"/>
      <c r="X1911" s="36"/>
      <c r="Y1911" s="36"/>
      <c r="Z1911" s="36"/>
      <c r="AA1911" s="36"/>
      <c r="AB1911" s="36"/>
      <c r="AC1911" s="36"/>
      <c r="AD1911" s="36"/>
      <c r="AE1911" s="36"/>
      <c r="AR1911" s="191" t="s">
        <v>542</v>
      </c>
      <c r="AT1911" s="191" t="s">
        <v>146</v>
      </c>
      <c r="AU1911" s="191" t="s">
        <v>78</v>
      </c>
      <c r="AY1911" s="19" t="s">
        <v>144</v>
      </c>
      <c r="BE1911" s="192">
        <f>IF(N1911="základní",J1911,0)</f>
        <v>0</v>
      </c>
      <c r="BF1911" s="192">
        <f>IF(N1911="snížená",J1911,0)</f>
        <v>0</v>
      </c>
      <c r="BG1911" s="192">
        <f>IF(N1911="zákl. přenesená",J1911,0)</f>
        <v>0</v>
      </c>
      <c r="BH1911" s="192">
        <f>IF(N1911="sníž. přenesená",J1911,0)</f>
        <v>0</v>
      </c>
      <c r="BI1911" s="192">
        <f>IF(N1911="nulová",J1911,0)</f>
        <v>0</v>
      </c>
      <c r="BJ1911" s="19" t="s">
        <v>74</v>
      </c>
      <c r="BK1911" s="192">
        <f>ROUND(I1911*H1911,2)</f>
        <v>0</v>
      </c>
      <c r="BL1911" s="19" t="s">
        <v>542</v>
      </c>
      <c r="BM1911" s="191" t="s">
        <v>1994</v>
      </c>
    </row>
    <row r="1912" spans="1:65" s="2" customFormat="1" ht="10.199999999999999">
      <c r="A1912" s="36"/>
      <c r="B1912" s="37"/>
      <c r="C1912" s="38"/>
      <c r="D1912" s="193" t="s">
        <v>152</v>
      </c>
      <c r="E1912" s="38"/>
      <c r="F1912" s="194" t="s">
        <v>1995</v>
      </c>
      <c r="G1912" s="38"/>
      <c r="H1912" s="38"/>
      <c r="I1912" s="195"/>
      <c r="J1912" s="38"/>
      <c r="K1912" s="38"/>
      <c r="L1912" s="41"/>
      <c r="M1912" s="196"/>
      <c r="N1912" s="197"/>
      <c r="O1912" s="66"/>
      <c r="P1912" s="66"/>
      <c r="Q1912" s="66"/>
      <c r="R1912" s="66"/>
      <c r="S1912" s="66"/>
      <c r="T1912" s="67"/>
      <c r="U1912" s="36"/>
      <c r="V1912" s="36"/>
      <c r="W1912" s="36"/>
      <c r="X1912" s="36"/>
      <c r="Y1912" s="36"/>
      <c r="Z1912" s="36"/>
      <c r="AA1912" s="36"/>
      <c r="AB1912" s="36"/>
      <c r="AC1912" s="36"/>
      <c r="AD1912" s="36"/>
      <c r="AE1912" s="36"/>
      <c r="AT1912" s="19" t="s">
        <v>152</v>
      </c>
      <c r="AU1912" s="19" t="s">
        <v>78</v>
      </c>
    </row>
    <row r="1913" spans="1:65" s="14" customFormat="1" ht="10.199999999999999">
      <c r="B1913" s="209"/>
      <c r="C1913" s="210"/>
      <c r="D1913" s="200" t="s">
        <v>154</v>
      </c>
      <c r="E1913" s="211" t="s">
        <v>19</v>
      </c>
      <c r="F1913" s="212" t="s">
        <v>1996</v>
      </c>
      <c r="G1913" s="210"/>
      <c r="H1913" s="213">
        <v>46.11</v>
      </c>
      <c r="I1913" s="214"/>
      <c r="J1913" s="210"/>
      <c r="K1913" s="210"/>
      <c r="L1913" s="215"/>
      <c r="M1913" s="216"/>
      <c r="N1913" s="217"/>
      <c r="O1913" s="217"/>
      <c r="P1913" s="217"/>
      <c r="Q1913" s="217"/>
      <c r="R1913" s="217"/>
      <c r="S1913" s="217"/>
      <c r="T1913" s="218"/>
      <c r="AT1913" s="219" t="s">
        <v>154</v>
      </c>
      <c r="AU1913" s="219" t="s">
        <v>78</v>
      </c>
      <c r="AV1913" s="14" t="s">
        <v>78</v>
      </c>
      <c r="AW1913" s="14" t="s">
        <v>31</v>
      </c>
      <c r="AX1913" s="14" t="s">
        <v>69</v>
      </c>
      <c r="AY1913" s="219" t="s">
        <v>144</v>
      </c>
    </row>
    <row r="1914" spans="1:65" s="14" customFormat="1" ht="10.199999999999999">
      <c r="B1914" s="209"/>
      <c r="C1914" s="210"/>
      <c r="D1914" s="200" t="s">
        <v>154</v>
      </c>
      <c r="E1914" s="211" t="s">
        <v>19</v>
      </c>
      <c r="F1914" s="212" t="s">
        <v>1997</v>
      </c>
      <c r="G1914" s="210"/>
      <c r="H1914" s="213">
        <v>22.38</v>
      </c>
      <c r="I1914" s="214"/>
      <c r="J1914" s="210"/>
      <c r="K1914" s="210"/>
      <c r="L1914" s="215"/>
      <c r="M1914" s="216"/>
      <c r="N1914" s="217"/>
      <c r="O1914" s="217"/>
      <c r="P1914" s="217"/>
      <c r="Q1914" s="217"/>
      <c r="R1914" s="217"/>
      <c r="S1914" s="217"/>
      <c r="T1914" s="218"/>
      <c r="AT1914" s="219" t="s">
        <v>154</v>
      </c>
      <c r="AU1914" s="219" t="s">
        <v>78</v>
      </c>
      <c r="AV1914" s="14" t="s">
        <v>78</v>
      </c>
      <c r="AW1914" s="14" t="s">
        <v>31</v>
      </c>
      <c r="AX1914" s="14" t="s">
        <v>69</v>
      </c>
      <c r="AY1914" s="219" t="s">
        <v>144</v>
      </c>
    </row>
    <row r="1915" spans="1:65" s="14" customFormat="1" ht="10.199999999999999">
      <c r="B1915" s="209"/>
      <c r="C1915" s="210"/>
      <c r="D1915" s="200" t="s">
        <v>154</v>
      </c>
      <c r="E1915" s="211" t="s">
        <v>19</v>
      </c>
      <c r="F1915" s="212" t="s">
        <v>1998</v>
      </c>
      <c r="G1915" s="210"/>
      <c r="H1915" s="213">
        <v>3.6</v>
      </c>
      <c r="I1915" s="214"/>
      <c r="J1915" s="210"/>
      <c r="K1915" s="210"/>
      <c r="L1915" s="215"/>
      <c r="M1915" s="216"/>
      <c r="N1915" s="217"/>
      <c r="O1915" s="217"/>
      <c r="P1915" s="217"/>
      <c r="Q1915" s="217"/>
      <c r="R1915" s="217"/>
      <c r="S1915" s="217"/>
      <c r="T1915" s="218"/>
      <c r="AT1915" s="219" t="s">
        <v>154</v>
      </c>
      <c r="AU1915" s="219" t="s">
        <v>78</v>
      </c>
      <c r="AV1915" s="14" t="s">
        <v>78</v>
      </c>
      <c r="AW1915" s="14" t="s">
        <v>31</v>
      </c>
      <c r="AX1915" s="14" t="s">
        <v>69</v>
      </c>
      <c r="AY1915" s="219" t="s">
        <v>144</v>
      </c>
    </row>
    <row r="1916" spans="1:65" s="14" customFormat="1" ht="10.199999999999999">
      <c r="B1916" s="209"/>
      <c r="C1916" s="210"/>
      <c r="D1916" s="200" t="s">
        <v>154</v>
      </c>
      <c r="E1916" s="211" t="s">
        <v>19</v>
      </c>
      <c r="F1916" s="212" t="s">
        <v>1999</v>
      </c>
      <c r="G1916" s="210"/>
      <c r="H1916" s="213">
        <v>9.6</v>
      </c>
      <c r="I1916" s="214"/>
      <c r="J1916" s="210"/>
      <c r="K1916" s="210"/>
      <c r="L1916" s="215"/>
      <c r="M1916" s="216"/>
      <c r="N1916" s="217"/>
      <c r="O1916" s="217"/>
      <c r="P1916" s="217"/>
      <c r="Q1916" s="217"/>
      <c r="R1916" s="217"/>
      <c r="S1916" s="217"/>
      <c r="T1916" s="218"/>
      <c r="AT1916" s="219" t="s">
        <v>154</v>
      </c>
      <c r="AU1916" s="219" t="s">
        <v>78</v>
      </c>
      <c r="AV1916" s="14" t="s">
        <v>78</v>
      </c>
      <c r="AW1916" s="14" t="s">
        <v>31</v>
      </c>
      <c r="AX1916" s="14" t="s">
        <v>69</v>
      </c>
      <c r="AY1916" s="219" t="s">
        <v>144</v>
      </c>
    </row>
    <row r="1917" spans="1:65" s="14" customFormat="1" ht="10.199999999999999">
      <c r="B1917" s="209"/>
      <c r="C1917" s="210"/>
      <c r="D1917" s="200" t="s">
        <v>154</v>
      </c>
      <c r="E1917" s="211" t="s">
        <v>19</v>
      </c>
      <c r="F1917" s="212" t="s">
        <v>2000</v>
      </c>
      <c r="G1917" s="210"/>
      <c r="H1917" s="213">
        <v>8.4</v>
      </c>
      <c r="I1917" s="214"/>
      <c r="J1917" s="210"/>
      <c r="K1917" s="210"/>
      <c r="L1917" s="215"/>
      <c r="M1917" s="216"/>
      <c r="N1917" s="217"/>
      <c r="O1917" s="217"/>
      <c r="P1917" s="217"/>
      <c r="Q1917" s="217"/>
      <c r="R1917" s="217"/>
      <c r="S1917" s="217"/>
      <c r="T1917" s="218"/>
      <c r="AT1917" s="219" t="s">
        <v>154</v>
      </c>
      <c r="AU1917" s="219" t="s">
        <v>78</v>
      </c>
      <c r="AV1917" s="14" t="s">
        <v>78</v>
      </c>
      <c r="AW1917" s="14" t="s">
        <v>31</v>
      </c>
      <c r="AX1917" s="14" t="s">
        <v>69</v>
      </c>
      <c r="AY1917" s="219" t="s">
        <v>144</v>
      </c>
    </row>
    <row r="1918" spans="1:65" s="15" customFormat="1" ht="10.199999999999999">
      <c r="B1918" s="220"/>
      <c r="C1918" s="221"/>
      <c r="D1918" s="200" t="s">
        <v>154</v>
      </c>
      <c r="E1918" s="222" t="s">
        <v>19</v>
      </c>
      <c r="F1918" s="223" t="s">
        <v>158</v>
      </c>
      <c r="G1918" s="221"/>
      <c r="H1918" s="224">
        <v>90.09</v>
      </c>
      <c r="I1918" s="225"/>
      <c r="J1918" s="221"/>
      <c r="K1918" s="221"/>
      <c r="L1918" s="226"/>
      <c r="M1918" s="227"/>
      <c r="N1918" s="228"/>
      <c r="O1918" s="228"/>
      <c r="P1918" s="228"/>
      <c r="Q1918" s="228"/>
      <c r="R1918" s="228"/>
      <c r="S1918" s="228"/>
      <c r="T1918" s="229"/>
      <c r="AT1918" s="230" t="s">
        <v>154</v>
      </c>
      <c r="AU1918" s="230" t="s">
        <v>78</v>
      </c>
      <c r="AV1918" s="15" t="s">
        <v>106</v>
      </c>
      <c r="AW1918" s="15" t="s">
        <v>31</v>
      </c>
      <c r="AX1918" s="15" t="s">
        <v>74</v>
      </c>
      <c r="AY1918" s="230" t="s">
        <v>144</v>
      </c>
    </row>
    <row r="1919" spans="1:65" s="2" customFormat="1" ht="24.15" customHeight="1">
      <c r="A1919" s="36"/>
      <c r="B1919" s="37"/>
      <c r="C1919" s="180" t="s">
        <v>2001</v>
      </c>
      <c r="D1919" s="180" t="s">
        <v>146</v>
      </c>
      <c r="E1919" s="181" t="s">
        <v>2002</v>
      </c>
      <c r="F1919" s="182" t="s">
        <v>2003</v>
      </c>
      <c r="G1919" s="183" t="s">
        <v>250</v>
      </c>
      <c r="H1919" s="184">
        <v>90.09</v>
      </c>
      <c r="I1919" s="185"/>
      <c r="J1919" s="186">
        <f>ROUND(I1919*H1919,2)</f>
        <v>0</v>
      </c>
      <c r="K1919" s="182" t="s">
        <v>150</v>
      </c>
      <c r="L1919" s="41"/>
      <c r="M1919" s="187" t="s">
        <v>19</v>
      </c>
      <c r="N1919" s="188" t="s">
        <v>40</v>
      </c>
      <c r="O1919" s="66"/>
      <c r="P1919" s="189">
        <f>O1919*H1919</f>
        <v>0</v>
      </c>
      <c r="Q1919" s="189">
        <v>5.9999999999999995E-4</v>
      </c>
      <c r="R1919" s="189">
        <f>Q1919*H1919</f>
        <v>5.4053999999999998E-2</v>
      </c>
      <c r="S1919" s="189">
        <v>0</v>
      </c>
      <c r="T1919" s="190">
        <f>S1919*H1919</f>
        <v>0</v>
      </c>
      <c r="U1919" s="36"/>
      <c r="V1919" s="36"/>
      <c r="W1919" s="36"/>
      <c r="X1919" s="36"/>
      <c r="Y1919" s="36"/>
      <c r="Z1919" s="36"/>
      <c r="AA1919" s="36"/>
      <c r="AB1919" s="36"/>
      <c r="AC1919" s="36"/>
      <c r="AD1919" s="36"/>
      <c r="AE1919" s="36"/>
      <c r="AR1919" s="191" t="s">
        <v>542</v>
      </c>
      <c r="AT1919" s="191" t="s">
        <v>146</v>
      </c>
      <c r="AU1919" s="191" t="s">
        <v>78</v>
      </c>
      <c r="AY1919" s="19" t="s">
        <v>144</v>
      </c>
      <c r="BE1919" s="192">
        <f>IF(N1919="základní",J1919,0)</f>
        <v>0</v>
      </c>
      <c r="BF1919" s="192">
        <f>IF(N1919="snížená",J1919,0)</f>
        <v>0</v>
      </c>
      <c r="BG1919" s="192">
        <f>IF(N1919="zákl. přenesená",J1919,0)</f>
        <v>0</v>
      </c>
      <c r="BH1919" s="192">
        <f>IF(N1919="sníž. přenesená",J1919,0)</f>
        <v>0</v>
      </c>
      <c r="BI1919" s="192">
        <f>IF(N1919="nulová",J1919,0)</f>
        <v>0</v>
      </c>
      <c r="BJ1919" s="19" t="s">
        <v>74</v>
      </c>
      <c r="BK1919" s="192">
        <f>ROUND(I1919*H1919,2)</f>
        <v>0</v>
      </c>
      <c r="BL1919" s="19" t="s">
        <v>542</v>
      </c>
      <c r="BM1919" s="191" t="s">
        <v>2004</v>
      </c>
    </row>
    <row r="1920" spans="1:65" s="2" customFormat="1" ht="10.199999999999999">
      <c r="A1920" s="36"/>
      <c r="B1920" s="37"/>
      <c r="C1920" s="38"/>
      <c r="D1920" s="193" t="s">
        <v>152</v>
      </c>
      <c r="E1920" s="38"/>
      <c r="F1920" s="194" t="s">
        <v>2005</v>
      </c>
      <c r="G1920" s="38"/>
      <c r="H1920" s="38"/>
      <c r="I1920" s="195"/>
      <c r="J1920" s="38"/>
      <c r="K1920" s="38"/>
      <c r="L1920" s="41"/>
      <c r="M1920" s="196"/>
      <c r="N1920" s="197"/>
      <c r="O1920" s="66"/>
      <c r="P1920" s="66"/>
      <c r="Q1920" s="66"/>
      <c r="R1920" s="66"/>
      <c r="S1920" s="66"/>
      <c r="T1920" s="67"/>
      <c r="U1920" s="36"/>
      <c r="V1920" s="36"/>
      <c r="W1920" s="36"/>
      <c r="X1920" s="36"/>
      <c r="Y1920" s="36"/>
      <c r="Z1920" s="36"/>
      <c r="AA1920" s="36"/>
      <c r="AB1920" s="36"/>
      <c r="AC1920" s="36"/>
      <c r="AD1920" s="36"/>
      <c r="AE1920" s="36"/>
      <c r="AT1920" s="19" t="s">
        <v>152</v>
      </c>
      <c r="AU1920" s="19" t="s">
        <v>78</v>
      </c>
    </row>
    <row r="1921" spans="1:65" s="14" customFormat="1" ht="10.199999999999999">
      <c r="B1921" s="209"/>
      <c r="C1921" s="210"/>
      <c r="D1921" s="200" t="s">
        <v>154</v>
      </c>
      <c r="E1921" s="211" t="s">
        <v>19</v>
      </c>
      <c r="F1921" s="212" t="s">
        <v>1996</v>
      </c>
      <c r="G1921" s="210"/>
      <c r="H1921" s="213">
        <v>46.11</v>
      </c>
      <c r="I1921" s="214"/>
      <c r="J1921" s="210"/>
      <c r="K1921" s="210"/>
      <c r="L1921" s="215"/>
      <c r="M1921" s="216"/>
      <c r="N1921" s="217"/>
      <c r="O1921" s="217"/>
      <c r="P1921" s="217"/>
      <c r="Q1921" s="217"/>
      <c r="R1921" s="217"/>
      <c r="S1921" s="217"/>
      <c r="T1921" s="218"/>
      <c r="AT1921" s="219" t="s">
        <v>154</v>
      </c>
      <c r="AU1921" s="219" t="s">
        <v>78</v>
      </c>
      <c r="AV1921" s="14" t="s">
        <v>78</v>
      </c>
      <c r="AW1921" s="14" t="s">
        <v>31</v>
      </c>
      <c r="AX1921" s="14" t="s">
        <v>69</v>
      </c>
      <c r="AY1921" s="219" t="s">
        <v>144</v>
      </c>
    </row>
    <row r="1922" spans="1:65" s="14" customFormat="1" ht="10.199999999999999">
      <c r="B1922" s="209"/>
      <c r="C1922" s="210"/>
      <c r="D1922" s="200" t="s">
        <v>154</v>
      </c>
      <c r="E1922" s="211" t="s">
        <v>19</v>
      </c>
      <c r="F1922" s="212" t="s">
        <v>1997</v>
      </c>
      <c r="G1922" s="210"/>
      <c r="H1922" s="213">
        <v>22.38</v>
      </c>
      <c r="I1922" s="214"/>
      <c r="J1922" s="210"/>
      <c r="K1922" s="210"/>
      <c r="L1922" s="215"/>
      <c r="M1922" s="216"/>
      <c r="N1922" s="217"/>
      <c r="O1922" s="217"/>
      <c r="P1922" s="217"/>
      <c r="Q1922" s="217"/>
      <c r="R1922" s="217"/>
      <c r="S1922" s="217"/>
      <c r="T1922" s="218"/>
      <c r="AT1922" s="219" t="s">
        <v>154</v>
      </c>
      <c r="AU1922" s="219" t="s">
        <v>78</v>
      </c>
      <c r="AV1922" s="14" t="s">
        <v>78</v>
      </c>
      <c r="AW1922" s="14" t="s">
        <v>31</v>
      </c>
      <c r="AX1922" s="14" t="s">
        <v>69</v>
      </c>
      <c r="AY1922" s="219" t="s">
        <v>144</v>
      </c>
    </row>
    <row r="1923" spans="1:65" s="14" customFormat="1" ht="10.199999999999999">
      <c r="B1923" s="209"/>
      <c r="C1923" s="210"/>
      <c r="D1923" s="200" t="s">
        <v>154</v>
      </c>
      <c r="E1923" s="211" t="s">
        <v>19</v>
      </c>
      <c r="F1923" s="212" t="s">
        <v>1998</v>
      </c>
      <c r="G1923" s="210"/>
      <c r="H1923" s="213">
        <v>3.6</v>
      </c>
      <c r="I1923" s="214"/>
      <c r="J1923" s="210"/>
      <c r="K1923" s="210"/>
      <c r="L1923" s="215"/>
      <c r="M1923" s="216"/>
      <c r="N1923" s="217"/>
      <c r="O1923" s="217"/>
      <c r="P1923" s="217"/>
      <c r="Q1923" s="217"/>
      <c r="R1923" s="217"/>
      <c r="S1923" s="217"/>
      <c r="T1923" s="218"/>
      <c r="AT1923" s="219" t="s">
        <v>154</v>
      </c>
      <c r="AU1923" s="219" t="s">
        <v>78</v>
      </c>
      <c r="AV1923" s="14" t="s">
        <v>78</v>
      </c>
      <c r="AW1923" s="14" t="s">
        <v>31</v>
      </c>
      <c r="AX1923" s="14" t="s">
        <v>69</v>
      </c>
      <c r="AY1923" s="219" t="s">
        <v>144</v>
      </c>
    </row>
    <row r="1924" spans="1:65" s="14" customFormat="1" ht="10.199999999999999">
      <c r="B1924" s="209"/>
      <c r="C1924" s="210"/>
      <c r="D1924" s="200" t="s">
        <v>154</v>
      </c>
      <c r="E1924" s="211" t="s">
        <v>19</v>
      </c>
      <c r="F1924" s="212" t="s">
        <v>1999</v>
      </c>
      <c r="G1924" s="210"/>
      <c r="H1924" s="213">
        <v>9.6</v>
      </c>
      <c r="I1924" s="214"/>
      <c r="J1924" s="210"/>
      <c r="K1924" s="210"/>
      <c r="L1924" s="215"/>
      <c r="M1924" s="216"/>
      <c r="N1924" s="217"/>
      <c r="O1924" s="217"/>
      <c r="P1924" s="217"/>
      <c r="Q1924" s="217"/>
      <c r="R1924" s="217"/>
      <c r="S1924" s="217"/>
      <c r="T1924" s="218"/>
      <c r="AT1924" s="219" t="s">
        <v>154</v>
      </c>
      <c r="AU1924" s="219" t="s">
        <v>78</v>
      </c>
      <c r="AV1924" s="14" t="s">
        <v>78</v>
      </c>
      <c r="AW1924" s="14" t="s">
        <v>31</v>
      </c>
      <c r="AX1924" s="14" t="s">
        <v>69</v>
      </c>
      <c r="AY1924" s="219" t="s">
        <v>144</v>
      </c>
    </row>
    <row r="1925" spans="1:65" s="14" customFormat="1" ht="10.199999999999999">
      <c r="B1925" s="209"/>
      <c r="C1925" s="210"/>
      <c r="D1925" s="200" t="s">
        <v>154</v>
      </c>
      <c r="E1925" s="211" t="s">
        <v>19</v>
      </c>
      <c r="F1925" s="212" t="s">
        <v>2000</v>
      </c>
      <c r="G1925" s="210"/>
      <c r="H1925" s="213">
        <v>8.4</v>
      </c>
      <c r="I1925" s="214"/>
      <c r="J1925" s="210"/>
      <c r="K1925" s="210"/>
      <c r="L1925" s="215"/>
      <c r="M1925" s="216"/>
      <c r="N1925" s="217"/>
      <c r="O1925" s="217"/>
      <c r="P1925" s="217"/>
      <c r="Q1925" s="217"/>
      <c r="R1925" s="217"/>
      <c r="S1925" s="217"/>
      <c r="T1925" s="218"/>
      <c r="AT1925" s="219" t="s">
        <v>154</v>
      </c>
      <c r="AU1925" s="219" t="s">
        <v>78</v>
      </c>
      <c r="AV1925" s="14" t="s">
        <v>78</v>
      </c>
      <c r="AW1925" s="14" t="s">
        <v>31</v>
      </c>
      <c r="AX1925" s="14" t="s">
        <v>69</v>
      </c>
      <c r="AY1925" s="219" t="s">
        <v>144</v>
      </c>
    </row>
    <row r="1926" spans="1:65" s="15" customFormat="1" ht="10.199999999999999">
      <c r="B1926" s="220"/>
      <c r="C1926" s="221"/>
      <c r="D1926" s="200" t="s">
        <v>154</v>
      </c>
      <c r="E1926" s="222" t="s">
        <v>19</v>
      </c>
      <c r="F1926" s="223" t="s">
        <v>158</v>
      </c>
      <c r="G1926" s="221"/>
      <c r="H1926" s="224">
        <v>90.09</v>
      </c>
      <c r="I1926" s="225"/>
      <c r="J1926" s="221"/>
      <c r="K1926" s="221"/>
      <c r="L1926" s="226"/>
      <c r="M1926" s="227"/>
      <c r="N1926" s="228"/>
      <c r="O1926" s="228"/>
      <c r="P1926" s="228"/>
      <c r="Q1926" s="228"/>
      <c r="R1926" s="228"/>
      <c r="S1926" s="228"/>
      <c r="T1926" s="229"/>
      <c r="AT1926" s="230" t="s">
        <v>154</v>
      </c>
      <c r="AU1926" s="230" t="s">
        <v>78</v>
      </c>
      <c r="AV1926" s="15" t="s">
        <v>106</v>
      </c>
      <c r="AW1926" s="15" t="s">
        <v>31</v>
      </c>
      <c r="AX1926" s="15" t="s">
        <v>74</v>
      </c>
      <c r="AY1926" s="230" t="s">
        <v>144</v>
      </c>
    </row>
    <row r="1927" spans="1:65" s="2" customFormat="1" ht="24.15" customHeight="1">
      <c r="A1927" s="36"/>
      <c r="B1927" s="37"/>
      <c r="C1927" s="180" t="s">
        <v>2006</v>
      </c>
      <c r="D1927" s="180" t="s">
        <v>146</v>
      </c>
      <c r="E1927" s="181" t="s">
        <v>2007</v>
      </c>
      <c r="F1927" s="182" t="s">
        <v>2008</v>
      </c>
      <c r="G1927" s="183" t="s">
        <v>250</v>
      </c>
      <c r="H1927" s="184">
        <v>35.200000000000003</v>
      </c>
      <c r="I1927" s="185"/>
      <c r="J1927" s="186">
        <f>ROUND(I1927*H1927,2)</f>
        <v>0</v>
      </c>
      <c r="K1927" s="182" t="s">
        <v>150</v>
      </c>
      <c r="L1927" s="41"/>
      <c r="M1927" s="187" t="s">
        <v>19</v>
      </c>
      <c r="N1927" s="188" t="s">
        <v>40</v>
      </c>
      <c r="O1927" s="66"/>
      <c r="P1927" s="189">
        <f>O1927*H1927</f>
        <v>0</v>
      </c>
      <c r="Q1927" s="189">
        <v>4.2999999999999999E-4</v>
      </c>
      <c r="R1927" s="189">
        <f>Q1927*H1927</f>
        <v>1.5136E-2</v>
      </c>
      <c r="S1927" s="189">
        <v>0</v>
      </c>
      <c r="T1927" s="190">
        <f>S1927*H1927</f>
        <v>0</v>
      </c>
      <c r="U1927" s="36"/>
      <c r="V1927" s="36"/>
      <c r="W1927" s="36"/>
      <c r="X1927" s="36"/>
      <c r="Y1927" s="36"/>
      <c r="Z1927" s="36"/>
      <c r="AA1927" s="36"/>
      <c r="AB1927" s="36"/>
      <c r="AC1927" s="36"/>
      <c r="AD1927" s="36"/>
      <c r="AE1927" s="36"/>
      <c r="AR1927" s="191" t="s">
        <v>542</v>
      </c>
      <c r="AT1927" s="191" t="s">
        <v>146</v>
      </c>
      <c r="AU1927" s="191" t="s">
        <v>78</v>
      </c>
      <c r="AY1927" s="19" t="s">
        <v>144</v>
      </c>
      <c r="BE1927" s="192">
        <f>IF(N1927="základní",J1927,0)</f>
        <v>0</v>
      </c>
      <c r="BF1927" s="192">
        <f>IF(N1927="snížená",J1927,0)</f>
        <v>0</v>
      </c>
      <c r="BG1927" s="192">
        <f>IF(N1927="zákl. přenesená",J1927,0)</f>
        <v>0</v>
      </c>
      <c r="BH1927" s="192">
        <f>IF(N1927="sníž. přenesená",J1927,0)</f>
        <v>0</v>
      </c>
      <c r="BI1927" s="192">
        <f>IF(N1927="nulová",J1927,0)</f>
        <v>0</v>
      </c>
      <c r="BJ1927" s="19" t="s">
        <v>74</v>
      </c>
      <c r="BK1927" s="192">
        <f>ROUND(I1927*H1927,2)</f>
        <v>0</v>
      </c>
      <c r="BL1927" s="19" t="s">
        <v>542</v>
      </c>
      <c r="BM1927" s="191" t="s">
        <v>2009</v>
      </c>
    </row>
    <row r="1928" spans="1:65" s="2" customFormat="1" ht="10.199999999999999">
      <c r="A1928" s="36"/>
      <c r="B1928" s="37"/>
      <c r="C1928" s="38"/>
      <c r="D1928" s="193" t="s">
        <v>152</v>
      </c>
      <c r="E1928" s="38"/>
      <c r="F1928" s="194" t="s">
        <v>2010</v>
      </c>
      <c r="G1928" s="38"/>
      <c r="H1928" s="38"/>
      <c r="I1928" s="195"/>
      <c r="J1928" s="38"/>
      <c r="K1928" s="38"/>
      <c r="L1928" s="41"/>
      <c r="M1928" s="196"/>
      <c r="N1928" s="197"/>
      <c r="O1928" s="66"/>
      <c r="P1928" s="66"/>
      <c r="Q1928" s="66"/>
      <c r="R1928" s="66"/>
      <c r="S1928" s="66"/>
      <c r="T1928" s="67"/>
      <c r="U1928" s="36"/>
      <c r="V1928" s="36"/>
      <c r="W1928" s="36"/>
      <c r="X1928" s="36"/>
      <c r="Y1928" s="36"/>
      <c r="Z1928" s="36"/>
      <c r="AA1928" s="36"/>
      <c r="AB1928" s="36"/>
      <c r="AC1928" s="36"/>
      <c r="AD1928" s="36"/>
      <c r="AE1928" s="36"/>
      <c r="AT1928" s="19" t="s">
        <v>152</v>
      </c>
      <c r="AU1928" s="19" t="s">
        <v>78</v>
      </c>
    </row>
    <row r="1929" spans="1:65" s="14" customFormat="1" ht="10.199999999999999">
      <c r="B1929" s="209"/>
      <c r="C1929" s="210"/>
      <c r="D1929" s="200" t="s">
        <v>154</v>
      </c>
      <c r="E1929" s="211" t="s">
        <v>19</v>
      </c>
      <c r="F1929" s="212" t="s">
        <v>1998</v>
      </c>
      <c r="G1929" s="210"/>
      <c r="H1929" s="213">
        <v>3.6</v>
      </c>
      <c r="I1929" s="214"/>
      <c r="J1929" s="210"/>
      <c r="K1929" s="210"/>
      <c r="L1929" s="215"/>
      <c r="M1929" s="216"/>
      <c r="N1929" s="217"/>
      <c r="O1929" s="217"/>
      <c r="P1929" s="217"/>
      <c r="Q1929" s="217"/>
      <c r="R1929" s="217"/>
      <c r="S1929" s="217"/>
      <c r="T1929" s="218"/>
      <c r="AT1929" s="219" t="s">
        <v>154</v>
      </c>
      <c r="AU1929" s="219" t="s">
        <v>78</v>
      </c>
      <c r="AV1929" s="14" t="s">
        <v>78</v>
      </c>
      <c r="AW1929" s="14" t="s">
        <v>31</v>
      </c>
      <c r="AX1929" s="14" t="s">
        <v>69</v>
      </c>
      <c r="AY1929" s="219" t="s">
        <v>144</v>
      </c>
    </row>
    <row r="1930" spans="1:65" s="14" customFormat="1" ht="10.199999999999999">
      <c r="B1930" s="209"/>
      <c r="C1930" s="210"/>
      <c r="D1930" s="200" t="s">
        <v>154</v>
      </c>
      <c r="E1930" s="211" t="s">
        <v>19</v>
      </c>
      <c r="F1930" s="212" t="s">
        <v>1999</v>
      </c>
      <c r="G1930" s="210"/>
      <c r="H1930" s="213">
        <v>9.6</v>
      </c>
      <c r="I1930" s="214"/>
      <c r="J1930" s="210"/>
      <c r="K1930" s="210"/>
      <c r="L1930" s="215"/>
      <c r="M1930" s="216"/>
      <c r="N1930" s="217"/>
      <c r="O1930" s="217"/>
      <c r="P1930" s="217"/>
      <c r="Q1930" s="217"/>
      <c r="R1930" s="217"/>
      <c r="S1930" s="217"/>
      <c r="T1930" s="218"/>
      <c r="AT1930" s="219" t="s">
        <v>154</v>
      </c>
      <c r="AU1930" s="219" t="s">
        <v>78</v>
      </c>
      <c r="AV1930" s="14" t="s">
        <v>78</v>
      </c>
      <c r="AW1930" s="14" t="s">
        <v>31</v>
      </c>
      <c r="AX1930" s="14" t="s">
        <v>69</v>
      </c>
      <c r="AY1930" s="219" t="s">
        <v>144</v>
      </c>
    </row>
    <row r="1931" spans="1:65" s="14" customFormat="1" ht="10.199999999999999">
      <c r="B1931" s="209"/>
      <c r="C1931" s="210"/>
      <c r="D1931" s="200" t="s">
        <v>154</v>
      </c>
      <c r="E1931" s="211" t="s">
        <v>19</v>
      </c>
      <c r="F1931" s="212" t="s">
        <v>2000</v>
      </c>
      <c r="G1931" s="210"/>
      <c r="H1931" s="213">
        <v>8.4</v>
      </c>
      <c r="I1931" s="214"/>
      <c r="J1931" s="210"/>
      <c r="K1931" s="210"/>
      <c r="L1931" s="215"/>
      <c r="M1931" s="216"/>
      <c r="N1931" s="217"/>
      <c r="O1931" s="217"/>
      <c r="P1931" s="217"/>
      <c r="Q1931" s="217"/>
      <c r="R1931" s="217"/>
      <c r="S1931" s="217"/>
      <c r="T1931" s="218"/>
      <c r="AT1931" s="219" t="s">
        <v>154</v>
      </c>
      <c r="AU1931" s="219" t="s">
        <v>78</v>
      </c>
      <c r="AV1931" s="14" t="s">
        <v>78</v>
      </c>
      <c r="AW1931" s="14" t="s">
        <v>31</v>
      </c>
      <c r="AX1931" s="14" t="s">
        <v>69</v>
      </c>
      <c r="AY1931" s="219" t="s">
        <v>144</v>
      </c>
    </row>
    <row r="1932" spans="1:65" s="14" customFormat="1" ht="10.199999999999999">
      <c r="B1932" s="209"/>
      <c r="C1932" s="210"/>
      <c r="D1932" s="200" t="s">
        <v>154</v>
      </c>
      <c r="E1932" s="211" t="s">
        <v>19</v>
      </c>
      <c r="F1932" s="212" t="s">
        <v>2011</v>
      </c>
      <c r="G1932" s="210"/>
      <c r="H1932" s="213">
        <v>13.6</v>
      </c>
      <c r="I1932" s="214"/>
      <c r="J1932" s="210"/>
      <c r="K1932" s="210"/>
      <c r="L1932" s="215"/>
      <c r="M1932" s="216"/>
      <c r="N1932" s="217"/>
      <c r="O1932" s="217"/>
      <c r="P1932" s="217"/>
      <c r="Q1932" s="217"/>
      <c r="R1932" s="217"/>
      <c r="S1932" s="217"/>
      <c r="T1932" s="218"/>
      <c r="AT1932" s="219" t="s">
        <v>154</v>
      </c>
      <c r="AU1932" s="219" t="s">
        <v>78</v>
      </c>
      <c r="AV1932" s="14" t="s">
        <v>78</v>
      </c>
      <c r="AW1932" s="14" t="s">
        <v>31</v>
      </c>
      <c r="AX1932" s="14" t="s">
        <v>69</v>
      </c>
      <c r="AY1932" s="219" t="s">
        <v>144</v>
      </c>
    </row>
    <row r="1933" spans="1:65" s="15" customFormat="1" ht="10.199999999999999">
      <c r="B1933" s="220"/>
      <c r="C1933" s="221"/>
      <c r="D1933" s="200" t="s">
        <v>154</v>
      </c>
      <c r="E1933" s="222" t="s">
        <v>19</v>
      </c>
      <c r="F1933" s="223" t="s">
        <v>158</v>
      </c>
      <c r="G1933" s="221"/>
      <c r="H1933" s="224">
        <v>35.200000000000003</v>
      </c>
      <c r="I1933" s="225"/>
      <c r="J1933" s="221"/>
      <c r="K1933" s="221"/>
      <c r="L1933" s="226"/>
      <c r="M1933" s="227"/>
      <c r="N1933" s="228"/>
      <c r="O1933" s="228"/>
      <c r="P1933" s="228"/>
      <c r="Q1933" s="228"/>
      <c r="R1933" s="228"/>
      <c r="S1933" s="228"/>
      <c r="T1933" s="229"/>
      <c r="AT1933" s="230" t="s">
        <v>154</v>
      </c>
      <c r="AU1933" s="230" t="s">
        <v>78</v>
      </c>
      <c r="AV1933" s="15" t="s">
        <v>106</v>
      </c>
      <c r="AW1933" s="15" t="s">
        <v>31</v>
      </c>
      <c r="AX1933" s="15" t="s">
        <v>74</v>
      </c>
      <c r="AY1933" s="230" t="s">
        <v>144</v>
      </c>
    </row>
    <row r="1934" spans="1:65" s="2" customFormat="1" ht="21.75" customHeight="1">
      <c r="A1934" s="36"/>
      <c r="B1934" s="37"/>
      <c r="C1934" s="180" t="s">
        <v>2012</v>
      </c>
      <c r="D1934" s="180" t="s">
        <v>146</v>
      </c>
      <c r="E1934" s="181" t="s">
        <v>2013</v>
      </c>
      <c r="F1934" s="182" t="s">
        <v>2014</v>
      </c>
      <c r="G1934" s="183" t="s">
        <v>250</v>
      </c>
      <c r="H1934" s="184">
        <v>54.89</v>
      </c>
      <c r="I1934" s="185"/>
      <c r="J1934" s="186">
        <f>ROUND(I1934*H1934,2)</f>
        <v>0</v>
      </c>
      <c r="K1934" s="182" t="s">
        <v>150</v>
      </c>
      <c r="L1934" s="41"/>
      <c r="M1934" s="187" t="s">
        <v>19</v>
      </c>
      <c r="N1934" s="188" t="s">
        <v>40</v>
      </c>
      <c r="O1934" s="66"/>
      <c r="P1934" s="189">
        <f>O1934*H1934</f>
        <v>0</v>
      </c>
      <c r="Q1934" s="189">
        <v>1.5E-3</v>
      </c>
      <c r="R1934" s="189">
        <f>Q1934*H1934</f>
        <v>8.2335000000000005E-2</v>
      </c>
      <c r="S1934" s="189">
        <v>0</v>
      </c>
      <c r="T1934" s="190">
        <f>S1934*H1934</f>
        <v>0</v>
      </c>
      <c r="U1934" s="36"/>
      <c r="V1934" s="36"/>
      <c r="W1934" s="36"/>
      <c r="X1934" s="36"/>
      <c r="Y1934" s="36"/>
      <c r="Z1934" s="36"/>
      <c r="AA1934" s="36"/>
      <c r="AB1934" s="36"/>
      <c r="AC1934" s="36"/>
      <c r="AD1934" s="36"/>
      <c r="AE1934" s="36"/>
      <c r="AR1934" s="191" t="s">
        <v>542</v>
      </c>
      <c r="AT1934" s="191" t="s">
        <v>146</v>
      </c>
      <c r="AU1934" s="191" t="s">
        <v>78</v>
      </c>
      <c r="AY1934" s="19" t="s">
        <v>144</v>
      </c>
      <c r="BE1934" s="192">
        <f>IF(N1934="základní",J1934,0)</f>
        <v>0</v>
      </c>
      <c r="BF1934" s="192">
        <f>IF(N1934="snížená",J1934,0)</f>
        <v>0</v>
      </c>
      <c r="BG1934" s="192">
        <f>IF(N1934="zákl. přenesená",J1934,0)</f>
        <v>0</v>
      </c>
      <c r="BH1934" s="192">
        <f>IF(N1934="sníž. přenesená",J1934,0)</f>
        <v>0</v>
      </c>
      <c r="BI1934" s="192">
        <f>IF(N1934="nulová",J1934,0)</f>
        <v>0</v>
      </c>
      <c r="BJ1934" s="19" t="s">
        <v>74</v>
      </c>
      <c r="BK1934" s="192">
        <f>ROUND(I1934*H1934,2)</f>
        <v>0</v>
      </c>
      <c r="BL1934" s="19" t="s">
        <v>542</v>
      </c>
      <c r="BM1934" s="191" t="s">
        <v>2015</v>
      </c>
    </row>
    <row r="1935" spans="1:65" s="2" customFormat="1" ht="10.199999999999999">
      <c r="A1935" s="36"/>
      <c r="B1935" s="37"/>
      <c r="C1935" s="38"/>
      <c r="D1935" s="193" t="s">
        <v>152</v>
      </c>
      <c r="E1935" s="38"/>
      <c r="F1935" s="194" t="s">
        <v>2016</v>
      </c>
      <c r="G1935" s="38"/>
      <c r="H1935" s="38"/>
      <c r="I1935" s="195"/>
      <c r="J1935" s="38"/>
      <c r="K1935" s="38"/>
      <c r="L1935" s="41"/>
      <c r="M1935" s="196"/>
      <c r="N1935" s="197"/>
      <c r="O1935" s="66"/>
      <c r="P1935" s="66"/>
      <c r="Q1935" s="66"/>
      <c r="R1935" s="66"/>
      <c r="S1935" s="66"/>
      <c r="T1935" s="67"/>
      <c r="U1935" s="36"/>
      <c r="V1935" s="36"/>
      <c r="W1935" s="36"/>
      <c r="X1935" s="36"/>
      <c r="Y1935" s="36"/>
      <c r="Z1935" s="36"/>
      <c r="AA1935" s="36"/>
      <c r="AB1935" s="36"/>
      <c r="AC1935" s="36"/>
      <c r="AD1935" s="36"/>
      <c r="AE1935" s="36"/>
      <c r="AT1935" s="19" t="s">
        <v>152</v>
      </c>
      <c r="AU1935" s="19" t="s">
        <v>78</v>
      </c>
    </row>
    <row r="1936" spans="1:65" s="14" customFormat="1" ht="10.199999999999999">
      <c r="B1936" s="209"/>
      <c r="C1936" s="210"/>
      <c r="D1936" s="200" t="s">
        <v>154</v>
      </c>
      <c r="E1936" s="211" t="s">
        <v>19</v>
      </c>
      <c r="F1936" s="212" t="s">
        <v>1996</v>
      </c>
      <c r="G1936" s="210"/>
      <c r="H1936" s="213">
        <v>46.11</v>
      </c>
      <c r="I1936" s="214"/>
      <c r="J1936" s="210"/>
      <c r="K1936" s="210"/>
      <c r="L1936" s="215"/>
      <c r="M1936" s="216"/>
      <c r="N1936" s="217"/>
      <c r="O1936" s="217"/>
      <c r="P1936" s="217"/>
      <c r="Q1936" s="217"/>
      <c r="R1936" s="217"/>
      <c r="S1936" s="217"/>
      <c r="T1936" s="218"/>
      <c r="AT1936" s="219" t="s">
        <v>154</v>
      </c>
      <c r="AU1936" s="219" t="s">
        <v>78</v>
      </c>
      <c r="AV1936" s="14" t="s">
        <v>78</v>
      </c>
      <c r="AW1936" s="14" t="s">
        <v>31</v>
      </c>
      <c r="AX1936" s="14" t="s">
        <v>69</v>
      </c>
      <c r="AY1936" s="219" t="s">
        <v>144</v>
      </c>
    </row>
    <row r="1937" spans="1:65" s="14" customFormat="1" ht="10.199999999999999">
      <c r="B1937" s="209"/>
      <c r="C1937" s="210"/>
      <c r="D1937" s="200" t="s">
        <v>154</v>
      </c>
      <c r="E1937" s="211" t="s">
        <v>19</v>
      </c>
      <c r="F1937" s="212" t="s">
        <v>2017</v>
      </c>
      <c r="G1937" s="210"/>
      <c r="H1937" s="213">
        <v>8.7799999999999994</v>
      </c>
      <c r="I1937" s="214"/>
      <c r="J1937" s="210"/>
      <c r="K1937" s="210"/>
      <c r="L1937" s="215"/>
      <c r="M1937" s="216"/>
      <c r="N1937" s="217"/>
      <c r="O1937" s="217"/>
      <c r="P1937" s="217"/>
      <c r="Q1937" s="217"/>
      <c r="R1937" s="217"/>
      <c r="S1937" s="217"/>
      <c r="T1937" s="218"/>
      <c r="AT1937" s="219" t="s">
        <v>154</v>
      </c>
      <c r="AU1937" s="219" t="s">
        <v>78</v>
      </c>
      <c r="AV1937" s="14" t="s">
        <v>78</v>
      </c>
      <c r="AW1937" s="14" t="s">
        <v>31</v>
      </c>
      <c r="AX1937" s="14" t="s">
        <v>69</v>
      </c>
      <c r="AY1937" s="219" t="s">
        <v>144</v>
      </c>
    </row>
    <row r="1938" spans="1:65" s="15" customFormat="1" ht="10.199999999999999">
      <c r="B1938" s="220"/>
      <c r="C1938" s="221"/>
      <c r="D1938" s="200" t="s">
        <v>154</v>
      </c>
      <c r="E1938" s="222" t="s">
        <v>19</v>
      </c>
      <c r="F1938" s="223" t="s">
        <v>158</v>
      </c>
      <c r="G1938" s="221"/>
      <c r="H1938" s="224">
        <v>54.89</v>
      </c>
      <c r="I1938" s="225"/>
      <c r="J1938" s="221"/>
      <c r="K1938" s="221"/>
      <c r="L1938" s="226"/>
      <c r="M1938" s="227"/>
      <c r="N1938" s="228"/>
      <c r="O1938" s="228"/>
      <c r="P1938" s="228"/>
      <c r="Q1938" s="228"/>
      <c r="R1938" s="228"/>
      <c r="S1938" s="228"/>
      <c r="T1938" s="229"/>
      <c r="AT1938" s="230" t="s">
        <v>154</v>
      </c>
      <c r="AU1938" s="230" t="s">
        <v>78</v>
      </c>
      <c r="AV1938" s="15" t="s">
        <v>106</v>
      </c>
      <c r="AW1938" s="15" t="s">
        <v>31</v>
      </c>
      <c r="AX1938" s="15" t="s">
        <v>74</v>
      </c>
      <c r="AY1938" s="230" t="s">
        <v>144</v>
      </c>
    </row>
    <row r="1939" spans="1:65" s="2" customFormat="1" ht="33" customHeight="1">
      <c r="A1939" s="36"/>
      <c r="B1939" s="37"/>
      <c r="C1939" s="180" t="s">
        <v>2018</v>
      </c>
      <c r="D1939" s="180" t="s">
        <v>146</v>
      </c>
      <c r="E1939" s="181" t="s">
        <v>2019</v>
      </c>
      <c r="F1939" s="182" t="s">
        <v>2020</v>
      </c>
      <c r="G1939" s="183" t="s">
        <v>232</v>
      </c>
      <c r="H1939" s="184">
        <v>281.28100000000001</v>
      </c>
      <c r="I1939" s="185"/>
      <c r="J1939" s="186">
        <f>ROUND(I1939*H1939,2)</f>
        <v>0</v>
      </c>
      <c r="K1939" s="182" t="s">
        <v>150</v>
      </c>
      <c r="L1939" s="41"/>
      <c r="M1939" s="187" t="s">
        <v>19</v>
      </c>
      <c r="N1939" s="188" t="s">
        <v>40</v>
      </c>
      <c r="O1939" s="66"/>
      <c r="P1939" s="189">
        <f>O1939*H1939</f>
        <v>0</v>
      </c>
      <c r="Q1939" s="189">
        <v>1.3999999999999999E-4</v>
      </c>
      <c r="R1939" s="189">
        <f>Q1939*H1939</f>
        <v>3.9379339999999999E-2</v>
      </c>
      <c r="S1939" s="189">
        <v>0</v>
      </c>
      <c r="T1939" s="190">
        <f>S1939*H1939</f>
        <v>0</v>
      </c>
      <c r="U1939" s="36"/>
      <c r="V1939" s="36"/>
      <c r="W1939" s="36"/>
      <c r="X1939" s="36"/>
      <c r="Y1939" s="36"/>
      <c r="Z1939" s="36"/>
      <c r="AA1939" s="36"/>
      <c r="AB1939" s="36"/>
      <c r="AC1939" s="36"/>
      <c r="AD1939" s="36"/>
      <c r="AE1939" s="36"/>
      <c r="AR1939" s="191" t="s">
        <v>542</v>
      </c>
      <c r="AT1939" s="191" t="s">
        <v>146</v>
      </c>
      <c r="AU1939" s="191" t="s">
        <v>78</v>
      </c>
      <c r="AY1939" s="19" t="s">
        <v>144</v>
      </c>
      <c r="BE1939" s="192">
        <f>IF(N1939="základní",J1939,0)</f>
        <v>0</v>
      </c>
      <c r="BF1939" s="192">
        <f>IF(N1939="snížená",J1939,0)</f>
        <v>0</v>
      </c>
      <c r="BG1939" s="192">
        <f>IF(N1939="zákl. přenesená",J1939,0)</f>
        <v>0</v>
      </c>
      <c r="BH1939" s="192">
        <f>IF(N1939="sníž. přenesená",J1939,0)</f>
        <v>0</v>
      </c>
      <c r="BI1939" s="192">
        <f>IF(N1939="nulová",J1939,0)</f>
        <v>0</v>
      </c>
      <c r="BJ1939" s="19" t="s">
        <v>74</v>
      </c>
      <c r="BK1939" s="192">
        <f>ROUND(I1939*H1939,2)</f>
        <v>0</v>
      </c>
      <c r="BL1939" s="19" t="s">
        <v>542</v>
      </c>
      <c r="BM1939" s="191" t="s">
        <v>2021</v>
      </c>
    </row>
    <row r="1940" spans="1:65" s="2" customFormat="1" ht="10.199999999999999">
      <c r="A1940" s="36"/>
      <c r="B1940" s="37"/>
      <c r="C1940" s="38"/>
      <c r="D1940" s="193" t="s">
        <v>152</v>
      </c>
      <c r="E1940" s="38"/>
      <c r="F1940" s="194" t="s">
        <v>2022</v>
      </c>
      <c r="G1940" s="38"/>
      <c r="H1940" s="38"/>
      <c r="I1940" s="195"/>
      <c r="J1940" s="38"/>
      <c r="K1940" s="38"/>
      <c r="L1940" s="41"/>
      <c r="M1940" s="196"/>
      <c r="N1940" s="197"/>
      <c r="O1940" s="66"/>
      <c r="P1940" s="66"/>
      <c r="Q1940" s="66"/>
      <c r="R1940" s="66"/>
      <c r="S1940" s="66"/>
      <c r="T1940" s="67"/>
      <c r="U1940" s="36"/>
      <c r="V1940" s="36"/>
      <c r="W1940" s="36"/>
      <c r="X1940" s="36"/>
      <c r="Y1940" s="36"/>
      <c r="Z1940" s="36"/>
      <c r="AA1940" s="36"/>
      <c r="AB1940" s="36"/>
      <c r="AC1940" s="36"/>
      <c r="AD1940" s="36"/>
      <c r="AE1940" s="36"/>
      <c r="AT1940" s="19" t="s">
        <v>152</v>
      </c>
      <c r="AU1940" s="19" t="s">
        <v>78</v>
      </c>
    </row>
    <row r="1941" spans="1:65" s="13" customFormat="1" ht="10.199999999999999">
      <c r="B1941" s="198"/>
      <c r="C1941" s="199"/>
      <c r="D1941" s="200" t="s">
        <v>154</v>
      </c>
      <c r="E1941" s="201" t="s">
        <v>19</v>
      </c>
      <c r="F1941" s="202" t="s">
        <v>1931</v>
      </c>
      <c r="G1941" s="199"/>
      <c r="H1941" s="201" t="s">
        <v>19</v>
      </c>
      <c r="I1941" s="203"/>
      <c r="J1941" s="199"/>
      <c r="K1941" s="199"/>
      <c r="L1941" s="204"/>
      <c r="M1941" s="205"/>
      <c r="N1941" s="206"/>
      <c r="O1941" s="206"/>
      <c r="P1941" s="206"/>
      <c r="Q1941" s="206"/>
      <c r="R1941" s="206"/>
      <c r="S1941" s="206"/>
      <c r="T1941" s="207"/>
      <c r="AT1941" s="208" t="s">
        <v>154</v>
      </c>
      <c r="AU1941" s="208" t="s">
        <v>78</v>
      </c>
      <c r="AV1941" s="13" t="s">
        <v>74</v>
      </c>
      <c r="AW1941" s="13" t="s">
        <v>31</v>
      </c>
      <c r="AX1941" s="13" t="s">
        <v>69</v>
      </c>
      <c r="AY1941" s="208" t="s">
        <v>144</v>
      </c>
    </row>
    <row r="1942" spans="1:65" s="14" customFormat="1" ht="10.199999999999999">
      <c r="B1942" s="209"/>
      <c r="C1942" s="210"/>
      <c r="D1942" s="200" t="s">
        <v>154</v>
      </c>
      <c r="E1942" s="211" t="s">
        <v>19</v>
      </c>
      <c r="F1942" s="212" t="s">
        <v>1932</v>
      </c>
      <c r="G1942" s="210"/>
      <c r="H1942" s="213">
        <v>251.429</v>
      </c>
      <c r="I1942" s="214"/>
      <c r="J1942" s="210"/>
      <c r="K1942" s="210"/>
      <c r="L1942" s="215"/>
      <c r="M1942" s="216"/>
      <c r="N1942" s="217"/>
      <c r="O1942" s="217"/>
      <c r="P1942" s="217"/>
      <c r="Q1942" s="217"/>
      <c r="R1942" s="217"/>
      <c r="S1942" s="217"/>
      <c r="T1942" s="218"/>
      <c r="AT1942" s="219" t="s">
        <v>154</v>
      </c>
      <c r="AU1942" s="219" t="s">
        <v>78</v>
      </c>
      <c r="AV1942" s="14" t="s">
        <v>78</v>
      </c>
      <c r="AW1942" s="14" t="s">
        <v>31</v>
      </c>
      <c r="AX1942" s="14" t="s">
        <v>69</v>
      </c>
      <c r="AY1942" s="219" t="s">
        <v>144</v>
      </c>
    </row>
    <row r="1943" spans="1:65" s="13" customFormat="1" ht="10.199999999999999">
      <c r="B1943" s="198"/>
      <c r="C1943" s="199"/>
      <c r="D1943" s="200" t="s">
        <v>154</v>
      </c>
      <c r="E1943" s="201" t="s">
        <v>19</v>
      </c>
      <c r="F1943" s="202" t="s">
        <v>1933</v>
      </c>
      <c r="G1943" s="199"/>
      <c r="H1943" s="201" t="s">
        <v>19</v>
      </c>
      <c r="I1943" s="203"/>
      <c r="J1943" s="199"/>
      <c r="K1943" s="199"/>
      <c r="L1943" s="204"/>
      <c r="M1943" s="205"/>
      <c r="N1943" s="206"/>
      <c r="O1943" s="206"/>
      <c r="P1943" s="206"/>
      <c r="Q1943" s="206"/>
      <c r="R1943" s="206"/>
      <c r="S1943" s="206"/>
      <c r="T1943" s="207"/>
      <c r="AT1943" s="208" t="s">
        <v>154</v>
      </c>
      <c r="AU1943" s="208" t="s">
        <v>78</v>
      </c>
      <c r="AV1943" s="13" t="s">
        <v>74</v>
      </c>
      <c r="AW1943" s="13" t="s">
        <v>31</v>
      </c>
      <c r="AX1943" s="13" t="s">
        <v>69</v>
      </c>
      <c r="AY1943" s="208" t="s">
        <v>144</v>
      </c>
    </row>
    <row r="1944" spans="1:65" s="14" customFormat="1" ht="10.199999999999999">
      <c r="B1944" s="209"/>
      <c r="C1944" s="210"/>
      <c r="D1944" s="200" t="s">
        <v>154</v>
      </c>
      <c r="E1944" s="211" t="s">
        <v>19</v>
      </c>
      <c r="F1944" s="212" t="s">
        <v>1934</v>
      </c>
      <c r="G1944" s="210"/>
      <c r="H1944" s="213">
        <v>29.852</v>
      </c>
      <c r="I1944" s="214"/>
      <c r="J1944" s="210"/>
      <c r="K1944" s="210"/>
      <c r="L1944" s="215"/>
      <c r="M1944" s="216"/>
      <c r="N1944" s="217"/>
      <c r="O1944" s="217"/>
      <c r="P1944" s="217"/>
      <c r="Q1944" s="217"/>
      <c r="R1944" s="217"/>
      <c r="S1944" s="217"/>
      <c r="T1944" s="218"/>
      <c r="AT1944" s="219" t="s">
        <v>154</v>
      </c>
      <c r="AU1944" s="219" t="s">
        <v>78</v>
      </c>
      <c r="AV1944" s="14" t="s">
        <v>78</v>
      </c>
      <c r="AW1944" s="14" t="s">
        <v>31</v>
      </c>
      <c r="AX1944" s="14" t="s">
        <v>69</v>
      </c>
      <c r="AY1944" s="219" t="s">
        <v>144</v>
      </c>
    </row>
    <row r="1945" spans="1:65" s="15" customFormat="1" ht="10.199999999999999">
      <c r="B1945" s="220"/>
      <c r="C1945" s="221"/>
      <c r="D1945" s="200" t="s">
        <v>154</v>
      </c>
      <c r="E1945" s="222" t="s">
        <v>19</v>
      </c>
      <c r="F1945" s="223" t="s">
        <v>158</v>
      </c>
      <c r="G1945" s="221"/>
      <c r="H1945" s="224">
        <v>281.28100000000001</v>
      </c>
      <c r="I1945" s="225"/>
      <c r="J1945" s="221"/>
      <c r="K1945" s="221"/>
      <c r="L1945" s="226"/>
      <c r="M1945" s="227"/>
      <c r="N1945" s="228"/>
      <c r="O1945" s="228"/>
      <c r="P1945" s="228"/>
      <c r="Q1945" s="228"/>
      <c r="R1945" s="228"/>
      <c r="S1945" s="228"/>
      <c r="T1945" s="229"/>
      <c r="AT1945" s="230" t="s">
        <v>154</v>
      </c>
      <c r="AU1945" s="230" t="s">
        <v>78</v>
      </c>
      <c r="AV1945" s="15" t="s">
        <v>106</v>
      </c>
      <c r="AW1945" s="15" t="s">
        <v>31</v>
      </c>
      <c r="AX1945" s="15" t="s">
        <v>74</v>
      </c>
      <c r="AY1945" s="230" t="s">
        <v>144</v>
      </c>
    </row>
    <row r="1946" spans="1:65" s="2" customFormat="1" ht="21.75" customHeight="1">
      <c r="A1946" s="36"/>
      <c r="B1946" s="37"/>
      <c r="C1946" s="231" t="s">
        <v>2023</v>
      </c>
      <c r="D1946" s="231" t="s">
        <v>195</v>
      </c>
      <c r="E1946" s="232" t="s">
        <v>2024</v>
      </c>
      <c r="F1946" s="233" t="s">
        <v>2025</v>
      </c>
      <c r="G1946" s="234" t="s">
        <v>232</v>
      </c>
      <c r="H1946" s="235">
        <v>323.47300000000001</v>
      </c>
      <c r="I1946" s="236"/>
      <c r="J1946" s="237">
        <f>ROUND(I1946*H1946,2)</f>
        <v>0</v>
      </c>
      <c r="K1946" s="233" t="s">
        <v>150</v>
      </c>
      <c r="L1946" s="238"/>
      <c r="M1946" s="239" t="s">
        <v>19</v>
      </c>
      <c r="N1946" s="240" t="s">
        <v>40</v>
      </c>
      <c r="O1946" s="66"/>
      <c r="P1946" s="189">
        <f>O1946*H1946</f>
        <v>0</v>
      </c>
      <c r="Q1946" s="189">
        <v>1.9E-3</v>
      </c>
      <c r="R1946" s="189">
        <f>Q1946*H1946</f>
        <v>0.61459870000000005</v>
      </c>
      <c r="S1946" s="189">
        <v>0</v>
      </c>
      <c r="T1946" s="190">
        <f>S1946*H1946</f>
        <v>0</v>
      </c>
      <c r="U1946" s="36"/>
      <c r="V1946" s="36"/>
      <c r="W1946" s="36"/>
      <c r="X1946" s="36"/>
      <c r="Y1946" s="36"/>
      <c r="Z1946" s="36"/>
      <c r="AA1946" s="36"/>
      <c r="AB1946" s="36"/>
      <c r="AC1946" s="36"/>
      <c r="AD1946" s="36"/>
      <c r="AE1946" s="36"/>
      <c r="AR1946" s="191" t="s">
        <v>684</v>
      </c>
      <c r="AT1946" s="191" t="s">
        <v>195</v>
      </c>
      <c r="AU1946" s="191" t="s">
        <v>78</v>
      </c>
      <c r="AY1946" s="19" t="s">
        <v>144</v>
      </c>
      <c r="BE1946" s="192">
        <f>IF(N1946="základní",J1946,0)</f>
        <v>0</v>
      </c>
      <c r="BF1946" s="192">
        <f>IF(N1946="snížená",J1946,0)</f>
        <v>0</v>
      </c>
      <c r="BG1946" s="192">
        <f>IF(N1946="zákl. přenesená",J1946,0)</f>
        <v>0</v>
      </c>
      <c r="BH1946" s="192">
        <f>IF(N1946="sníž. přenesená",J1946,0)</f>
        <v>0</v>
      </c>
      <c r="BI1946" s="192">
        <f>IF(N1946="nulová",J1946,0)</f>
        <v>0</v>
      </c>
      <c r="BJ1946" s="19" t="s">
        <v>74</v>
      </c>
      <c r="BK1946" s="192">
        <f>ROUND(I1946*H1946,2)</f>
        <v>0</v>
      </c>
      <c r="BL1946" s="19" t="s">
        <v>542</v>
      </c>
      <c r="BM1946" s="191" t="s">
        <v>2026</v>
      </c>
    </row>
    <row r="1947" spans="1:65" s="2" customFormat="1" ht="10.199999999999999">
      <c r="A1947" s="36"/>
      <c r="B1947" s="37"/>
      <c r="C1947" s="38"/>
      <c r="D1947" s="193" t="s">
        <v>152</v>
      </c>
      <c r="E1947" s="38"/>
      <c r="F1947" s="194" t="s">
        <v>2027</v>
      </c>
      <c r="G1947" s="38"/>
      <c r="H1947" s="38"/>
      <c r="I1947" s="195"/>
      <c r="J1947" s="38"/>
      <c r="K1947" s="38"/>
      <c r="L1947" s="41"/>
      <c r="M1947" s="196"/>
      <c r="N1947" s="197"/>
      <c r="O1947" s="66"/>
      <c r="P1947" s="66"/>
      <c r="Q1947" s="66"/>
      <c r="R1947" s="66"/>
      <c r="S1947" s="66"/>
      <c r="T1947" s="67"/>
      <c r="U1947" s="36"/>
      <c r="V1947" s="36"/>
      <c r="W1947" s="36"/>
      <c r="X1947" s="36"/>
      <c r="Y1947" s="36"/>
      <c r="Z1947" s="36"/>
      <c r="AA1947" s="36"/>
      <c r="AB1947" s="36"/>
      <c r="AC1947" s="36"/>
      <c r="AD1947" s="36"/>
      <c r="AE1947" s="36"/>
      <c r="AT1947" s="19" t="s">
        <v>152</v>
      </c>
      <c r="AU1947" s="19" t="s">
        <v>78</v>
      </c>
    </row>
    <row r="1948" spans="1:65" s="13" customFormat="1" ht="10.199999999999999">
      <c r="B1948" s="198"/>
      <c r="C1948" s="199"/>
      <c r="D1948" s="200" t="s">
        <v>154</v>
      </c>
      <c r="E1948" s="201" t="s">
        <v>19</v>
      </c>
      <c r="F1948" s="202" t="s">
        <v>1271</v>
      </c>
      <c r="G1948" s="199"/>
      <c r="H1948" s="201" t="s">
        <v>19</v>
      </c>
      <c r="I1948" s="203"/>
      <c r="J1948" s="199"/>
      <c r="K1948" s="199"/>
      <c r="L1948" s="204"/>
      <c r="M1948" s="205"/>
      <c r="N1948" s="206"/>
      <c r="O1948" s="206"/>
      <c r="P1948" s="206"/>
      <c r="Q1948" s="206"/>
      <c r="R1948" s="206"/>
      <c r="S1948" s="206"/>
      <c r="T1948" s="207"/>
      <c r="AT1948" s="208" t="s">
        <v>154</v>
      </c>
      <c r="AU1948" s="208" t="s">
        <v>78</v>
      </c>
      <c r="AV1948" s="13" t="s">
        <v>74</v>
      </c>
      <c r="AW1948" s="13" t="s">
        <v>31</v>
      </c>
      <c r="AX1948" s="13" t="s">
        <v>69</v>
      </c>
      <c r="AY1948" s="208" t="s">
        <v>144</v>
      </c>
    </row>
    <row r="1949" spans="1:65" s="14" customFormat="1" ht="10.199999999999999">
      <c r="B1949" s="209"/>
      <c r="C1949" s="210"/>
      <c r="D1949" s="200" t="s">
        <v>154</v>
      </c>
      <c r="E1949" s="211" t="s">
        <v>19</v>
      </c>
      <c r="F1949" s="212" t="s">
        <v>2028</v>
      </c>
      <c r="G1949" s="210"/>
      <c r="H1949" s="213">
        <v>323.47300000000001</v>
      </c>
      <c r="I1949" s="214"/>
      <c r="J1949" s="210"/>
      <c r="K1949" s="210"/>
      <c r="L1949" s="215"/>
      <c r="M1949" s="216"/>
      <c r="N1949" s="217"/>
      <c r="O1949" s="217"/>
      <c r="P1949" s="217"/>
      <c r="Q1949" s="217"/>
      <c r="R1949" s="217"/>
      <c r="S1949" s="217"/>
      <c r="T1949" s="218"/>
      <c r="AT1949" s="219" t="s">
        <v>154</v>
      </c>
      <c r="AU1949" s="219" t="s">
        <v>78</v>
      </c>
      <c r="AV1949" s="14" t="s">
        <v>78</v>
      </c>
      <c r="AW1949" s="14" t="s">
        <v>31</v>
      </c>
      <c r="AX1949" s="14" t="s">
        <v>69</v>
      </c>
      <c r="AY1949" s="219" t="s">
        <v>144</v>
      </c>
    </row>
    <row r="1950" spans="1:65" s="15" customFormat="1" ht="10.199999999999999">
      <c r="B1950" s="220"/>
      <c r="C1950" s="221"/>
      <c r="D1950" s="200" t="s">
        <v>154</v>
      </c>
      <c r="E1950" s="222" t="s">
        <v>19</v>
      </c>
      <c r="F1950" s="223" t="s">
        <v>158</v>
      </c>
      <c r="G1950" s="221"/>
      <c r="H1950" s="224">
        <v>323.47300000000001</v>
      </c>
      <c r="I1950" s="225"/>
      <c r="J1950" s="221"/>
      <c r="K1950" s="221"/>
      <c r="L1950" s="226"/>
      <c r="M1950" s="227"/>
      <c r="N1950" s="228"/>
      <c r="O1950" s="228"/>
      <c r="P1950" s="228"/>
      <c r="Q1950" s="228"/>
      <c r="R1950" s="228"/>
      <c r="S1950" s="228"/>
      <c r="T1950" s="229"/>
      <c r="AT1950" s="230" t="s">
        <v>154</v>
      </c>
      <c r="AU1950" s="230" t="s">
        <v>78</v>
      </c>
      <c r="AV1950" s="15" t="s">
        <v>106</v>
      </c>
      <c r="AW1950" s="15" t="s">
        <v>31</v>
      </c>
      <c r="AX1950" s="15" t="s">
        <v>74</v>
      </c>
      <c r="AY1950" s="230" t="s">
        <v>144</v>
      </c>
    </row>
    <row r="1951" spans="1:65" s="2" customFormat="1" ht="21.75" customHeight="1">
      <c r="A1951" s="36"/>
      <c r="B1951" s="37"/>
      <c r="C1951" s="180" t="s">
        <v>2029</v>
      </c>
      <c r="D1951" s="180" t="s">
        <v>146</v>
      </c>
      <c r="E1951" s="181" t="s">
        <v>2030</v>
      </c>
      <c r="F1951" s="182" t="s">
        <v>2031</v>
      </c>
      <c r="G1951" s="183" t="s">
        <v>232</v>
      </c>
      <c r="H1951" s="184">
        <v>281.28100000000001</v>
      </c>
      <c r="I1951" s="185"/>
      <c r="J1951" s="186">
        <f>ROUND(I1951*H1951,2)</f>
        <v>0</v>
      </c>
      <c r="K1951" s="182" t="s">
        <v>150</v>
      </c>
      <c r="L1951" s="41"/>
      <c r="M1951" s="187" t="s">
        <v>19</v>
      </c>
      <c r="N1951" s="188" t="s">
        <v>40</v>
      </c>
      <c r="O1951" s="66"/>
      <c r="P1951" s="189">
        <f>O1951*H1951</f>
        <v>0</v>
      </c>
      <c r="Q1951" s="189">
        <v>0</v>
      </c>
      <c r="R1951" s="189">
        <f>Q1951*H1951</f>
        <v>0</v>
      </c>
      <c r="S1951" s="189">
        <v>0</v>
      </c>
      <c r="T1951" s="190">
        <f>S1951*H1951</f>
        <v>0</v>
      </c>
      <c r="U1951" s="36"/>
      <c r="V1951" s="36"/>
      <c r="W1951" s="36"/>
      <c r="X1951" s="36"/>
      <c r="Y1951" s="36"/>
      <c r="Z1951" s="36"/>
      <c r="AA1951" s="36"/>
      <c r="AB1951" s="36"/>
      <c r="AC1951" s="36"/>
      <c r="AD1951" s="36"/>
      <c r="AE1951" s="36"/>
      <c r="AR1951" s="191" t="s">
        <v>542</v>
      </c>
      <c r="AT1951" s="191" t="s">
        <v>146</v>
      </c>
      <c r="AU1951" s="191" t="s">
        <v>78</v>
      </c>
      <c r="AY1951" s="19" t="s">
        <v>144</v>
      </c>
      <c r="BE1951" s="192">
        <f>IF(N1951="základní",J1951,0)</f>
        <v>0</v>
      </c>
      <c r="BF1951" s="192">
        <f>IF(N1951="snížená",J1951,0)</f>
        <v>0</v>
      </c>
      <c r="BG1951" s="192">
        <f>IF(N1951="zákl. přenesená",J1951,0)</f>
        <v>0</v>
      </c>
      <c r="BH1951" s="192">
        <f>IF(N1951="sníž. přenesená",J1951,0)</f>
        <v>0</v>
      </c>
      <c r="BI1951" s="192">
        <f>IF(N1951="nulová",J1951,0)</f>
        <v>0</v>
      </c>
      <c r="BJ1951" s="19" t="s">
        <v>74</v>
      </c>
      <c r="BK1951" s="192">
        <f>ROUND(I1951*H1951,2)</f>
        <v>0</v>
      </c>
      <c r="BL1951" s="19" t="s">
        <v>542</v>
      </c>
      <c r="BM1951" s="191" t="s">
        <v>2032</v>
      </c>
    </row>
    <row r="1952" spans="1:65" s="2" customFormat="1" ht="10.199999999999999">
      <c r="A1952" s="36"/>
      <c r="B1952" s="37"/>
      <c r="C1952" s="38"/>
      <c r="D1952" s="193" t="s">
        <v>152</v>
      </c>
      <c r="E1952" s="38"/>
      <c r="F1952" s="194" t="s">
        <v>2033</v>
      </c>
      <c r="G1952" s="38"/>
      <c r="H1952" s="38"/>
      <c r="I1952" s="195"/>
      <c r="J1952" s="38"/>
      <c r="K1952" s="38"/>
      <c r="L1952" s="41"/>
      <c r="M1952" s="196"/>
      <c r="N1952" s="197"/>
      <c r="O1952" s="66"/>
      <c r="P1952" s="66"/>
      <c r="Q1952" s="66"/>
      <c r="R1952" s="66"/>
      <c r="S1952" s="66"/>
      <c r="T1952" s="67"/>
      <c r="U1952" s="36"/>
      <c r="V1952" s="36"/>
      <c r="W1952" s="36"/>
      <c r="X1952" s="36"/>
      <c r="Y1952" s="36"/>
      <c r="Z1952" s="36"/>
      <c r="AA1952" s="36"/>
      <c r="AB1952" s="36"/>
      <c r="AC1952" s="36"/>
      <c r="AD1952" s="36"/>
      <c r="AE1952" s="36"/>
      <c r="AT1952" s="19" t="s">
        <v>152</v>
      </c>
      <c r="AU1952" s="19" t="s">
        <v>78</v>
      </c>
    </row>
    <row r="1953" spans="1:65" s="13" customFormat="1" ht="10.199999999999999">
      <c r="B1953" s="198"/>
      <c r="C1953" s="199"/>
      <c r="D1953" s="200" t="s">
        <v>154</v>
      </c>
      <c r="E1953" s="201" t="s">
        <v>19</v>
      </c>
      <c r="F1953" s="202" t="s">
        <v>1931</v>
      </c>
      <c r="G1953" s="199"/>
      <c r="H1953" s="201" t="s">
        <v>19</v>
      </c>
      <c r="I1953" s="203"/>
      <c r="J1953" s="199"/>
      <c r="K1953" s="199"/>
      <c r="L1953" s="204"/>
      <c r="M1953" s="205"/>
      <c r="N1953" s="206"/>
      <c r="O1953" s="206"/>
      <c r="P1953" s="206"/>
      <c r="Q1953" s="206"/>
      <c r="R1953" s="206"/>
      <c r="S1953" s="206"/>
      <c r="T1953" s="207"/>
      <c r="AT1953" s="208" t="s">
        <v>154</v>
      </c>
      <c r="AU1953" s="208" t="s">
        <v>78</v>
      </c>
      <c r="AV1953" s="13" t="s">
        <v>74</v>
      </c>
      <c r="AW1953" s="13" t="s">
        <v>31</v>
      </c>
      <c r="AX1953" s="13" t="s">
        <v>69</v>
      </c>
      <c r="AY1953" s="208" t="s">
        <v>144</v>
      </c>
    </row>
    <row r="1954" spans="1:65" s="14" customFormat="1" ht="10.199999999999999">
      <c r="B1954" s="209"/>
      <c r="C1954" s="210"/>
      <c r="D1954" s="200" t="s">
        <v>154</v>
      </c>
      <c r="E1954" s="211" t="s">
        <v>19</v>
      </c>
      <c r="F1954" s="212" t="s">
        <v>1932</v>
      </c>
      <c r="G1954" s="210"/>
      <c r="H1954" s="213">
        <v>251.429</v>
      </c>
      <c r="I1954" s="214"/>
      <c r="J1954" s="210"/>
      <c r="K1954" s="210"/>
      <c r="L1954" s="215"/>
      <c r="M1954" s="216"/>
      <c r="N1954" s="217"/>
      <c r="O1954" s="217"/>
      <c r="P1954" s="217"/>
      <c r="Q1954" s="217"/>
      <c r="R1954" s="217"/>
      <c r="S1954" s="217"/>
      <c r="T1954" s="218"/>
      <c r="AT1954" s="219" t="s">
        <v>154</v>
      </c>
      <c r="AU1954" s="219" t="s">
        <v>78</v>
      </c>
      <c r="AV1954" s="14" t="s">
        <v>78</v>
      </c>
      <c r="AW1954" s="14" t="s">
        <v>31</v>
      </c>
      <c r="AX1954" s="14" t="s">
        <v>69</v>
      </c>
      <c r="AY1954" s="219" t="s">
        <v>144</v>
      </c>
    </row>
    <row r="1955" spans="1:65" s="13" customFormat="1" ht="10.199999999999999">
      <c r="B1955" s="198"/>
      <c r="C1955" s="199"/>
      <c r="D1955" s="200" t="s">
        <v>154</v>
      </c>
      <c r="E1955" s="201" t="s">
        <v>19</v>
      </c>
      <c r="F1955" s="202" t="s">
        <v>1933</v>
      </c>
      <c r="G1955" s="199"/>
      <c r="H1955" s="201" t="s">
        <v>19</v>
      </c>
      <c r="I1955" s="203"/>
      <c r="J1955" s="199"/>
      <c r="K1955" s="199"/>
      <c r="L1955" s="204"/>
      <c r="M1955" s="205"/>
      <c r="N1955" s="206"/>
      <c r="O1955" s="206"/>
      <c r="P1955" s="206"/>
      <c r="Q1955" s="206"/>
      <c r="R1955" s="206"/>
      <c r="S1955" s="206"/>
      <c r="T1955" s="207"/>
      <c r="AT1955" s="208" t="s">
        <v>154</v>
      </c>
      <c r="AU1955" s="208" t="s">
        <v>78</v>
      </c>
      <c r="AV1955" s="13" t="s">
        <v>74</v>
      </c>
      <c r="AW1955" s="13" t="s">
        <v>31</v>
      </c>
      <c r="AX1955" s="13" t="s">
        <v>69</v>
      </c>
      <c r="AY1955" s="208" t="s">
        <v>144</v>
      </c>
    </row>
    <row r="1956" spans="1:65" s="14" customFormat="1" ht="10.199999999999999">
      <c r="B1956" s="209"/>
      <c r="C1956" s="210"/>
      <c r="D1956" s="200" t="s">
        <v>154</v>
      </c>
      <c r="E1956" s="211" t="s">
        <v>19</v>
      </c>
      <c r="F1956" s="212" t="s">
        <v>1934</v>
      </c>
      <c r="G1956" s="210"/>
      <c r="H1956" s="213">
        <v>29.852</v>
      </c>
      <c r="I1956" s="214"/>
      <c r="J1956" s="210"/>
      <c r="K1956" s="210"/>
      <c r="L1956" s="215"/>
      <c r="M1956" s="216"/>
      <c r="N1956" s="217"/>
      <c r="O1956" s="217"/>
      <c r="P1956" s="217"/>
      <c r="Q1956" s="217"/>
      <c r="R1956" s="217"/>
      <c r="S1956" s="217"/>
      <c r="T1956" s="218"/>
      <c r="AT1956" s="219" t="s">
        <v>154</v>
      </c>
      <c r="AU1956" s="219" t="s">
        <v>78</v>
      </c>
      <c r="AV1956" s="14" t="s">
        <v>78</v>
      </c>
      <c r="AW1956" s="14" t="s">
        <v>31</v>
      </c>
      <c r="AX1956" s="14" t="s">
        <v>69</v>
      </c>
      <c r="AY1956" s="219" t="s">
        <v>144</v>
      </c>
    </row>
    <row r="1957" spans="1:65" s="15" customFormat="1" ht="10.199999999999999">
      <c r="B1957" s="220"/>
      <c r="C1957" s="221"/>
      <c r="D1957" s="200" t="s">
        <v>154</v>
      </c>
      <c r="E1957" s="222" t="s">
        <v>19</v>
      </c>
      <c r="F1957" s="223" t="s">
        <v>158</v>
      </c>
      <c r="G1957" s="221"/>
      <c r="H1957" s="224">
        <v>281.28100000000001</v>
      </c>
      <c r="I1957" s="225"/>
      <c r="J1957" s="221"/>
      <c r="K1957" s="221"/>
      <c r="L1957" s="226"/>
      <c r="M1957" s="227"/>
      <c r="N1957" s="228"/>
      <c r="O1957" s="228"/>
      <c r="P1957" s="228"/>
      <c r="Q1957" s="228"/>
      <c r="R1957" s="228"/>
      <c r="S1957" s="228"/>
      <c r="T1957" s="229"/>
      <c r="AT1957" s="230" t="s">
        <v>154</v>
      </c>
      <c r="AU1957" s="230" t="s">
        <v>78</v>
      </c>
      <c r="AV1957" s="15" t="s">
        <v>106</v>
      </c>
      <c r="AW1957" s="15" t="s">
        <v>31</v>
      </c>
      <c r="AX1957" s="15" t="s">
        <v>74</v>
      </c>
      <c r="AY1957" s="230" t="s">
        <v>144</v>
      </c>
    </row>
    <row r="1958" spans="1:65" s="2" customFormat="1" ht="16.5" customHeight="1">
      <c r="A1958" s="36"/>
      <c r="B1958" s="37"/>
      <c r="C1958" s="231" t="s">
        <v>2034</v>
      </c>
      <c r="D1958" s="231" t="s">
        <v>195</v>
      </c>
      <c r="E1958" s="232" t="s">
        <v>2035</v>
      </c>
      <c r="F1958" s="233" t="s">
        <v>2036</v>
      </c>
      <c r="G1958" s="234" t="s">
        <v>232</v>
      </c>
      <c r="H1958" s="235">
        <v>323.47300000000001</v>
      </c>
      <c r="I1958" s="236"/>
      <c r="J1958" s="237">
        <f>ROUND(I1958*H1958,2)</f>
        <v>0</v>
      </c>
      <c r="K1958" s="233" t="s">
        <v>150</v>
      </c>
      <c r="L1958" s="238"/>
      <c r="M1958" s="239" t="s">
        <v>19</v>
      </c>
      <c r="N1958" s="240" t="s">
        <v>40</v>
      </c>
      <c r="O1958" s="66"/>
      <c r="P1958" s="189">
        <f>O1958*H1958</f>
        <v>0</v>
      </c>
      <c r="Q1958" s="189">
        <v>2.9999999999999997E-4</v>
      </c>
      <c r="R1958" s="189">
        <f>Q1958*H1958</f>
        <v>9.70419E-2</v>
      </c>
      <c r="S1958" s="189">
        <v>0</v>
      </c>
      <c r="T1958" s="190">
        <f>S1958*H1958</f>
        <v>0</v>
      </c>
      <c r="U1958" s="36"/>
      <c r="V1958" s="36"/>
      <c r="W1958" s="36"/>
      <c r="X1958" s="36"/>
      <c r="Y1958" s="36"/>
      <c r="Z1958" s="36"/>
      <c r="AA1958" s="36"/>
      <c r="AB1958" s="36"/>
      <c r="AC1958" s="36"/>
      <c r="AD1958" s="36"/>
      <c r="AE1958" s="36"/>
      <c r="AR1958" s="191" t="s">
        <v>684</v>
      </c>
      <c r="AT1958" s="191" t="s">
        <v>195</v>
      </c>
      <c r="AU1958" s="191" t="s">
        <v>78</v>
      </c>
      <c r="AY1958" s="19" t="s">
        <v>144</v>
      </c>
      <c r="BE1958" s="192">
        <f>IF(N1958="základní",J1958,0)</f>
        <v>0</v>
      </c>
      <c r="BF1958" s="192">
        <f>IF(N1958="snížená",J1958,0)</f>
        <v>0</v>
      </c>
      <c r="BG1958" s="192">
        <f>IF(N1958="zákl. přenesená",J1958,0)</f>
        <v>0</v>
      </c>
      <c r="BH1958" s="192">
        <f>IF(N1958="sníž. přenesená",J1958,0)</f>
        <v>0</v>
      </c>
      <c r="BI1958" s="192">
        <f>IF(N1958="nulová",J1958,0)</f>
        <v>0</v>
      </c>
      <c r="BJ1958" s="19" t="s">
        <v>74</v>
      </c>
      <c r="BK1958" s="192">
        <f>ROUND(I1958*H1958,2)</f>
        <v>0</v>
      </c>
      <c r="BL1958" s="19" t="s">
        <v>542</v>
      </c>
      <c r="BM1958" s="191" t="s">
        <v>2037</v>
      </c>
    </row>
    <row r="1959" spans="1:65" s="2" customFormat="1" ht="10.199999999999999">
      <c r="A1959" s="36"/>
      <c r="B1959" s="37"/>
      <c r="C1959" s="38"/>
      <c r="D1959" s="193" t="s">
        <v>152</v>
      </c>
      <c r="E1959" s="38"/>
      <c r="F1959" s="194" t="s">
        <v>2038</v>
      </c>
      <c r="G1959" s="38"/>
      <c r="H1959" s="38"/>
      <c r="I1959" s="195"/>
      <c r="J1959" s="38"/>
      <c r="K1959" s="38"/>
      <c r="L1959" s="41"/>
      <c r="M1959" s="196"/>
      <c r="N1959" s="197"/>
      <c r="O1959" s="66"/>
      <c r="P1959" s="66"/>
      <c r="Q1959" s="66"/>
      <c r="R1959" s="66"/>
      <c r="S1959" s="66"/>
      <c r="T1959" s="67"/>
      <c r="U1959" s="36"/>
      <c r="V1959" s="36"/>
      <c r="W1959" s="36"/>
      <c r="X1959" s="36"/>
      <c r="Y1959" s="36"/>
      <c r="Z1959" s="36"/>
      <c r="AA1959" s="36"/>
      <c r="AB1959" s="36"/>
      <c r="AC1959" s="36"/>
      <c r="AD1959" s="36"/>
      <c r="AE1959" s="36"/>
      <c r="AT1959" s="19" t="s">
        <v>152</v>
      </c>
      <c r="AU1959" s="19" t="s">
        <v>78</v>
      </c>
    </row>
    <row r="1960" spans="1:65" s="13" customFormat="1" ht="10.199999999999999">
      <c r="B1960" s="198"/>
      <c r="C1960" s="199"/>
      <c r="D1960" s="200" t="s">
        <v>154</v>
      </c>
      <c r="E1960" s="201" t="s">
        <v>19</v>
      </c>
      <c r="F1960" s="202" t="s">
        <v>1271</v>
      </c>
      <c r="G1960" s="199"/>
      <c r="H1960" s="201" t="s">
        <v>19</v>
      </c>
      <c r="I1960" s="203"/>
      <c r="J1960" s="199"/>
      <c r="K1960" s="199"/>
      <c r="L1960" s="204"/>
      <c r="M1960" s="205"/>
      <c r="N1960" s="206"/>
      <c r="O1960" s="206"/>
      <c r="P1960" s="206"/>
      <c r="Q1960" s="206"/>
      <c r="R1960" s="206"/>
      <c r="S1960" s="206"/>
      <c r="T1960" s="207"/>
      <c r="AT1960" s="208" t="s">
        <v>154</v>
      </c>
      <c r="AU1960" s="208" t="s">
        <v>78</v>
      </c>
      <c r="AV1960" s="13" t="s">
        <v>74</v>
      </c>
      <c r="AW1960" s="13" t="s">
        <v>31</v>
      </c>
      <c r="AX1960" s="13" t="s">
        <v>69</v>
      </c>
      <c r="AY1960" s="208" t="s">
        <v>144</v>
      </c>
    </row>
    <row r="1961" spans="1:65" s="14" customFormat="1" ht="10.199999999999999">
      <c r="B1961" s="209"/>
      <c r="C1961" s="210"/>
      <c r="D1961" s="200" t="s">
        <v>154</v>
      </c>
      <c r="E1961" s="211" t="s">
        <v>19</v>
      </c>
      <c r="F1961" s="212" t="s">
        <v>2028</v>
      </c>
      <c r="G1961" s="210"/>
      <c r="H1961" s="213">
        <v>323.47300000000001</v>
      </c>
      <c r="I1961" s="214"/>
      <c r="J1961" s="210"/>
      <c r="K1961" s="210"/>
      <c r="L1961" s="215"/>
      <c r="M1961" s="216"/>
      <c r="N1961" s="217"/>
      <c r="O1961" s="217"/>
      <c r="P1961" s="217"/>
      <c r="Q1961" s="217"/>
      <c r="R1961" s="217"/>
      <c r="S1961" s="217"/>
      <c r="T1961" s="218"/>
      <c r="AT1961" s="219" t="s">
        <v>154</v>
      </c>
      <c r="AU1961" s="219" t="s">
        <v>78</v>
      </c>
      <c r="AV1961" s="14" t="s">
        <v>78</v>
      </c>
      <c r="AW1961" s="14" t="s">
        <v>31</v>
      </c>
      <c r="AX1961" s="14" t="s">
        <v>69</v>
      </c>
      <c r="AY1961" s="219" t="s">
        <v>144</v>
      </c>
    </row>
    <row r="1962" spans="1:65" s="15" customFormat="1" ht="10.199999999999999">
      <c r="B1962" s="220"/>
      <c r="C1962" s="221"/>
      <c r="D1962" s="200" t="s">
        <v>154</v>
      </c>
      <c r="E1962" s="222" t="s">
        <v>19</v>
      </c>
      <c r="F1962" s="223" t="s">
        <v>158</v>
      </c>
      <c r="G1962" s="221"/>
      <c r="H1962" s="224">
        <v>323.47300000000001</v>
      </c>
      <c r="I1962" s="225"/>
      <c r="J1962" s="221"/>
      <c r="K1962" s="221"/>
      <c r="L1962" s="226"/>
      <c r="M1962" s="227"/>
      <c r="N1962" s="228"/>
      <c r="O1962" s="228"/>
      <c r="P1962" s="228"/>
      <c r="Q1962" s="228"/>
      <c r="R1962" s="228"/>
      <c r="S1962" s="228"/>
      <c r="T1962" s="229"/>
      <c r="AT1962" s="230" t="s">
        <v>154</v>
      </c>
      <c r="AU1962" s="230" t="s">
        <v>78</v>
      </c>
      <c r="AV1962" s="15" t="s">
        <v>106</v>
      </c>
      <c r="AW1962" s="15" t="s">
        <v>31</v>
      </c>
      <c r="AX1962" s="15" t="s">
        <v>74</v>
      </c>
      <c r="AY1962" s="230" t="s">
        <v>144</v>
      </c>
    </row>
    <row r="1963" spans="1:65" s="2" customFormat="1" ht="21.75" customHeight="1">
      <c r="A1963" s="36"/>
      <c r="B1963" s="37"/>
      <c r="C1963" s="180" t="s">
        <v>2039</v>
      </c>
      <c r="D1963" s="180" t="s">
        <v>146</v>
      </c>
      <c r="E1963" s="181" t="s">
        <v>2040</v>
      </c>
      <c r="F1963" s="182" t="s">
        <v>2041</v>
      </c>
      <c r="G1963" s="183" t="s">
        <v>232</v>
      </c>
      <c r="H1963" s="184">
        <v>281.28100000000001</v>
      </c>
      <c r="I1963" s="185"/>
      <c r="J1963" s="186">
        <f>ROUND(I1963*H1963,2)</f>
        <v>0</v>
      </c>
      <c r="K1963" s="182" t="s">
        <v>150</v>
      </c>
      <c r="L1963" s="41"/>
      <c r="M1963" s="187" t="s">
        <v>19</v>
      </c>
      <c r="N1963" s="188" t="s">
        <v>40</v>
      </c>
      <c r="O1963" s="66"/>
      <c r="P1963" s="189">
        <f>O1963*H1963</f>
        <v>0</v>
      </c>
      <c r="Q1963" s="189">
        <v>0</v>
      </c>
      <c r="R1963" s="189">
        <f>Q1963*H1963</f>
        <v>0</v>
      </c>
      <c r="S1963" s="189">
        <v>0</v>
      </c>
      <c r="T1963" s="190">
        <f>S1963*H1963</f>
        <v>0</v>
      </c>
      <c r="U1963" s="36"/>
      <c r="V1963" s="36"/>
      <c r="W1963" s="36"/>
      <c r="X1963" s="36"/>
      <c r="Y1963" s="36"/>
      <c r="Z1963" s="36"/>
      <c r="AA1963" s="36"/>
      <c r="AB1963" s="36"/>
      <c r="AC1963" s="36"/>
      <c r="AD1963" s="36"/>
      <c r="AE1963" s="36"/>
      <c r="AR1963" s="191" t="s">
        <v>542</v>
      </c>
      <c r="AT1963" s="191" t="s">
        <v>146</v>
      </c>
      <c r="AU1963" s="191" t="s">
        <v>78</v>
      </c>
      <c r="AY1963" s="19" t="s">
        <v>144</v>
      </c>
      <c r="BE1963" s="192">
        <f>IF(N1963="základní",J1963,0)</f>
        <v>0</v>
      </c>
      <c r="BF1963" s="192">
        <f>IF(N1963="snížená",J1963,0)</f>
        <v>0</v>
      </c>
      <c r="BG1963" s="192">
        <f>IF(N1963="zákl. přenesená",J1963,0)</f>
        <v>0</v>
      </c>
      <c r="BH1963" s="192">
        <f>IF(N1963="sníž. přenesená",J1963,0)</f>
        <v>0</v>
      </c>
      <c r="BI1963" s="192">
        <f>IF(N1963="nulová",J1963,0)</f>
        <v>0</v>
      </c>
      <c r="BJ1963" s="19" t="s">
        <v>74</v>
      </c>
      <c r="BK1963" s="192">
        <f>ROUND(I1963*H1963,2)</f>
        <v>0</v>
      </c>
      <c r="BL1963" s="19" t="s">
        <v>542</v>
      </c>
      <c r="BM1963" s="191" t="s">
        <v>2042</v>
      </c>
    </row>
    <row r="1964" spans="1:65" s="2" customFormat="1" ht="10.199999999999999">
      <c r="A1964" s="36"/>
      <c r="B1964" s="37"/>
      <c r="C1964" s="38"/>
      <c r="D1964" s="193" t="s">
        <v>152</v>
      </c>
      <c r="E1964" s="38"/>
      <c r="F1964" s="194" t="s">
        <v>2043</v>
      </c>
      <c r="G1964" s="38"/>
      <c r="H1964" s="38"/>
      <c r="I1964" s="195"/>
      <c r="J1964" s="38"/>
      <c r="K1964" s="38"/>
      <c r="L1964" s="41"/>
      <c r="M1964" s="196"/>
      <c r="N1964" s="197"/>
      <c r="O1964" s="66"/>
      <c r="P1964" s="66"/>
      <c r="Q1964" s="66"/>
      <c r="R1964" s="66"/>
      <c r="S1964" s="66"/>
      <c r="T1964" s="67"/>
      <c r="U1964" s="36"/>
      <c r="V1964" s="36"/>
      <c r="W1964" s="36"/>
      <c r="X1964" s="36"/>
      <c r="Y1964" s="36"/>
      <c r="Z1964" s="36"/>
      <c r="AA1964" s="36"/>
      <c r="AB1964" s="36"/>
      <c r="AC1964" s="36"/>
      <c r="AD1964" s="36"/>
      <c r="AE1964" s="36"/>
      <c r="AT1964" s="19" t="s">
        <v>152</v>
      </c>
      <c r="AU1964" s="19" t="s">
        <v>78</v>
      </c>
    </row>
    <row r="1965" spans="1:65" s="13" customFormat="1" ht="10.199999999999999">
      <c r="B1965" s="198"/>
      <c r="C1965" s="199"/>
      <c r="D1965" s="200" t="s">
        <v>154</v>
      </c>
      <c r="E1965" s="201" t="s">
        <v>19</v>
      </c>
      <c r="F1965" s="202" t="s">
        <v>1931</v>
      </c>
      <c r="G1965" s="199"/>
      <c r="H1965" s="201" t="s">
        <v>19</v>
      </c>
      <c r="I1965" s="203"/>
      <c r="J1965" s="199"/>
      <c r="K1965" s="199"/>
      <c r="L1965" s="204"/>
      <c r="M1965" s="205"/>
      <c r="N1965" s="206"/>
      <c r="O1965" s="206"/>
      <c r="P1965" s="206"/>
      <c r="Q1965" s="206"/>
      <c r="R1965" s="206"/>
      <c r="S1965" s="206"/>
      <c r="T1965" s="207"/>
      <c r="AT1965" s="208" t="s">
        <v>154</v>
      </c>
      <c r="AU1965" s="208" t="s">
        <v>78</v>
      </c>
      <c r="AV1965" s="13" t="s">
        <v>74</v>
      </c>
      <c r="AW1965" s="13" t="s">
        <v>31</v>
      </c>
      <c r="AX1965" s="13" t="s">
        <v>69</v>
      </c>
      <c r="AY1965" s="208" t="s">
        <v>144</v>
      </c>
    </row>
    <row r="1966" spans="1:65" s="14" customFormat="1" ht="10.199999999999999">
      <c r="B1966" s="209"/>
      <c r="C1966" s="210"/>
      <c r="D1966" s="200" t="s">
        <v>154</v>
      </c>
      <c r="E1966" s="211" t="s">
        <v>19</v>
      </c>
      <c r="F1966" s="212" t="s">
        <v>1932</v>
      </c>
      <c r="G1966" s="210"/>
      <c r="H1966" s="213">
        <v>251.429</v>
      </c>
      <c r="I1966" s="214"/>
      <c r="J1966" s="210"/>
      <c r="K1966" s="210"/>
      <c r="L1966" s="215"/>
      <c r="M1966" s="216"/>
      <c r="N1966" s="217"/>
      <c r="O1966" s="217"/>
      <c r="P1966" s="217"/>
      <c r="Q1966" s="217"/>
      <c r="R1966" s="217"/>
      <c r="S1966" s="217"/>
      <c r="T1966" s="218"/>
      <c r="AT1966" s="219" t="s">
        <v>154</v>
      </c>
      <c r="AU1966" s="219" t="s">
        <v>78</v>
      </c>
      <c r="AV1966" s="14" t="s">
        <v>78</v>
      </c>
      <c r="AW1966" s="14" t="s">
        <v>31</v>
      </c>
      <c r="AX1966" s="14" t="s">
        <v>69</v>
      </c>
      <c r="AY1966" s="219" t="s">
        <v>144</v>
      </c>
    </row>
    <row r="1967" spans="1:65" s="13" customFormat="1" ht="10.199999999999999">
      <c r="B1967" s="198"/>
      <c r="C1967" s="199"/>
      <c r="D1967" s="200" t="s">
        <v>154</v>
      </c>
      <c r="E1967" s="201" t="s">
        <v>19</v>
      </c>
      <c r="F1967" s="202" t="s">
        <v>1933</v>
      </c>
      <c r="G1967" s="199"/>
      <c r="H1967" s="201" t="s">
        <v>19</v>
      </c>
      <c r="I1967" s="203"/>
      <c r="J1967" s="199"/>
      <c r="K1967" s="199"/>
      <c r="L1967" s="204"/>
      <c r="M1967" s="205"/>
      <c r="N1967" s="206"/>
      <c r="O1967" s="206"/>
      <c r="P1967" s="206"/>
      <c r="Q1967" s="206"/>
      <c r="R1967" s="206"/>
      <c r="S1967" s="206"/>
      <c r="T1967" s="207"/>
      <c r="AT1967" s="208" t="s">
        <v>154</v>
      </c>
      <c r="AU1967" s="208" t="s">
        <v>78</v>
      </c>
      <c r="AV1967" s="13" t="s">
        <v>74</v>
      </c>
      <c r="AW1967" s="13" t="s">
        <v>31</v>
      </c>
      <c r="AX1967" s="13" t="s">
        <v>69</v>
      </c>
      <c r="AY1967" s="208" t="s">
        <v>144</v>
      </c>
    </row>
    <row r="1968" spans="1:65" s="14" customFormat="1" ht="10.199999999999999">
      <c r="B1968" s="209"/>
      <c r="C1968" s="210"/>
      <c r="D1968" s="200" t="s">
        <v>154</v>
      </c>
      <c r="E1968" s="211" t="s">
        <v>19</v>
      </c>
      <c r="F1968" s="212" t="s">
        <v>1934</v>
      </c>
      <c r="G1968" s="210"/>
      <c r="H1968" s="213">
        <v>29.852</v>
      </c>
      <c r="I1968" s="214"/>
      <c r="J1968" s="210"/>
      <c r="K1968" s="210"/>
      <c r="L1968" s="215"/>
      <c r="M1968" s="216"/>
      <c r="N1968" s="217"/>
      <c r="O1968" s="217"/>
      <c r="P1968" s="217"/>
      <c r="Q1968" s="217"/>
      <c r="R1968" s="217"/>
      <c r="S1968" s="217"/>
      <c r="T1968" s="218"/>
      <c r="AT1968" s="219" t="s">
        <v>154</v>
      </c>
      <c r="AU1968" s="219" t="s">
        <v>78</v>
      </c>
      <c r="AV1968" s="14" t="s">
        <v>78</v>
      </c>
      <c r="AW1968" s="14" t="s">
        <v>31</v>
      </c>
      <c r="AX1968" s="14" t="s">
        <v>69</v>
      </c>
      <c r="AY1968" s="219" t="s">
        <v>144</v>
      </c>
    </row>
    <row r="1969" spans="1:65" s="15" customFormat="1" ht="10.199999999999999">
      <c r="B1969" s="220"/>
      <c r="C1969" s="221"/>
      <c r="D1969" s="200" t="s">
        <v>154</v>
      </c>
      <c r="E1969" s="222" t="s">
        <v>19</v>
      </c>
      <c r="F1969" s="223" t="s">
        <v>158</v>
      </c>
      <c r="G1969" s="221"/>
      <c r="H1969" s="224">
        <v>281.28100000000001</v>
      </c>
      <c r="I1969" s="225"/>
      <c r="J1969" s="221"/>
      <c r="K1969" s="221"/>
      <c r="L1969" s="226"/>
      <c r="M1969" s="227"/>
      <c r="N1969" s="228"/>
      <c r="O1969" s="228"/>
      <c r="P1969" s="228"/>
      <c r="Q1969" s="228"/>
      <c r="R1969" s="228"/>
      <c r="S1969" s="228"/>
      <c r="T1969" s="229"/>
      <c r="AT1969" s="230" t="s">
        <v>154</v>
      </c>
      <c r="AU1969" s="230" t="s">
        <v>78</v>
      </c>
      <c r="AV1969" s="15" t="s">
        <v>106</v>
      </c>
      <c r="AW1969" s="15" t="s">
        <v>31</v>
      </c>
      <c r="AX1969" s="15" t="s">
        <v>74</v>
      </c>
      <c r="AY1969" s="230" t="s">
        <v>144</v>
      </c>
    </row>
    <row r="1970" spans="1:65" s="2" customFormat="1" ht="16.5" customHeight="1">
      <c r="A1970" s="36"/>
      <c r="B1970" s="37"/>
      <c r="C1970" s="231" t="s">
        <v>2044</v>
      </c>
      <c r="D1970" s="231" t="s">
        <v>195</v>
      </c>
      <c r="E1970" s="232" t="s">
        <v>2045</v>
      </c>
      <c r="F1970" s="233" t="s">
        <v>2046</v>
      </c>
      <c r="G1970" s="234" t="s">
        <v>232</v>
      </c>
      <c r="H1970" s="235">
        <v>323.47300000000001</v>
      </c>
      <c r="I1970" s="236"/>
      <c r="J1970" s="237">
        <f>ROUND(I1970*H1970,2)</f>
        <v>0</v>
      </c>
      <c r="K1970" s="233" t="s">
        <v>150</v>
      </c>
      <c r="L1970" s="238"/>
      <c r="M1970" s="239" t="s">
        <v>19</v>
      </c>
      <c r="N1970" s="240" t="s">
        <v>40</v>
      </c>
      <c r="O1970" s="66"/>
      <c r="P1970" s="189">
        <f>O1970*H1970</f>
        <v>0</v>
      </c>
      <c r="Q1970" s="189">
        <v>5.0000000000000001E-4</v>
      </c>
      <c r="R1970" s="189">
        <f>Q1970*H1970</f>
        <v>0.16173650000000001</v>
      </c>
      <c r="S1970" s="189">
        <v>0</v>
      </c>
      <c r="T1970" s="190">
        <f>S1970*H1970</f>
        <v>0</v>
      </c>
      <c r="U1970" s="36"/>
      <c r="V1970" s="36"/>
      <c r="W1970" s="36"/>
      <c r="X1970" s="36"/>
      <c r="Y1970" s="36"/>
      <c r="Z1970" s="36"/>
      <c r="AA1970" s="36"/>
      <c r="AB1970" s="36"/>
      <c r="AC1970" s="36"/>
      <c r="AD1970" s="36"/>
      <c r="AE1970" s="36"/>
      <c r="AR1970" s="191" t="s">
        <v>684</v>
      </c>
      <c r="AT1970" s="191" t="s">
        <v>195</v>
      </c>
      <c r="AU1970" s="191" t="s">
        <v>78</v>
      </c>
      <c r="AY1970" s="19" t="s">
        <v>144</v>
      </c>
      <c r="BE1970" s="192">
        <f>IF(N1970="základní",J1970,0)</f>
        <v>0</v>
      </c>
      <c r="BF1970" s="192">
        <f>IF(N1970="snížená",J1970,0)</f>
        <v>0</v>
      </c>
      <c r="BG1970" s="192">
        <f>IF(N1970="zákl. přenesená",J1970,0)</f>
        <v>0</v>
      </c>
      <c r="BH1970" s="192">
        <f>IF(N1970="sníž. přenesená",J1970,0)</f>
        <v>0</v>
      </c>
      <c r="BI1970" s="192">
        <f>IF(N1970="nulová",J1970,0)</f>
        <v>0</v>
      </c>
      <c r="BJ1970" s="19" t="s">
        <v>74</v>
      </c>
      <c r="BK1970" s="192">
        <f>ROUND(I1970*H1970,2)</f>
        <v>0</v>
      </c>
      <c r="BL1970" s="19" t="s">
        <v>542</v>
      </c>
      <c r="BM1970" s="191" t="s">
        <v>2047</v>
      </c>
    </row>
    <row r="1971" spans="1:65" s="2" customFormat="1" ht="10.199999999999999">
      <c r="A1971" s="36"/>
      <c r="B1971" s="37"/>
      <c r="C1971" s="38"/>
      <c r="D1971" s="193" t="s">
        <v>152</v>
      </c>
      <c r="E1971" s="38"/>
      <c r="F1971" s="194" t="s">
        <v>2048</v>
      </c>
      <c r="G1971" s="38"/>
      <c r="H1971" s="38"/>
      <c r="I1971" s="195"/>
      <c r="J1971" s="38"/>
      <c r="K1971" s="38"/>
      <c r="L1971" s="41"/>
      <c r="M1971" s="196"/>
      <c r="N1971" s="197"/>
      <c r="O1971" s="66"/>
      <c r="P1971" s="66"/>
      <c r="Q1971" s="66"/>
      <c r="R1971" s="66"/>
      <c r="S1971" s="66"/>
      <c r="T1971" s="67"/>
      <c r="U1971" s="36"/>
      <c r="V1971" s="36"/>
      <c r="W1971" s="36"/>
      <c r="X1971" s="36"/>
      <c r="Y1971" s="36"/>
      <c r="Z1971" s="36"/>
      <c r="AA1971" s="36"/>
      <c r="AB1971" s="36"/>
      <c r="AC1971" s="36"/>
      <c r="AD1971" s="36"/>
      <c r="AE1971" s="36"/>
      <c r="AT1971" s="19" t="s">
        <v>152</v>
      </c>
      <c r="AU1971" s="19" t="s">
        <v>78</v>
      </c>
    </row>
    <row r="1972" spans="1:65" s="13" customFormat="1" ht="10.199999999999999">
      <c r="B1972" s="198"/>
      <c r="C1972" s="199"/>
      <c r="D1972" s="200" t="s">
        <v>154</v>
      </c>
      <c r="E1972" s="201" t="s">
        <v>19</v>
      </c>
      <c r="F1972" s="202" t="s">
        <v>1271</v>
      </c>
      <c r="G1972" s="199"/>
      <c r="H1972" s="201" t="s">
        <v>19</v>
      </c>
      <c r="I1972" s="203"/>
      <c r="J1972" s="199"/>
      <c r="K1972" s="199"/>
      <c r="L1972" s="204"/>
      <c r="M1972" s="205"/>
      <c r="N1972" s="206"/>
      <c r="O1972" s="206"/>
      <c r="P1972" s="206"/>
      <c r="Q1972" s="206"/>
      <c r="R1972" s="206"/>
      <c r="S1972" s="206"/>
      <c r="T1972" s="207"/>
      <c r="AT1972" s="208" t="s">
        <v>154</v>
      </c>
      <c r="AU1972" s="208" t="s">
        <v>78</v>
      </c>
      <c r="AV1972" s="13" t="s">
        <v>74</v>
      </c>
      <c r="AW1972" s="13" t="s">
        <v>31</v>
      </c>
      <c r="AX1972" s="13" t="s">
        <v>69</v>
      </c>
      <c r="AY1972" s="208" t="s">
        <v>144</v>
      </c>
    </row>
    <row r="1973" spans="1:65" s="14" customFormat="1" ht="10.199999999999999">
      <c r="B1973" s="209"/>
      <c r="C1973" s="210"/>
      <c r="D1973" s="200" t="s">
        <v>154</v>
      </c>
      <c r="E1973" s="211" t="s">
        <v>19</v>
      </c>
      <c r="F1973" s="212" t="s">
        <v>2028</v>
      </c>
      <c r="G1973" s="210"/>
      <c r="H1973" s="213">
        <v>323.47300000000001</v>
      </c>
      <c r="I1973" s="214"/>
      <c r="J1973" s="210"/>
      <c r="K1973" s="210"/>
      <c r="L1973" s="215"/>
      <c r="M1973" s="216"/>
      <c r="N1973" s="217"/>
      <c r="O1973" s="217"/>
      <c r="P1973" s="217"/>
      <c r="Q1973" s="217"/>
      <c r="R1973" s="217"/>
      <c r="S1973" s="217"/>
      <c r="T1973" s="218"/>
      <c r="AT1973" s="219" t="s">
        <v>154</v>
      </c>
      <c r="AU1973" s="219" t="s">
        <v>78</v>
      </c>
      <c r="AV1973" s="14" t="s">
        <v>78</v>
      </c>
      <c r="AW1973" s="14" t="s">
        <v>31</v>
      </c>
      <c r="AX1973" s="14" t="s">
        <v>69</v>
      </c>
      <c r="AY1973" s="219" t="s">
        <v>144</v>
      </c>
    </row>
    <row r="1974" spans="1:65" s="15" customFormat="1" ht="10.199999999999999">
      <c r="B1974" s="220"/>
      <c r="C1974" s="221"/>
      <c r="D1974" s="200" t="s">
        <v>154</v>
      </c>
      <c r="E1974" s="222" t="s">
        <v>19</v>
      </c>
      <c r="F1974" s="223" t="s">
        <v>158</v>
      </c>
      <c r="G1974" s="221"/>
      <c r="H1974" s="224">
        <v>323.47300000000001</v>
      </c>
      <c r="I1974" s="225"/>
      <c r="J1974" s="221"/>
      <c r="K1974" s="221"/>
      <c r="L1974" s="226"/>
      <c r="M1974" s="227"/>
      <c r="N1974" s="228"/>
      <c r="O1974" s="228"/>
      <c r="P1974" s="228"/>
      <c r="Q1974" s="228"/>
      <c r="R1974" s="228"/>
      <c r="S1974" s="228"/>
      <c r="T1974" s="229"/>
      <c r="AT1974" s="230" t="s">
        <v>154</v>
      </c>
      <c r="AU1974" s="230" t="s">
        <v>78</v>
      </c>
      <c r="AV1974" s="15" t="s">
        <v>106</v>
      </c>
      <c r="AW1974" s="15" t="s">
        <v>31</v>
      </c>
      <c r="AX1974" s="15" t="s">
        <v>74</v>
      </c>
      <c r="AY1974" s="230" t="s">
        <v>144</v>
      </c>
    </row>
    <row r="1975" spans="1:65" s="2" customFormat="1" ht="21.75" customHeight="1">
      <c r="A1975" s="36"/>
      <c r="B1975" s="37"/>
      <c r="C1975" s="180" t="s">
        <v>2049</v>
      </c>
      <c r="D1975" s="180" t="s">
        <v>146</v>
      </c>
      <c r="E1975" s="181" t="s">
        <v>2050</v>
      </c>
      <c r="F1975" s="182" t="s">
        <v>2051</v>
      </c>
      <c r="G1975" s="183" t="s">
        <v>232</v>
      </c>
      <c r="H1975" s="184">
        <v>281.28100000000001</v>
      </c>
      <c r="I1975" s="185"/>
      <c r="J1975" s="186">
        <f>ROUND(I1975*H1975,2)</f>
        <v>0</v>
      </c>
      <c r="K1975" s="182" t="s">
        <v>150</v>
      </c>
      <c r="L1975" s="41"/>
      <c r="M1975" s="187" t="s">
        <v>19</v>
      </c>
      <c r="N1975" s="188" t="s">
        <v>40</v>
      </c>
      <c r="O1975" s="66"/>
      <c r="P1975" s="189">
        <f>O1975*H1975</f>
        <v>0</v>
      </c>
      <c r="Q1975" s="189">
        <v>0</v>
      </c>
      <c r="R1975" s="189">
        <f>Q1975*H1975</f>
        <v>0</v>
      </c>
      <c r="S1975" s="189">
        <v>0</v>
      </c>
      <c r="T1975" s="190">
        <f>S1975*H1975</f>
        <v>0</v>
      </c>
      <c r="U1975" s="36"/>
      <c r="V1975" s="36"/>
      <c r="W1975" s="36"/>
      <c r="X1975" s="36"/>
      <c r="Y1975" s="36"/>
      <c r="Z1975" s="36"/>
      <c r="AA1975" s="36"/>
      <c r="AB1975" s="36"/>
      <c r="AC1975" s="36"/>
      <c r="AD1975" s="36"/>
      <c r="AE1975" s="36"/>
      <c r="AR1975" s="191" t="s">
        <v>542</v>
      </c>
      <c r="AT1975" s="191" t="s">
        <v>146</v>
      </c>
      <c r="AU1975" s="191" t="s">
        <v>78</v>
      </c>
      <c r="AY1975" s="19" t="s">
        <v>144</v>
      </c>
      <c r="BE1975" s="192">
        <f>IF(N1975="základní",J1975,0)</f>
        <v>0</v>
      </c>
      <c r="BF1975" s="192">
        <f>IF(N1975="snížená",J1975,0)</f>
        <v>0</v>
      </c>
      <c r="BG1975" s="192">
        <f>IF(N1975="zákl. přenesená",J1975,0)</f>
        <v>0</v>
      </c>
      <c r="BH1975" s="192">
        <f>IF(N1975="sníž. přenesená",J1975,0)</f>
        <v>0</v>
      </c>
      <c r="BI1975" s="192">
        <f>IF(N1975="nulová",J1975,0)</f>
        <v>0</v>
      </c>
      <c r="BJ1975" s="19" t="s">
        <v>74</v>
      </c>
      <c r="BK1975" s="192">
        <f>ROUND(I1975*H1975,2)</f>
        <v>0</v>
      </c>
      <c r="BL1975" s="19" t="s">
        <v>542</v>
      </c>
      <c r="BM1975" s="191" t="s">
        <v>2052</v>
      </c>
    </row>
    <row r="1976" spans="1:65" s="2" customFormat="1" ht="10.199999999999999">
      <c r="A1976" s="36"/>
      <c r="B1976" s="37"/>
      <c r="C1976" s="38"/>
      <c r="D1976" s="193" t="s">
        <v>152</v>
      </c>
      <c r="E1976" s="38"/>
      <c r="F1976" s="194" t="s">
        <v>2053</v>
      </c>
      <c r="G1976" s="38"/>
      <c r="H1976" s="38"/>
      <c r="I1976" s="195"/>
      <c r="J1976" s="38"/>
      <c r="K1976" s="38"/>
      <c r="L1976" s="41"/>
      <c r="M1976" s="196"/>
      <c r="N1976" s="197"/>
      <c r="O1976" s="66"/>
      <c r="P1976" s="66"/>
      <c r="Q1976" s="66"/>
      <c r="R1976" s="66"/>
      <c r="S1976" s="66"/>
      <c r="T1976" s="67"/>
      <c r="U1976" s="36"/>
      <c r="V1976" s="36"/>
      <c r="W1976" s="36"/>
      <c r="X1976" s="36"/>
      <c r="Y1976" s="36"/>
      <c r="Z1976" s="36"/>
      <c r="AA1976" s="36"/>
      <c r="AB1976" s="36"/>
      <c r="AC1976" s="36"/>
      <c r="AD1976" s="36"/>
      <c r="AE1976" s="36"/>
      <c r="AT1976" s="19" t="s">
        <v>152</v>
      </c>
      <c r="AU1976" s="19" t="s">
        <v>78</v>
      </c>
    </row>
    <row r="1977" spans="1:65" s="13" customFormat="1" ht="10.199999999999999">
      <c r="B1977" s="198"/>
      <c r="C1977" s="199"/>
      <c r="D1977" s="200" t="s">
        <v>154</v>
      </c>
      <c r="E1977" s="201" t="s">
        <v>19</v>
      </c>
      <c r="F1977" s="202" t="s">
        <v>1931</v>
      </c>
      <c r="G1977" s="199"/>
      <c r="H1977" s="201" t="s">
        <v>19</v>
      </c>
      <c r="I1977" s="203"/>
      <c r="J1977" s="199"/>
      <c r="K1977" s="199"/>
      <c r="L1977" s="204"/>
      <c r="M1977" s="205"/>
      <c r="N1977" s="206"/>
      <c r="O1977" s="206"/>
      <c r="P1977" s="206"/>
      <c r="Q1977" s="206"/>
      <c r="R1977" s="206"/>
      <c r="S1977" s="206"/>
      <c r="T1977" s="207"/>
      <c r="AT1977" s="208" t="s">
        <v>154</v>
      </c>
      <c r="AU1977" s="208" t="s">
        <v>78</v>
      </c>
      <c r="AV1977" s="13" t="s">
        <v>74</v>
      </c>
      <c r="AW1977" s="13" t="s">
        <v>31</v>
      </c>
      <c r="AX1977" s="13" t="s">
        <v>69</v>
      </c>
      <c r="AY1977" s="208" t="s">
        <v>144</v>
      </c>
    </row>
    <row r="1978" spans="1:65" s="14" customFormat="1" ht="10.199999999999999">
      <c r="B1978" s="209"/>
      <c r="C1978" s="210"/>
      <c r="D1978" s="200" t="s">
        <v>154</v>
      </c>
      <c r="E1978" s="211" t="s">
        <v>19</v>
      </c>
      <c r="F1978" s="212" t="s">
        <v>1932</v>
      </c>
      <c r="G1978" s="210"/>
      <c r="H1978" s="213">
        <v>251.429</v>
      </c>
      <c r="I1978" s="214"/>
      <c r="J1978" s="210"/>
      <c r="K1978" s="210"/>
      <c r="L1978" s="215"/>
      <c r="M1978" s="216"/>
      <c r="N1978" s="217"/>
      <c r="O1978" s="217"/>
      <c r="P1978" s="217"/>
      <c r="Q1978" s="217"/>
      <c r="R1978" s="217"/>
      <c r="S1978" s="217"/>
      <c r="T1978" s="218"/>
      <c r="AT1978" s="219" t="s">
        <v>154</v>
      </c>
      <c r="AU1978" s="219" t="s">
        <v>78</v>
      </c>
      <c r="AV1978" s="14" t="s">
        <v>78</v>
      </c>
      <c r="AW1978" s="14" t="s">
        <v>31</v>
      </c>
      <c r="AX1978" s="14" t="s">
        <v>69</v>
      </c>
      <c r="AY1978" s="219" t="s">
        <v>144</v>
      </c>
    </row>
    <row r="1979" spans="1:65" s="13" customFormat="1" ht="10.199999999999999">
      <c r="B1979" s="198"/>
      <c r="C1979" s="199"/>
      <c r="D1979" s="200" t="s">
        <v>154</v>
      </c>
      <c r="E1979" s="201" t="s">
        <v>19</v>
      </c>
      <c r="F1979" s="202" t="s">
        <v>1933</v>
      </c>
      <c r="G1979" s="199"/>
      <c r="H1979" s="201" t="s">
        <v>19</v>
      </c>
      <c r="I1979" s="203"/>
      <c r="J1979" s="199"/>
      <c r="K1979" s="199"/>
      <c r="L1979" s="204"/>
      <c r="M1979" s="205"/>
      <c r="N1979" s="206"/>
      <c r="O1979" s="206"/>
      <c r="P1979" s="206"/>
      <c r="Q1979" s="206"/>
      <c r="R1979" s="206"/>
      <c r="S1979" s="206"/>
      <c r="T1979" s="207"/>
      <c r="AT1979" s="208" t="s">
        <v>154</v>
      </c>
      <c r="AU1979" s="208" t="s">
        <v>78</v>
      </c>
      <c r="AV1979" s="13" t="s">
        <v>74</v>
      </c>
      <c r="AW1979" s="13" t="s">
        <v>31</v>
      </c>
      <c r="AX1979" s="13" t="s">
        <v>69</v>
      </c>
      <c r="AY1979" s="208" t="s">
        <v>144</v>
      </c>
    </row>
    <row r="1980" spans="1:65" s="14" customFormat="1" ht="10.199999999999999">
      <c r="B1980" s="209"/>
      <c r="C1980" s="210"/>
      <c r="D1980" s="200" t="s">
        <v>154</v>
      </c>
      <c r="E1980" s="211" t="s">
        <v>19</v>
      </c>
      <c r="F1980" s="212" t="s">
        <v>1934</v>
      </c>
      <c r="G1980" s="210"/>
      <c r="H1980" s="213">
        <v>29.852</v>
      </c>
      <c r="I1980" s="214"/>
      <c r="J1980" s="210"/>
      <c r="K1980" s="210"/>
      <c r="L1980" s="215"/>
      <c r="M1980" s="216"/>
      <c r="N1980" s="217"/>
      <c r="O1980" s="217"/>
      <c r="P1980" s="217"/>
      <c r="Q1980" s="217"/>
      <c r="R1980" s="217"/>
      <c r="S1980" s="217"/>
      <c r="T1980" s="218"/>
      <c r="AT1980" s="219" t="s">
        <v>154</v>
      </c>
      <c r="AU1980" s="219" t="s">
        <v>78</v>
      </c>
      <c r="AV1980" s="14" t="s">
        <v>78</v>
      </c>
      <c r="AW1980" s="14" t="s">
        <v>31</v>
      </c>
      <c r="AX1980" s="14" t="s">
        <v>69</v>
      </c>
      <c r="AY1980" s="219" t="s">
        <v>144</v>
      </c>
    </row>
    <row r="1981" spans="1:65" s="15" customFormat="1" ht="10.199999999999999">
      <c r="B1981" s="220"/>
      <c r="C1981" s="221"/>
      <c r="D1981" s="200" t="s">
        <v>154</v>
      </c>
      <c r="E1981" s="222" t="s">
        <v>19</v>
      </c>
      <c r="F1981" s="223" t="s">
        <v>158</v>
      </c>
      <c r="G1981" s="221"/>
      <c r="H1981" s="224">
        <v>281.28100000000001</v>
      </c>
      <c r="I1981" s="225"/>
      <c r="J1981" s="221"/>
      <c r="K1981" s="221"/>
      <c r="L1981" s="226"/>
      <c r="M1981" s="227"/>
      <c r="N1981" s="228"/>
      <c r="O1981" s="228"/>
      <c r="P1981" s="228"/>
      <c r="Q1981" s="228"/>
      <c r="R1981" s="228"/>
      <c r="S1981" s="228"/>
      <c r="T1981" s="229"/>
      <c r="AT1981" s="230" t="s">
        <v>154</v>
      </c>
      <c r="AU1981" s="230" t="s">
        <v>78</v>
      </c>
      <c r="AV1981" s="15" t="s">
        <v>106</v>
      </c>
      <c r="AW1981" s="15" t="s">
        <v>31</v>
      </c>
      <c r="AX1981" s="15" t="s">
        <v>74</v>
      </c>
      <c r="AY1981" s="230" t="s">
        <v>144</v>
      </c>
    </row>
    <row r="1982" spans="1:65" s="2" customFormat="1" ht="16.5" customHeight="1">
      <c r="A1982" s="36"/>
      <c r="B1982" s="37"/>
      <c r="C1982" s="231" t="s">
        <v>2054</v>
      </c>
      <c r="D1982" s="231" t="s">
        <v>195</v>
      </c>
      <c r="E1982" s="232" t="s">
        <v>2055</v>
      </c>
      <c r="F1982" s="233" t="s">
        <v>2056</v>
      </c>
      <c r="G1982" s="234" t="s">
        <v>184</v>
      </c>
      <c r="H1982" s="235">
        <v>28.128</v>
      </c>
      <c r="I1982" s="236"/>
      <c r="J1982" s="237">
        <f>ROUND(I1982*H1982,2)</f>
        <v>0</v>
      </c>
      <c r="K1982" s="233" t="s">
        <v>150</v>
      </c>
      <c r="L1982" s="238"/>
      <c r="M1982" s="239" t="s">
        <v>19</v>
      </c>
      <c r="N1982" s="240" t="s">
        <v>40</v>
      </c>
      <c r="O1982" s="66"/>
      <c r="P1982" s="189">
        <f>O1982*H1982</f>
        <v>0</v>
      </c>
      <c r="Q1982" s="189">
        <v>1</v>
      </c>
      <c r="R1982" s="189">
        <f>Q1982*H1982</f>
        <v>28.128</v>
      </c>
      <c r="S1982" s="189">
        <v>0</v>
      </c>
      <c r="T1982" s="190">
        <f>S1982*H1982</f>
        <v>0</v>
      </c>
      <c r="U1982" s="36"/>
      <c r="V1982" s="36"/>
      <c r="W1982" s="36"/>
      <c r="X1982" s="36"/>
      <c r="Y1982" s="36"/>
      <c r="Z1982" s="36"/>
      <c r="AA1982" s="36"/>
      <c r="AB1982" s="36"/>
      <c r="AC1982" s="36"/>
      <c r="AD1982" s="36"/>
      <c r="AE1982" s="36"/>
      <c r="AR1982" s="191" t="s">
        <v>684</v>
      </c>
      <c r="AT1982" s="191" t="s">
        <v>195</v>
      </c>
      <c r="AU1982" s="191" t="s">
        <v>78</v>
      </c>
      <c r="AY1982" s="19" t="s">
        <v>144</v>
      </c>
      <c r="BE1982" s="192">
        <f>IF(N1982="základní",J1982,0)</f>
        <v>0</v>
      </c>
      <c r="BF1982" s="192">
        <f>IF(N1982="snížená",J1982,0)</f>
        <v>0</v>
      </c>
      <c r="BG1982" s="192">
        <f>IF(N1982="zákl. přenesená",J1982,0)</f>
        <v>0</v>
      </c>
      <c r="BH1982" s="192">
        <f>IF(N1982="sníž. přenesená",J1982,0)</f>
        <v>0</v>
      </c>
      <c r="BI1982" s="192">
        <f>IF(N1982="nulová",J1982,0)</f>
        <v>0</v>
      </c>
      <c r="BJ1982" s="19" t="s">
        <v>74</v>
      </c>
      <c r="BK1982" s="192">
        <f>ROUND(I1982*H1982,2)</f>
        <v>0</v>
      </c>
      <c r="BL1982" s="19" t="s">
        <v>542</v>
      </c>
      <c r="BM1982" s="191" t="s">
        <v>2057</v>
      </c>
    </row>
    <row r="1983" spans="1:65" s="2" customFormat="1" ht="10.199999999999999">
      <c r="A1983" s="36"/>
      <c r="B1983" s="37"/>
      <c r="C1983" s="38"/>
      <c r="D1983" s="193" t="s">
        <v>152</v>
      </c>
      <c r="E1983" s="38"/>
      <c r="F1983" s="194" t="s">
        <v>2058</v>
      </c>
      <c r="G1983" s="38"/>
      <c r="H1983" s="38"/>
      <c r="I1983" s="195"/>
      <c r="J1983" s="38"/>
      <c r="K1983" s="38"/>
      <c r="L1983" s="41"/>
      <c r="M1983" s="196"/>
      <c r="N1983" s="197"/>
      <c r="O1983" s="66"/>
      <c r="P1983" s="66"/>
      <c r="Q1983" s="66"/>
      <c r="R1983" s="66"/>
      <c r="S1983" s="66"/>
      <c r="T1983" s="67"/>
      <c r="U1983" s="36"/>
      <c r="V1983" s="36"/>
      <c r="W1983" s="36"/>
      <c r="X1983" s="36"/>
      <c r="Y1983" s="36"/>
      <c r="Z1983" s="36"/>
      <c r="AA1983" s="36"/>
      <c r="AB1983" s="36"/>
      <c r="AC1983" s="36"/>
      <c r="AD1983" s="36"/>
      <c r="AE1983" s="36"/>
      <c r="AT1983" s="19" t="s">
        <v>152</v>
      </c>
      <c r="AU1983" s="19" t="s">
        <v>78</v>
      </c>
    </row>
    <row r="1984" spans="1:65" s="13" customFormat="1" ht="10.199999999999999">
      <c r="B1984" s="198"/>
      <c r="C1984" s="199"/>
      <c r="D1984" s="200" t="s">
        <v>154</v>
      </c>
      <c r="E1984" s="201" t="s">
        <v>19</v>
      </c>
      <c r="F1984" s="202" t="s">
        <v>1271</v>
      </c>
      <c r="G1984" s="199"/>
      <c r="H1984" s="201" t="s">
        <v>19</v>
      </c>
      <c r="I1984" s="203"/>
      <c r="J1984" s="199"/>
      <c r="K1984" s="199"/>
      <c r="L1984" s="204"/>
      <c r="M1984" s="205"/>
      <c r="N1984" s="206"/>
      <c r="O1984" s="206"/>
      <c r="P1984" s="206"/>
      <c r="Q1984" s="206"/>
      <c r="R1984" s="206"/>
      <c r="S1984" s="206"/>
      <c r="T1984" s="207"/>
      <c r="AT1984" s="208" t="s">
        <v>154</v>
      </c>
      <c r="AU1984" s="208" t="s">
        <v>78</v>
      </c>
      <c r="AV1984" s="13" t="s">
        <v>74</v>
      </c>
      <c r="AW1984" s="13" t="s">
        <v>31</v>
      </c>
      <c r="AX1984" s="13" t="s">
        <v>69</v>
      </c>
      <c r="AY1984" s="208" t="s">
        <v>144</v>
      </c>
    </row>
    <row r="1985" spans="1:65" s="14" customFormat="1" ht="10.199999999999999">
      <c r="B1985" s="209"/>
      <c r="C1985" s="210"/>
      <c r="D1985" s="200" t="s">
        <v>154</v>
      </c>
      <c r="E1985" s="211" t="s">
        <v>19</v>
      </c>
      <c r="F1985" s="212" t="s">
        <v>2059</v>
      </c>
      <c r="G1985" s="210"/>
      <c r="H1985" s="213">
        <v>28.128</v>
      </c>
      <c r="I1985" s="214"/>
      <c r="J1985" s="210"/>
      <c r="K1985" s="210"/>
      <c r="L1985" s="215"/>
      <c r="M1985" s="216"/>
      <c r="N1985" s="217"/>
      <c r="O1985" s="217"/>
      <c r="P1985" s="217"/>
      <c r="Q1985" s="217"/>
      <c r="R1985" s="217"/>
      <c r="S1985" s="217"/>
      <c r="T1985" s="218"/>
      <c r="AT1985" s="219" t="s">
        <v>154</v>
      </c>
      <c r="AU1985" s="219" t="s">
        <v>78</v>
      </c>
      <c r="AV1985" s="14" t="s">
        <v>78</v>
      </c>
      <c r="AW1985" s="14" t="s">
        <v>31</v>
      </c>
      <c r="AX1985" s="14" t="s">
        <v>69</v>
      </c>
      <c r="AY1985" s="219" t="s">
        <v>144</v>
      </c>
    </row>
    <row r="1986" spans="1:65" s="15" customFormat="1" ht="10.199999999999999">
      <c r="B1986" s="220"/>
      <c r="C1986" s="221"/>
      <c r="D1986" s="200" t="s">
        <v>154</v>
      </c>
      <c r="E1986" s="222" t="s">
        <v>19</v>
      </c>
      <c r="F1986" s="223" t="s">
        <v>158</v>
      </c>
      <c r="G1986" s="221"/>
      <c r="H1986" s="224">
        <v>28.128</v>
      </c>
      <c r="I1986" s="225"/>
      <c r="J1986" s="221"/>
      <c r="K1986" s="221"/>
      <c r="L1986" s="226"/>
      <c r="M1986" s="227"/>
      <c r="N1986" s="228"/>
      <c r="O1986" s="228"/>
      <c r="P1986" s="228"/>
      <c r="Q1986" s="228"/>
      <c r="R1986" s="228"/>
      <c r="S1986" s="228"/>
      <c r="T1986" s="229"/>
      <c r="AT1986" s="230" t="s">
        <v>154</v>
      </c>
      <c r="AU1986" s="230" t="s">
        <v>78</v>
      </c>
      <c r="AV1986" s="15" t="s">
        <v>106</v>
      </c>
      <c r="AW1986" s="15" t="s">
        <v>31</v>
      </c>
      <c r="AX1986" s="15" t="s">
        <v>74</v>
      </c>
      <c r="AY1986" s="230" t="s">
        <v>144</v>
      </c>
    </row>
    <row r="1987" spans="1:65" s="2" customFormat="1" ht="16.5" customHeight="1">
      <c r="A1987" s="36"/>
      <c r="B1987" s="37"/>
      <c r="C1987" s="180" t="s">
        <v>2060</v>
      </c>
      <c r="D1987" s="180" t="s">
        <v>146</v>
      </c>
      <c r="E1987" s="181" t="s">
        <v>2061</v>
      </c>
      <c r="F1987" s="182" t="s">
        <v>2062</v>
      </c>
      <c r="G1987" s="183" t="s">
        <v>653</v>
      </c>
      <c r="H1987" s="184">
        <v>2</v>
      </c>
      <c r="I1987" s="185"/>
      <c r="J1987" s="186">
        <f>ROUND(I1987*H1987,2)</f>
        <v>0</v>
      </c>
      <c r="K1987" s="182" t="s">
        <v>150</v>
      </c>
      <c r="L1987" s="41"/>
      <c r="M1987" s="187" t="s">
        <v>19</v>
      </c>
      <c r="N1987" s="188" t="s">
        <v>40</v>
      </c>
      <c r="O1987" s="66"/>
      <c r="P1987" s="189">
        <f>O1987*H1987</f>
        <v>0</v>
      </c>
      <c r="Q1987" s="189">
        <v>0</v>
      </c>
      <c r="R1987" s="189">
        <f>Q1987*H1987</f>
        <v>0</v>
      </c>
      <c r="S1987" s="189">
        <v>0</v>
      </c>
      <c r="T1987" s="190">
        <f>S1987*H1987</f>
        <v>0</v>
      </c>
      <c r="U1987" s="36"/>
      <c r="V1987" s="36"/>
      <c r="W1987" s="36"/>
      <c r="X1987" s="36"/>
      <c r="Y1987" s="36"/>
      <c r="Z1987" s="36"/>
      <c r="AA1987" s="36"/>
      <c r="AB1987" s="36"/>
      <c r="AC1987" s="36"/>
      <c r="AD1987" s="36"/>
      <c r="AE1987" s="36"/>
      <c r="AR1987" s="191" t="s">
        <v>542</v>
      </c>
      <c r="AT1987" s="191" t="s">
        <v>146</v>
      </c>
      <c r="AU1987" s="191" t="s">
        <v>78</v>
      </c>
      <c r="AY1987" s="19" t="s">
        <v>144</v>
      </c>
      <c r="BE1987" s="192">
        <f>IF(N1987="základní",J1987,0)</f>
        <v>0</v>
      </c>
      <c r="BF1987" s="192">
        <f>IF(N1987="snížená",J1987,0)</f>
        <v>0</v>
      </c>
      <c r="BG1987" s="192">
        <f>IF(N1987="zákl. přenesená",J1987,0)</f>
        <v>0</v>
      </c>
      <c r="BH1987" s="192">
        <f>IF(N1987="sníž. přenesená",J1987,0)</f>
        <v>0</v>
      </c>
      <c r="BI1987" s="192">
        <f>IF(N1987="nulová",J1987,0)</f>
        <v>0</v>
      </c>
      <c r="BJ1987" s="19" t="s">
        <v>74</v>
      </c>
      <c r="BK1987" s="192">
        <f>ROUND(I1987*H1987,2)</f>
        <v>0</v>
      </c>
      <c r="BL1987" s="19" t="s">
        <v>542</v>
      </c>
      <c r="BM1987" s="191" t="s">
        <v>2063</v>
      </c>
    </row>
    <row r="1988" spans="1:65" s="2" customFormat="1" ht="10.199999999999999">
      <c r="A1988" s="36"/>
      <c r="B1988" s="37"/>
      <c r="C1988" s="38"/>
      <c r="D1988" s="193" t="s">
        <v>152</v>
      </c>
      <c r="E1988" s="38"/>
      <c r="F1988" s="194" t="s">
        <v>2064</v>
      </c>
      <c r="G1988" s="38"/>
      <c r="H1988" s="38"/>
      <c r="I1988" s="195"/>
      <c r="J1988" s="38"/>
      <c r="K1988" s="38"/>
      <c r="L1988" s="41"/>
      <c r="M1988" s="196"/>
      <c r="N1988" s="197"/>
      <c r="O1988" s="66"/>
      <c r="P1988" s="66"/>
      <c r="Q1988" s="66"/>
      <c r="R1988" s="66"/>
      <c r="S1988" s="66"/>
      <c r="T1988" s="67"/>
      <c r="U1988" s="36"/>
      <c r="V1988" s="36"/>
      <c r="W1988" s="36"/>
      <c r="X1988" s="36"/>
      <c r="Y1988" s="36"/>
      <c r="Z1988" s="36"/>
      <c r="AA1988" s="36"/>
      <c r="AB1988" s="36"/>
      <c r="AC1988" s="36"/>
      <c r="AD1988" s="36"/>
      <c r="AE1988" s="36"/>
      <c r="AT1988" s="19" t="s">
        <v>152</v>
      </c>
      <c r="AU1988" s="19" t="s">
        <v>78</v>
      </c>
    </row>
    <row r="1989" spans="1:65" s="2" customFormat="1" ht="16.5" customHeight="1">
      <c r="A1989" s="36"/>
      <c r="B1989" s="37"/>
      <c r="C1989" s="231" t="s">
        <v>2065</v>
      </c>
      <c r="D1989" s="231" t="s">
        <v>195</v>
      </c>
      <c r="E1989" s="232" t="s">
        <v>2066</v>
      </c>
      <c r="F1989" s="233" t="s">
        <v>2067</v>
      </c>
      <c r="G1989" s="234" t="s">
        <v>653</v>
      </c>
      <c r="H1989" s="235">
        <v>2</v>
      </c>
      <c r="I1989" s="236"/>
      <c r="J1989" s="237">
        <f>ROUND(I1989*H1989,2)</f>
        <v>0</v>
      </c>
      <c r="K1989" s="233" t="s">
        <v>150</v>
      </c>
      <c r="L1989" s="238"/>
      <c r="M1989" s="239" t="s">
        <v>19</v>
      </c>
      <c r="N1989" s="240" t="s">
        <v>40</v>
      </c>
      <c r="O1989" s="66"/>
      <c r="P1989" s="189">
        <f>O1989*H1989</f>
        <v>0</v>
      </c>
      <c r="Q1989" s="189">
        <v>2.5000000000000001E-3</v>
      </c>
      <c r="R1989" s="189">
        <f>Q1989*H1989</f>
        <v>5.0000000000000001E-3</v>
      </c>
      <c r="S1989" s="189">
        <v>0</v>
      </c>
      <c r="T1989" s="190">
        <f>S1989*H1989</f>
        <v>0</v>
      </c>
      <c r="U1989" s="36"/>
      <c r="V1989" s="36"/>
      <c r="W1989" s="36"/>
      <c r="X1989" s="36"/>
      <c r="Y1989" s="36"/>
      <c r="Z1989" s="36"/>
      <c r="AA1989" s="36"/>
      <c r="AB1989" s="36"/>
      <c r="AC1989" s="36"/>
      <c r="AD1989" s="36"/>
      <c r="AE1989" s="36"/>
      <c r="AR1989" s="191" t="s">
        <v>684</v>
      </c>
      <c r="AT1989" s="191" t="s">
        <v>195</v>
      </c>
      <c r="AU1989" s="191" t="s">
        <v>78</v>
      </c>
      <c r="AY1989" s="19" t="s">
        <v>144</v>
      </c>
      <c r="BE1989" s="192">
        <f>IF(N1989="základní",J1989,0)</f>
        <v>0</v>
      </c>
      <c r="BF1989" s="192">
        <f>IF(N1989="snížená",J1989,0)</f>
        <v>0</v>
      </c>
      <c r="BG1989" s="192">
        <f>IF(N1989="zákl. přenesená",J1989,0)</f>
        <v>0</v>
      </c>
      <c r="BH1989" s="192">
        <f>IF(N1989="sníž. přenesená",J1989,0)</f>
        <v>0</v>
      </c>
      <c r="BI1989" s="192">
        <f>IF(N1989="nulová",J1989,0)</f>
        <v>0</v>
      </c>
      <c r="BJ1989" s="19" t="s">
        <v>74</v>
      </c>
      <c r="BK1989" s="192">
        <f>ROUND(I1989*H1989,2)</f>
        <v>0</v>
      </c>
      <c r="BL1989" s="19" t="s">
        <v>542</v>
      </c>
      <c r="BM1989" s="191" t="s">
        <v>2068</v>
      </c>
    </row>
    <row r="1990" spans="1:65" s="2" customFormat="1" ht="10.199999999999999">
      <c r="A1990" s="36"/>
      <c r="B1990" s="37"/>
      <c r="C1990" s="38"/>
      <c r="D1990" s="193" t="s">
        <v>152</v>
      </c>
      <c r="E1990" s="38"/>
      <c r="F1990" s="194" t="s">
        <v>2069</v>
      </c>
      <c r="G1990" s="38"/>
      <c r="H1990" s="38"/>
      <c r="I1990" s="195"/>
      <c r="J1990" s="38"/>
      <c r="K1990" s="38"/>
      <c r="L1990" s="41"/>
      <c r="M1990" s="196"/>
      <c r="N1990" s="197"/>
      <c r="O1990" s="66"/>
      <c r="P1990" s="66"/>
      <c r="Q1990" s="66"/>
      <c r="R1990" s="66"/>
      <c r="S1990" s="66"/>
      <c r="T1990" s="67"/>
      <c r="U1990" s="36"/>
      <c r="V1990" s="36"/>
      <c r="W1990" s="36"/>
      <c r="X1990" s="36"/>
      <c r="Y1990" s="36"/>
      <c r="Z1990" s="36"/>
      <c r="AA1990" s="36"/>
      <c r="AB1990" s="36"/>
      <c r="AC1990" s="36"/>
      <c r="AD1990" s="36"/>
      <c r="AE1990" s="36"/>
      <c r="AT1990" s="19" t="s">
        <v>152</v>
      </c>
      <c r="AU1990" s="19" t="s">
        <v>78</v>
      </c>
    </row>
    <row r="1991" spans="1:65" s="2" customFormat="1" ht="24.15" customHeight="1">
      <c r="A1991" s="36"/>
      <c r="B1991" s="37"/>
      <c r="C1991" s="180" t="s">
        <v>2070</v>
      </c>
      <c r="D1991" s="180" t="s">
        <v>146</v>
      </c>
      <c r="E1991" s="181" t="s">
        <v>2071</v>
      </c>
      <c r="F1991" s="182" t="s">
        <v>2072</v>
      </c>
      <c r="G1991" s="183" t="s">
        <v>232</v>
      </c>
      <c r="H1991" s="184">
        <v>34.396000000000001</v>
      </c>
      <c r="I1991" s="185"/>
      <c r="J1991" s="186">
        <f>ROUND(I1991*H1991,2)</f>
        <v>0</v>
      </c>
      <c r="K1991" s="182" t="s">
        <v>150</v>
      </c>
      <c r="L1991" s="41"/>
      <c r="M1991" s="187" t="s">
        <v>19</v>
      </c>
      <c r="N1991" s="188" t="s">
        <v>40</v>
      </c>
      <c r="O1991" s="66"/>
      <c r="P1991" s="189">
        <f>O1991*H1991</f>
        <v>0</v>
      </c>
      <c r="Q1991" s="189">
        <v>0</v>
      </c>
      <c r="R1991" s="189">
        <f>Q1991*H1991</f>
        <v>0</v>
      </c>
      <c r="S1991" s="189">
        <v>0</v>
      </c>
      <c r="T1991" s="190">
        <f>S1991*H1991</f>
        <v>0</v>
      </c>
      <c r="U1991" s="36"/>
      <c r="V1991" s="36"/>
      <c r="W1991" s="36"/>
      <c r="X1991" s="36"/>
      <c r="Y1991" s="36"/>
      <c r="Z1991" s="36"/>
      <c r="AA1991" s="36"/>
      <c r="AB1991" s="36"/>
      <c r="AC1991" s="36"/>
      <c r="AD1991" s="36"/>
      <c r="AE1991" s="36"/>
      <c r="AR1991" s="191" t="s">
        <v>542</v>
      </c>
      <c r="AT1991" s="191" t="s">
        <v>146</v>
      </c>
      <c r="AU1991" s="191" t="s">
        <v>78</v>
      </c>
      <c r="AY1991" s="19" t="s">
        <v>144</v>
      </c>
      <c r="BE1991" s="192">
        <f>IF(N1991="základní",J1991,0)</f>
        <v>0</v>
      </c>
      <c r="BF1991" s="192">
        <f>IF(N1991="snížená",J1991,0)</f>
        <v>0</v>
      </c>
      <c r="BG1991" s="192">
        <f>IF(N1991="zákl. přenesená",J1991,0)</f>
        <v>0</v>
      </c>
      <c r="BH1991" s="192">
        <f>IF(N1991="sníž. přenesená",J1991,0)</f>
        <v>0</v>
      </c>
      <c r="BI1991" s="192">
        <f>IF(N1991="nulová",J1991,0)</f>
        <v>0</v>
      </c>
      <c r="BJ1991" s="19" t="s">
        <v>74</v>
      </c>
      <c r="BK1991" s="192">
        <f>ROUND(I1991*H1991,2)</f>
        <v>0</v>
      </c>
      <c r="BL1991" s="19" t="s">
        <v>542</v>
      </c>
      <c r="BM1991" s="191" t="s">
        <v>2073</v>
      </c>
    </row>
    <row r="1992" spans="1:65" s="2" customFormat="1" ht="10.199999999999999">
      <c r="A1992" s="36"/>
      <c r="B1992" s="37"/>
      <c r="C1992" s="38"/>
      <c r="D1992" s="193" t="s">
        <v>152</v>
      </c>
      <c r="E1992" s="38"/>
      <c r="F1992" s="194" t="s">
        <v>2074</v>
      </c>
      <c r="G1992" s="38"/>
      <c r="H1992" s="38"/>
      <c r="I1992" s="195"/>
      <c r="J1992" s="38"/>
      <c r="K1992" s="38"/>
      <c r="L1992" s="41"/>
      <c r="M1992" s="196"/>
      <c r="N1992" s="197"/>
      <c r="O1992" s="66"/>
      <c r="P1992" s="66"/>
      <c r="Q1992" s="66"/>
      <c r="R1992" s="66"/>
      <c r="S1992" s="66"/>
      <c r="T1992" s="67"/>
      <c r="U1992" s="36"/>
      <c r="V1992" s="36"/>
      <c r="W1992" s="36"/>
      <c r="X1992" s="36"/>
      <c r="Y1992" s="36"/>
      <c r="Z1992" s="36"/>
      <c r="AA1992" s="36"/>
      <c r="AB1992" s="36"/>
      <c r="AC1992" s="36"/>
      <c r="AD1992" s="36"/>
      <c r="AE1992" s="36"/>
      <c r="AT1992" s="19" t="s">
        <v>152</v>
      </c>
      <c r="AU1992" s="19" t="s">
        <v>78</v>
      </c>
    </row>
    <row r="1993" spans="1:65" s="13" customFormat="1" ht="10.199999999999999">
      <c r="B1993" s="198"/>
      <c r="C1993" s="199"/>
      <c r="D1993" s="200" t="s">
        <v>154</v>
      </c>
      <c r="E1993" s="201" t="s">
        <v>19</v>
      </c>
      <c r="F1993" s="202" t="s">
        <v>2075</v>
      </c>
      <c r="G1993" s="199"/>
      <c r="H1993" s="201" t="s">
        <v>19</v>
      </c>
      <c r="I1993" s="203"/>
      <c r="J1993" s="199"/>
      <c r="K1993" s="199"/>
      <c r="L1993" s="204"/>
      <c r="M1993" s="205"/>
      <c r="N1993" s="206"/>
      <c r="O1993" s="206"/>
      <c r="P1993" s="206"/>
      <c r="Q1993" s="206"/>
      <c r="R1993" s="206"/>
      <c r="S1993" s="206"/>
      <c r="T1993" s="207"/>
      <c r="AT1993" s="208" t="s">
        <v>154</v>
      </c>
      <c r="AU1993" s="208" t="s">
        <v>78</v>
      </c>
      <c r="AV1993" s="13" t="s">
        <v>74</v>
      </c>
      <c r="AW1993" s="13" t="s">
        <v>31</v>
      </c>
      <c r="AX1993" s="13" t="s">
        <v>69</v>
      </c>
      <c r="AY1993" s="208" t="s">
        <v>144</v>
      </c>
    </row>
    <row r="1994" spans="1:65" s="14" customFormat="1" ht="10.199999999999999">
      <c r="B1994" s="209"/>
      <c r="C1994" s="210"/>
      <c r="D1994" s="200" t="s">
        <v>154</v>
      </c>
      <c r="E1994" s="211" t="s">
        <v>19</v>
      </c>
      <c r="F1994" s="212" t="s">
        <v>2076</v>
      </c>
      <c r="G1994" s="210"/>
      <c r="H1994" s="213">
        <v>25.524000000000001</v>
      </c>
      <c r="I1994" s="214"/>
      <c r="J1994" s="210"/>
      <c r="K1994" s="210"/>
      <c r="L1994" s="215"/>
      <c r="M1994" s="216"/>
      <c r="N1994" s="217"/>
      <c r="O1994" s="217"/>
      <c r="P1994" s="217"/>
      <c r="Q1994" s="217"/>
      <c r="R1994" s="217"/>
      <c r="S1994" s="217"/>
      <c r="T1994" s="218"/>
      <c r="AT1994" s="219" t="s">
        <v>154</v>
      </c>
      <c r="AU1994" s="219" t="s">
        <v>78</v>
      </c>
      <c r="AV1994" s="14" t="s">
        <v>78</v>
      </c>
      <c r="AW1994" s="14" t="s">
        <v>31</v>
      </c>
      <c r="AX1994" s="14" t="s">
        <v>69</v>
      </c>
      <c r="AY1994" s="219" t="s">
        <v>144</v>
      </c>
    </row>
    <row r="1995" spans="1:65" s="13" customFormat="1" ht="10.199999999999999">
      <c r="B1995" s="198"/>
      <c r="C1995" s="199"/>
      <c r="D1995" s="200" t="s">
        <v>154</v>
      </c>
      <c r="E1995" s="201" t="s">
        <v>19</v>
      </c>
      <c r="F1995" s="202" t="s">
        <v>2077</v>
      </c>
      <c r="G1995" s="199"/>
      <c r="H1995" s="201" t="s">
        <v>19</v>
      </c>
      <c r="I1995" s="203"/>
      <c r="J1995" s="199"/>
      <c r="K1995" s="199"/>
      <c r="L1995" s="204"/>
      <c r="M1995" s="205"/>
      <c r="N1995" s="206"/>
      <c r="O1995" s="206"/>
      <c r="P1995" s="206"/>
      <c r="Q1995" s="206"/>
      <c r="R1995" s="206"/>
      <c r="S1995" s="206"/>
      <c r="T1995" s="207"/>
      <c r="AT1995" s="208" t="s">
        <v>154</v>
      </c>
      <c r="AU1995" s="208" t="s">
        <v>78</v>
      </c>
      <c r="AV1995" s="13" t="s">
        <v>74</v>
      </c>
      <c r="AW1995" s="13" t="s">
        <v>31</v>
      </c>
      <c r="AX1995" s="13" t="s">
        <v>69</v>
      </c>
      <c r="AY1995" s="208" t="s">
        <v>144</v>
      </c>
    </row>
    <row r="1996" spans="1:65" s="14" customFormat="1" ht="10.199999999999999">
      <c r="B1996" s="209"/>
      <c r="C1996" s="210"/>
      <c r="D1996" s="200" t="s">
        <v>154</v>
      </c>
      <c r="E1996" s="211" t="s">
        <v>19</v>
      </c>
      <c r="F1996" s="212" t="s">
        <v>2078</v>
      </c>
      <c r="G1996" s="210"/>
      <c r="H1996" s="213">
        <v>8.8719999999999999</v>
      </c>
      <c r="I1996" s="214"/>
      <c r="J1996" s="210"/>
      <c r="K1996" s="210"/>
      <c r="L1996" s="215"/>
      <c r="M1996" s="216"/>
      <c r="N1996" s="217"/>
      <c r="O1996" s="217"/>
      <c r="P1996" s="217"/>
      <c r="Q1996" s="217"/>
      <c r="R1996" s="217"/>
      <c r="S1996" s="217"/>
      <c r="T1996" s="218"/>
      <c r="AT1996" s="219" t="s">
        <v>154</v>
      </c>
      <c r="AU1996" s="219" t="s">
        <v>78</v>
      </c>
      <c r="AV1996" s="14" t="s">
        <v>78</v>
      </c>
      <c r="AW1996" s="14" t="s">
        <v>31</v>
      </c>
      <c r="AX1996" s="14" t="s">
        <v>69</v>
      </c>
      <c r="AY1996" s="219" t="s">
        <v>144</v>
      </c>
    </row>
    <row r="1997" spans="1:65" s="15" customFormat="1" ht="10.199999999999999">
      <c r="B1997" s="220"/>
      <c r="C1997" s="221"/>
      <c r="D1997" s="200" t="s">
        <v>154</v>
      </c>
      <c r="E1997" s="222" t="s">
        <v>19</v>
      </c>
      <c r="F1997" s="223" t="s">
        <v>158</v>
      </c>
      <c r="G1997" s="221"/>
      <c r="H1997" s="224">
        <v>34.396000000000001</v>
      </c>
      <c r="I1997" s="225"/>
      <c r="J1997" s="221"/>
      <c r="K1997" s="221"/>
      <c r="L1997" s="226"/>
      <c r="M1997" s="227"/>
      <c r="N1997" s="228"/>
      <c r="O1997" s="228"/>
      <c r="P1997" s="228"/>
      <c r="Q1997" s="228"/>
      <c r="R1997" s="228"/>
      <c r="S1997" s="228"/>
      <c r="T1997" s="229"/>
      <c r="AT1997" s="230" t="s">
        <v>154</v>
      </c>
      <c r="AU1997" s="230" t="s">
        <v>78</v>
      </c>
      <c r="AV1997" s="15" t="s">
        <v>106</v>
      </c>
      <c r="AW1997" s="15" t="s">
        <v>31</v>
      </c>
      <c r="AX1997" s="15" t="s">
        <v>74</v>
      </c>
      <c r="AY1997" s="230" t="s">
        <v>144</v>
      </c>
    </row>
    <row r="1998" spans="1:65" s="2" customFormat="1" ht="16.5" customHeight="1">
      <c r="A1998" s="36"/>
      <c r="B1998" s="37"/>
      <c r="C1998" s="231" t="s">
        <v>2079</v>
      </c>
      <c r="D1998" s="231" t="s">
        <v>195</v>
      </c>
      <c r="E1998" s="232" t="s">
        <v>2035</v>
      </c>
      <c r="F1998" s="233" t="s">
        <v>2036</v>
      </c>
      <c r="G1998" s="234" t="s">
        <v>232</v>
      </c>
      <c r="H1998" s="235">
        <v>39.555</v>
      </c>
      <c r="I1998" s="236"/>
      <c r="J1998" s="237">
        <f>ROUND(I1998*H1998,2)</f>
        <v>0</v>
      </c>
      <c r="K1998" s="233" t="s">
        <v>150</v>
      </c>
      <c r="L1998" s="238"/>
      <c r="M1998" s="239" t="s">
        <v>19</v>
      </c>
      <c r="N1998" s="240" t="s">
        <v>40</v>
      </c>
      <c r="O1998" s="66"/>
      <c r="P1998" s="189">
        <f>O1998*H1998</f>
        <v>0</v>
      </c>
      <c r="Q1998" s="189">
        <v>2.9999999999999997E-4</v>
      </c>
      <c r="R1998" s="189">
        <f>Q1998*H1998</f>
        <v>1.1866499999999999E-2</v>
      </c>
      <c r="S1998" s="189">
        <v>0</v>
      </c>
      <c r="T1998" s="190">
        <f>S1998*H1998</f>
        <v>0</v>
      </c>
      <c r="U1998" s="36"/>
      <c r="V1998" s="36"/>
      <c r="W1998" s="36"/>
      <c r="X1998" s="36"/>
      <c r="Y1998" s="36"/>
      <c r="Z1998" s="36"/>
      <c r="AA1998" s="36"/>
      <c r="AB1998" s="36"/>
      <c r="AC1998" s="36"/>
      <c r="AD1998" s="36"/>
      <c r="AE1998" s="36"/>
      <c r="AR1998" s="191" t="s">
        <v>684</v>
      </c>
      <c r="AT1998" s="191" t="s">
        <v>195</v>
      </c>
      <c r="AU1998" s="191" t="s">
        <v>78</v>
      </c>
      <c r="AY1998" s="19" t="s">
        <v>144</v>
      </c>
      <c r="BE1998" s="192">
        <f>IF(N1998="základní",J1998,0)</f>
        <v>0</v>
      </c>
      <c r="BF1998" s="192">
        <f>IF(N1998="snížená",J1998,0)</f>
        <v>0</v>
      </c>
      <c r="BG1998" s="192">
        <f>IF(N1998="zákl. přenesená",J1998,0)</f>
        <v>0</v>
      </c>
      <c r="BH1998" s="192">
        <f>IF(N1998="sníž. přenesená",J1998,0)</f>
        <v>0</v>
      </c>
      <c r="BI1998" s="192">
        <f>IF(N1998="nulová",J1998,0)</f>
        <v>0</v>
      </c>
      <c r="BJ1998" s="19" t="s">
        <v>74</v>
      </c>
      <c r="BK1998" s="192">
        <f>ROUND(I1998*H1998,2)</f>
        <v>0</v>
      </c>
      <c r="BL1998" s="19" t="s">
        <v>542</v>
      </c>
      <c r="BM1998" s="191" t="s">
        <v>2080</v>
      </c>
    </row>
    <row r="1999" spans="1:65" s="2" customFormat="1" ht="10.199999999999999">
      <c r="A1999" s="36"/>
      <c r="B1999" s="37"/>
      <c r="C1999" s="38"/>
      <c r="D1999" s="193" t="s">
        <v>152</v>
      </c>
      <c r="E1999" s="38"/>
      <c r="F1999" s="194" t="s">
        <v>2038</v>
      </c>
      <c r="G1999" s="38"/>
      <c r="H1999" s="38"/>
      <c r="I1999" s="195"/>
      <c r="J1999" s="38"/>
      <c r="K1999" s="38"/>
      <c r="L1999" s="41"/>
      <c r="M1999" s="196"/>
      <c r="N1999" s="197"/>
      <c r="O1999" s="66"/>
      <c r="P1999" s="66"/>
      <c r="Q1999" s="66"/>
      <c r="R1999" s="66"/>
      <c r="S1999" s="66"/>
      <c r="T1999" s="67"/>
      <c r="U1999" s="36"/>
      <c r="V1999" s="36"/>
      <c r="W1999" s="36"/>
      <c r="X1999" s="36"/>
      <c r="Y1999" s="36"/>
      <c r="Z1999" s="36"/>
      <c r="AA1999" s="36"/>
      <c r="AB1999" s="36"/>
      <c r="AC1999" s="36"/>
      <c r="AD1999" s="36"/>
      <c r="AE1999" s="36"/>
      <c r="AT1999" s="19" t="s">
        <v>152</v>
      </c>
      <c r="AU1999" s="19" t="s">
        <v>78</v>
      </c>
    </row>
    <row r="2000" spans="1:65" s="13" customFormat="1" ht="10.199999999999999">
      <c r="B2000" s="198"/>
      <c r="C2000" s="199"/>
      <c r="D2000" s="200" t="s">
        <v>154</v>
      </c>
      <c r="E2000" s="201" t="s">
        <v>19</v>
      </c>
      <c r="F2000" s="202" t="s">
        <v>1271</v>
      </c>
      <c r="G2000" s="199"/>
      <c r="H2000" s="201" t="s">
        <v>19</v>
      </c>
      <c r="I2000" s="203"/>
      <c r="J2000" s="199"/>
      <c r="K2000" s="199"/>
      <c r="L2000" s="204"/>
      <c r="M2000" s="205"/>
      <c r="N2000" s="206"/>
      <c r="O2000" s="206"/>
      <c r="P2000" s="206"/>
      <c r="Q2000" s="206"/>
      <c r="R2000" s="206"/>
      <c r="S2000" s="206"/>
      <c r="T2000" s="207"/>
      <c r="AT2000" s="208" t="s">
        <v>154</v>
      </c>
      <c r="AU2000" s="208" t="s">
        <v>78</v>
      </c>
      <c r="AV2000" s="13" t="s">
        <v>74</v>
      </c>
      <c r="AW2000" s="13" t="s">
        <v>31</v>
      </c>
      <c r="AX2000" s="13" t="s">
        <v>69</v>
      </c>
      <c r="AY2000" s="208" t="s">
        <v>144</v>
      </c>
    </row>
    <row r="2001" spans="1:65" s="14" customFormat="1" ht="10.199999999999999">
      <c r="B2001" s="209"/>
      <c r="C2001" s="210"/>
      <c r="D2001" s="200" t="s">
        <v>154</v>
      </c>
      <c r="E2001" s="211" t="s">
        <v>19</v>
      </c>
      <c r="F2001" s="212" t="s">
        <v>2081</v>
      </c>
      <c r="G2001" s="210"/>
      <c r="H2001" s="213">
        <v>39.555</v>
      </c>
      <c r="I2001" s="214"/>
      <c r="J2001" s="210"/>
      <c r="K2001" s="210"/>
      <c r="L2001" s="215"/>
      <c r="M2001" s="216"/>
      <c r="N2001" s="217"/>
      <c r="O2001" s="217"/>
      <c r="P2001" s="217"/>
      <c r="Q2001" s="217"/>
      <c r="R2001" s="217"/>
      <c r="S2001" s="217"/>
      <c r="T2001" s="218"/>
      <c r="AT2001" s="219" t="s">
        <v>154</v>
      </c>
      <c r="AU2001" s="219" t="s">
        <v>78</v>
      </c>
      <c r="AV2001" s="14" t="s">
        <v>78</v>
      </c>
      <c r="AW2001" s="14" t="s">
        <v>31</v>
      </c>
      <c r="AX2001" s="14" t="s">
        <v>69</v>
      </c>
      <c r="AY2001" s="219" t="s">
        <v>144</v>
      </c>
    </row>
    <row r="2002" spans="1:65" s="15" customFormat="1" ht="10.199999999999999">
      <c r="B2002" s="220"/>
      <c r="C2002" s="221"/>
      <c r="D2002" s="200" t="s">
        <v>154</v>
      </c>
      <c r="E2002" s="222" t="s">
        <v>19</v>
      </c>
      <c r="F2002" s="223" t="s">
        <v>158</v>
      </c>
      <c r="G2002" s="221"/>
      <c r="H2002" s="224">
        <v>39.555</v>
      </c>
      <c r="I2002" s="225"/>
      <c r="J2002" s="221"/>
      <c r="K2002" s="221"/>
      <c r="L2002" s="226"/>
      <c r="M2002" s="227"/>
      <c r="N2002" s="228"/>
      <c r="O2002" s="228"/>
      <c r="P2002" s="228"/>
      <c r="Q2002" s="228"/>
      <c r="R2002" s="228"/>
      <c r="S2002" s="228"/>
      <c r="T2002" s="229"/>
      <c r="AT2002" s="230" t="s">
        <v>154</v>
      </c>
      <c r="AU2002" s="230" t="s">
        <v>78</v>
      </c>
      <c r="AV2002" s="15" t="s">
        <v>106</v>
      </c>
      <c r="AW2002" s="15" t="s">
        <v>31</v>
      </c>
      <c r="AX2002" s="15" t="s">
        <v>74</v>
      </c>
      <c r="AY2002" s="230" t="s">
        <v>144</v>
      </c>
    </row>
    <row r="2003" spans="1:65" s="2" customFormat="1" ht="24.15" customHeight="1">
      <c r="A2003" s="36"/>
      <c r="B2003" s="37"/>
      <c r="C2003" s="180" t="s">
        <v>2082</v>
      </c>
      <c r="D2003" s="180" t="s">
        <v>146</v>
      </c>
      <c r="E2003" s="181" t="s">
        <v>2083</v>
      </c>
      <c r="F2003" s="182" t="s">
        <v>2084</v>
      </c>
      <c r="G2003" s="183" t="s">
        <v>232</v>
      </c>
      <c r="H2003" s="184">
        <v>34.396000000000001</v>
      </c>
      <c r="I2003" s="185"/>
      <c r="J2003" s="186">
        <f>ROUND(I2003*H2003,2)</f>
        <v>0</v>
      </c>
      <c r="K2003" s="182" t="s">
        <v>150</v>
      </c>
      <c r="L2003" s="41"/>
      <c r="M2003" s="187" t="s">
        <v>19</v>
      </c>
      <c r="N2003" s="188" t="s">
        <v>40</v>
      </c>
      <c r="O2003" s="66"/>
      <c r="P2003" s="189">
        <f>O2003*H2003</f>
        <v>0</v>
      </c>
      <c r="Q2003" s="189">
        <v>3.0000000000000001E-5</v>
      </c>
      <c r="R2003" s="189">
        <f>Q2003*H2003</f>
        <v>1.03188E-3</v>
      </c>
      <c r="S2003" s="189">
        <v>0</v>
      </c>
      <c r="T2003" s="190">
        <f>S2003*H2003</f>
        <v>0</v>
      </c>
      <c r="U2003" s="36"/>
      <c r="V2003" s="36"/>
      <c r="W2003" s="36"/>
      <c r="X2003" s="36"/>
      <c r="Y2003" s="36"/>
      <c r="Z2003" s="36"/>
      <c r="AA2003" s="36"/>
      <c r="AB2003" s="36"/>
      <c r="AC2003" s="36"/>
      <c r="AD2003" s="36"/>
      <c r="AE2003" s="36"/>
      <c r="AR2003" s="191" t="s">
        <v>542</v>
      </c>
      <c r="AT2003" s="191" t="s">
        <v>146</v>
      </c>
      <c r="AU2003" s="191" t="s">
        <v>78</v>
      </c>
      <c r="AY2003" s="19" t="s">
        <v>144</v>
      </c>
      <c r="BE2003" s="192">
        <f>IF(N2003="základní",J2003,0)</f>
        <v>0</v>
      </c>
      <c r="BF2003" s="192">
        <f>IF(N2003="snížená",J2003,0)</f>
        <v>0</v>
      </c>
      <c r="BG2003" s="192">
        <f>IF(N2003="zákl. přenesená",J2003,0)</f>
        <v>0</v>
      </c>
      <c r="BH2003" s="192">
        <f>IF(N2003="sníž. přenesená",J2003,0)</f>
        <v>0</v>
      </c>
      <c r="BI2003" s="192">
        <f>IF(N2003="nulová",J2003,0)</f>
        <v>0</v>
      </c>
      <c r="BJ2003" s="19" t="s">
        <v>74</v>
      </c>
      <c r="BK2003" s="192">
        <f>ROUND(I2003*H2003,2)</f>
        <v>0</v>
      </c>
      <c r="BL2003" s="19" t="s">
        <v>542</v>
      </c>
      <c r="BM2003" s="191" t="s">
        <v>2085</v>
      </c>
    </row>
    <row r="2004" spans="1:65" s="2" customFormat="1" ht="10.199999999999999">
      <c r="A2004" s="36"/>
      <c r="B2004" s="37"/>
      <c r="C2004" s="38"/>
      <c r="D2004" s="193" t="s">
        <v>152</v>
      </c>
      <c r="E2004" s="38"/>
      <c r="F2004" s="194" t="s">
        <v>2086</v>
      </c>
      <c r="G2004" s="38"/>
      <c r="H2004" s="38"/>
      <c r="I2004" s="195"/>
      <c r="J2004" s="38"/>
      <c r="K2004" s="38"/>
      <c r="L2004" s="41"/>
      <c r="M2004" s="196"/>
      <c r="N2004" s="197"/>
      <c r="O2004" s="66"/>
      <c r="P2004" s="66"/>
      <c r="Q2004" s="66"/>
      <c r="R2004" s="66"/>
      <c r="S2004" s="66"/>
      <c r="T2004" s="67"/>
      <c r="U2004" s="36"/>
      <c r="V2004" s="36"/>
      <c r="W2004" s="36"/>
      <c r="X2004" s="36"/>
      <c r="Y2004" s="36"/>
      <c r="Z2004" s="36"/>
      <c r="AA2004" s="36"/>
      <c r="AB2004" s="36"/>
      <c r="AC2004" s="36"/>
      <c r="AD2004" s="36"/>
      <c r="AE2004" s="36"/>
      <c r="AT2004" s="19" t="s">
        <v>152</v>
      </c>
      <c r="AU2004" s="19" t="s">
        <v>78</v>
      </c>
    </row>
    <row r="2005" spans="1:65" s="13" customFormat="1" ht="10.199999999999999">
      <c r="B2005" s="198"/>
      <c r="C2005" s="199"/>
      <c r="D2005" s="200" t="s">
        <v>154</v>
      </c>
      <c r="E2005" s="201" t="s">
        <v>19</v>
      </c>
      <c r="F2005" s="202" t="s">
        <v>2075</v>
      </c>
      <c r="G2005" s="199"/>
      <c r="H2005" s="201" t="s">
        <v>19</v>
      </c>
      <c r="I2005" s="203"/>
      <c r="J2005" s="199"/>
      <c r="K2005" s="199"/>
      <c r="L2005" s="204"/>
      <c r="M2005" s="205"/>
      <c r="N2005" s="206"/>
      <c r="O2005" s="206"/>
      <c r="P2005" s="206"/>
      <c r="Q2005" s="206"/>
      <c r="R2005" s="206"/>
      <c r="S2005" s="206"/>
      <c r="T2005" s="207"/>
      <c r="AT2005" s="208" t="s">
        <v>154</v>
      </c>
      <c r="AU2005" s="208" t="s">
        <v>78</v>
      </c>
      <c r="AV2005" s="13" t="s">
        <v>74</v>
      </c>
      <c r="AW2005" s="13" t="s">
        <v>31</v>
      </c>
      <c r="AX2005" s="13" t="s">
        <v>69</v>
      </c>
      <c r="AY2005" s="208" t="s">
        <v>144</v>
      </c>
    </row>
    <row r="2006" spans="1:65" s="14" customFormat="1" ht="10.199999999999999">
      <c r="B2006" s="209"/>
      <c r="C2006" s="210"/>
      <c r="D2006" s="200" t="s">
        <v>154</v>
      </c>
      <c r="E2006" s="211" t="s">
        <v>19</v>
      </c>
      <c r="F2006" s="212" t="s">
        <v>2076</v>
      </c>
      <c r="G2006" s="210"/>
      <c r="H2006" s="213">
        <v>25.524000000000001</v>
      </c>
      <c r="I2006" s="214"/>
      <c r="J2006" s="210"/>
      <c r="K2006" s="210"/>
      <c r="L2006" s="215"/>
      <c r="M2006" s="216"/>
      <c r="N2006" s="217"/>
      <c r="O2006" s="217"/>
      <c r="P2006" s="217"/>
      <c r="Q2006" s="217"/>
      <c r="R2006" s="217"/>
      <c r="S2006" s="217"/>
      <c r="T2006" s="218"/>
      <c r="AT2006" s="219" t="s">
        <v>154</v>
      </c>
      <c r="AU2006" s="219" t="s">
        <v>78</v>
      </c>
      <c r="AV2006" s="14" t="s">
        <v>78</v>
      </c>
      <c r="AW2006" s="14" t="s">
        <v>31</v>
      </c>
      <c r="AX2006" s="14" t="s">
        <v>69</v>
      </c>
      <c r="AY2006" s="219" t="s">
        <v>144</v>
      </c>
    </row>
    <row r="2007" spans="1:65" s="13" customFormat="1" ht="10.199999999999999">
      <c r="B2007" s="198"/>
      <c r="C2007" s="199"/>
      <c r="D2007" s="200" t="s">
        <v>154</v>
      </c>
      <c r="E2007" s="201" t="s">
        <v>19</v>
      </c>
      <c r="F2007" s="202" t="s">
        <v>2077</v>
      </c>
      <c r="G2007" s="199"/>
      <c r="H2007" s="201" t="s">
        <v>19</v>
      </c>
      <c r="I2007" s="203"/>
      <c r="J2007" s="199"/>
      <c r="K2007" s="199"/>
      <c r="L2007" s="204"/>
      <c r="M2007" s="205"/>
      <c r="N2007" s="206"/>
      <c r="O2007" s="206"/>
      <c r="P2007" s="206"/>
      <c r="Q2007" s="206"/>
      <c r="R2007" s="206"/>
      <c r="S2007" s="206"/>
      <c r="T2007" s="207"/>
      <c r="AT2007" s="208" t="s">
        <v>154</v>
      </c>
      <c r="AU2007" s="208" t="s">
        <v>78</v>
      </c>
      <c r="AV2007" s="13" t="s">
        <v>74</v>
      </c>
      <c r="AW2007" s="13" t="s">
        <v>31</v>
      </c>
      <c r="AX2007" s="13" t="s">
        <v>69</v>
      </c>
      <c r="AY2007" s="208" t="s">
        <v>144</v>
      </c>
    </row>
    <row r="2008" spans="1:65" s="14" customFormat="1" ht="10.199999999999999">
      <c r="B2008" s="209"/>
      <c r="C2008" s="210"/>
      <c r="D2008" s="200" t="s">
        <v>154</v>
      </c>
      <c r="E2008" s="211" t="s">
        <v>19</v>
      </c>
      <c r="F2008" s="212" t="s">
        <v>2078</v>
      </c>
      <c r="G2008" s="210"/>
      <c r="H2008" s="213">
        <v>8.8719999999999999</v>
      </c>
      <c r="I2008" s="214"/>
      <c r="J2008" s="210"/>
      <c r="K2008" s="210"/>
      <c r="L2008" s="215"/>
      <c r="M2008" s="216"/>
      <c r="N2008" s="217"/>
      <c r="O2008" s="217"/>
      <c r="P2008" s="217"/>
      <c r="Q2008" s="217"/>
      <c r="R2008" s="217"/>
      <c r="S2008" s="217"/>
      <c r="T2008" s="218"/>
      <c r="AT2008" s="219" t="s">
        <v>154</v>
      </c>
      <c r="AU2008" s="219" t="s">
        <v>78</v>
      </c>
      <c r="AV2008" s="14" t="s">
        <v>78</v>
      </c>
      <c r="AW2008" s="14" t="s">
        <v>31</v>
      </c>
      <c r="AX2008" s="14" t="s">
        <v>69</v>
      </c>
      <c r="AY2008" s="219" t="s">
        <v>144</v>
      </c>
    </row>
    <row r="2009" spans="1:65" s="15" customFormat="1" ht="10.199999999999999">
      <c r="B2009" s="220"/>
      <c r="C2009" s="221"/>
      <c r="D2009" s="200" t="s">
        <v>154</v>
      </c>
      <c r="E2009" s="222" t="s">
        <v>19</v>
      </c>
      <c r="F2009" s="223" t="s">
        <v>158</v>
      </c>
      <c r="G2009" s="221"/>
      <c r="H2009" s="224">
        <v>34.396000000000001</v>
      </c>
      <c r="I2009" s="225"/>
      <c r="J2009" s="221"/>
      <c r="K2009" s="221"/>
      <c r="L2009" s="226"/>
      <c r="M2009" s="227"/>
      <c r="N2009" s="228"/>
      <c r="O2009" s="228"/>
      <c r="P2009" s="228"/>
      <c r="Q2009" s="228"/>
      <c r="R2009" s="228"/>
      <c r="S2009" s="228"/>
      <c r="T2009" s="229"/>
      <c r="AT2009" s="230" t="s">
        <v>154</v>
      </c>
      <c r="AU2009" s="230" t="s">
        <v>78</v>
      </c>
      <c r="AV2009" s="15" t="s">
        <v>106</v>
      </c>
      <c r="AW2009" s="15" t="s">
        <v>31</v>
      </c>
      <c r="AX2009" s="15" t="s">
        <v>74</v>
      </c>
      <c r="AY2009" s="230" t="s">
        <v>144</v>
      </c>
    </row>
    <row r="2010" spans="1:65" s="2" customFormat="1" ht="21.75" customHeight="1">
      <c r="A2010" s="36"/>
      <c r="B2010" s="37"/>
      <c r="C2010" s="231" t="s">
        <v>2087</v>
      </c>
      <c r="D2010" s="231" t="s">
        <v>195</v>
      </c>
      <c r="E2010" s="232" t="s">
        <v>2024</v>
      </c>
      <c r="F2010" s="233" t="s">
        <v>2025</v>
      </c>
      <c r="G2010" s="234" t="s">
        <v>232</v>
      </c>
      <c r="H2010" s="235">
        <v>39.555</v>
      </c>
      <c r="I2010" s="236"/>
      <c r="J2010" s="237">
        <f>ROUND(I2010*H2010,2)</f>
        <v>0</v>
      </c>
      <c r="K2010" s="233" t="s">
        <v>150</v>
      </c>
      <c r="L2010" s="238"/>
      <c r="M2010" s="239" t="s">
        <v>19</v>
      </c>
      <c r="N2010" s="240" t="s">
        <v>40</v>
      </c>
      <c r="O2010" s="66"/>
      <c r="P2010" s="189">
        <f>O2010*H2010</f>
        <v>0</v>
      </c>
      <c r="Q2010" s="189">
        <v>1.9E-3</v>
      </c>
      <c r="R2010" s="189">
        <f>Q2010*H2010</f>
        <v>7.5154499999999999E-2</v>
      </c>
      <c r="S2010" s="189">
        <v>0</v>
      </c>
      <c r="T2010" s="190">
        <f>S2010*H2010</f>
        <v>0</v>
      </c>
      <c r="U2010" s="36"/>
      <c r="V2010" s="36"/>
      <c r="W2010" s="36"/>
      <c r="X2010" s="36"/>
      <c r="Y2010" s="36"/>
      <c r="Z2010" s="36"/>
      <c r="AA2010" s="36"/>
      <c r="AB2010" s="36"/>
      <c r="AC2010" s="36"/>
      <c r="AD2010" s="36"/>
      <c r="AE2010" s="36"/>
      <c r="AR2010" s="191" t="s">
        <v>684</v>
      </c>
      <c r="AT2010" s="191" t="s">
        <v>195</v>
      </c>
      <c r="AU2010" s="191" t="s">
        <v>78</v>
      </c>
      <c r="AY2010" s="19" t="s">
        <v>144</v>
      </c>
      <c r="BE2010" s="192">
        <f>IF(N2010="základní",J2010,0)</f>
        <v>0</v>
      </c>
      <c r="BF2010" s="192">
        <f>IF(N2010="snížená",J2010,0)</f>
        <v>0</v>
      </c>
      <c r="BG2010" s="192">
        <f>IF(N2010="zákl. přenesená",J2010,0)</f>
        <v>0</v>
      </c>
      <c r="BH2010" s="192">
        <f>IF(N2010="sníž. přenesená",J2010,0)</f>
        <v>0</v>
      </c>
      <c r="BI2010" s="192">
        <f>IF(N2010="nulová",J2010,0)</f>
        <v>0</v>
      </c>
      <c r="BJ2010" s="19" t="s">
        <v>74</v>
      </c>
      <c r="BK2010" s="192">
        <f>ROUND(I2010*H2010,2)</f>
        <v>0</v>
      </c>
      <c r="BL2010" s="19" t="s">
        <v>542</v>
      </c>
      <c r="BM2010" s="191" t="s">
        <v>2088</v>
      </c>
    </row>
    <row r="2011" spans="1:65" s="2" customFormat="1" ht="10.199999999999999">
      <c r="A2011" s="36"/>
      <c r="B2011" s="37"/>
      <c r="C2011" s="38"/>
      <c r="D2011" s="193" t="s">
        <v>152</v>
      </c>
      <c r="E2011" s="38"/>
      <c r="F2011" s="194" t="s">
        <v>2027</v>
      </c>
      <c r="G2011" s="38"/>
      <c r="H2011" s="38"/>
      <c r="I2011" s="195"/>
      <c r="J2011" s="38"/>
      <c r="K2011" s="38"/>
      <c r="L2011" s="41"/>
      <c r="M2011" s="196"/>
      <c r="N2011" s="197"/>
      <c r="O2011" s="66"/>
      <c r="P2011" s="66"/>
      <c r="Q2011" s="66"/>
      <c r="R2011" s="66"/>
      <c r="S2011" s="66"/>
      <c r="T2011" s="67"/>
      <c r="U2011" s="36"/>
      <c r="V2011" s="36"/>
      <c r="W2011" s="36"/>
      <c r="X2011" s="36"/>
      <c r="Y2011" s="36"/>
      <c r="Z2011" s="36"/>
      <c r="AA2011" s="36"/>
      <c r="AB2011" s="36"/>
      <c r="AC2011" s="36"/>
      <c r="AD2011" s="36"/>
      <c r="AE2011" s="36"/>
      <c r="AT2011" s="19" t="s">
        <v>152</v>
      </c>
      <c r="AU2011" s="19" t="s">
        <v>78</v>
      </c>
    </row>
    <row r="2012" spans="1:65" s="13" customFormat="1" ht="10.199999999999999">
      <c r="B2012" s="198"/>
      <c r="C2012" s="199"/>
      <c r="D2012" s="200" t="s">
        <v>154</v>
      </c>
      <c r="E2012" s="201" t="s">
        <v>19</v>
      </c>
      <c r="F2012" s="202" t="s">
        <v>1271</v>
      </c>
      <c r="G2012" s="199"/>
      <c r="H2012" s="201" t="s">
        <v>19</v>
      </c>
      <c r="I2012" s="203"/>
      <c r="J2012" s="199"/>
      <c r="K2012" s="199"/>
      <c r="L2012" s="204"/>
      <c r="M2012" s="205"/>
      <c r="N2012" s="206"/>
      <c r="O2012" s="206"/>
      <c r="P2012" s="206"/>
      <c r="Q2012" s="206"/>
      <c r="R2012" s="206"/>
      <c r="S2012" s="206"/>
      <c r="T2012" s="207"/>
      <c r="AT2012" s="208" t="s">
        <v>154</v>
      </c>
      <c r="AU2012" s="208" t="s">
        <v>78</v>
      </c>
      <c r="AV2012" s="13" t="s">
        <v>74</v>
      </c>
      <c r="AW2012" s="13" t="s">
        <v>31</v>
      </c>
      <c r="AX2012" s="13" t="s">
        <v>69</v>
      </c>
      <c r="AY2012" s="208" t="s">
        <v>144</v>
      </c>
    </row>
    <row r="2013" spans="1:65" s="14" customFormat="1" ht="10.199999999999999">
      <c r="B2013" s="209"/>
      <c r="C2013" s="210"/>
      <c r="D2013" s="200" t="s">
        <v>154</v>
      </c>
      <c r="E2013" s="211" t="s">
        <v>19</v>
      </c>
      <c r="F2013" s="212" t="s">
        <v>2081</v>
      </c>
      <c r="G2013" s="210"/>
      <c r="H2013" s="213">
        <v>39.555</v>
      </c>
      <c r="I2013" s="214"/>
      <c r="J2013" s="210"/>
      <c r="K2013" s="210"/>
      <c r="L2013" s="215"/>
      <c r="M2013" s="216"/>
      <c r="N2013" s="217"/>
      <c r="O2013" s="217"/>
      <c r="P2013" s="217"/>
      <c r="Q2013" s="217"/>
      <c r="R2013" s="217"/>
      <c r="S2013" s="217"/>
      <c r="T2013" s="218"/>
      <c r="AT2013" s="219" t="s">
        <v>154</v>
      </c>
      <c r="AU2013" s="219" t="s">
        <v>78</v>
      </c>
      <c r="AV2013" s="14" t="s">
        <v>78</v>
      </c>
      <c r="AW2013" s="14" t="s">
        <v>31</v>
      </c>
      <c r="AX2013" s="14" t="s">
        <v>69</v>
      </c>
      <c r="AY2013" s="219" t="s">
        <v>144</v>
      </c>
    </row>
    <row r="2014" spans="1:65" s="15" customFormat="1" ht="10.199999999999999">
      <c r="B2014" s="220"/>
      <c r="C2014" s="221"/>
      <c r="D2014" s="200" t="s">
        <v>154</v>
      </c>
      <c r="E2014" s="222" t="s">
        <v>19</v>
      </c>
      <c r="F2014" s="223" t="s">
        <v>158</v>
      </c>
      <c r="G2014" s="221"/>
      <c r="H2014" s="224">
        <v>39.555</v>
      </c>
      <c r="I2014" s="225"/>
      <c r="J2014" s="221"/>
      <c r="K2014" s="221"/>
      <c r="L2014" s="226"/>
      <c r="M2014" s="227"/>
      <c r="N2014" s="228"/>
      <c r="O2014" s="228"/>
      <c r="P2014" s="228"/>
      <c r="Q2014" s="228"/>
      <c r="R2014" s="228"/>
      <c r="S2014" s="228"/>
      <c r="T2014" s="229"/>
      <c r="AT2014" s="230" t="s">
        <v>154</v>
      </c>
      <c r="AU2014" s="230" t="s">
        <v>78</v>
      </c>
      <c r="AV2014" s="15" t="s">
        <v>106</v>
      </c>
      <c r="AW2014" s="15" t="s">
        <v>31</v>
      </c>
      <c r="AX2014" s="15" t="s">
        <v>74</v>
      </c>
      <c r="AY2014" s="230" t="s">
        <v>144</v>
      </c>
    </row>
    <row r="2015" spans="1:65" s="2" customFormat="1" ht="24.15" customHeight="1">
      <c r="A2015" s="36"/>
      <c r="B2015" s="37"/>
      <c r="C2015" s="180" t="s">
        <v>2089</v>
      </c>
      <c r="D2015" s="180" t="s">
        <v>146</v>
      </c>
      <c r="E2015" s="181" t="s">
        <v>2090</v>
      </c>
      <c r="F2015" s="182" t="s">
        <v>2091</v>
      </c>
      <c r="G2015" s="183" t="s">
        <v>653</v>
      </c>
      <c r="H2015" s="184">
        <v>1</v>
      </c>
      <c r="I2015" s="185"/>
      <c r="J2015" s="186">
        <f>ROUND(I2015*H2015,2)</f>
        <v>0</v>
      </c>
      <c r="K2015" s="182" t="s">
        <v>150</v>
      </c>
      <c r="L2015" s="41"/>
      <c r="M2015" s="187" t="s">
        <v>19</v>
      </c>
      <c r="N2015" s="188" t="s">
        <v>40</v>
      </c>
      <c r="O2015" s="66"/>
      <c r="P2015" s="189">
        <f>O2015*H2015</f>
        <v>0</v>
      </c>
      <c r="Q2015" s="189">
        <v>1E-4</v>
      </c>
      <c r="R2015" s="189">
        <f>Q2015*H2015</f>
        <v>1E-4</v>
      </c>
      <c r="S2015" s="189">
        <v>0</v>
      </c>
      <c r="T2015" s="190">
        <f>S2015*H2015</f>
        <v>0</v>
      </c>
      <c r="U2015" s="36"/>
      <c r="V2015" s="36"/>
      <c r="W2015" s="36"/>
      <c r="X2015" s="36"/>
      <c r="Y2015" s="36"/>
      <c r="Z2015" s="36"/>
      <c r="AA2015" s="36"/>
      <c r="AB2015" s="36"/>
      <c r="AC2015" s="36"/>
      <c r="AD2015" s="36"/>
      <c r="AE2015" s="36"/>
      <c r="AR2015" s="191" t="s">
        <v>542</v>
      </c>
      <c r="AT2015" s="191" t="s">
        <v>146</v>
      </c>
      <c r="AU2015" s="191" t="s">
        <v>78</v>
      </c>
      <c r="AY2015" s="19" t="s">
        <v>144</v>
      </c>
      <c r="BE2015" s="192">
        <f>IF(N2015="základní",J2015,0)</f>
        <v>0</v>
      </c>
      <c r="BF2015" s="192">
        <f>IF(N2015="snížená",J2015,0)</f>
        <v>0</v>
      </c>
      <c r="BG2015" s="192">
        <f>IF(N2015="zákl. přenesená",J2015,0)</f>
        <v>0</v>
      </c>
      <c r="BH2015" s="192">
        <f>IF(N2015="sníž. přenesená",J2015,0)</f>
        <v>0</v>
      </c>
      <c r="BI2015" s="192">
        <f>IF(N2015="nulová",J2015,0)</f>
        <v>0</v>
      </c>
      <c r="BJ2015" s="19" t="s">
        <v>74</v>
      </c>
      <c r="BK2015" s="192">
        <f>ROUND(I2015*H2015,2)</f>
        <v>0</v>
      </c>
      <c r="BL2015" s="19" t="s">
        <v>542</v>
      </c>
      <c r="BM2015" s="191" t="s">
        <v>2092</v>
      </c>
    </row>
    <row r="2016" spans="1:65" s="2" customFormat="1" ht="10.199999999999999">
      <c r="A2016" s="36"/>
      <c r="B2016" s="37"/>
      <c r="C2016" s="38"/>
      <c r="D2016" s="193" t="s">
        <v>152</v>
      </c>
      <c r="E2016" s="38"/>
      <c r="F2016" s="194" t="s">
        <v>2093</v>
      </c>
      <c r="G2016" s="38"/>
      <c r="H2016" s="38"/>
      <c r="I2016" s="195"/>
      <c r="J2016" s="38"/>
      <c r="K2016" s="38"/>
      <c r="L2016" s="41"/>
      <c r="M2016" s="196"/>
      <c r="N2016" s="197"/>
      <c r="O2016" s="66"/>
      <c r="P2016" s="66"/>
      <c r="Q2016" s="66"/>
      <c r="R2016" s="66"/>
      <c r="S2016" s="66"/>
      <c r="T2016" s="67"/>
      <c r="U2016" s="36"/>
      <c r="V2016" s="36"/>
      <c r="W2016" s="36"/>
      <c r="X2016" s="36"/>
      <c r="Y2016" s="36"/>
      <c r="Z2016" s="36"/>
      <c r="AA2016" s="36"/>
      <c r="AB2016" s="36"/>
      <c r="AC2016" s="36"/>
      <c r="AD2016" s="36"/>
      <c r="AE2016" s="36"/>
      <c r="AT2016" s="19" t="s">
        <v>152</v>
      </c>
      <c r="AU2016" s="19" t="s">
        <v>78</v>
      </c>
    </row>
    <row r="2017" spans="1:65" s="13" customFormat="1" ht="10.199999999999999">
      <c r="B2017" s="198"/>
      <c r="C2017" s="199"/>
      <c r="D2017" s="200" t="s">
        <v>154</v>
      </c>
      <c r="E2017" s="201" t="s">
        <v>19</v>
      </c>
      <c r="F2017" s="202" t="s">
        <v>2094</v>
      </c>
      <c r="G2017" s="199"/>
      <c r="H2017" s="201" t="s">
        <v>19</v>
      </c>
      <c r="I2017" s="203"/>
      <c r="J2017" s="199"/>
      <c r="K2017" s="199"/>
      <c r="L2017" s="204"/>
      <c r="M2017" s="205"/>
      <c r="N2017" s="206"/>
      <c r="O2017" s="206"/>
      <c r="P2017" s="206"/>
      <c r="Q2017" s="206"/>
      <c r="R2017" s="206"/>
      <c r="S2017" s="206"/>
      <c r="T2017" s="207"/>
      <c r="AT2017" s="208" t="s">
        <v>154</v>
      </c>
      <c r="AU2017" s="208" t="s">
        <v>78</v>
      </c>
      <c r="AV2017" s="13" t="s">
        <v>74</v>
      </c>
      <c r="AW2017" s="13" t="s">
        <v>31</v>
      </c>
      <c r="AX2017" s="13" t="s">
        <v>69</v>
      </c>
      <c r="AY2017" s="208" t="s">
        <v>144</v>
      </c>
    </row>
    <row r="2018" spans="1:65" s="14" customFormat="1" ht="10.199999999999999">
      <c r="B2018" s="209"/>
      <c r="C2018" s="210"/>
      <c r="D2018" s="200" t="s">
        <v>154</v>
      </c>
      <c r="E2018" s="211" t="s">
        <v>19</v>
      </c>
      <c r="F2018" s="212" t="s">
        <v>74</v>
      </c>
      <c r="G2018" s="210"/>
      <c r="H2018" s="213">
        <v>1</v>
      </c>
      <c r="I2018" s="214"/>
      <c r="J2018" s="210"/>
      <c r="K2018" s="210"/>
      <c r="L2018" s="215"/>
      <c r="M2018" s="216"/>
      <c r="N2018" s="217"/>
      <c r="O2018" s="217"/>
      <c r="P2018" s="217"/>
      <c r="Q2018" s="217"/>
      <c r="R2018" s="217"/>
      <c r="S2018" s="217"/>
      <c r="T2018" s="218"/>
      <c r="AT2018" s="219" t="s">
        <v>154</v>
      </c>
      <c r="AU2018" s="219" t="s">
        <v>78</v>
      </c>
      <c r="AV2018" s="14" t="s">
        <v>78</v>
      </c>
      <c r="AW2018" s="14" t="s">
        <v>31</v>
      </c>
      <c r="AX2018" s="14" t="s">
        <v>69</v>
      </c>
      <c r="AY2018" s="219" t="s">
        <v>144</v>
      </c>
    </row>
    <row r="2019" spans="1:65" s="15" customFormat="1" ht="10.199999999999999">
      <c r="B2019" s="220"/>
      <c r="C2019" s="221"/>
      <c r="D2019" s="200" t="s">
        <v>154</v>
      </c>
      <c r="E2019" s="222" t="s">
        <v>19</v>
      </c>
      <c r="F2019" s="223" t="s">
        <v>158</v>
      </c>
      <c r="G2019" s="221"/>
      <c r="H2019" s="224">
        <v>1</v>
      </c>
      <c r="I2019" s="225"/>
      <c r="J2019" s="221"/>
      <c r="K2019" s="221"/>
      <c r="L2019" s="226"/>
      <c r="M2019" s="227"/>
      <c r="N2019" s="228"/>
      <c r="O2019" s="228"/>
      <c r="P2019" s="228"/>
      <c r="Q2019" s="228"/>
      <c r="R2019" s="228"/>
      <c r="S2019" s="228"/>
      <c r="T2019" s="229"/>
      <c r="AT2019" s="230" t="s">
        <v>154</v>
      </c>
      <c r="AU2019" s="230" t="s">
        <v>78</v>
      </c>
      <c r="AV2019" s="15" t="s">
        <v>106</v>
      </c>
      <c r="AW2019" s="15" t="s">
        <v>31</v>
      </c>
      <c r="AX2019" s="15" t="s">
        <v>74</v>
      </c>
      <c r="AY2019" s="230" t="s">
        <v>144</v>
      </c>
    </row>
    <row r="2020" spans="1:65" s="2" customFormat="1" ht="16.5" customHeight="1">
      <c r="A2020" s="36"/>
      <c r="B2020" s="37"/>
      <c r="C2020" s="231" t="s">
        <v>2095</v>
      </c>
      <c r="D2020" s="231" t="s">
        <v>195</v>
      </c>
      <c r="E2020" s="232" t="s">
        <v>2096</v>
      </c>
      <c r="F2020" s="233" t="s">
        <v>2097</v>
      </c>
      <c r="G2020" s="234" t="s">
        <v>653</v>
      </c>
      <c r="H2020" s="235">
        <v>1</v>
      </c>
      <c r="I2020" s="236"/>
      <c r="J2020" s="237">
        <f>ROUND(I2020*H2020,2)</f>
        <v>0</v>
      </c>
      <c r="K2020" s="233" t="s">
        <v>150</v>
      </c>
      <c r="L2020" s="238"/>
      <c r="M2020" s="239" t="s">
        <v>19</v>
      </c>
      <c r="N2020" s="240" t="s">
        <v>40</v>
      </c>
      <c r="O2020" s="66"/>
      <c r="P2020" s="189">
        <f>O2020*H2020</f>
        <v>0</v>
      </c>
      <c r="Q2020" s="189">
        <v>8.0000000000000004E-4</v>
      </c>
      <c r="R2020" s="189">
        <f>Q2020*H2020</f>
        <v>8.0000000000000004E-4</v>
      </c>
      <c r="S2020" s="189">
        <v>0</v>
      </c>
      <c r="T2020" s="190">
        <f>S2020*H2020</f>
        <v>0</v>
      </c>
      <c r="U2020" s="36"/>
      <c r="V2020" s="36"/>
      <c r="W2020" s="36"/>
      <c r="X2020" s="36"/>
      <c r="Y2020" s="36"/>
      <c r="Z2020" s="36"/>
      <c r="AA2020" s="36"/>
      <c r="AB2020" s="36"/>
      <c r="AC2020" s="36"/>
      <c r="AD2020" s="36"/>
      <c r="AE2020" s="36"/>
      <c r="AR2020" s="191" t="s">
        <v>684</v>
      </c>
      <c r="AT2020" s="191" t="s">
        <v>195</v>
      </c>
      <c r="AU2020" s="191" t="s">
        <v>78</v>
      </c>
      <c r="AY2020" s="19" t="s">
        <v>144</v>
      </c>
      <c r="BE2020" s="192">
        <f>IF(N2020="základní",J2020,0)</f>
        <v>0</v>
      </c>
      <c r="BF2020" s="192">
        <f>IF(N2020="snížená",J2020,0)</f>
        <v>0</v>
      </c>
      <c r="BG2020" s="192">
        <f>IF(N2020="zákl. přenesená",J2020,0)</f>
        <v>0</v>
      </c>
      <c r="BH2020" s="192">
        <f>IF(N2020="sníž. přenesená",J2020,0)</f>
        <v>0</v>
      </c>
      <c r="BI2020" s="192">
        <f>IF(N2020="nulová",J2020,0)</f>
        <v>0</v>
      </c>
      <c r="BJ2020" s="19" t="s">
        <v>74</v>
      </c>
      <c r="BK2020" s="192">
        <f>ROUND(I2020*H2020,2)</f>
        <v>0</v>
      </c>
      <c r="BL2020" s="19" t="s">
        <v>542</v>
      </c>
      <c r="BM2020" s="191" t="s">
        <v>2098</v>
      </c>
    </row>
    <row r="2021" spans="1:65" s="2" customFormat="1" ht="10.199999999999999">
      <c r="A2021" s="36"/>
      <c r="B2021" s="37"/>
      <c r="C2021" s="38"/>
      <c r="D2021" s="193" t="s">
        <v>152</v>
      </c>
      <c r="E2021" s="38"/>
      <c r="F2021" s="194" t="s">
        <v>2099</v>
      </c>
      <c r="G2021" s="38"/>
      <c r="H2021" s="38"/>
      <c r="I2021" s="195"/>
      <c r="J2021" s="38"/>
      <c r="K2021" s="38"/>
      <c r="L2021" s="41"/>
      <c r="M2021" s="196"/>
      <c r="N2021" s="197"/>
      <c r="O2021" s="66"/>
      <c r="P2021" s="66"/>
      <c r="Q2021" s="66"/>
      <c r="R2021" s="66"/>
      <c r="S2021" s="66"/>
      <c r="T2021" s="67"/>
      <c r="U2021" s="36"/>
      <c r="V2021" s="36"/>
      <c r="W2021" s="36"/>
      <c r="X2021" s="36"/>
      <c r="Y2021" s="36"/>
      <c r="Z2021" s="36"/>
      <c r="AA2021" s="36"/>
      <c r="AB2021" s="36"/>
      <c r="AC2021" s="36"/>
      <c r="AD2021" s="36"/>
      <c r="AE2021" s="36"/>
      <c r="AT2021" s="19" t="s">
        <v>152</v>
      </c>
      <c r="AU2021" s="19" t="s">
        <v>78</v>
      </c>
    </row>
    <row r="2022" spans="1:65" s="2" customFormat="1" ht="24.15" customHeight="1">
      <c r="A2022" s="36"/>
      <c r="B2022" s="37"/>
      <c r="C2022" s="180" t="s">
        <v>2100</v>
      </c>
      <c r="D2022" s="180" t="s">
        <v>146</v>
      </c>
      <c r="E2022" s="181" t="s">
        <v>2101</v>
      </c>
      <c r="F2022" s="182" t="s">
        <v>2102</v>
      </c>
      <c r="G2022" s="183" t="s">
        <v>653</v>
      </c>
      <c r="H2022" s="184">
        <v>1</v>
      </c>
      <c r="I2022" s="185"/>
      <c r="J2022" s="186">
        <f>ROUND(I2022*H2022,2)</f>
        <v>0</v>
      </c>
      <c r="K2022" s="182" t="s">
        <v>150</v>
      </c>
      <c r="L2022" s="41"/>
      <c r="M2022" s="187" t="s">
        <v>19</v>
      </c>
      <c r="N2022" s="188" t="s">
        <v>40</v>
      </c>
      <c r="O2022" s="66"/>
      <c r="P2022" s="189">
        <f>O2022*H2022</f>
        <v>0</v>
      </c>
      <c r="Q2022" s="189">
        <v>0</v>
      </c>
      <c r="R2022" s="189">
        <f>Q2022*H2022</f>
        <v>0</v>
      </c>
      <c r="S2022" s="189">
        <v>0</v>
      </c>
      <c r="T2022" s="190">
        <f>S2022*H2022</f>
        <v>0</v>
      </c>
      <c r="U2022" s="36"/>
      <c r="V2022" s="36"/>
      <c r="W2022" s="36"/>
      <c r="X2022" s="36"/>
      <c r="Y2022" s="36"/>
      <c r="Z2022" s="36"/>
      <c r="AA2022" s="36"/>
      <c r="AB2022" s="36"/>
      <c r="AC2022" s="36"/>
      <c r="AD2022" s="36"/>
      <c r="AE2022" s="36"/>
      <c r="AR2022" s="191" t="s">
        <v>542</v>
      </c>
      <c r="AT2022" s="191" t="s">
        <v>146</v>
      </c>
      <c r="AU2022" s="191" t="s">
        <v>78</v>
      </c>
      <c r="AY2022" s="19" t="s">
        <v>144</v>
      </c>
      <c r="BE2022" s="192">
        <f>IF(N2022="základní",J2022,0)</f>
        <v>0</v>
      </c>
      <c r="BF2022" s="192">
        <f>IF(N2022="snížená",J2022,0)</f>
        <v>0</v>
      </c>
      <c r="BG2022" s="192">
        <f>IF(N2022="zákl. přenesená",J2022,0)</f>
        <v>0</v>
      </c>
      <c r="BH2022" s="192">
        <f>IF(N2022="sníž. přenesená",J2022,0)</f>
        <v>0</v>
      </c>
      <c r="BI2022" s="192">
        <f>IF(N2022="nulová",J2022,0)</f>
        <v>0</v>
      </c>
      <c r="BJ2022" s="19" t="s">
        <v>74</v>
      </c>
      <c r="BK2022" s="192">
        <f>ROUND(I2022*H2022,2)</f>
        <v>0</v>
      </c>
      <c r="BL2022" s="19" t="s">
        <v>542</v>
      </c>
      <c r="BM2022" s="191" t="s">
        <v>2103</v>
      </c>
    </row>
    <row r="2023" spans="1:65" s="2" customFormat="1" ht="10.199999999999999">
      <c r="A2023" s="36"/>
      <c r="B2023" s="37"/>
      <c r="C2023" s="38"/>
      <c r="D2023" s="193" t="s">
        <v>152</v>
      </c>
      <c r="E2023" s="38"/>
      <c r="F2023" s="194" t="s">
        <v>2104</v>
      </c>
      <c r="G2023" s="38"/>
      <c r="H2023" s="38"/>
      <c r="I2023" s="195"/>
      <c r="J2023" s="38"/>
      <c r="K2023" s="38"/>
      <c r="L2023" s="41"/>
      <c r="M2023" s="196"/>
      <c r="N2023" s="197"/>
      <c r="O2023" s="66"/>
      <c r="P2023" s="66"/>
      <c r="Q2023" s="66"/>
      <c r="R2023" s="66"/>
      <c r="S2023" s="66"/>
      <c r="T2023" s="67"/>
      <c r="U2023" s="36"/>
      <c r="V2023" s="36"/>
      <c r="W2023" s="36"/>
      <c r="X2023" s="36"/>
      <c r="Y2023" s="36"/>
      <c r="Z2023" s="36"/>
      <c r="AA2023" s="36"/>
      <c r="AB2023" s="36"/>
      <c r="AC2023" s="36"/>
      <c r="AD2023" s="36"/>
      <c r="AE2023" s="36"/>
      <c r="AT2023" s="19" t="s">
        <v>152</v>
      </c>
      <c r="AU2023" s="19" t="s">
        <v>78</v>
      </c>
    </row>
    <row r="2024" spans="1:65" s="13" customFormat="1" ht="10.199999999999999">
      <c r="B2024" s="198"/>
      <c r="C2024" s="199"/>
      <c r="D2024" s="200" t="s">
        <v>154</v>
      </c>
      <c r="E2024" s="201" t="s">
        <v>19</v>
      </c>
      <c r="F2024" s="202" t="s">
        <v>2094</v>
      </c>
      <c r="G2024" s="199"/>
      <c r="H2024" s="201" t="s">
        <v>19</v>
      </c>
      <c r="I2024" s="203"/>
      <c r="J2024" s="199"/>
      <c r="K2024" s="199"/>
      <c r="L2024" s="204"/>
      <c r="M2024" s="205"/>
      <c r="N2024" s="206"/>
      <c r="O2024" s="206"/>
      <c r="P2024" s="206"/>
      <c r="Q2024" s="206"/>
      <c r="R2024" s="206"/>
      <c r="S2024" s="206"/>
      <c r="T2024" s="207"/>
      <c r="AT2024" s="208" t="s">
        <v>154</v>
      </c>
      <c r="AU2024" s="208" t="s">
        <v>78</v>
      </c>
      <c r="AV2024" s="13" t="s">
        <v>74</v>
      </c>
      <c r="AW2024" s="13" t="s">
        <v>31</v>
      </c>
      <c r="AX2024" s="13" t="s">
        <v>69</v>
      </c>
      <c r="AY2024" s="208" t="s">
        <v>144</v>
      </c>
    </row>
    <row r="2025" spans="1:65" s="14" customFormat="1" ht="10.199999999999999">
      <c r="B2025" s="209"/>
      <c r="C2025" s="210"/>
      <c r="D2025" s="200" t="s">
        <v>154</v>
      </c>
      <c r="E2025" s="211" t="s">
        <v>19</v>
      </c>
      <c r="F2025" s="212" t="s">
        <v>74</v>
      </c>
      <c r="G2025" s="210"/>
      <c r="H2025" s="213">
        <v>1</v>
      </c>
      <c r="I2025" s="214"/>
      <c r="J2025" s="210"/>
      <c r="K2025" s="210"/>
      <c r="L2025" s="215"/>
      <c r="M2025" s="216"/>
      <c r="N2025" s="217"/>
      <c r="O2025" s="217"/>
      <c r="P2025" s="217"/>
      <c r="Q2025" s="217"/>
      <c r="R2025" s="217"/>
      <c r="S2025" s="217"/>
      <c r="T2025" s="218"/>
      <c r="AT2025" s="219" t="s">
        <v>154</v>
      </c>
      <c r="AU2025" s="219" t="s">
        <v>78</v>
      </c>
      <c r="AV2025" s="14" t="s">
        <v>78</v>
      </c>
      <c r="AW2025" s="14" t="s">
        <v>31</v>
      </c>
      <c r="AX2025" s="14" t="s">
        <v>69</v>
      </c>
      <c r="AY2025" s="219" t="s">
        <v>144</v>
      </c>
    </row>
    <row r="2026" spans="1:65" s="15" customFormat="1" ht="10.199999999999999">
      <c r="B2026" s="220"/>
      <c r="C2026" s="221"/>
      <c r="D2026" s="200" t="s">
        <v>154</v>
      </c>
      <c r="E2026" s="222" t="s">
        <v>19</v>
      </c>
      <c r="F2026" s="223" t="s">
        <v>158</v>
      </c>
      <c r="G2026" s="221"/>
      <c r="H2026" s="224">
        <v>1</v>
      </c>
      <c r="I2026" s="225"/>
      <c r="J2026" s="221"/>
      <c r="K2026" s="221"/>
      <c r="L2026" s="226"/>
      <c r="M2026" s="227"/>
      <c r="N2026" s="228"/>
      <c r="O2026" s="228"/>
      <c r="P2026" s="228"/>
      <c r="Q2026" s="228"/>
      <c r="R2026" s="228"/>
      <c r="S2026" s="228"/>
      <c r="T2026" s="229"/>
      <c r="AT2026" s="230" t="s">
        <v>154</v>
      </c>
      <c r="AU2026" s="230" t="s">
        <v>78</v>
      </c>
      <c r="AV2026" s="15" t="s">
        <v>106</v>
      </c>
      <c r="AW2026" s="15" t="s">
        <v>31</v>
      </c>
      <c r="AX2026" s="15" t="s">
        <v>74</v>
      </c>
      <c r="AY2026" s="230" t="s">
        <v>144</v>
      </c>
    </row>
    <row r="2027" spans="1:65" s="2" customFormat="1" ht="16.5" customHeight="1">
      <c r="A2027" s="36"/>
      <c r="B2027" s="37"/>
      <c r="C2027" s="231" t="s">
        <v>2105</v>
      </c>
      <c r="D2027" s="231" t="s">
        <v>195</v>
      </c>
      <c r="E2027" s="232" t="s">
        <v>2106</v>
      </c>
      <c r="F2027" s="233" t="s">
        <v>2107</v>
      </c>
      <c r="G2027" s="234" t="s">
        <v>653</v>
      </c>
      <c r="H2027" s="235">
        <v>1</v>
      </c>
      <c r="I2027" s="236"/>
      <c r="J2027" s="237">
        <f>ROUND(I2027*H2027,2)</f>
        <v>0</v>
      </c>
      <c r="K2027" s="233" t="s">
        <v>150</v>
      </c>
      <c r="L2027" s="238"/>
      <c r="M2027" s="239" t="s">
        <v>19</v>
      </c>
      <c r="N2027" s="240" t="s">
        <v>40</v>
      </c>
      <c r="O2027" s="66"/>
      <c r="P2027" s="189">
        <f>O2027*H2027</f>
        <v>0</v>
      </c>
      <c r="Q2027" s="189">
        <v>3.2000000000000003E-4</v>
      </c>
      <c r="R2027" s="189">
        <f>Q2027*H2027</f>
        <v>3.2000000000000003E-4</v>
      </c>
      <c r="S2027" s="189">
        <v>0</v>
      </c>
      <c r="T2027" s="190">
        <f>S2027*H2027</f>
        <v>0</v>
      </c>
      <c r="U2027" s="36"/>
      <c r="V2027" s="36"/>
      <c r="W2027" s="36"/>
      <c r="X2027" s="36"/>
      <c r="Y2027" s="36"/>
      <c r="Z2027" s="36"/>
      <c r="AA2027" s="36"/>
      <c r="AB2027" s="36"/>
      <c r="AC2027" s="36"/>
      <c r="AD2027" s="36"/>
      <c r="AE2027" s="36"/>
      <c r="AR2027" s="191" t="s">
        <v>684</v>
      </c>
      <c r="AT2027" s="191" t="s">
        <v>195</v>
      </c>
      <c r="AU2027" s="191" t="s">
        <v>78</v>
      </c>
      <c r="AY2027" s="19" t="s">
        <v>144</v>
      </c>
      <c r="BE2027" s="192">
        <f>IF(N2027="základní",J2027,0)</f>
        <v>0</v>
      </c>
      <c r="BF2027" s="192">
        <f>IF(N2027="snížená",J2027,0)</f>
        <v>0</v>
      </c>
      <c r="BG2027" s="192">
        <f>IF(N2027="zákl. přenesená",J2027,0)</f>
        <v>0</v>
      </c>
      <c r="BH2027" s="192">
        <f>IF(N2027="sníž. přenesená",J2027,0)</f>
        <v>0</v>
      </c>
      <c r="BI2027" s="192">
        <f>IF(N2027="nulová",J2027,0)</f>
        <v>0</v>
      </c>
      <c r="BJ2027" s="19" t="s">
        <v>74</v>
      </c>
      <c r="BK2027" s="192">
        <f>ROUND(I2027*H2027,2)</f>
        <v>0</v>
      </c>
      <c r="BL2027" s="19" t="s">
        <v>542</v>
      </c>
      <c r="BM2027" s="191" t="s">
        <v>2108</v>
      </c>
    </row>
    <row r="2028" spans="1:65" s="2" customFormat="1" ht="10.199999999999999">
      <c r="A2028" s="36"/>
      <c r="B2028" s="37"/>
      <c r="C2028" s="38"/>
      <c r="D2028" s="193" t="s">
        <v>152</v>
      </c>
      <c r="E2028" s="38"/>
      <c r="F2028" s="194" t="s">
        <v>2109</v>
      </c>
      <c r="G2028" s="38"/>
      <c r="H2028" s="38"/>
      <c r="I2028" s="195"/>
      <c r="J2028" s="38"/>
      <c r="K2028" s="38"/>
      <c r="L2028" s="41"/>
      <c r="M2028" s="196"/>
      <c r="N2028" s="197"/>
      <c r="O2028" s="66"/>
      <c r="P2028" s="66"/>
      <c r="Q2028" s="66"/>
      <c r="R2028" s="66"/>
      <c r="S2028" s="66"/>
      <c r="T2028" s="67"/>
      <c r="U2028" s="36"/>
      <c r="V2028" s="36"/>
      <c r="W2028" s="36"/>
      <c r="X2028" s="36"/>
      <c r="Y2028" s="36"/>
      <c r="Z2028" s="36"/>
      <c r="AA2028" s="36"/>
      <c r="AB2028" s="36"/>
      <c r="AC2028" s="36"/>
      <c r="AD2028" s="36"/>
      <c r="AE2028" s="36"/>
      <c r="AT2028" s="19" t="s">
        <v>152</v>
      </c>
      <c r="AU2028" s="19" t="s">
        <v>78</v>
      </c>
    </row>
    <row r="2029" spans="1:65" s="2" customFormat="1" ht="24.15" customHeight="1">
      <c r="A2029" s="36"/>
      <c r="B2029" s="37"/>
      <c r="C2029" s="180" t="s">
        <v>2110</v>
      </c>
      <c r="D2029" s="180" t="s">
        <v>146</v>
      </c>
      <c r="E2029" s="181" t="s">
        <v>2111</v>
      </c>
      <c r="F2029" s="182" t="s">
        <v>2112</v>
      </c>
      <c r="G2029" s="183" t="s">
        <v>1908</v>
      </c>
      <c r="H2029" s="256"/>
      <c r="I2029" s="185"/>
      <c r="J2029" s="186">
        <f>ROUND(I2029*H2029,2)</f>
        <v>0</v>
      </c>
      <c r="K2029" s="182" t="s">
        <v>150</v>
      </c>
      <c r="L2029" s="41"/>
      <c r="M2029" s="187" t="s">
        <v>19</v>
      </c>
      <c r="N2029" s="188" t="s">
        <v>40</v>
      </c>
      <c r="O2029" s="66"/>
      <c r="P2029" s="189">
        <f>O2029*H2029</f>
        <v>0</v>
      </c>
      <c r="Q2029" s="189">
        <v>0</v>
      </c>
      <c r="R2029" s="189">
        <f>Q2029*H2029</f>
        <v>0</v>
      </c>
      <c r="S2029" s="189">
        <v>0</v>
      </c>
      <c r="T2029" s="190">
        <f>S2029*H2029</f>
        <v>0</v>
      </c>
      <c r="U2029" s="36"/>
      <c r="V2029" s="36"/>
      <c r="W2029" s="36"/>
      <c r="X2029" s="36"/>
      <c r="Y2029" s="36"/>
      <c r="Z2029" s="36"/>
      <c r="AA2029" s="36"/>
      <c r="AB2029" s="36"/>
      <c r="AC2029" s="36"/>
      <c r="AD2029" s="36"/>
      <c r="AE2029" s="36"/>
      <c r="AR2029" s="191" t="s">
        <v>542</v>
      </c>
      <c r="AT2029" s="191" t="s">
        <v>146</v>
      </c>
      <c r="AU2029" s="191" t="s">
        <v>78</v>
      </c>
      <c r="AY2029" s="19" t="s">
        <v>144</v>
      </c>
      <c r="BE2029" s="192">
        <f>IF(N2029="základní",J2029,0)</f>
        <v>0</v>
      </c>
      <c r="BF2029" s="192">
        <f>IF(N2029="snížená",J2029,0)</f>
        <v>0</v>
      </c>
      <c r="BG2029" s="192">
        <f>IF(N2029="zákl. přenesená",J2029,0)</f>
        <v>0</v>
      </c>
      <c r="BH2029" s="192">
        <f>IF(N2029="sníž. přenesená",J2029,0)</f>
        <v>0</v>
      </c>
      <c r="BI2029" s="192">
        <f>IF(N2029="nulová",J2029,0)</f>
        <v>0</v>
      </c>
      <c r="BJ2029" s="19" t="s">
        <v>74</v>
      </c>
      <c r="BK2029" s="192">
        <f>ROUND(I2029*H2029,2)</f>
        <v>0</v>
      </c>
      <c r="BL2029" s="19" t="s">
        <v>542</v>
      </c>
      <c r="BM2029" s="191" t="s">
        <v>2113</v>
      </c>
    </row>
    <row r="2030" spans="1:65" s="2" customFormat="1" ht="10.199999999999999">
      <c r="A2030" s="36"/>
      <c r="B2030" s="37"/>
      <c r="C2030" s="38"/>
      <c r="D2030" s="193" t="s">
        <v>152</v>
      </c>
      <c r="E2030" s="38"/>
      <c r="F2030" s="194" t="s">
        <v>2114</v>
      </c>
      <c r="G2030" s="38"/>
      <c r="H2030" s="38"/>
      <c r="I2030" s="195"/>
      <c r="J2030" s="38"/>
      <c r="K2030" s="38"/>
      <c r="L2030" s="41"/>
      <c r="M2030" s="196"/>
      <c r="N2030" s="197"/>
      <c r="O2030" s="66"/>
      <c r="P2030" s="66"/>
      <c r="Q2030" s="66"/>
      <c r="R2030" s="66"/>
      <c r="S2030" s="66"/>
      <c r="T2030" s="67"/>
      <c r="U2030" s="36"/>
      <c r="V2030" s="36"/>
      <c r="W2030" s="36"/>
      <c r="X2030" s="36"/>
      <c r="Y2030" s="36"/>
      <c r="Z2030" s="36"/>
      <c r="AA2030" s="36"/>
      <c r="AB2030" s="36"/>
      <c r="AC2030" s="36"/>
      <c r="AD2030" s="36"/>
      <c r="AE2030" s="36"/>
      <c r="AT2030" s="19" t="s">
        <v>152</v>
      </c>
      <c r="AU2030" s="19" t="s">
        <v>78</v>
      </c>
    </row>
    <row r="2031" spans="1:65" s="12" customFormat="1" ht="22.8" customHeight="1">
      <c r="B2031" s="164"/>
      <c r="C2031" s="165"/>
      <c r="D2031" s="166" t="s">
        <v>68</v>
      </c>
      <c r="E2031" s="178" t="s">
        <v>2115</v>
      </c>
      <c r="F2031" s="178" t="s">
        <v>2116</v>
      </c>
      <c r="G2031" s="165"/>
      <c r="H2031" s="165"/>
      <c r="I2031" s="168"/>
      <c r="J2031" s="179">
        <f>BK2031</f>
        <v>0</v>
      </c>
      <c r="K2031" s="165"/>
      <c r="L2031" s="170"/>
      <c r="M2031" s="171"/>
      <c r="N2031" s="172"/>
      <c r="O2031" s="172"/>
      <c r="P2031" s="173">
        <f>SUM(P2032:P2159)</f>
        <v>0</v>
      </c>
      <c r="Q2031" s="172"/>
      <c r="R2031" s="173">
        <f>SUM(R2032:R2159)</f>
        <v>7.4652505399999995</v>
      </c>
      <c r="S2031" s="172"/>
      <c r="T2031" s="174">
        <f>SUM(T2032:T2159)</f>
        <v>1.7507700000000001E-2</v>
      </c>
      <c r="AR2031" s="175" t="s">
        <v>78</v>
      </c>
      <c r="AT2031" s="176" t="s">
        <v>68</v>
      </c>
      <c r="AU2031" s="176" t="s">
        <v>74</v>
      </c>
      <c r="AY2031" s="175" t="s">
        <v>144</v>
      </c>
      <c r="BK2031" s="177">
        <f>SUM(BK2032:BK2159)</f>
        <v>0</v>
      </c>
    </row>
    <row r="2032" spans="1:65" s="2" customFormat="1" ht="24.15" customHeight="1">
      <c r="A2032" s="36"/>
      <c r="B2032" s="37"/>
      <c r="C2032" s="180" t="s">
        <v>2117</v>
      </c>
      <c r="D2032" s="180" t="s">
        <v>146</v>
      </c>
      <c r="E2032" s="181" t="s">
        <v>2118</v>
      </c>
      <c r="F2032" s="182" t="s">
        <v>2119</v>
      </c>
      <c r="G2032" s="183" t="s">
        <v>232</v>
      </c>
      <c r="H2032" s="184">
        <v>28.55</v>
      </c>
      <c r="I2032" s="185"/>
      <c r="J2032" s="186">
        <f>ROUND(I2032*H2032,2)</f>
        <v>0</v>
      </c>
      <c r="K2032" s="182" t="s">
        <v>150</v>
      </c>
      <c r="L2032" s="41"/>
      <c r="M2032" s="187" t="s">
        <v>19</v>
      </c>
      <c r="N2032" s="188" t="s">
        <v>40</v>
      </c>
      <c r="O2032" s="66"/>
      <c r="P2032" s="189">
        <f>O2032*H2032</f>
        <v>0</v>
      </c>
      <c r="Q2032" s="189">
        <v>2.9999999999999997E-4</v>
      </c>
      <c r="R2032" s="189">
        <f>Q2032*H2032</f>
        <v>8.5649999999999997E-3</v>
      </c>
      <c r="S2032" s="189">
        <v>0</v>
      </c>
      <c r="T2032" s="190">
        <f>S2032*H2032</f>
        <v>0</v>
      </c>
      <c r="U2032" s="36"/>
      <c r="V2032" s="36"/>
      <c r="W2032" s="36"/>
      <c r="X2032" s="36"/>
      <c r="Y2032" s="36"/>
      <c r="Z2032" s="36"/>
      <c r="AA2032" s="36"/>
      <c r="AB2032" s="36"/>
      <c r="AC2032" s="36"/>
      <c r="AD2032" s="36"/>
      <c r="AE2032" s="36"/>
      <c r="AR2032" s="191" t="s">
        <v>542</v>
      </c>
      <c r="AT2032" s="191" t="s">
        <v>146</v>
      </c>
      <c r="AU2032" s="191" t="s">
        <v>78</v>
      </c>
      <c r="AY2032" s="19" t="s">
        <v>144</v>
      </c>
      <c r="BE2032" s="192">
        <f>IF(N2032="základní",J2032,0)</f>
        <v>0</v>
      </c>
      <c r="BF2032" s="192">
        <f>IF(N2032="snížená",J2032,0)</f>
        <v>0</v>
      </c>
      <c r="BG2032" s="192">
        <f>IF(N2032="zákl. přenesená",J2032,0)</f>
        <v>0</v>
      </c>
      <c r="BH2032" s="192">
        <f>IF(N2032="sníž. přenesená",J2032,0)</f>
        <v>0</v>
      </c>
      <c r="BI2032" s="192">
        <f>IF(N2032="nulová",J2032,0)</f>
        <v>0</v>
      </c>
      <c r="BJ2032" s="19" t="s">
        <v>74</v>
      </c>
      <c r="BK2032" s="192">
        <f>ROUND(I2032*H2032,2)</f>
        <v>0</v>
      </c>
      <c r="BL2032" s="19" t="s">
        <v>542</v>
      </c>
      <c r="BM2032" s="191" t="s">
        <v>2120</v>
      </c>
    </row>
    <row r="2033" spans="1:65" s="2" customFormat="1" ht="10.199999999999999">
      <c r="A2033" s="36"/>
      <c r="B2033" s="37"/>
      <c r="C2033" s="38"/>
      <c r="D2033" s="193" t="s">
        <v>152</v>
      </c>
      <c r="E2033" s="38"/>
      <c r="F2033" s="194" t="s">
        <v>2121</v>
      </c>
      <c r="G2033" s="38"/>
      <c r="H2033" s="38"/>
      <c r="I2033" s="195"/>
      <c r="J2033" s="38"/>
      <c r="K2033" s="38"/>
      <c r="L2033" s="41"/>
      <c r="M2033" s="196"/>
      <c r="N2033" s="197"/>
      <c r="O2033" s="66"/>
      <c r="P2033" s="66"/>
      <c r="Q2033" s="66"/>
      <c r="R2033" s="66"/>
      <c r="S2033" s="66"/>
      <c r="T2033" s="67"/>
      <c r="U2033" s="36"/>
      <c r="V2033" s="36"/>
      <c r="W2033" s="36"/>
      <c r="X2033" s="36"/>
      <c r="Y2033" s="36"/>
      <c r="Z2033" s="36"/>
      <c r="AA2033" s="36"/>
      <c r="AB2033" s="36"/>
      <c r="AC2033" s="36"/>
      <c r="AD2033" s="36"/>
      <c r="AE2033" s="36"/>
      <c r="AT2033" s="19" t="s">
        <v>152</v>
      </c>
      <c r="AU2033" s="19" t="s">
        <v>78</v>
      </c>
    </row>
    <row r="2034" spans="1:65" s="13" customFormat="1" ht="10.199999999999999">
      <c r="B2034" s="198"/>
      <c r="C2034" s="199"/>
      <c r="D2034" s="200" t="s">
        <v>154</v>
      </c>
      <c r="E2034" s="201" t="s">
        <v>19</v>
      </c>
      <c r="F2034" s="202" t="s">
        <v>2122</v>
      </c>
      <c r="G2034" s="199"/>
      <c r="H2034" s="201" t="s">
        <v>19</v>
      </c>
      <c r="I2034" s="203"/>
      <c r="J2034" s="199"/>
      <c r="K2034" s="199"/>
      <c r="L2034" s="204"/>
      <c r="M2034" s="205"/>
      <c r="N2034" s="206"/>
      <c r="O2034" s="206"/>
      <c r="P2034" s="206"/>
      <c r="Q2034" s="206"/>
      <c r="R2034" s="206"/>
      <c r="S2034" s="206"/>
      <c r="T2034" s="207"/>
      <c r="AT2034" s="208" t="s">
        <v>154</v>
      </c>
      <c r="AU2034" s="208" t="s">
        <v>78</v>
      </c>
      <c r="AV2034" s="13" t="s">
        <v>74</v>
      </c>
      <c r="AW2034" s="13" t="s">
        <v>31</v>
      </c>
      <c r="AX2034" s="13" t="s">
        <v>69</v>
      </c>
      <c r="AY2034" s="208" t="s">
        <v>144</v>
      </c>
    </row>
    <row r="2035" spans="1:65" s="14" customFormat="1" ht="10.199999999999999">
      <c r="B2035" s="209"/>
      <c r="C2035" s="210"/>
      <c r="D2035" s="200" t="s">
        <v>154</v>
      </c>
      <c r="E2035" s="211" t="s">
        <v>19</v>
      </c>
      <c r="F2035" s="212" t="s">
        <v>2123</v>
      </c>
      <c r="G2035" s="210"/>
      <c r="H2035" s="213">
        <v>28.55</v>
      </c>
      <c r="I2035" s="214"/>
      <c r="J2035" s="210"/>
      <c r="K2035" s="210"/>
      <c r="L2035" s="215"/>
      <c r="M2035" s="216"/>
      <c r="N2035" s="217"/>
      <c r="O2035" s="217"/>
      <c r="P2035" s="217"/>
      <c r="Q2035" s="217"/>
      <c r="R2035" s="217"/>
      <c r="S2035" s="217"/>
      <c r="T2035" s="218"/>
      <c r="AT2035" s="219" t="s">
        <v>154</v>
      </c>
      <c r="AU2035" s="219" t="s">
        <v>78</v>
      </c>
      <c r="AV2035" s="14" t="s">
        <v>78</v>
      </c>
      <c r="AW2035" s="14" t="s">
        <v>31</v>
      </c>
      <c r="AX2035" s="14" t="s">
        <v>69</v>
      </c>
      <c r="AY2035" s="219" t="s">
        <v>144</v>
      </c>
    </row>
    <row r="2036" spans="1:65" s="15" customFormat="1" ht="10.199999999999999">
      <c r="B2036" s="220"/>
      <c r="C2036" s="221"/>
      <c r="D2036" s="200" t="s">
        <v>154</v>
      </c>
      <c r="E2036" s="222" t="s">
        <v>19</v>
      </c>
      <c r="F2036" s="223" t="s">
        <v>158</v>
      </c>
      <c r="G2036" s="221"/>
      <c r="H2036" s="224">
        <v>28.55</v>
      </c>
      <c r="I2036" s="225"/>
      <c r="J2036" s="221"/>
      <c r="K2036" s="221"/>
      <c r="L2036" s="226"/>
      <c r="M2036" s="227"/>
      <c r="N2036" s="228"/>
      <c r="O2036" s="228"/>
      <c r="P2036" s="228"/>
      <c r="Q2036" s="228"/>
      <c r="R2036" s="228"/>
      <c r="S2036" s="228"/>
      <c r="T2036" s="229"/>
      <c r="AT2036" s="230" t="s">
        <v>154</v>
      </c>
      <c r="AU2036" s="230" t="s">
        <v>78</v>
      </c>
      <c r="AV2036" s="15" t="s">
        <v>106</v>
      </c>
      <c r="AW2036" s="15" t="s">
        <v>31</v>
      </c>
      <c r="AX2036" s="15" t="s">
        <v>74</v>
      </c>
      <c r="AY2036" s="230" t="s">
        <v>144</v>
      </c>
    </row>
    <row r="2037" spans="1:65" s="2" customFormat="1" ht="16.5" customHeight="1">
      <c r="A2037" s="36"/>
      <c r="B2037" s="37"/>
      <c r="C2037" s="231" t="s">
        <v>2124</v>
      </c>
      <c r="D2037" s="231" t="s">
        <v>195</v>
      </c>
      <c r="E2037" s="232" t="s">
        <v>2125</v>
      </c>
      <c r="F2037" s="233" t="s">
        <v>2126</v>
      </c>
      <c r="G2037" s="234" t="s">
        <v>232</v>
      </c>
      <c r="H2037" s="235">
        <v>31.405000000000001</v>
      </c>
      <c r="I2037" s="236"/>
      <c r="J2037" s="237">
        <f>ROUND(I2037*H2037,2)</f>
        <v>0</v>
      </c>
      <c r="K2037" s="233" t="s">
        <v>150</v>
      </c>
      <c r="L2037" s="238"/>
      <c r="M2037" s="239" t="s">
        <v>19</v>
      </c>
      <c r="N2037" s="240" t="s">
        <v>40</v>
      </c>
      <c r="O2037" s="66"/>
      <c r="P2037" s="189">
        <f>O2037*H2037</f>
        <v>0</v>
      </c>
      <c r="Q2037" s="189">
        <v>2.8E-3</v>
      </c>
      <c r="R2037" s="189">
        <f>Q2037*H2037</f>
        <v>8.7933999999999998E-2</v>
      </c>
      <c r="S2037" s="189">
        <v>0</v>
      </c>
      <c r="T2037" s="190">
        <f>S2037*H2037</f>
        <v>0</v>
      </c>
      <c r="U2037" s="36"/>
      <c r="V2037" s="36"/>
      <c r="W2037" s="36"/>
      <c r="X2037" s="36"/>
      <c r="Y2037" s="36"/>
      <c r="Z2037" s="36"/>
      <c r="AA2037" s="36"/>
      <c r="AB2037" s="36"/>
      <c r="AC2037" s="36"/>
      <c r="AD2037" s="36"/>
      <c r="AE2037" s="36"/>
      <c r="AR2037" s="191" t="s">
        <v>684</v>
      </c>
      <c r="AT2037" s="191" t="s">
        <v>195</v>
      </c>
      <c r="AU2037" s="191" t="s">
        <v>78</v>
      </c>
      <c r="AY2037" s="19" t="s">
        <v>144</v>
      </c>
      <c r="BE2037" s="192">
        <f>IF(N2037="základní",J2037,0)</f>
        <v>0</v>
      </c>
      <c r="BF2037" s="192">
        <f>IF(N2037="snížená",J2037,0)</f>
        <v>0</v>
      </c>
      <c r="BG2037" s="192">
        <f>IF(N2037="zákl. přenesená",J2037,0)</f>
        <v>0</v>
      </c>
      <c r="BH2037" s="192">
        <f>IF(N2037="sníž. přenesená",J2037,0)</f>
        <v>0</v>
      </c>
      <c r="BI2037" s="192">
        <f>IF(N2037="nulová",J2037,0)</f>
        <v>0</v>
      </c>
      <c r="BJ2037" s="19" t="s">
        <v>74</v>
      </c>
      <c r="BK2037" s="192">
        <f>ROUND(I2037*H2037,2)</f>
        <v>0</v>
      </c>
      <c r="BL2037" s="19" t="s">
        <v>542</v>
      </c>
      <c r="BM2037" s="191" t="s">
        <v>2127</v>
      </c>
    </row>
    <row r="2038" spans="1:65" s="2" customFormat="1" ht="10.199999999999999">
      <c r="A2038" s="36"/>
      <c r="B2038" s="37"/>
      <c r="C2038" s="38"/>
      <c r="D2038" s="193" t="s">
        <v>152</v>
      </c>
      <c r="E2038" s="38"/>
      <c r="F2038" s="194" t="s">
        <v>2128</v>
      </c>
      <c r="G2038" s="38"/>
      <c r="H2038" s="38"/>
      <c r="I2038" s="195"/>
      <c r="J2038" s="38"/>
      <c r="K2038" s="38"/>
      <c r="L2038" s="41"/>
      <c r="M2038" s="196"/>
      <c r="N2038" s="197"/>
      <c r="O2038" s="66"/>
      <c r="P2038" s="66"/>
      <c r="Q2038" s="66"/>
      <c r="R2038" s="66"/>
      <c r="S2038" s="66"/>
      <c r="T2038" s="67"/>
      <c r="U2038" s="36"/>
      <c r="V2038" s="36"/>
      <c r="W2038" s="36"/>
      <c r="X2038" s="36"/>
      <c r="Y2038" s="36"/>
      <c r="Z2038" s="36"/>
      <c r="AA2038" s="36"/>
      <c r="AB2038" s="36"/>
      <c r="AC2038" s="36"/>
      <c r="AD2038" s="36"/>
      <c r="AE2038" s="36"/>
      <c r="AT2038" s="19" t="s">
        <v>152</v>
      </c>
      <c r="AU2038" s="19" t="s">
        <v>78</v>
      </c>
    </row>
    <row r="2039" spans="1:65" s="13" customFormat="1" ht="10.199999999999999">
      <c r="B2039" s="198"/>
      <c r="C2039" s="199"/>
      <c r="D2039" s="200" t="s">
        <v>154</v>
      </c>
      <c r="E2039" s="201" t="s">
        <v>19</v>
      </c>
      <c r="F2039" s="202" t="s">
        <v>721</v>
      </c>
      <c r="G2039" s="199"/>
      <c r="H2039" s="201" t="s">
        <v>19</v>
      </c>
      <c r="I2039" s="203"/>
      <c r="J2039" s="199"/>
      <c r="K2039" s="199"/>
      <c r="L2039" s="204"/>
      <c r="M2039" s="205"/>
      <c r="N2039" s="206"/>
      <c r="O2039" s="206"/>
      <c r="P2039" s="206"/>
      <c r="Q2039" s="206"/>
      <c r="R2039" s="206"/>
      <c r="S2039" s="206"/>
      <c r="T2039" s="207"/>
      <c r="AT2039" s="208" t="s">
        <v>154</v>
      </c>
      <c r="AU2039" s="208" t="s">
        <v>78</v>
      </c>
      <c r="AV2039" s="13" t="s">
        <v>74</v>
      </c>
      <c r="AW2039" s="13" t="s">
        <v>31</v>
      </c>
      <c r="AX2039" s="13" t="s">
        <v>69</v>
      </c>
      <c r="AY2039" s="208" t="s">
        <v>144</v>
      </c>
    </row>
    <row r="2040" spans="1:65" s="14" customFormat="1" ht="10.199999999999999">
      <c r="B2040" s="209"/>
      <c r="C2040" s="210"/>
      <c r="D2040" s="200" t="s">
        <v>154</v>
      </c>
      <c r="E2040" s="211" t="s">
        <v>19</v>
      </c>
      <c r="F2040" s="212" t="s">
        <v>2129</v>
      </c>
      <c r="G2040" s="210"/>
      <c r="H2040" s="213">
        <v>31.405000000000001</v>
      </c>
      <c r="I2040" s="214"/>
      <c r="J2040" s="210"/>
      <c r="K2040" s="210"/>
      <c r="L2040" s="215"/>
      <c r="M2040" s="216"/>
      <c r="N2040" s="217"/>
      <c r="O2040" s="217"/>
      <c r="P2040" s="217"/>
      <c r="Q2040" s="217"/>
      <c r="R2040" s="217"/>
      <c r="S2040" s="217"/>
      <c r="T2040" s="218"/>
      <c r="AT2040" s="219" t="s">
        <v>154</v>
      </c>
      <c r="AU2040" s="219" t="s">
        <v>78</v>
      </c>
      <c r="AV2040" s="14" t="s">
        <v>78</v>
      </c>
      <c r="AW2040" s="14" t="s">
        <v>31</v>
      </c>
      <c r="AX2040" s="14" t="s">
        <v>69</v>
      </c>
      <c r="AY2040" s="219" t="s">
        <v>144</v>
      </c>
    </row>
    <row r="2041" spans="1:65" s="15" customFormat="1" ht="10.199999999999999">
      <c r="B2041" s="220"/>
      <c r="C2041" s="221"/>
      <c r="D2041" s="200" t="s">
        <v>154</v>
      </c>
      <c r="E2041" s="222" t="s">
        <v>19</v>
      </c>
      <c r="F2041" s="223" t="s">
        <v>158</v>
      </c>
      <c r="G2041" s="221"/>
      <c r="H2041" s="224">
        <v>31.405000000000001</v>
      </c>
      <c r="I2041" s="225"/>
      <c r="J2041" s="221"/>
      <c r="K2041" s="221"/>
      <c r="L2041" s="226"/>
      <c r="M2041" s="227"/>
      <c r="N2041" s="228"/>
      <c r="O2041" s="228"/>
      <c r="P2041" s="228"/>
      <c r="Q2041" s="228"/>
      <c r="R2041" s="228"/>
      <c r="S2041" s="228"/>
      <c r="T2041" s="229"/>
      <c r="AT2041" s="230" t="s">
        <v>154</v>
      </c>
      <c r="AU2041" s="230" t="s">
        <v>78</v>
      </c>
      <c r="AV2041" s="15" t="s">
        <v>106</v>
      </c>
      <c r="AW2041" s="15" t="s">
        <v>31</v>
      </c>
      <c r="AX2041" s="15" t="s">
        <v>74</v>
      </c>
      <c r="AY2041" s="230" t="s">
        <v>144</v>
      </c>
    </row>
    <row r="2042" spans="1:65" s="2" customFormat="1" ht="24.15" customHeight="1">
      <c r="A2042" s="36"/>
      <c r="B2042" s="37"/>
      <c r="C2042" s="180" t="s">
        <v>2130</v>
      </c>
      <c r="D2042" s="180" t="s">
        <v>146</v>
      </c>
      <c r="E2042" s="181" t="s">
        <v>2131</v>
      </c>
      <c r="F2042" s="182" t="s">
        <v>2132</v>
      </c>
      <c r="G2042" s="183" t="s">
        <v>232</v>
      </c>
      <c r="H2042" s="184">
        <v>41.685000000000002</v>
      </c>
      <c r="I2042" s="185"/>
      <c r="J2042" s="186">
        <f>ROUND(I2042*H2042,2)</f>
        <v>0</v>
      </c>
      <c r="K2042" s="182" t="s">
        <v>150</v>
      </c>
      <c r="L2042" s="41"/>
      <c r="M2042" s="187" t="s">
        <v>19</v>
      </c>
      <c r="N2042" s="188" t="s">
        <v>40</v>
      </c>
      <c r="O2042" s="66"/>
      <c r="P2042" s="189">
        <f>O2042*H2042</f>
        <v>0</v>
      </c>
      <c r="Q2042" s="189">
        <v>0</v>
      </c>
      <c r="R2042" s="189">
        <f>Q2042*H2042</f>
        <v>0</v>
      </c>
      <c r="S2042" s="189">
        <v>4.2000000000000002E-4</v>
      </c>
      <c r="T2042" s="190">
        <f>S2042*H2042</f>
        <v>1.7507700000000001E-2</v>
      </c>
      <c r="U2042" s="36"/>
      <c r="V2042" s="36"/>
      <c r="W2042" s="36"/>
      <c r="X2042" s="36"/>
      <c r="Y2042" s="36"/>
      <c r="Z2042" s="36"/>
      <c r="AA2042" s="36"/>
      <c r="AB2042" s="36"/>
      <c r="AC2042" s="36"/>
      <c r="AD2042" s="36"/>
      <c r="AE2042" s="36"/>
      <c r="AR2042" s="191" t="s">
        <v>542</v>
      </c>
      <c r="AT2042" s="191" t="s">
        <v>146</v>
      </c>
      <c r="AU2042" s="191" t="s">
        <v>78</v>
      </c>
      <c r="AY2042" s="19" t="s">
        <v>144</v>
      </c>
      <c r="BE2042" s="192">
        <f>IF(N2042="základní",J2042,0)</f>
        <v>0</v>
      </c>
      <c r="BF2042" s="192">
        <f>IF(N2042="snížená",J2042,0)</f>
        <v>0</v>
      </c>
      <c r="BG2042" s="192">
        <f>IF(N2042="zákl. přenesená",J2042,0)</f>
        <v>0</v>
      </c>
      <c r="BH2042" s="192">
        <f>IF(N2042="sníž. přenesená",J2042,0)</f>
        <v>0</v>
      </c>
      <c r="BI2042" s="192">
        <f>IF(N2042="nulová",J2042,0)</f>
        <v>0</v>
      </c>
      <c r="BJ2042" s="19" t="s">
        <v>74</v>
      </c>
      <c r="BK2042" s="192">
        <f>ROUND(I2042*H2042,2)</f>
        <v>0</v>
      </c>
      <c r="BL2042" s="19" t="s">
        <v>542</v>
      </c>
      <c r="BM2042" s="191" t="s">
        <v>2133</v>
      </c>
    </row>
    <row r="2043" spans="1:65" s="2" customFormat="1" ht="10.199999999999999">
      <c r="A2043" s="36"/>
      <c r="B2043" s="37"/>
      <c r="C2043" s="38"/>
      <c r="D2043" s="193" t="s">
        <v>152</v>
      </c>
      <c r="E2043" s="38"/>
      <c r="F2043" s="194" t="s">
        <v>2134</v>
      </c>
      <c r="G2043" s="38"/>
      <c r="H2043" s="38"/>
      <c r="I2043" s="195"/>
      <c r="J2043" s="38"/>
      <c r="K2043" s="38"/>
      <c r="L2043" s="41"/>
      <c r="M2043" s="196"/>
      <c r="N2043" s="197"/>
      <c r="O2043" s="66"/>
      <c r="P2043" s="66"/>
      <c r="Q2043" s="66"/>
      <c r="R2043" s="66"/>
      <c r="S2043" s="66"/>
      <c r="T2043" s="67"/>
      <c r="U2043" s="36"/>
      <c r="V2043" s="36"/>
      <c r="W2043" s="36"/>
      <c r="X2043" s="36"/>
      <c r="Y2043" s="36"/>
      <c r="Z2043" s="36"/>
      <c r="AA2043" s="36"/>
      <c r="AB2043" s="36"/>
      <c r="AC2043" s="36"/>
      <c r="AD2043" s="36"/>
      <c r="AE2043" s="36"/>
      <c r="AT2043" s="19" t="s">
        <v>152</v>
      </c>
      <c r="AU2043" s="19" t="s">
        <v>78</v>
      </c>
    </row>
    <row r="2044" spans="1:65" s="13" customFormat="1" ht="10.199999999999999">
      <c r="B2044" s="198"/>
      <c r="C2044" s="199"/>
      <c r="D2044" s="200" t="s">
        <v>154</v>
      </c>
      <c r="E2044" s="201" t="s">
        <v>19</v>
      </c>
      <c r="F2044" s="202" t="s">
        <v>1379</v>
      </c>
      <c r="G2044" s="199"/>
      <c r="H2044" s="201" t="s">
        <v>19</v>
      </c>
      <c r="I2044" s="203"/>
      <c r="J2044" s="199"/>
      <c r="K2044" s="199"/>
      <c r="L2044" s="204"/>
      <c r="M2044" s="205"/>
      <c r="N2044" s="206"/>
      <c r="O2044" s="206"/>
      <c r="P2044" s="206"/>
      <c r="Q2044" s="206"/>
      <c r="R2044" s="206"/>
      <c r="S2044" s="206"/>
      <c r="T2044" s="207"/>
      <c r="AT2044" s="208" t="s">
        <v>154</v>
      </c>
      <c r="AU2044" s="208" t="s">
        <v>78</v>
      </c>
      <c r="AV2044" s="13" t="s">
        <v>74</v>
      </c>
      <c r="AW2044" s="13" t="s">
        <v>31</v>
      </c>
      <c r="AX2044" s="13" t="s">
        <v>69</v>
      </c>
      <c r="AY2044" s="208" t="s">
        <v>144</v>
      </c>
    </row>
    <row r="2045" spans="1:65" s="14" customFormat="1" ht="10.199999999999999">
      <c r="B2045" s="209"/>
      <c r="C2045" s="210"/>
      <c r="D2045" s="200" t="s">
        <v>154</v>
      </c>
      <c r="E2045" s="211" t="s">
        <v>19</v>
      </c>
      <c r="F2045" s="212" t="s">
        <v>1840</v>
      </c>
      <c r="G2045" s="210"/>
      <c r="H2045" s="213">
        <v>32.965000000000003</v>
      </c>
      <c r="I2045" s="214"/>
      <c r="J2045" s="210"/>
      <c r="K2045" s="210"/>
      <c r="L2045" s="215"/>
      <c r="M2045" s="216"/>
      <c r="N2045" s="217"/>
      <c r="O2045" s="217"/>
      <c r="P2045" s="217"/>
      <c r="Q2045" s="217"/>
      <c r="R2045" s="217"/>
      <c r="S2045" s="217"/>
      <c r="T2045" s="218"/>
      <c r="AT2045" s="219" t="s">
        <v>154</v>
      </c>
      <c r="AU2045" s="219" t="s">
        <v>78</v>
      </c>
      <c r="AV2045" s="14" t="s">
        <v>78</v>
      </c>
      <c r="AW2045" s="14" t="s">
        <v>31</v>
      </c>
      <c r="AX2045" s="14" t="s">
        <v>69</v>
      </c>
      <c r="AY2045" s="219" t="s">
        <v>144</v>
      </c>
    </row>
    <row r="2046" spans="1:65" s="13" customFormat="1" ht="10.199999999999999">
      <c r="B2046" s="198"/>
      <c r="C2046" s="199"/>
      <c r="D2046" s="200" t="s">
        <v>154</v>
      </c>
      <c r="E2046" s="201" t="s">
        <v>19</v>
      </c>
      <c r="F2046" s="202" t="s">
        <v>1388</v>
      </c>
      <c r="G2046" s="199"/>
      <c r="H2046" s="201" t="s">
        <v>19</v>
      </c>
      <c r="I2046" s="203"/>
      <c r="J2046" s="199"/>
      <c r="K2046" s="199"/>
      <c r="L2046" s="204"/>
      <c r="M2046" s="205"/>
      <c r="N2046" s="206"/>
      <c r="O2046" s="206"/>
      <c r="P2046" s="206"/>
      <c r="Q2046" s="206"/>
      <c r="R2046" s="206"/>
      <c r="S2046" s="206"/>
      <c r="T2046" s="207"/>
      <c r="AT2046" s="208" t="s">
        <v>154</v>
      </c>
      <c r="AU2046" s="208" t="s">
        <v>78</v>
      </c>
      <c r="AV2046" s="13" t="s">
        <v>74</v>
      </c>
      <c r="AW2046" s="13" t="s">
        <v>31</v>
      </c>
      <c r="AX2046" s="13" t="s">
        <v>69</v>
      </c>
      <c r="AY2046" s="208" t="s">
        <v>144</v>
      </c>
    </row>
    <row r="2047" spans="1:65" s="14" customFormat="1" ht="10.199999999999999">
      <c r="B2047" s="209"/>
      <c r="C2047" s="210"/>
      <c r="D2047" s="200" t="s">
        <v>154</v>
      </c>
      <c r="E2047" s="211" t="s">
        <v>19</v>
      </c>
      <c r="F2047" s="212" t="s">
        <v>1841</v>
      </c>
      <c r="G2047" s="210"/>
      <c r="H2047" s="213">
        <v>8.7200000000000006</v>
      </c>
      <c r="I2047" s="214"/>
      <c r="J2047" s="210"/>
      <c r="K2047" s="210"/>
      <c r="L2047" s="215"/>
      <c r="M2047" s="216"/>
      <c r="N2047" s="217"/>
      <c r="O2047" s="217"/>
      <c r="P2047" s="217"/>
      <c r="Q2047" s="217"/>
      <c r="R2047" s="217"/>
      <c r="S2047" s="217"/>
      <c r="T2047" s="218"/>
      <c r="AT2047" s="219" t="s">
        <v>154</v>
      </c>
      <c r="AU2047" s="219" t="s">
        <v>78</v>
      </c>
      <c r="AV2047" s="14" t="s">
        <v>78</v>
      </c>
      <c r="AW2047" s="14" t="s">
        <v>31</v>
      </c>
      <c r="AX2047" s="14" t="s">
        <v>69</v>
      </c>
      <c r="AY2047" s="219" t="s">
        <v>144</v>
      </c>
    </row>
    <row r="2048" spans="1:65" s="15" customFormat="1" ht="10.199999999999999">
      <c r="B2048" s="220"/>
      <c r="C2048" s="221"/>
      <c r="D2048" s="200" t="s">
        <v>154</v>
      </c>
      <c r="E2048" s="222" t="s">
        <v>19</v>
      </c>
      <c r="F2048" s="223" t="s">
        <v>158</v>
      </c>
      <c r="G2048" s="221"/>
      <c r="H2048" s="224">
        <v>41.685000000000002</v>
      </c>
      <c r="I2048" s="225"/>
      <c r="J2048" s="221"/>
      <c r="K2048" s="221"/>
      <c r="L2048" s="226"/>
      <c r="M2048" s="227"/>
      <c r="N2048" s="228"/>
      <c r="O2048" s="228"/>
      <c r="P2048" s="228"/>
      <c r="Q2048" s="228"/>
      <c r="R2048" s="228"/>
      <c r="S2048" s="228"/>
      <c r="T2048" s="229"/>
      <c r="AT2048" s="230" t="s">
        <v>154</v>
      </c>
      <c r="AU2048" s="230" t="s">
        <v>78</v>
      </c>
      <c r="AV2048" s="15" t="s">
        <v>106</v>
      </c>
      <c r="AW2048" s="15" t="s">
        <v>31</v>
      </c>
      <c r="AX2048" s="15" t="s">
        <v>74</v>
      </c>
      <c r="AY2048" s="230" t="s">
        <v>144</v>
      </c>
    </row>
    <row r="2049" spans="1:65" s="2" customFormat="1" ht="24.15" customHeight="1">
      <c r="A2049" s="36"/>
      <c r="B2049" s="37"/>
      <c r="C2049" s="180" t="s">
        <v>2135</v>
      </c>
      <c r="D2049" s="180" t="s">
        <v>146</v>
      </c>
      <c r="E2049" s="181" t="s">
        <v>2136</v>
      </c>
      <c r="F2049" s="182" t="s">
        <v>2137</v>
      </c>
      <c r="G2049" s="183" t="s">
        <v>232</v>
      </c>
      <c r="H2049" s="184">
        <v>41.685000000000002</v>
      </c>
      <c r="I2049" s="185"/>
      <c r="J2049" s="186">
        <f>ROUND(I2049*H2049,2)</f>
        <v>0</v>
      </c>
      <c r="K2049" s="182" t="s">
        <v>150</v>
      </c>
      <c r="L2049" s="41"/>
      <c r="M2049" s="187" t="s">
        <v>19</v>
      </c>
      <c r="N2049" s="188" t="s">
        <v>40</v>
      </c>
      <c r="O2049" s="66"/>
      <c r="P2049" s="189">
        <f>O2049*H2049</f>
        <v>0</v>
      </c>
      <c r="Q2049" s="189">
        <v>0</v>
      </c>
      <c r="R2049" s="189">
        <f>Q2049*H2049</f>
        <v>0</v>
      </c>
      <c r="S2049" s="189">
        <v>0</v>
      </c>
      <c r="T2049" s="190">
        <f>S2049*H2049</f>
        <v>0</v>
      </c>
      <c r="U2049" s="36"/>
      <c r="V2049" s="36"/>
      <c r="W2049" s="36"/>
      <c r="X2049" s="36"/>
      <c r="Y2049" s="36"/>
      <c r="Z2049" s="36"/>
      <c r="AA2049" s="36"/>
      <c r="AB2049" s="36"/>
      <c r="AC2049" s="36"/>
      <c r="AD2049" s="36"/>
      <c r="AE2049" s="36"/>
      <c r="AR2049" s="191" t="s">
        <v>542</v>
      </c>
      <c r="AT2049" s="191" t="s">
        <v>146</v>
      </c>
      <c r="AU2049" s="191" t="s">
        <v>78</v>
      </c>
      <c r="AY2049" s="19" t="s">
        <v>144</v>
      </c>
      <c r="BE2049" s="192">
        <f>IF(N2049="základní",J2049,0)</f>
        <v>0</v>
      </c>
      <c r="BF2049" s="192">
        <f>IF(N2049="snížená",J2049,0)</f>
        <v>0</v>
      </c>
      <c r="BG2049" s="192">
        <f>IF(N2049="zákl. přenesená",J2049,0)</f>
        <v>0</v>
      </c>
      <c r="BH2049" s="192">
        <f>IF(N2049="sníž. přenesená",J2049,0)</f>
        <v>0</v>
      </c>
      <c r="BI2049" s="192">
        <f>IF(N2049="nulová",J2049,0)</f>
        <v>0</v>
      </c>
      <c r="BJ2049" s="19" t="s">
        <v>74</v>
      </c>
      <c r="BK2049" s="192">
        <f>ROUND(I2049*H2049,2)</f>
        <v>0</v>
      </c>
      <c r="BL2049" s="19" t="s">
        <v>542</v>
      </c>
      <c r="BM2049" s="191" t="s">
        <v>2138</v>
      </c>
    </row>
    <row r="2050" spans="1:65" s="2" customFormat="1" ht="10.199999999999999">
      <c r="A2050" s="36"/>
      <c r="B2050" s="37"/>
      <c r="C2050" s="38"/>
      <c r="D2050" s="193" t="s">
        <v>152</v>
      </c>
      <c r="E2050" s="38"/>
      <c r="F2050" s="194" t="s">
        <v>2139</v>
      </c>
      <c r="G2050" s="38"/>
      <c r="H2050" s="38"/>
      <c r="I2050" s="195"/>
      <c r="J2050" s="38"/>
      <c r="K2050" s="38"/>
      <c r="L2050" s="41"/>
      <c r="M2050" s="196"/>
      <c r="N2050" s="197"/>
      <c r="O2050" s="66"/>
      <c r="P2050" s="66"/>
      <c r="Q2050" s="66"/>
      <c r="R2050" s="66"/>
      <c r="S2050" s="66"/>
      <c r="T2050" s="67"/>
      <c r="U2050" s="36"/>
      <c r="V2050" s="36"/>
      <c r="W2050" s="36"/>
      <c r="X2050" s="36"/>
      <c r="Y2050" s="36"/>
      <c r="Z2050" s="36"/>
      <c r="AA2050" s="36"/>
      <c r="AB2050" s="36"/>
      <c r="AC2050" s="36"/>
      <c r="AD2050" s="36"/>
      <c r="AE2050" s="36"/>
      <c r="AT2050" s="19" t="s">
        <v>152</v>
      </c>
      <c r="AU2050" s="19" t="s">
        <v>78</v>
      </c>
    </row>
    <row r="2051" spans="1:65" s="13" customFormat="1" ht="10.199999999999999">
      <c r="B2051" s="198"/>
      <c r="C2051" s="199"/>
      <c r="D2051" s="200" t="s">
        <v>154</v>
      </c>
      <c r="E2051" s="201" t="s">
        <v>19</v>
      </c>
      <c r="F2051" s="202" t="s">
        <v>1379</v>
      </c>
      <c r="G2051" s="199"/>
      <c r="H2051" s="201" t="s">
        <v>19</v>
      </c>
      <c r="I2051" s="203"/>
      <c r="J2051" s="199"/>
      <c r="K2051" s="199"/>
      <c r="L2051" s="204"/>
      <c r="M2051" s="205"/>
      <c r="N2051" s="206"/>
      <c r="O2051" s="206"/>
      <c r="P2051" s="206"/>
      <c r="Q2051" s="206"/>
      <c r="R2051" s="206"/>
      <c r="S2051" s="206"/>
      <c r="T2051" s="207"/>
      <c r="AT2051" s="208" t="s">
        <v>154</v>
      </c>
      <c r="AU2051" s="208" t="s">
        <v>78</v>
      </c>
      <c r="AV2051" s="13" t="s">
        <v>74</v>
      </c>
      <c r="AW2051" s="13" t="s">
        <v>31</v>
      </c>
      <c r="AX2051" s="13" t="s">
        <v>69</v>
      </c>
      <c r="AY2051" s="208" t="s">
        <v>144</v>
      </c>
    </row>
    <row r="2052" spans="1:65" s="14" customFormat="1" ht="10.199999999999999">
      <c r="B2052" s="209"/>
      <c r="C2052" s="210"/>
      <c r="D2052" s="200" t="s">
        <v>154</v>
      </c>
      <c r="E2052" s="211" t="s">
        <v>19</v>
      </c>
      <c r="F2052" s="212" t="s">
        <v>1840</v>
      </c>
      <c r="G2052" s="210"/>
      <c r="H2052" s="213">
        <v>32.965000000000003</v>
      </c>
      <c r="I2052" s="214"/>
      <c r="J2052" s="210"/>
      <c r="K2052" s="210"/>
      <c r="L2052" s="215"/>
      <c r="M2052" s="216"/>
      <c r="N2052" s="217"/>
      <c r="O2052" s="217"/>
      <c r="P2052" s="217"/>
      <c r="Q2052" s="217"/>
      <c r="R2052" s="217"/>
      <c r="S2052" s="217"/>
      <c r="T2052" s="218"/>
      <c r="AT2052" s="219" t="s">
        <v>154</v>
      </c>
      <c r="AU2052" s="219" t="s">
        <v>78</v>
      </c>
      <c r="AV2052" s="14" t="s">
        <v>78</v>
      </c>
      <c r="AW2052" s="14" t="s">
        <v>31</v>
      </c>
      <c r="AX2052" s="14" t="s">
        <v>69</v>
      </c>
      <c r="AY2052" s="219" t="s">
        <v>144</v>
      </c>
    </row>
    <row r="2053" spans="1:65" s="13" customFormat="1" ht="10.199999999999999">
      <c r="B2053" s="198"/>
      <c r="C2053" s="199"/>
      <c r="D2053" s="200" t="s">
        <v>154</v>
      </c>
      <c r="E2053" s="201" t="s">
        <v>19</v>
      </c>
      <c r="F2053" s="202" t="s">
        <v>1388</v>
      </c>
      <c r="G2053" s="199"/>
      <c r="H2053" s="201" t="s">
        <v>19</v>
      </c>
      <c r="I2053" s="203"/>
      <c r="J2053" s="199"/>
      <c r="K2053" s="199"/>
      <c r="L2053" s="204"/>
      <c r="M2053" s="205"/>
      <c r="N2053" s="206"/>
      <c r="O2053" s="206"/>
      <c r="P2053" s="206"/>
      <c r="Q2053" s="206"/>
      <c r="R2053" s="206"/>
      <c r="S2053" s="206"/>
      <c r="T2053" s="207"/>
      <c r="AT2053" s="208" t="s">
        <v>154</v>
      </c>
      <c r="AU2053" s="208" t="s">
        <v>78</v>
      </c>
      <c r="AV2053" s="13" t="s">
        <v>74</v>
      </c>
      <c r="AW2053" s="13" t="s">
        <v>31</v>
      </c>
      <c r="AX2053" s="13" t="s">
        <v>69</v>
      </c>
      <c r="AY2053" s="208" t="s">
        <v>144</v>
      </c>
    </row>
    <row r="2054" spans="1:65" s="14" customFormat="1" ht="10.199999999999999">
      <c r="B2054" s="209"/>
      <c r="C2054" s="210"/>
      <c r="D2054" s="200" t="s">
        <v>154</v>
      </c>
      <c r="E2054" s="211" t="s">
        <v>19</v>
      </c>
      <c r="F2054" s="212" t="s">
        <v>1841</v>
      </c>
      <c r="G2054" s="210"/>
      <c r="H2054" s="213">
        <v>8.7200000000000006</v>
      </c>
      <c r="I2054" s="214"/>
      <c r="J2054" s="210"/>
      <c r="K2054" s="210"/>
      <c r="L2054" s="215"/>
      <c r="M2054" s="216"/>
      <c r="N2054" s="217"/>
      <c r="O2054" s="217"/>
      <c r="P2054" s="217"/>
      <c r="Q2054" s="217"/>
      <c r="R2054" s="217"/>
      <c r="S2054" s="217"/>
      <c r="T2054" s="218"/>
      <c r="AT2054" s="219" t="s">
        <v>154</v>
      </c>
      <c r="AU2054" s="219" t="s">
        <v>78</v>
      </c>
      <c r="AV2054" s="14" t="s">
        <v>78</v>
      </c>
      <c r="AW2054" s="14" t="s">
        <v>31</v>
      </c>
      <c r="AX2054" s="14" t="s">
        <v>69</v>
      </c>
      <c r="AY2054" s="219" t="s">
        <v>144</v>
      </c>
    </row>
    <row r="2055" spans="1:65" s="15" customFormat="1" ht="10.199999999999999">
      <c r="B2055" s="220"/>
      <c r="C2055" s="221"/>
      <c r="D2055" s="200" t="s">
        <v>154</v>
      </c>
      <c r="E2055" s="222" t="s">
        <v>19</v>
      </c>
      <c r="F2055" s="223" t="s">
        <v>158</v>
      </c>
      <c r="G2055" s="221"/>
      <c r="H2055" s="224">
        <v>41.685000000000002</v>
      </c>
      <c r="I2055" s="225"/>
      <c r="J2055" s="221"/>
      <c r="K2055" s="221"/>
      <c r="L2055" s="226"/>
      <c r="M2055" s="227"/>
      <c r="N2055" s="228"/>
      <c r="O2055" s="228"/>
      <c r="P2055" s="228"/>
      <c r="Q2055" s="228"/>
      <c r="R2055" s="228"/>
      <c r="S2055" s="228"/>
      <c r="T2055" s="229"/>
      <c r="AT2055" s="230" t="s">
        <v>154</v>
      </c>
      <c r="AU2055" s="230" t="s">
        <v>78</v>
      </c>
      <c r="AV2055" s="15" t="s">
        <v>106</v>
      </c>
      <c r="AW2055" s="15" t="s">
        <v>31</v>
      </c>
      <c r="AX2055" s="15" t="s">
        <v>74</v>
      </c>
      <c r="AY2055" s="230" t="s">
        <v>144</v>
      </c>
    </row>
    <row r="2056" spans="1:65" s="2" customFormat="1" ht="16.5" customHeight="1">
      <c r="A2056" s="36"/>
      <c r="B2056" s="37"/>
      <c r="C2056" s="231" t="s">
        <v>2140</v>
      </c>
      <c r="D2056" s="231" t="s">
        <v>195</v>
      </c>
      <c r="E2056" s="232" t="s">
        <v>2141</v>
      </c>
      <c r="F2056" s="233" t="s">
        <v>2142</v>
      </c>
      <c r="G2056" s="234" t="s">
        <v>232</v>
      </c>
      <c r="H2056" s="235">
        <v>45.853999999999999</v>
      </c>
      <c r="I2056" s="236"/>
      <c r="J2056" s="237">
        <f>ROUND(I2056*H2056,2)</f>
        <v>0</v>
      </c>
      <c r="K2056" s="233" t="s">
        <v>150</v>
      </c>
      <c r="L2056" s="238"/>
      <c r="M2056" s="239" t="s">
        <v>19</v>
      </c>
      <c r="N2056" s="240" t="s">
        <v>40</v>
      </c>
      <c r="O2056" s="66"/>
      <c r="P2056" s="189">
        <f>O2056*H2056</f>
        <v>0</v>
      </c>
      <c r="Q2056" s="189">
        <v>2.8E-3</v>
      </c>
      <c r="R2056" s="189">
        <f>Q2056*H2056</f>
        <v>0.12839119999999998</v>
      </c>
      <c r="S2056" s="189">
        <v>0</v>
      </c>
      <c r="T2056" s="190">
        <f>S2056*H2056</f>
        <v>0</v>
      </c>
      <c r="U2056" s="36"/>
      <c r="V2056" s="36"/>
      <c r="W2056" s="36"/>
      <c r="X2056" s="36"/>
      <c r="Y2056" s="36"/>
      <c r="Z2056" s="36"/>
      <c r="AA2056" s="36"/>
      <c r="AB2056" s="36"/>
      <c r="AC2056" s="36"/>
      <c r="AD2056" s="36"/>
      <c r="AE2056" s="36"/>
      <c r="AR2056" s="191" t="s">
        <v>684</v>
      </c>
      <c r="AT2056" s="191" t="s">
        <v>195</v>
      </c>
      <c r="AU2056" s="191" t="s">
        <v>78</v>
      </c>
      <c r="AY2056" s="19" t="s">
        <v>144</v>
      </c>
      <c r="BE2056" s="192">
        <f>IF(N2056="základní",J2056,0)</f>
        <v>0</v>
      </c>
      <c r="BF2056" s="192">
        <f>IF(N2056="snížená",J2056,0)</f>
        <v>0</v>
      </c>
      <c r="BG2056" s="192">
        <f>IF(N2056="zákl. přenesená",J2056,0)</f>
        <v>0</v>
      </c>
      <c r="BH2056" s="192">
        <f>IF(N2056="sníž. přenesená",J2056,0)</f>
        <v>0</v>
      </c>
      <c r="BI2056" s="192">
        <f>IF(N2056="nulová",J2056,0)</f>
        <v>0</v>
      </c>
      <c r="BJ2056" s="19" t="s">
        <v>74</v>
      </c>
      <c r="BK2056" s="192">
        <f>ROUND(I2056*H2056,2)</f>
        <v>0</v>
      </c>
      <c r="BL2056" s="19" t="s">
        <v>542</v>
      </c>
      <c r="BM2056" s="191" t="s">
        <v>2143</v>
      </c>
    </row>
    <row r="2057" spans="1:65" s="2" customFormat="1" ht="10.199999999999999">
      <c r="A2057" s="36"/>
      <c r="B2057" s="37"/>
      <c r="C2057" s="38"/>
      <c r="D2057" s="193" t="s">
        <v>152</v>
      </c>
      <c r="E2057" s="38"/>
      <c r="F2057" s="194" t="s">
        <v>2144</v>
      </c>
      <c r="G2057" s="38"/>
      <c r="H2057" s="38"/>
      <c r="I2057" s="195"/>
      <c r="J2057" s="38"/>
      <c r="K2057" s="38"/>
      <c r="L2057" s="41"/>
      <c r="M2057" s="196"/>
      <c r="N2057" s="197"/>
      <c r="O2057" s="66"/>
      <c r="P2057" s="66"/>
      <c r="Q2057" s="66"/>
      <c r="R2057" s="66"/>
      <c r="S2057" s="66"/>
      <c r="T2057" s="67"/>
      <c r="U2057" s="36"/>
      <c r="V2057" s="36"/>
      <c r="W2057" s="36"/>
      <c r="X2057" s="36"/>
      <c r="Y2057" s="36"/>
      <c r="Z2057" s="36"/>
      <c r="AA2057" s="36"/>
      <c r="AB2057" s="36"/>
      <c r="AC2057" s="36"/>
      <c r="AD2057" s="36"/>
      <c r="AE2057" s="36"/>
      <c r="AT2057" s="19" t="s">
        <v>152</v>
      </c>
      <c r="AU2057" s="19" t="s">
        <v>78</v>
      </c>
    </row>
    <row r="2058" spans="1:65" s="13" customFormat="1" ht="10.199999999999999">
      <c r="B2058" s="198"/>
      <c r="C2058" s="199"/>
      <c r="D2058" s="200" t="s">
        <v>154</v>
      </c>
      <c r="E2058" s="201" t="s">
        <v>19</v>
      </c>
      <c r="F2058" s="202" t="s">
        <v>721</v>
      </c>
      <c r="G2058" s="199"/>
      <c r="H2058" s="201" t="s">
        <v>19</v>
      </c>
      <c r="I2058" s="203"/>
      <c r="J2058" s="199"/>
      <c r="K2058" s="199"/>
      <c r="L2058" s="204"/>
      <c r="M2058" s="205"/>
      <c r="N2058" s="206"/>
      <c r="O2058" s="206"/>
      <c r="P2058" s="206"/>
      <c r="Q2058" s="206"/>
      <c r="R2058" s="206"/>
      <c r="S2058" s="206"/>
      <c r="T2058" s="207"/>
      <c r="AT2058" s="208" t="s">
        <v>154</v>
      </c>
      <c r="AU2058" s="208" t="s">
        <v>78</v>
      </c>
      <c r="AV2058" s="13" t="s">
        <v>74</v>
      </c>
      <c r="AW2058" s="13" t="s">
        <v>31</v>
      </c>
      <c r="AX2058" s="13" t="s">
        <v>69</v>
      </c>
      <c r="AY2058" s="208" t="s">
        <v>144</v>
      </c>
    </row>
    <row r="2059" spans="1:65" s="14" customFormat="1" ht="10.199999999999999">
      <c r="B2059" s="209"/>
      <c r="C2059" s="210"/>
      <c r="D2059" s="200" t="s">
        <v>154</v>
      </c>
      <c r="E2059" s="211" t="s">
        <v>19</v>
      </c>
      <c r="F2059" s="212" t="s">
        <v>2145</v>
      </c>
      <c r="G2059" s="210"/>
      <c r="H2059" s="213">
        <v>45.853999999999999</v>
      </c>
      <c r="I2059" s="214"/>
      <c r="J2059" s="210"/>
      <c r="K2059" s="210"/>
      <c r="L2059" s="215"/>
      <c r="M2059" s="216"/>
      <c r="N2059" s="217"/>
      <c r="O2059" s="217"/>
      <c r="P2059" s="217"/>
      <c r="Q2059" s="217"/>
      <c r="R2059" s="217"/>
      <c r="S2059" s="217"/>
      <c r="T2059" s="218"/>
      <c r="AT2059" s="219" t="s">
        <v>154</v>
      </c>
      <c r="AU2059" s="219" t="s">
        <v>78</v>
      </c>
      <c r="AV2059" s="14" t="s">
        <v>78</v>
      </c>
      <c r="AW2059" s="14" t="s">
        <v>31</v>
      </c>
      <c r="AX2059" s="14" t="s">
        <v>69</v>
      </c>
      <c r="AY2059" s="219" t="s">
        <v>144</v>
      </c>
    </row>
    <row r="2060" spans="1:65" s="15" customFormat="1" ht="10.199999999999999">
      <c r="B2060" s="220"/>
      <c r="C2060" s="221"/>
      <c r="D2060" s="200" t="s">
        <v>154</v>
      </c>
      <c r="E2060" s="222" t="s">
        <v>19</v>
      </c>
      <c r="F2060" s="223" t="s">
        <v>158</v>
      </c>
      <c r="G2060" s="221"/>
      <c r="H2060" s="224">
        <v>45.853999999999999</v>
      </c>
      <c r="I2060" s="225"/>
      <c r="J2060" s="221"/>
      <c r="K2060" s="221"/>
      <c r="L2060" s="226"/>
      <c r="M2060" s="227"/>
      <c r="N2060" s="228"/>
      <c r="O2060" s="228"/>
      <c r="P2060" s="228"/>
      <c r="Q2060" s="228"/>
      <c r="R2060" s="228"/>
      <c r="S2060" s="228"/>
      <c r="T2060" s="229"/>
      <c r="AT2060" s="230" t="s">
        <v>154</v>
      </c>
      <c r="AU2060" s="230" t="s">
        <v>78</v>
      </c>
      <c r="AV2060" s="15" t="s">
        <v>106</v>
      </c>
      <c r="AW2060" s="15" t="s">
        <v>31</v>
      </c>
      <c r="AX2060" s="15" t="s">
        <v>74</v>
      </c>
      <c r="AY2060" s="230" t="s">
        <v>144</v>
      </c>
    </row>
    <row r="2061" spans="1:65" s="2" customFormat="1" ht="24.15" customHeight="1">
      <c r="A2061" s="36"/>
      <c r="B2061" s="37"/>
      <c r="C2061" s="180" t="s">
        <v>2146</v>
      </c>
      <c r="D2061" s="180" t="s">
        <v>146</v>
      </c>
      <c r="E2061" s="181" t="s">
        <v>2147</v>
      </c>
      <c r="F2061" s="182" t="s">
        <v>2148</v>
      </c>
      <c r="G2061" s="183" t="s">
        <v>232</v>
      </c>
      <c r="H2061" s="184">
        <v>242.46</v>
      </c>
      <c r="I2061" s="185"/>
      <c r="J2061" s="186">
        <f>ROUND(I2061*H2061,2)</f>
        <v>0</v>
      </c>
      <c r="K2061" s="182" t="s">
        <v>150</v>
      </c>
      <c r="L2061" s="41"/>
      <c r="M2061" s="187" t="s">
        <v>19</v>
      </c>
      <c r="N2061" s="188" t="s">
        <v>40</v>
      </c>
      <c r="O2061" s="66"/>
      <c r="P2061" s="189">
        <f>O2061*H2061</f>
        <v>0</v>
      </c>
      <c r="Q2061" s="189">
        <v>0</v>
      </c>
      <c r="R2061" s="189">
        <f>Q2061*H2061</f>
        <v>0</v>
      </c>
      <c r="S2061" s="189">
        <v>0</v>
      </c>
      <c r="T2061" s="190">
        <f>S2061*H2061</f>
        <v>0</v>
      </c>
      <c r="U2061" s="36"/>
      <c r="V2061" s="36"/>
      <c r="W2061" s="36"/>
      <c r="X2061" s="36"/>
      <c r="Y2061" s="36"/>
      <c r="Z2061" s="36"/>
      <c r="AA2061" s="36"/>
      <c r="AB2061" s="36"/>
      <c r="AC2061" s="36"/>
      <c r="AD2061" s="36"/>
      <c r="AE2061" s="36"/>
      <c r="AR2061" s="191" t="s">
        <v>542</v>
      </c>
      <c r="AT2061" s="191" t="s">
        <v>146</v>
      </c>
      <c r="AU2061" s="191" t="s">
        <v>78</v>
      </c>
      <c r="AY2061" s="19" t="s">
        <v>144</v>
      </c>
      <c r="BE2061" s="192">
        <f>IF(N2061="základní",J2061,0)</f>
        <v>0</v>
      </c>
      <c r="BF2061" s="192">
        <f>IF(N2061="snížená",J2061,0)</f>
        <v>0</v>
      </c>
      <c r="BG2061" s="192">
        <f>IF(N2061="zákl. přenesená",J2061,0)</f>
        <v>0</v>
      </c>
      <c r="BH2061" s="192">
        <f>IF(N2061="sníž. přenesená",J2061,0)</f>
        <v>0</v>
      </c>
      <c r="BI2061" s="192">
        <f>IF(N2061="nulová",J2061,0)</f>
        <v>0</v>
      </c>
      <c r="BJ2061" s="19" t="s">
        <v>74</v>
      </c>
      <c r="BK2061" s="192">
        <f>ROUND(I2061*H2061,2)</f>
        <v>0</v>
      </c>
      <c r="BL2061" s="19" t="s">
        <v>542</v>
      </c>
      <c r="BM2061" s="191" t="s">
        <v>2149</v>
      </c>
    </row>
    <row r="2062" spans="1:65" s="2" customFormat="1" ht="10.199999999999999">
      <c r="A2062" s="36"/>
      <c r="B2062" s="37"/>
      <c r="C2062" s="38"/>
      <c r="D2062" s="193" t="s">
        <v>152</v>
      </c>
      <c r="E2062" s="38"/>
      <c r="F2062" s="194" t="s">
        <v>2150</v>
      </c>
      <c r="G2062" s="38"/>
      <c r="H2062" s="38"/>
      <c r="I2062" s="195"/>
      <c r="J2062" s="38"/>
      <c r="K2062" s="38"/>
      <c r="L2062" s="41"/>
      <c r="M2062" s="196"/>
      <c r="N2062" s="197"/>
      <c r="O2062" s="66"/>
      <c r="P2062" s="66"/>
      <c r="Q2062" s="66"/>
      <c r="R2062" s="66"/>
      <c r="S2062" s="66"/>
      <c r="T2062" s="67"/>
      <c r="U2062" s="36"/>
      <c r="V2062" s="36"/>
      <c r="W2062" s="36"/>
      <c r="X2062" s="36"/>
      <c r="Y2062" s="36"/>
      <c r="Z2062" s="36"/>
      <c r="AA2062" s="36"/>
      <c r="AB2062" s="36"/>
      <c r="AC2062" s="36"/>
      <c r="AD2062" s="36"/>
      <c r="AE2062" s="36"/>
      <c r="AT2062" s="19" t="s">
        <v>152</v>
      </c>
      <c r="AU2062" s="19" t="s">
        <v>78</v>
      </c>
    </row>
    <row r="2063" spans="1:65" s="13" customFormat="1" ht="10.199999999999999">
      <c r="B2063" s="198"/>
      <c r="C2063" s="199"/>
      <c r="D2063" s="200" t="s">
        <v>154</v>
      </c>
      <c r="E2063" s="201" t="s">
        <v>19</v>
      </c>
      <c r="F2063" s="202" t="s">
        <v>1429</v>
      </c>
      <c r="G2063" s="199"/>
      <c r="H2063" s="201" t="s">
        <v>19</v>
      </c>
      <c r="I2063" s="203"/>
      <c r="J2063" s="199"/>
      <c r="K2063" s="199"/>
      <c r="L2063" s="204"/>
      <c r="M2063" s="205"/>
      <c r="N2063" s="206"/>
      <c r="O2063" s="206"/>
      <c r="P2063" s="206"/>
      <c r="Q2063" s="206"/>
      <c r="R2063" s="206"/>
      <c r="S2063" s="206"/>
      <c r="T2063" s="207"/>
      <c r="AT2063" s="208" t="s">
        <v>154</v>
      </c>
      <c r="AU2063" s="208" t="s">
        <v>78</v>
      </c>
      <c r="AV2063" s="13" t="s">
        <v>74</v>
      </c>
      <c r="AW2063" s="13" t="s">
        <v>31</v>
      </c>
      <c r="AX2063" s="13" t="s">
        <v>69</v>
      </c>
      <c r="AY2063" s="208" t="s">
        <v>144</v>
      </c>
    </row>
    <row r="2064" spans="1:65" s="14" customFormat="1" ht="10.199999999999999">
      <c r="B2064" s="209"/>
      <c r="C2064" s="210"/>
      <c r="D2064" s="200" t="s">
        <v>154</v>
      </c>
      <c r="E2064" s="211" t="s">
        <v>19</v>
      </c>
      <c r="F2064" s="212" t="s">
        <v>2151</v>
      </c>
      <c r="G2064" s="210"/>
      <c r="H2064" s="213">
        <v>242.46</v>
      </c>
      <c r="I2064" s="214"/>
      <c r="J2064" s="210"/>
      <c r="K2064" s="210"/>
      <c r="L2064" s="215"/>
      <c r="M2064" s="216"/>
      <c r="N2064" s="217"/>
      <c r="O2064" s="217"/>
      <c r="P2064" s="217"/>
      <c r="Q2064" s="217"/>
      <c r="R2064" s="217"/>
      <c r="S2064" s="217"/>
      <c r="T2064" s="218"/>
      <c r="AT2064" s="219" t="s">
        <v>154</v>
      </c>
      <c r="AU2064" s="219" t="s">
        <v>78</v>
      </c>
      <c r="AV2064" s="14" t="s">
        <v>78</v>
      </c>
      <c r="AW2064" s="14" t="s">
        <v>31</v>
      </c>
      <c r="AX2064" s="14" t="s">
        <v>69</v>
      </c>
      <c r="AY2064" s="219" t="s">
        <v>144</v>
      </c>
    </row>
    <row r="2065" spans="1:65" s="15" customFormat="1" ht="10.199999999999999">
      <c r="B2065" s="220"/>
      <c r="C2065" s="221"/>
      <c r="D2065" s="200" t="s">
        <v>154</v>
      </c>
      <c r="E2065" s="222" t="s">
        <v>19</v>
      </c>
      <c r="F2065" s="223" t="s">
        <v>158</v>
      </c>
      <c r="G2065" s="221"/>
      <c r="H2065" s="224">
        <v>242.46</v>
      </c>
      <c r="I2065" s="225"/>
      <c r="J2065" s="221"/>
      <c r="K2065" s="221"/>
      <c r="L2065" s="226"/>
      <c r="M2065" s="227"/>
      <c r="N2065" s="228"/>
      <c r="O2065" s="228"/>
      <c r="P2065" s="228"/>
      <c r="Q2065" s="228"/>
      <c r="R2065" s="228"/>
      <c r="S2065" s="228"/>
      <c r="T2065" s="229"/>
      <c r="AT2065" s="230" t="s">
        <v>154</v>
      </c>
      <c r="AU2065" s="230" t="s">
        <v>78</v>
      </c>
      <c r="AV2065" s="15" t="s">
        <v>106</v>
      </c>
      <c r="AW2065" s="15" t="s">
        <v>31</v>
      </c>
      <c r="AX2065" s="15" t="s">
        <v>74</v>
      </c>
      <c r="AY2065" s="230" t="s">
        <v>144</v>
      </c>
    </row>
    <row r="2066" spans="1:65" s="2" customFormat="1" ht="16.5" customHeight="1">
      <c r="A2066" s="36"/>
      <c r="B2066" s="37"/>
      <c r="C2066" s="231" t="s">
        <v>2152</v>
      </c>
      <c r="D2066" s="231" t="s">
        <v>195</v>
      </c>
      <c r="E2066" s="232" t="s">
        <v>2153</v>
      </c>
      <c r="F2066" s="233" t="s">
        <v>2154</v>
      </c>
      <c r="G2066" s="234" t="s">
        <v>232</v>
      </c>
      <c r="H2066" s="235">
        <v>518.45799999999997</v>
      </c>
      <c r="I2066" s="236"/>
      <c r="J2066" s="237">
        <f>ROUND(I2066*H2066,2)</f>
        <v>0</v>
      </c>
      <c r="K2066" s="233" t="s">
        <v>150</v>
      </c>
      <c r="L2066" s="238"/>
      <c r="M2066" s="239" t="s">
        <v>19</v>
      </c>
      <c r="N2066" s="240" t="s">
        <v>40</v>
      </c>
      <c r="O2066" s="66"/>
      <c r="P2066" s="189">
        <f>O2066*H2066</f>
        <v>0</v>
      </c>
      <c r="Q2066" s="189">
        <v>4.8999999999999998E-3</v>
      </c>
      <c r="R2066" s="189">
        <f>Q2066*H2066</f>
        <v>2.5404441999999996</v>
      </c>
      <c r="S2066" s="189">
        <v>0</v>
      </c>
      <c r="T2066" s="190">
        <f>S2066*H2066</f>
        <v>0</v>
      </c>
      <c r="U2066" s="36"/>
      <c r="V2066" s="36"/>
      <c r="W2066" s="36"/>
      <c r="X2066" s="36"/>
      <c r="Y2066" s="36"/>
      <c r="Z2066" s="36"/>
      <c r="AA2066" s="36"/>
      <c r="AB2066" s="36"/>
      <c r="AC2066" s="36"/>
      <c r="AD2066" s="36"/>
      <c r="AE2066" s="36"/>
      <c r="AR2066" s="191" t="s">
        <v>684</v>
      </c>
      <c r="AT2066" s="191" t="s">
        <v>195</v>
      </c>
      <c r="AU2066" s="191" t="s">
        <v>78</v>
      </c>
      <c r="AY2066" s="19" t="s">
        <v>144</v>
      </c>
      <c r="BE2066" s="192">
        <f>IF(N2066="základní",J2066,0)</f>
        <v>0</v>
      </c>
      <c r="BF2066" s="192">
        <f>IF(N2066="snížená",J2066,0)</f>
        <v>0</v>
      </c>
      <c r="BG2066" s="192">
        <f>IF(N2066="zákl. přenesená",J2066,0)</f>
        <v>0</v>
      </c>
      <c r="BH2066" s="192">
        <f>IF(N2066="sníž. přenesená",J2066,0)</f>
        <v>0</v>
      </c>
      <c r="BI2066" s="192">
        <f>IF(N2066="nulová",J2066,0)</f>
        <v>0</v>
      </c>
      <c r="BJ2066" s="19" t="s">
        <v>74</v>
      </c>
      <c r="BK2066" s="192">
        <f>ROUND(I2066*H2066,2)</f>
        <v>0</v>
      </c>
      <c r="BL2066" s="19" t="s">
        <v>542</v>
      </c>
      <c r="BM2066" s="191" t="s">
        <v>2155</v>
      </c>
    </row>
    <row r="2067" spans="1:65" s="2" customFormat="1" ht="10.199999999999999">
      <c r="A2067" s="36"/>
      <c r="B2067" s="37"/>
      <c r="C2067" s="38"/>
      <c r="D2067" s="193" t="s">
        <v>152</v>
      </c>
      <c r="E2067" s="38"/>
      <c r="F2067" s="194" t="s">
        <v>2156</v>
      </c>
      <c r="G2067" s="38"/>
      <c r="H2067" s="38"/>
      <c r="I2067" s="195"/>
      <c r="J2067" s="38"/>
      <c r="K2067" s="38"/>
      <c r="L2067" s="41"/>
      <c r="M2067" s="196"/>
      <c r="N2067" s="197"/>
      <c r="O2067" s="66"/>
      <c r="P2067" s="66"/>
      <c r="Q2067" s="66"/>
      <c r="R2067" s="66"/>
      <c r="S2067" s="66"/>
      <c r="T2067" s="67"/>
      <c r="U2067" s="36"/>
      <c r="V2067" s="36"/>
      <c r="W2067" s="36"/>
      <c r="X2067" s="36"/>
      <c r="Y2067" s="36"/>
      <c r="Z2067" s="36"/>
      <c r="AA2067" s="36"/>
      <c r="AB2067" s="36"/>
      <c r="AC2067" s="36"/>
      <c r="AD2067" s="36"/>
      <c r="AE2067" s="36"/>
      <c r="AT2067" s="19" t="s">
        <v>152</v>
      </c>
      <c r="AU2067" s="19" t="s">
        <v>78</v>
      </c>
    </row>
    <row r="2068" spans="1:65" s="13" customFormat="1" ht="10.199999999999999">
      <c r="B2068" s="198"/>
      <c r="C2068" s="199"/>
      <c r="D2068" s="200" t="s">
        <v>154</v>
      </c>
      <c r="E2068" s="201" t="s">
        <v>19</v>
      </c>
      <c r="F2068" s="202" t="s">
        <v>721</v>
      </c>
      <c r="G2068" s="199"/>
      <c r="H2068" s="201" t="s">
        <v>19</v>
      </c>
      <c r="I2068" s="203"/>
      <c r="J2068" s="199"/>
      <c r="K2068" s="199"/>
      <c r="L2068" s="204"/>
      <c r="M2068" s="205"/>
      <c r="N2068" s="206"/>
      <c r="O2068" s="206"/>
      <c r="P2068" s="206"/>
      <c r="Q2068" s="206"/>
      <c r="R2068" s="206"/>
      <c r="S2068" s="206"/>
      <c r="T2068" s="207"/>
      <c r="AT2068" s="208" t="s">
        <v>154</v>
      </c>
      <c r="AU2068" s="208" t="s">
        <v>78</v>
      </c>
      <c r="AV2068" s="13" t="s">
        <v>74</v>
      </c>
      <c r="AW2068" s="13" t="s">
        <v>31</v>
      </c>
      <c r="AX2068" s="13" t="s">
        <v>69</v>
      </c>
      <c r="AY2068" s="208" t="s">
        <v>144</v>
      </c>
    </row>
    <row r="2069" spans="1:65" s="14" customFormat="1" ht="10.199999999999999">
      <c r="B2069" s="209"/>
      <c r="C2069" s="210"/>
      <c r="D2069" s="200" t="s">
        <v>154</v>
      </c>
      <c r="E2069" s="211" t="s">
        <v>19</v>
      </c>
      <c r="F2069" s="212" t="s">
        <v>2157</v>
      </c>
      <c r="G2069" s="210"/>
      <c r="H2069" s="213">
        <v>518.45799999999997</v>
      </c>
      <c r="I2069" s="214"/>
      <c r="J2069" s="210"/>
      <c r="K2069" s="210"/>
      <c r="L2069" s="215"/>
      <c r="M2069" s="216"/>
      <c r="N2069" s="217"/>
      <c r="O2069" s="217"/>
      <c r="P2069" s="217"/>
      <c r="Q2069" s="217"/>
      <c r="R2069" s="217"/>
      <c r="S2069" s="217"/>
      <c r="T2069" s="218"/>
      <c r="AT2069" s="219" t="s">
        <v>154</v>
      </c>
      <c r="AU2069" s="219" t="s">
        <v>78</v>
      </c>
      <c r="AV2069" s="14" t="s">
        <v>78</v>
      </c>
      <c r="AW2069" s="14" t="s">
        <v>31</v>
      </c>
      <c r="AX2069" s="14" t="s">
        <v>69</v>
      </c>
      <c r="AY2069" s="219" t="s">
        <v>144</v>
      </c>
    </row>
    <row r="2070" spans="1:65" s="15" customFormat="1" ht="10.199999999999999">
      <c r="B2070" s="220"/>
      <c r="C2070" s="221"/>
      <c r="D2070" s="200" t="s">
        <v>154</v>
      </c>
      <c r="E2070" s="222" t="s">
        <v>19</v>
      </c>
      <c r="F2070" s="223" t="s">
        <v>158</v>
      </c>
      <c r="G2070" s="221"/>
      <c r="H2070" s="224">
        <v>518.45799999999997</v>
      </c>
      <c r="I2070" s="225"/>
      <c r="J2070" s="221"/>
      <c r="K2070" s="221"/>
      <c r="L2070" s="226"/>
      <c r="M2070" s="227"/>
      <c r="N2070" s="228"/>
      <c r="O2070" s="228"/>
      <c r="P2070" s="228"/>
      <c r="Q2070" s="228"/>
      <c r="R2070" s="228"/>
      <c r="S2070" s="228"/>
      <c r="T2070" s="229"/>
      <c r="AT2070" s="230" t="s">
        <v>154</v>
      </c>
      <c r="AU2070" s="230" t="s">
        <v>78</v>
      </c>
      <c r="AV2070" s="15" t="s">
        <v>106</v>
      </c>
      <c r="AW2070" s="15" t="s">
        <v>31</v>
      </c>
      <c r="AX2070" s="15" t="s">
        <v>74</v>
      </c>
      <c r="AY2070" s="230" t="s">
        <v>144</v>
      </c>
    </row>
    <row r="2071" spans="1:65" s="2" customFormat="1" ht="16.5" customHeight="1">
      <c r="A2071" s="36"/>
      <c r="B2071" s="37"/>
      <c r="C2071" s="231" t="s">
        <v>2158</v>
      </c>
      <c r="D2071" s="231" t="s">
        <v>195</v>
      </c>
      <c r="E2071" s="232" t="s">
        <v>2159</v>
      </c>
      <c r="F2071" s="233" t="s">
        <v>2160</v>
      </c>
      <c r="G2071" s="234" t="s">
        <v>232</v>
      </c>
      <c r="H2071" s="235">
        <v>4.9720000000000004</v>
      </c>
      <c r="I2071" s="236"/>
      <c r="J2071" s="237">
        <f>ROUND(I2071*H2071,2)</f>
        <v>0</v>
      </c>
      <c r="K2071" s="233" t="s">
        <v>150</v>
      </c>
      <c r="L2071" s="238"/>
      <c r="M2071" s="239" t="s">
        <v>19</v>
      </c>
      <c r="N2071" s="240" t="s">
        <v>40</v>
      </c>
      <c r="O2071" s="66"/>
      <c r="P2071" s="189">
        <f>O2071*H2071</f>
        <v>0</v>
      </c>
      <c r="Q2071" s="189">
        <v>4.1999999999999997E-3</v>
      </c>
      <c r="R2071" s="189">
        <f>Q2071*H2071</f>
        <v>2.0882399999999999E-2</v>
      </c>
      <c r="S2071" s="189">
        <v>0</v>
      </c>
      <c r="T2071" s="190">
        <f>S2071*H2071</f>
        <v>0</v>
      </c>
      <c r="U2071" s="36"/>
      <c r="V2071" s="36"/>
      <c r="W2071" s="36"/>
      <c r="X2071" s="36"/>
      <c r="Y2071" s="36"/>
      <c r="Z2071" s="36"/>
      <c r="AA2071" s="36"/>
      <c r="AB2071" s="36"/>
      <c r="AC2071" s="36"/>
      <c r="AD2071" s="36"/>
      <c r="AE2071" s="36"/>
      <c r="AR2071" s="191" t="s">
        <v>684</v>
      </c>
      <c r="AT2071" s="191" t="s">
        <v>195</v>
      </c>
      <c r="AU2071" s="191" t="s">
        <v>78</v>
      </c>
      <c r="AY2071" s="19" t="s">
        <v>144</v>
      </c>
      <c r="BE2071" s="192">
        <f>IF(N2071="základní",J2071,0)</f>
        <v>0</v>
      </c>
      <c r="BF2071" s="192">
        <f>IF(N2071="snížená",J2071,0)</f>
        <v>0</v>
      </c>
      <c r="BG2071" s="192">
        <f>IF(N2071="zákl. přenesená",J2071,0)</f>
        <v>0</v>
      </c>
      <c r="BH2071" s="192">
        <f>IF(N2071="sníž. přenesená",J2071,0)</f>
        <v>0</v>
      </c>
      <c r="BI2071" s="192">
        <f>IF(N2071="nulová",J2071,0)</f>
        <v>0</v>
      </c>
      <c r="BJ2071" s="19" t="s">
        <v>74</v>
      </c>
      <c r="BK2071" s="192">
        <f>ROUND(I2071*H2071,2)</f>
        <v>0</v>
      </c>
      <c r="BL2071" s="19" t="s">
        <v>542</v>
      </c>
      <c r="BM2071" s="191" t="s">
        <v>2161</v>
      </c>
    </row>
    <row r="2072" spans="1:65" s="2" customFormat="1" ht="10.199999999999999">
      <c r="A2072" s="36"/>
      <c r="B2072" s="37"/>
      <c r="C2072" s="38"/>
      <c r="D2072" s="193" t="s">
        <v>152</v>
      </c>
      <c r="E2072" s="38"/>
      <c r="F2072" s="194" t="s">
        <v>2162</v>
      </c>
      <c r="G2072" s="38"/>
      <c r="H2072" s="38"/>
      <c r="I2072" s="195"/>
      <c r="J2072" s="38"/>
      <c r="K2072" s="38"/>
      <c r="L2072" s="41"/>
      <c r="M2072" s="196"/>
      <c r="N2072" s="197"/>
      <c r="O2072" s="66"/>
      <c r="P2072" s="66"/>
      <c r="Q2072" s="66"/>
      <c r="R2072" s="66"/>
      <c r="S2072" s="66"/>
      <c r="T2072" s="67"/>
      <c r="U2072" s="36"/>
      <c r="V2072" s="36"/>
      <c r="W2072" s="36"/>
      <c r="X2072" s="36"/>
      <c r="Y2072" s="36"/>
      <c r="Z2072" s="36"/>
      <c r="AA2072" s="36"/>
      <c r="AB2072" s="36"/>
      <c r="AC2072" s="36"/>
      <c r="AD2072" s="36"/>
      <c r="AE2072" s="36"/>
      <c r="AT2072" s="19" t="s">
        <v>152</v>
      </c>
      <c r="AU2072" s="19" t="s">
        <v>78</v>
      </c>
    </row>
    <row r="2073" spans="1:65" s="13" customFormat="1" ht="10.199999999999999">
      <c r="B2073" s="198"/>
      <c r="C2073" s="199"/>
      <c r="D2073" s="200" t="s">
        <v>154</v>
      </c>
      <c r="E2073" s="201" t="s">
        <v>19</v>
      </c>
      <c r="F2073" s="202" t="s">
        <v>2163</v>
      </c>
      <c r="G2073" s="199"/>
      <c r="H2073" s="201" t="s">
        <v>19</v>
      </c>
      <c r="I2073" s="203"/>
      <c r="J2073" s="199"/>
      <c r="K2073" s="199"/>
      <c r="L2073" s="204"/>
      <c r="M2073" s="205"/>
      <c r="N2073" s="206"/>
      <c r="O2073" s="206"/>
      <c r="P2073" s="206"/>
      <c r="Q2073" s="206"/>
      <c r="R2073" s="206"/>
      <c r="S2073" s="206"/>
      <c r="T2073" s="207"/>
      <c r="AT2073" s="208" t="s">
        <v>154</v>
      </c>
      <c r="AU2073" s="208" t="s">
        <v>78</v>
      </c>
      <c r="AV2073" s="13" t="s">
        <v>74</v>
      </c>
      <c r="AW2073" s="13" t="s">
        <v>31</v>
      </c>
      <c r="AX2073" s="13" t="s">
        <v>69</v>
      </c>
      <c r="AY2073" s="208" t="s">
        <v>144</v>
      </c>
    </row>
    <row r="2074" spans="1:65" s="14" customFormat="1" ht="10.199999999999999">
      <c r="B2074" s="209"/>
      <c r="C2074" s="210"/>
      <c r="D2074" s="200" t="s">
        <v>154</v>
      </c>
      <c r="E2074" s="211" t="s">
        <v>19</v>
      </c>
      <c r="F2074" s="212" t="s">
        <v>2164</v>
      </c>
      <c r="G2074" s="210"/>
      <c r="H2074" s="213">
        <v>4.9720000000000004</v>
      </c>
      <c r="I2074" s="214"/>
      <c r="J2074" s="210"/>
      <c r="K2074" s="210"/>
      <c r="L2074" s="215"/>
      <c r="M2074" s="216"/>
      <c r="N2074" s="217"/>
      <c r="O2074" s="217"/>
      <c r="P2074" s="217"/>
      <c r="Q2074" s="217"/>
      <c r="R2074" s="217"/>
      <c r="S2074" s="217"/>
      <c r="T2074" s="218"/>
      <c r="AT2074" s="219" t="s">
        <v>154</v>
      </c>
      <c r="AU2074" s="219" t="s">
        <v>78</v>
      </c>
      <c r="AV2074" s="14" t="s">
        <v>78</v>
      </c>
      <c r="AW2074" s="14" t="s">
        <v>31</v>
      </c>
      <c r="AX2074" s="14" t="s">
        <v>69</v>
      </c>
      <c r="AY2074" s="219" t="s">
        <v>144</v>
      </c>
    </row>
    <row r="2075" spans="1:65" s="15" customFormat="1" ht="10.199999999999999">
      <c r="B2075" s="220"/>
      <c r="C2075" s="221"/>
      <c r="D2075" s="200" t="s">
        <v>154</v>
      </c>
      <c r="E2075" s="222" t="s">
        <v>19</v>
      </c>
      <c r="F2075" s="223" t="s">
        <v>158</v>
      </c>
      <c r="G2075" s="221"/>
      <c r="H2075" s="224">
        <v>4.9720000000000004</v>
      </c>
      <c r="I2075" s="225"/>
      <c r="J2075" s="221"/>
      <c r="K2075" s="221"/>
      <c r="L2075" s="226"/>
      <c r="M2075" s="227"/>
      <c r="N2075" s="228"/>
      <c r="O2075" s="228"/>
      <c r="P2075" s="228"/>
      <c r="Q2075" s="228"/>
      <c r="R2075" s="228"/>
      <c r="S2075" s="228"/>
      <c r="T2075" s="229"/>
      <c r="AT2075" s="230" t="s">
        <v>154</v>
      </c>
      <c r="AU2075" s="230" t="s">
        <v>78</v>
      </c>
      <c r="AV2075" s="15" t="s">
        <v>106</v>
      </c>
      <c r="AW2075" s="15" t="s">
        <v>31</v>
      </c>
      <c r="AX2075" s="15" t="s">
        <v>74</v>
      </c>
      <c r="AY2075" s="230" t="s">
        <v>144</v>
      </c>
    </row>
    <row r="2076" spans="1:65" s="2" customFormat="1" ht="16.5" customHeight="1">
      <c r="A2076" s="36"/>
      <c r="B2076" s="37"/>
      <c r="C2076" s="231" t="s">
        <v>2165</v>
      </c>
      <c r="D2076" s="231" t="s">
        <v>195</v>
      </c>
      <c r="E2076" s="232" t="s">
        <v>2166</v>
      </c>
      <c r="F2076" s="233" t="s">
        <v>2167</v>
      </c>
      <c r="G2076" s="234" t="s">
        <v>232</v>
      </c>
      <c r="H2076" s="235">
        <v>9.9819999999999993</v>
      </c>
      <c r="I2076" s="236"/>
      <c r="J2076" s="237">
        <f>ROUND(I2076*H2076,2)</f>
        <v>0</v>
      </c>
      <c r="K2076" s="233" t="s">
        <v>150</v>
      </c>
      <c r="L2076" s="238"/>
      <c r="M2076" s="239" t="s">
        <v>19</v>
      </c>
      <c r="N2076" s="240" t="s">
        <v>40</v>
      </c>
      <c r="O2076" s="66"/>
      <c r="P2076" s="189">
        <f>O2076*H2076</f>
        <v>0</v>
      </c>
      <c r="Q2076" s="189">
        <v>4.5500000000000002E-3</v>
      </c>
      <c r="R2076" s="189">
        <f>Q2076*H2076</f>
        <v>4.5418099999999996E-2</v>
      </c>
      <c r="S2076" s="189">
        <v>0</v>
      </c>
      <c r="T2076" s="190">
        <f>S2076*H2076</f>
        <v>0</v>
      </c>
      <c r="U2076" s="36"/>
      <c r="V2076" s="36"/>
      <c r="W2076" s="36"/>
      <c r="X2076" s="36"/>
      <c r="Y2076" s="36"/>
      <c r="Z2076" s="36"/>
      <c r="AA2076" s="36"/>
      <c r="AB2076" s="36"/>
      <c r="AC2076" s="36"/>
      <c r="AD2076" s="36"/>
      <c r="AE2076" s="36"/>
      <c r="AR2076" s="191" t="s">
        <v>684</v>
      </c>
      <c r="AT2076" s="191" t="s">
        <v>195</v>
      </c>
      <c r="AU2076" s="191" t="s">
        <v>78</v>
      </c>
      <c r="AY2076" s="19" t="s">
        <v>144</v>
      </c>
      <c r="BE2076" s="192">
        <f>IF(N2076="základní",J2076,0)</f>
        <v>0</v>
      </c>
      <c r="BF2076" s="192">
        <f>IF(N2076="snížená",J2076,0)</f>
        <v>0</v>
      </c>
      <c r="BG2076" s="192">
        <f>IF(N2076="zákl. přenesená",J2076,0)</f>
        <v>0</v>
      </c>
      <c r="BH2076" s="192">
        <f>IF(N2076="sníž. přenesená",J2076,0)</f>
        <v>0</v>
      </c>
      <c r="BI2076" s="192">
        <f>IF(N2076="nulová",J2076,0)</f>
        <v>0</v>
      </c>
      <c r="BJ2076" s="19" t="s">
        <v>74</v>
      </c>
      <c r="BK2076" s="192">
        <f>ROUND(I2076*H2076,2)</f>
        <v>0</v>
      </c>
      <c r="BL2076" s="19" t="s">
        <v>542</v>
      </c>
      <c r="BM2076" s="191" t="s">
        <v>2168</v>
      </c>
    </row>
    <row r="2077" spans="1:65" s="2" customFormat="1" ht="10.199999999999999">
      <c r="A2077" s="36"/>
      <c r="B2077" s="37"/>
      <c r="C2077" s="38"/>
      <c r="D2077" s="193" t="s">
        <v>152</v>
      </c>
      <c r="E2077" s="38"/>
      <c r="F2077" s="194" t="s">
        <v>2169</v>
      </c>
      <c r="G2077" s="38"/>
      <c r="H2077" s="38"/>
      <c r="I2077" s="195"/>
      <c r="J2077" s="38"/>
      <c r="K2077" s="38"/>
      <c r="L2077" s="41"/>
      <c r="M2077" s="196"/>
      <c r="N2077" s="197"/>
      <c r="O2077" s="66"/>
      <c r="P2077" s="66"/>
      <c r="Q2077" s="66"/>
      <c r="R2077" s="66"/>
      <c r="S2077" s="66"/>
      <c r="T2077" s="67"/>
      <c r="U2077" s="36"/>
      <c r="V2077" s="36"/>
      <c r="W2077" s="36"/>
      <c r="X2077" s="36"/>
      <c r="Y2077" s="36"/>
      <c r="Z2077" s="36"/>
      <c r="AA2077" s="36"/>
      <c r="AB2077" s="36"/>
      <c r="AC2077" s="36"/>
      <c r="AD2077" s="36"/>
      <c r="AE2077" s="36"/>
      <c r="AT2077" s="19" t="s">
        <v>152</v>
      </c>
      <c r="AU2077" s="19" t="s">
        <v>78</v>
      </c>
    </row>
    <row r="2078" spans="1:65" s="13" customFormat="1" ht="10.199999999999999">
      <c r="B2078" s="198"/>
      <c r="C2078" s="199"/>
      <c r="D2078" s="200" t="s">
        <v>154</v>
      </c>
      <c r="E2078" s="201" t="s">
        <v>19</v>
      </c>
      <c r="F2078" s="202" t="s">
        <v>2170</v>
      </c>
      <c r="G2078" s="199"/>
      <c r="H2078" s="201" t="s">
        <v>19</v>
      </c>
      <c r="I2078" s="203"/>
      <c r="J2078" s="199"/>
      <c r="K2078" s="199"/>
      <c r="L2078" s="204"/>
      <c r="M2078" s="205"/>
      <c r="N2078" s="206"/>
      <c r="O2078" s="206"/>
      <c r="P2078" s="206"/>
      <c r="Q2078" s="206"/>
      <c r="R2078" s="206"/>
      <c r="S2078" s="206"/>
      <c r="T2078" s="207"/>
      <c r="AT2078" s="208" t="s">
        <v>154</v>
      </c>
      <c r="AU2078" s="208" t="s">
        <v>78</v>
      </c>
      <c r="AV2078" s="13" t="s">
        <v>74</v>
      </c>
      <c r="AW2078" s="13" t="s">
        <v>31</v>
      </c>
      <c r="AX2078" s="13" t="s">
        <v>69</v>
      </c>
      <c r="AY2078" s="208" t="s">
        <v>144</v>
      </c>
    </row>
    <row r="2079" spans="1:65" s="14" customFormat="1" ht="10.199999999999999">
      <c r="B2079" s="209"/>
      <c r="C2079" s="210"/>
      <c r="D2079" s="200" t="s">
        <v>154</v>
      </c>
      <c r="E2079" s="211" t="s">
        <v>19</v>
      </c>
      <c r="F2079" s="212" t="s">
        <v>2171</v>
      </c>
      <c r="G2079" s="210"/>
      <c r="H2079" s="213">
        <v>9.9819999999999993</v>
      </c>
      <c r="I2079" s="214"/>
      <c r="J2079" s="210"/>
      <c r="K2079" s="210"/>
      <c r="L2079" s="215"/>
      <c r="M2079" s="216"/>
      <c r="N2079" s="217"/>
      <c r="O2079" s="217"/>
      <c r="P2079" s="217"/>
      <c r="Q2079" s="217"/>
      <c r="R2079" s="217"/>
      <c r="S2079" s="217"/>
      <c r="T2079" s="218"/>
      <c r="AT2079" s="219" t="s">
        <v>154</v>
      </c>
      <c r="AU2079" s="219" t="s">
        <v>78</v>
      </c>
      <c r="AV2079" s="14" t="s">
        <v>78</v>
      </c>
      <c r="AW2079" s="14" t="s">
        <v>31</v>
      </c>
      <c r="AX2079" s="14" t="s">
        <v>69</v>
      </c>
      <c r="AY2079" s="219" t="s">
        <v>144</v>
      </c>
    </row>
    <row r="2080" spans="1:65" s="15" customFormat="1" ht="10.199999999999999">
      <c r="B2080" s="220"/>
      <c r="C2080" s="221"/>
      <c r="D2080" s="200" t="s">
        <v>154</v>
      </c>
      <c r="E2080" s="222" t="s">
        <v>19</v>
      </c>
      <c r="F2080" s="223" t="s">
        <v>158</v>
      </c>
      <c r="G2080" s="221"/>
      <c r="H2080" s="224">
        <v>9.9819999999999993</v>
      </c>
      <c r="I2080" s="225"/>
      <c r="J2080" s="221"/>
      <c r="K2080" s="221"/>
      <c r="L2080" s="226"/>
      <c r="M2080" s="227"/>
      <c r="N2080" s="228"/>
      <c r="O2080" s="228"/>
      <c r="P2080" s="228"/>
      <c r="Q2080" s="228"/>
      <c r="R2080" s="228"/>
      <c r="S2080" s="228"/>
      <c r="T2080" s="229"/>
      <c r="AT2080" s="230" t="s">
        <v>154</v>
      </c>
      <c r="AU2080" s="230" t="s">
        <v>78</v>
      </c>
      <c r="AV2080" s="15" t="s">
        <v>106</v>
      </c>
      <c r="AW2080" s="15" t="s">
        <v>31</v>
      </c>
      <c r="AX2080" s="15" t="s">
        <v>74</v>
      </c>
      <c r="AY2080" s="230" t="s">
        <v>144</v>
      </c>
    </row>
    <row r="2081" spans="1:65" s="2" customFormat="1" ht="24.15" customHeight="1">
      <c r="A2081" s="36"/>
      <c r="B2081" s="37"/>
      <c r="C2081" s="180" t="s">
        <v>2172</v>
      </c>
      <c r="D2081" s="180" t="s">
        <v>146</v>
      </c>
      <c r="E2081" s="181" t="s">
        <v>2173</v>
      </c>
      <c r="F2081" s="182" t="s">
        <v>2174</v>
      </c>
      <c r="G2081" s="183" t="s">
        <v>232</v>
      </c>
      <c r="H2081" s="184">
        <v>94.754999999999995</v>
      </c>
      <c r="I2081" s="185"/>
      <c r="J2081" s="186">
        <f>ROUND(I2081*H2081,2)</f>
        <v>0</v>
      </c>
      <c r="K2081" s="182" t="s">
        <v>150</v>
      </c>
      <c r="L2081" s="41"/>
      <c r="M2081" s="187" t="s">
        <v>19</v>
      </c>
      <c r="N2081" s="188" t="s">
        <v>40</v>
      </c>
      <c r="O2081" s="66"/>
      <c r="P2081" s="189">
        <f>O2081*H2081</f>
        <v>0</v>
      </c>
      <c r="Q2081" s="189">
        <v>6.0000000000000001E-3</v>
      </c>
      <c r="R2081" s="189">
        <f>Q2081*H2081</f>
        <v>0.56852999999999998</v>
      </c>
      <c r="S2081" s="189">
        <v>0</v>
      </c>
      <c r="T2081" s="190">
        <f>S2081*H2081</f>
        <v>0</v>
      </c>
      <c r="U2081" s="36"/>
      <c r="V2081" s="36"/>
      <c r="W2081" s="36"/>
      <c r="X2081" s="36"/>
      <c r="Y2081" s="36"/>
      <c r="Z2081" s="36"/>
      <c r="AA2081" s="36"/>
      <c r="AB2081" s="36"/>
      <c r="AC2081" s="36"/>
      <c r="AD2081" s="36"/>
      <c r="AE2081" s="36"/>
      <c r="AR2081" s="191" t="s">
        <v>542</v>
      </c>
      <c r="AT2081" s="191" t="s">
        <v>146</v>
      </c>
      <c r="AU2081" s="191" t="s">
        <v>78</v>
      </c>
      <c r="AY2081" s="19" t="s">
        <v>144</v>
      </c>
      <c r="BE2081" s="192">
        <f>IF(N2081="základní",J2081,0)</f>
        <v>0</v>
      </c>
      <c r="BF2081" s="192">
        <f>IF(N2081="snížená",J2081,0)</f>
        <v>0</v>
      </c>
      <c r="BG2081" s="192">
        <f>IF(N2081="zákl. přenesená",J2081,0)</f>
        <v>0</v>
      </c>
      <c r="BH2081" s="192">
        <f>IF(N2081="sníž. přenesená",J2081,0)</f>
        <v>0</v>
      </c>
      <c r="BI2081" s="192">
        <f>IF(N2081="nulová",J2081,0)</f>
        <v>0</v>
      </c>
      <c r="BJ2081" s="19" t="s">
        <v>74</v>
      </c>
      <c r="BK2081" s="192">
        <f>ROUND(I2081*H2081,2)</f>
        <v>0</v>
      </c>
      <c r="BL2081" s="19" t="s">
        <v>542</v>
      </c>
      <c r="BM2081" s="191" t="s">
        <v>2175</v>
      </c>
    </row>
    <row r="2082" spans="1:65" s="2" customFormat="1" ht="10.199999999999999">
      <c r="A2082" s="36"/>
      <c r="B2082" s="37"/>
      <c r="C2082" s="38"/>
      <c r="D2082" s="193" t="s">
        <v>152</v>
      </c>
      <c r="E2082" s="38"/>
      <c r="F2082" s="194" t="s">
        <v>2176</v>
      </c>
      <c r="G2082" s="38"/>
      <c r="H2082" s="38"/>
      <c r="I2082" s="195"/>
      <c r="J2082" s="38"/>
      <c r="K2082" s="38"/>
      <c r="L2082" s="41"/>
      <c r="M2082" s="196"/>
      <c r="N2082" s="197"/>
      <c r="O2082" s="66"/>
      <c r="P2082" s="66"/>
      <c r="Q2082" s="66"/>
      <c r="R2082" s="66"/>
      <c r="S2082" s="66"/>
      <c r="T2082" s="67"/>
      <c r="U2082" s="36"/>
      <c r="V2082" s="36"/>
      <c r="W2082" s="36"/>
      <c r="X2082" s="36"/>
      <c r="Y2082" s="36"/>
      <c r="Z2082" s="36"/>
      <c r="AA2082" s="36"/>
      <c r="AB2082" s="36"/>
      <c r="AC2082" s="36"/>
      <c r="AD2082" s="36"/>
      <c r="AE2082" s="36"/>
      <c r="AT2082" s="19" t="s">
        <v>152</v>
      </c>
      <c r="AU2082" s="19" t="s">
        <v>78</v>
      </c>
    </row>
    <row r="2083" spans="1:65" s="13" customFormat="1" ht="10.199999999999999">
      <c r="B2083" s="198"/>
      <c r="C2083" s="199"/>
      <c r="D2083" s="200" t="s">
        <v>154</v>
      </c>
      <c r="E2083" s="201" t="s">
        <v>19</v>
      </c>
      <c r="F2083" s="202" t="s">
        <v>2177</v>
      </c>
      <c r="G2083" s="199"/>
      <c r="H2083" s="201" t="s">
        <v>19</v>
      </c>
      <c r="I2083" s="203"/>
      <c r="J2083" s="199"/>
      <c r="K2083" s="199"/>
      <c r="L2083" s="204"/>
      <c r="M2083" s="205"/>
      <c r="N2083" s="206"/>
      <c r="O2083" s="206"/>
      <c r="P2083" s="206"/>
      <c r="Q2083" s="206"/>
      <c r="R2083" s="206"/>
      <c r="S2083" s="206"/>
      <c r="T2083" s="207"/>
      <c r="AT2083" s="208" t="s">
        <v>154</v>
      </c>
      <c r="AU2083" s="208" t="s">
        <v>78</v>
      </c>
      <c r="AV2083" s="13" t="s">
        <v>74</v>
      </c>
      <c r="AW2083" s="13" t="s">
        <v>31</v>
      </c>
      <c r="AX2083" s="13" t="s">
        <v>69</v>
      </c>
      <c r="AY2083" s="208" t="s">
        <v>144</v>
      </c>
    </row>
    <row r="2084" spans="1:65" s="14" customFormat="1" ht="10.199999999999999">
      <c r="B2084" s="209"/>
      <c r="C2084" s="210"/>
      <c r="D2084" s="200" t="s">
        <v>154</v>
      </c>
      <c r="E2084" s="211" t="s">
        <v>19</v>
      </c>
      <c r="F2084" s="212" t="s">
        <v>2178</v>
      </c>
      <c r="G2084" s="210"/>
      <c r="H2084" s="213">
        <v>63.81</v>
      </c>
      <c r="I2084" s="214"/>
      <c r="J2084" s="210"/>
      <c r="K2084" s="210"/>
      <c r="L2084" s="215"/>
      <c r="M2084" s="216"/>
      <c r="N2084" s="217"/>
      <c r="O2084" s="217"/>
      <c r="P2084" s="217"/>
      <c r="Q2084" s="217"/>
      <c r="R2084" s="217"/>
      <c r="S2084" s="217"/>
      <c r="T2084" s="218"/>
      <c r="AT2084" s="219" t="s">
        <v>154</v>
      </c>
      <c r="AU2084" s="219" t="s">
        <v>78</v>
      </c>
      <c r="AV2084" s="14" t="s">
        <v>78</v>
      </c>
      <c r="AW2084" s="14" t="s">
        <v>31</v>
      </c>
      <c r="AX2084" s="14" t="s">
        <v>69</v>
      </c>
      <c r="AY2084" s="219" t="s">
        <v>144</v>
      </c>
    </row>
    <row r="2085" spans="1:65" s="14" customFormat="1" ht="10.199999999999999">
      <c r="B2085" s="209"/>
      <c r="C2085" s="210"/>
      <c r="D2085" s="200" t="s">
        <v>154</v>
      </c>
      <c r="E2085" s="211" t="s">
        <v>19</v>
      </c>
      <c r="F2085" s="212" t="s">
        <v>2179</v>
      </c>
      <c r="G2085" s="210"/>
      <c r="H2085" s="213">
        <v>22.38</v>
      </c>
      <c r="I2085" s="214"/>
      <c r="J2085" s="210"/>
      <c r="K2085" s="210"/>
      <c r="L2085" s="215"/>
      <c r="M2085" s="216"/>
      <c r="N2085" s="217"/>
      <c r="O2085" s="217"/>
      <c r="P2085" s="217"/>
      <c r="Q2085" s="217"/>
      <c r="R2085" s="217"/>
      <c r="S2085" s="217"/>
      <c r="T2085" s="218"/>
      <c r="AT2085" s="219" t="s">
        <v>154</v>
      </c>
      <c r="AU2085" s="219" t="s">
        <v>78</v>
      </c>
      <c r="AV2085" s="14" t="s">
        <v>78</v>
      </c>
      <c r="AW2085" s="14" t="s">
        <v>31</v>
      </c>
      <c r="AX2085" s="14" t="s">
        <v>69</v>
      </c>
      <c r="AY2085" s="219" t="s">
        <v>144</v>
      </c>
    </row>
    <row r="2086" spans="1:65" s="13" customFormat="1" ht="10.199999999999999">
      <c r="B2086" s="198"/>
      <c r="C2086" s="199"/>
      <c r="D2086" s="200" t="s">
        <v>154</v>
      </c>
      <c r="E2086" s="201" t="s">
        <v>19</v>
      </c>
      <c r="F2086" s="202" t="s">
        <v>2122</v>
      </c>
      <c r="G2086" s="199"/>
      <c r="H2086" s="201" t="s">
        <v>19</v>
      </c>
      <c r="I2086" s="203"/>
      <c r="J2086" s="199"/>
      <c r="K2086" s="199"/>
      <c r="L2086" s="204"/>
      <c r="M2086" s="205"/>
      <c r="N2086" s="206"/>
      <c r="O2086" s="206"/>
      <c r="P2086" s="206"/>
      <c r="Q2086" s="206"/>
      <c r="R2086" s="206"/>
      <c r="S2086" s="206"/>
      <c r="T2086" s="207"/>
      <c r="AT2086" s="208" t="s">
        <v>154</v>
      </c>
      <c r="AU2086" s="208" t="s">
        <v>78</v>
      </c>
      <c r="AV2086" s="13" t="s">
        <v>74</v>
      </c>
      <c r="AW2086" s="13" t="s">
        <v>31</v>
      </c>
      <c r="AX2086" s="13" t="s">
        <v>69</v>
      </c>
      <c r="AY2086" s="208" t="s">
        <v>144</v>
      </c>
    </row>
    <row r="2087" spans="1:65" s="14" customFormat="1" ht="10.199999999999999">
      <c r="B2087" s="209"/>
      <c r="C2087" s="210"/>
      <c r="D2087" s="200" t="s">
        <v>154</v>
      </c>
      <c r="E2087" s="211" t="s">
        <v>19</v>
      </c>
      <c r="F2087" s="212" t="s">
        <v>2180</v>
      </c>
      <c r="G2087" s="210"/>
      <c r="H2087" s="213">
        <v>8.5649999999999995</v>
      </c>
      <c r="I2087" s="214"/>
      <c r="J2087" s="210"/>
      <c r="K2087" s="210"/>
      <c r="L2087" s="215"/>
      <c r="M2087" s="216"/>
      <c r="N2087" s="217"/>
      <c r="O2087" s="217"/>
      <c r="P2087" s="217"/>
      <c r="Q2087" s="217"/>
      <c r="R2087" s="217"/>
      <c r="S2087" s="217"/>
      <c r="T2087" s="218"/>
      <c r="AT2087" s="219" t="s">
        <v>154</v>
      </c>
      <c r="AU2087" s="219" t="s">
        <v>78</v>
      </c>
      <c r="AV2087" s="14" t="s">
        <v>78</v>
      </c>
      <c r="AW2087" s="14" t="s">
        <v>31</v>
      </c>
      <c r="AX2087" s="14" t="s">
        <v>69</v>
      </c>
      <c r="AY2087" s="219" t="s">
        <v>144</v>
      </c>
    </row>
    <row r="2088" spans="1:65" s="15" customFormat="1" ht="10.199999999999999">
      <c r="B2088" s="220"/>
      <c r="C2088" s="221"/>
      <c r="D2088" s="200" t="s">
        <v>154</v>
      </c>
      <c r="E2088" s="222" t="s">
        <v>19</v>
      </c>
      <c r="F2088" s="223" t="s">
        <v>158</v>
      </c>
      <c r="G2088" s="221"/>
      <c r="H2088" s="224">
        <v>94.754999999999995</v>
      </c>
      <c r="I2088" s="225"/>
      <c r="J2088" s="221"/>
      <c r="K2088" s="221"/>
      <c r="L2088" s="226"/>
      <c r="M2088" s="227"/>
      <c r="N2088" s="228"/>
      <c r="O2088" s="228"/>
      <c r="P2088" s="228"/>
      <c r="Q2088" s="228"/>
      <c r="R2088" s="228"/>
      <c r="S2088" s="228"/>
      <c r="T2088" s="229"/>
      <c r="AT2088" s="230" t="s">
        <v>154</v>
      </c>
      <c r="AU2088" s="230" t="s">
        <v>78</v>
      </c>
      <c r="AV2088" s="15" t="s">
        <v>106</v>
      </c>
      <c r="AW2088" s="15" t="s">
        <v>31</v>
      </c>
      <c r="AX2088" s="15" t="s">
        <v>74</v>
      </c>
      <c r="AY2088" s="230" t="s">
        <v>144</v>
      </c>
    </row>
    <row r="2089" spans="1:65" s="2" customFormat="1" ht="16.5" customHeight="1">
      <c r="A2089" s="36"/>
      <c r="B2089" s="37"/>
      <c r="C2089" s="231" t="s">
        <v>2181</v>
      </c>
      <c r="D2089" s="231" t="s">
        <v>195</v>
      </c>
      <c r="E2089" s="232" t="s">
        <v>2182</v>
      </c>
      <c r="F2089" s="233" t="s">
        <v>2183</v>
      </c>
      <c r="G2089" s="234" t="s">
        <v>232</v>
      </c>
      <c r="H2089" s="235">
        <v>90.5</v>
      </c>
      <c r="I2089" s="236"/>
      <c r="J2089" s="237">
        <f>ROUND(I2089*H2089,2)</f>
        <v>0</v>
      </c>
      <c r="K2089" s="233" t="s">
        <v>150</v>
      </c>
      <c r="L2089" s="238"/>
      <c r="M2089" s="239" t="s">
        <v>19</v>
      </c>
      <c r="N2089" s="240" t="s">
        <v>40</v>
      </c>
      <c r="O2089" s="66"/>
      <c r="P2089" s="189">
        <f>O2089*H2089</f>
        <v>0</v>
      </c>
      <c r="Q2089" s="189">
        <v>2E-3</v>
      </c>
      <c r="R2089" s="189">
        <f>Q2089*H2089</f>
        <v>0.18099999999999999</v>
      </c>
      <c r="S2089" s="189">
        <v>0</v>
      </c>
      <c r="T2089" s="190">
        <f>S2089*H2089</f>
        <v>0</v>
      </c>
      <c r="U2089" s="36"/>
      <c r="V2089" s="36"/>
      <c r="W2089" s="36"/>
      <c r="X2089" s="36"/>
      <c r="Y2089" s="36"/>
      <c r="Z2089" s="36"/>
      <c r="AA2089" s="36"/>
      <c r="AB2089" s="36"/>
      <c r="AC2089" s="36"/>
      <c r="AD2089" s="36"/>
      <c r="AE2089" s="36"/>
      <c r="AR2089" s="191" t="s">
        <v>684</v>
      </c>
      <c r="AT2089" s="191" t="s">
        <v>195</v>
      </c>
      <c r="AU2089" s="191" t="s">
        <v>78</v>
      </c>
      <c r="AY2089" s="19" t="s">
        <v>144</v>
      </c>
      <c r="BE2089" s="192">
        <f>IF(N2089="základní",J2089,0)</f>
        <v>0</v>
      </c>
      <c r="BF2089" s="192">
        <f>IF(N2089="snížená",J2089,0)</f>
        <v>0</v>
      </c>
      <c r="BG2089" s="192">
        <f>IF(N2089="zákl. přenesená",J2089,0)</f>
        <v>0</v>
      </c>
      <c r="BH2089" s="192">
        <f>IF(N2089="sníž. přenesená",J2089,0)</f>
        <v>0</v>
      </c>
      <c r="BI2089" s="192">
        <f>IF(N2089="nulová",J2089,0)</f>
        <v>0</v>
      </c>
      <c r="BJ2089" s="19" t="s">
        <v>74</v>
      </c>
      <c r="BK2089" s="192">
        <f>ROUND(I2089*H2089,2)</f>
        <v>0</v>
      </c>
      <c r="BL2089" s="19" t="s">
        <v>542</v>
      </c>
      <c r="BM2089" s="191" t="s">
        <v>2184</v>
      </c>
    </row>
    <row r="2090" spans="1:65" s="2" customFormat="1" ht="10.199999999999999">
      <c r="A2090" s="36"/>
      <c r="B2090" s="37"/>
      <c r="C2090" s="38"/>
      <c r="D2090" s="193" t="s">
        <v>152</v>
      </c>
      <c r="E2090" s="38"/>
      <c r="F2090" s="194" t="s">
        <v>2185</v>
      </c>
      <c r="G2090" s="38"/>
      <c r="H2090" s="38"/>
      <c r="I2090" s="195"/>
      <c r="J2090" s="38"/>
      <c r="K2090" s="38"/>
      <c r="L2090" s="41"/>
      <c r="M2090" s="196"/>
      <c r="N2090" s="197"/>
      <c r="O2090" s="66"/>
      <c r="P2090" s="66"/>
      <c r="Q2090" s="66"/>
      <c r="R2090" s="66"/>
      <c r="S2090" s="66"/>
      <c r="T2090" s="67"/>
      <c r="U2090" s="36"/>
      <c r="V2090" s="36"/>
      <c r="W2090" s="36"/>
      <c r="X2090" s="36"/>
      <c r="Y2090" s="36"/>
      <c r="Z2090" s="36"/>
      <c r="AA2090" s="36"/>
      <c r="AB2090" s="36"/>
      <c r="AC2090" s="36"/>
      <c r="AD2090" s="36"/>
      <c r="AE2090" s="36"/>
      <c r="AT2090" s="19" t="s">
        <v>152</v>
      </c>
      <c r="AU2090" s="19" t="s">
        <v>78</v>
      </c>
    </row>
    <row r="2091" spans="1:65" s="13" customFormat="1" ht="10.199999999999999">
      <c r="B2091" s="198"/>
      <c r="C2091" s="199"/>
      <c r="D2091" s="200" t="s">
        <v>154</v>
      </c>
      <c r="E2091" s="201" t="s">
        <v>19</v>
      </c>
      <c r="F2091" s="202" t="s">
        <v>1271</v>
      </c>
      <c r="G2091" s="199"/>
      <c r="H2091" s="201" t="s">
        <v>19</v>
      </c>
      <c r="I2091" s="203"/>
      <c r="J2091" s="199"/>
      <c r="K2091" s="199"/>
      <c r="L2091" s="204"/>
      <c r="M2091" s="205"/>
      <c r="N2091" s="206"/>
      <c r="O2091" s="206"/>
      <c r="P2091" s="206"/>
      <c r="Q2091" s="206"/>
      <c r="R2091" s="206"/>
      <c r="S2091" s="206"/>
      <c r="T2091" s="207"/>
      <c r="AT2091" s="208" t="s">
        <v>154</v>
      </c>
      <c r="AU2091" s="208" t="s">
        <v>78</v>
      </c>
      <c r="AV2091" s="13" t="s">
        <v>74</v>
      </c>
      <c r="AW2091" s="13" t="s">
        <v>31</v>
      </c>
      <c r="AX2091" s="13" t="s">
        <v>69</v>
      </c>
      <c r="AY2091" s="208" t="s">
        <v>144</v>
      </c>
    </row>
    <row r="2092" spans="1:65" s="14" customFormat="1" ht="10.199999999999999">
      <c r="B2092" s="209"/>
      <c r="C2092" s="210"/>
      <c r="D2092" s="200" t="s">
        <v>154</v>
      </c>
      <c r="E2092" s="211" t="s">
        <v>19</v>
      </c>
      <c r="F2092" s="212" t="s">
        <v>2186</v>
      </c>
      <c r="G2092" s="210"/>
      <c r="H2092" s="213">
        <v>90.5</v>
      </c>
      <c r="I2092" s="214"/>
      <c r="J2092" s="210"/>
      <c r="K2092" s="210"/>
      <c r="L2092" s="215"/>
      <c r="M2092" s="216"/>
      <c r="N2092" s="217"/>
      <c r="O2092" s="217"/>
      <c r="P2092" s="217"/>
      <c r="Q2092" s="217"/>
      <c r="R2092" s="217"/>
      <c r="S2092" s="217"/>
      <c r="T2092" s="218"/>
      <c r="AT2092" s="219" t="s">
        <v>154</v>
      </c>
      <c r="AU2092" s="219" t="s">
        <v>78</v>
      </c>
      <c r="AV2092" s="14" t="s">
        <v>78</v>
      </c>
      <c r="AW2092" s="14" t="s">
        <v>31</v>
      </c>
      <c r="AX2092" s="14" t="s">
        <v>69</v>
      </c>
      <c r="AY2092" s="219" t="s">
        <v>144</v>
      </c>
    </row>
    <row r="2093" spans="1:65" s="15" customFormat="1" ht="10.199999999999999">
      <c r="B2093" s="220"/>
      <c r="C2093" s="221"/>
      <c r="D2093" s="200" t="s">
        <v>154</v>
      </c>
      <c r="E2093" s="222" t="s">
        <v>19</v>
      </c>
      <c r="F2093" s="223" t="s">
        <v>158</v>
      </c>
      <c r="G2093" s="221"/>
      <c r="H2093" s="224">
        <v>90.5</v>
      </c>
      <c r="I2093" s="225"/>
      <c r="J2093" s="221"/>
      <c r="K2093" s="221"/>
      <c r="L2093" s="226"/>
      <c r="M2093" s="227"/>
      <c r="N2093" s="228"/>
      <c r="O2093" s="228"/>
      <c r="P2093" s="228"/>
      <c r="Q2093" s="228"/>
      <c r="R2093" s="228"/>
      <c r="S2093" s="228"/>
      <c r="T2093" s="229"/>
      <c r="AT2093" s="230" t="s">
        <v>154</v>
      </c>
      <c r="AU2093" s="230" t="s">
        <v>78</v>
      </c>
      <c r="AV2093" s="15" t="s">
        <v>106</v>
      </c>
      <c r="AW2093" s="15" t="s">
        <v>31</v>
      </c>
      <c r="AX2093" s="15" t="s">
        <v>74</v>
      </c>
      <c r="AY2093" s="230" t="s">
        <v>144</v>
      </c>
    </row>
    <row r="2094" spans="1:65" s="2" customFormat="1" ht="16.5" customHeight="1">
      <c r="A2094" s="36"/>
      <c r="B2094" s="37"/>
      <c r="C2094" s="231" t="s">
        <v>2187</v>
      </c>
      <c r="D2094" s="231" t="s">
        <v>195</v>
      </c>
      <c r="E2094" s="232" t="s">
        <v>2125</v>
      </c>
      <c r="F2094" s="233" t="s">
        <v>2126</v>
      </c>
      <c r="G2094" s="234" t="s">
        <v>232</v>
      </c>
      <c r="H2094" s="235">
        <v>9.4220000000000006</v>
      </c>
      <c r="I2094" s="236"/>
      <c r="J2094" s="237">
        <f>ROUND(I2094*H2094,2)</f>
        <v>0</v>
      </c>
      <c r="K2094" s="233" t="s">
        <v>150</v>
      </c>
      <c r="L2094" s="238"/>
      <c r="M2094" s="239" t="s">
        <v>19</v>
      </c>
      <c r="N2094" s="240" t="s">
        <v>40</v>
      </c>
      <c r="O2094" s="66"/>
      <c r="P2094" s="189">
        <f>O2094*H2094</f>
        <v>0</v>
      </c>
      <c r="Q2094" s="189">
        <v>2.8E-3</v>
      </c>
      <c r="R2094" s="189">
        <f>Q2094*H2094</f>
        <v>2.6381600000000002E-2</v>
      </c>
      <c r="S2094" s="189">
        <v>0</v>
      </c>
      <c r="T2094" s="190">
        <f>S2094*H2094</f>
        <v>0</v>
      </c>
      <c r="U2094" s="36"/>
      <c r="V2094" s="36"/>
      <c r="W2094" s="36"/>
      <c r="X2094" s="36"/>
      <c r="Y2094" s="36"/>
      <c r="Z2094" s="36"/>
      <c r="AA2094" s="36"/>
      <c r="AB2094" s="36"/>
      <c r="AC2094" s="36"/>
      <c r="AD2094" s="36"/>
      <c r="AE2094" s="36"/>
      <c r="AR2094" s="191" t="s">
        <v>684</v>
      </c>
      <c r="AT2094" s="191" t="s">
        <v>195</v>
      </c>
      <c r="AU2094" s="191" t="s">
        <v>78</v>
      </c>
      <c r="AY2094" s="19" t="s">
        <v>144</v>
      </c>
      <c r="BE2094" s="192">
        <f>IF(N2094="základní",J2094,0)</f>
        <v>0</v>
      </c>
      <c r="BF2094" s="192">
        <f>IF(N2094="snížená",J2094,0)</f>
        <v>0</v>
      </c>
      <c r="BG2094" s="192">
        <f>IF(N2094="zákl. přenesená",J2094,0)</f>
        <v>0</v>
      </c>
      <c r="BH2094" s="192">
        <f>IF(N2094="sníž. přenesená",J2094,0)</f>
        <v>0</v>
      </c>
      <c r="BI2094" s="192">
        <f>IF(N2094="nulová",J2094,0)</f>
        <v>0</v>
      </c>
      <c r="BJ2094" s="19" t="s">
        <v>74</v>
      </c>
      <c r="BK2094" s="192">
        <f>ROUND(I2094*H2094,2)</f>
        <v>0</v>
      </c>
      <c r="BL2094" s="19" t="s">
        <v>542</v>
      </c>
      <c r="BM2094" s="191" t="s">
        <v>2188</v>
      </c>
    </row>
    <row r="2095" spans="1:65" s="2" customFormat="1" ht="10.199999999999999">
      <c r="A2095" s="36"/>
      <c r="B2095" s="37"/>
      <c r="C2095" s="38"/>
      <c r="D2095" s="193" t="s">
        <v>152</v>
      </c>
      <c r="E2095" s="38"/>
      <c r="F2095" s="194" t="s">
        <v>2128</v>
      </c>
      <c r="G2095" s="38"/>
      <c r="H2095" s="38"/>
      <c r="I2095" s="195"/>
      <c r="J2095" s="38"/>
      <c r="K2095" s="38"/>
      <c r="L2095" s="41"/>
      <c r="M2095" s="196"/>
      <c r="N2095" s="197"/>
      <c r="O2095" s="66"/>
      <c r="P2095" s="66"/>
      <c r="Q2095" s="66"/>
      <c r="R2095" s="66"/>
      <c r="S2095" s="66"/>
      <c r="T2095" s="67"/>
      <c r="U2095" s="36"/>
      <c r="V2095" s="36"/>
      <c r="W2095" s="36"/>
      <c r="X2095" s="36"/>
      <c r="Y2095" s="36"/>
      <c r="Z2095" s="36"/>
      <c r="AA2095" s="36"/>
      <c r="AB2095" s="36"/>
      <c r="AC2095" s="36"/>
      <c r="AD2095" s="36"/>
      <c r="AE2095" s="36"/>
      <c r="AT2095" s="19" t="s">
        <v>152</v>
      </c>
      <c r="AU2095" s="19" t="s">
        <v>78</v>
      </c>
    </row>
    <row r="2096" spans="1:65" s="13" customFormat="1" ht="10.199999999999999">
      <c r="B2096" s="198"/>
      <c r="C2096" s="199"/>
      <c r="D2096" s="200" t="s">
        <v>154</v>
      </c>
      <c r="E2096" s="201" t="s">
        <v>19</v>
      </c>
      <c r="F2096" s="202" t="s">
        <v>721</v>
      </c>
      <c r="G2096" s="199"/>
      <c r="H2096" s="201" t="s">
        <v>19</v>
      </c>
      <c r="I2096" s="203"/>
      <c r="J2096" s="199"/>
      <c r="K2096" s="199"/>
      <c r="L2096" s="204"/>
      <c r="M2096" s="205"/>
      <c r="N2096" s="206"/>
      <c r="O2096" s="206"/>
      <c r="P2096" s="206"/>
      <c r="Q2096" s="206"/>
      <c r="R2096" s="206"/>
      <c r="S2096" s="206"/>
      <c r="T2096" s="207"/>
      <c r="AT2096" s="208" t="s">
        <v>154</v>
      </c>
      <c r="AU2096" s="208" t="s">
        <v>78</v>
      </c>
      <c r="AV2096" s="13" t="s">
        <v>74</v>
      </c>
      <c r="AW2096" s="13" t="s">
        <v>31</v>
      </c>
      <c r="AX2096" s="13" t="s">
        <v>69</v>
      </c>
      <c r="AY2096" s="208" t="s">
        <v>144</v>
      </c>
    </row>
    <row r="2097" spans="1:65" s="14" customFormat="1" ht="10.199999999999999">
      <c r="B2097" s="209"/>
      <c r="C2097" s="210"/>
      <c r="D2097" s="200" t="s">
        <v>154</v>
      </c>
      <c r="E2097" s="211" t="s">
        <v>19</v>
      </c>
      <c r="F2097" s="212" t="s">
        <v>2189</v>
      </c>
      <c r="G2097" s="210"/>
      <c r="H2097" s="213">
        <v>9.4220000000000006</v>
      </c>
      <c r="I2097" s="214"/>
      <c r="J2097" s="210"/>
      <c r="K2097" s="210"/>
      <c r="L2097" s="215"/>
      <c r="M2097" s="216"/>
      <c r="N2097" s="217"/>
      <c r="O2097" s="217"/>
      <c r="P2097" s="217"/>
      <c r="Q2097" s="217"/>
      <c r="R2097" s="217"/>
      <c r="S2097" s="217"/>
      <c r="T2097" s="218"/>
      <c r="AT2097" s="219" t="s">
        <v>154</v>
      </c>
      <c r="AU2097" s="219" t="s">
        <v>78</v>
      </c>
      <c r="AV2097" s="14" t="s">
        <v>78</v>
      </c>
      <c r="AW2097" s="14" t="s">
        <v>31</v>
      </c>
      <c r="AX2097" s="14" t="s">
        <v>69</v>
      </c>
      <c r="AY2097" s="219" t="s">
        <v>144</v>
      </c>
    </row>
    <row r="2098" spans="1:65" s="15" customFormat="1" ht="10.199999999999999">
      <c r="B2098" s="220"/>
      <c r="C2098" s="221"/>
      <c r="D2098" s="200" t="s">
        <v>154</v>
      </c>
      <c r="E2098" s="222" t="s">
        <v>19</v>
      </c>
      <c r="F2098" s="223" t="s">
        <v>158</v>
      </c>
      <c r="G2098" s="221"/>
      <c r="H2098" s="224">
        <v>9.4220000000000006</v>
      </c>
      <c r="I2098" s="225"/>
      <c r="J2098" s="221"/>
      <c r="K2098" s="221"/>
      <c r="L2098" s="226"/>
      <c r="M2098" s="227"/>
      <c r="N2098" s="228"/>
      <c r="O2098" s="228"/>
      <c r="P2098" s="228"/>
      <c r="Q2098" s="228"/>
      <c r="R2098" s="228"/>
      <c r="S2098" s="228"/>
      <c r="T2098" s="229"/>
      <c r="AT2098" s="230" t="s">
        <v>154</v>
      </c>
      <c r="AU2098" s="230" t="s">
        <v>78</v>
      </c>
      <c r="AV2098" s="15" t="s">
        <v>106</v>
      </c>
      <c r="AW2098" s="15" t="s">
        <v>31</v>
      </c>
      <c r="AX2098" s="15" t="s">
        <v>74</v>
      </c>
      <c r="AY2098" s="230" t="s">
        <v>144</v>
      </c>
    </row>
    <row r="2099" spans="1:65" s="2" customFormat="1" ht="24.15" customHeight="1">
      <c r="A2099" s="36"/>
      <c r="B2099" s="37"/>
      <c r="C2099" s="180" t="s">
        <v>2190</v>
      </c>
      <c r="D2099" s="180" t="s">
        <v>146</v>
      </c>
      <c r="E2099" s="181" t="s">
        <v>2191</v>
      </c>
      <c r="F2099" s="182" t="s">
        <v>2192</v>
      </c>
      <c r="G2099" s="183" t="s">
        <v>232</v>
      </c>
      <c r="H2099" s="184">
        <v>79.123999999999995</v>
      </c>
      <c r="I2099" s="185"/>
      <c r="J2099" s="186">
        <f>ROUND(I2099*H2099,2)</f>
        <v>0</v>
      </c>
      <c r="K2099" s="182" t="s">
        <v>150</v>
      </c>
      <c r="L2099" s="41"/>
      <c r="M2099" s="187" t="s">
        <v>19</v>
      </c>
      <c r="N2099" s="188" t="s">
        <v>40</v>
      </c>
      <c r="O2099" s="66"/>
      <c r="P2099" s="189">
        <f>O2099*H2099</f>
        <v>0</v>
      </c>
      <c r="Q2099" s="189">
        <v>6.0600000000000003E-3</v>
      </c>
      <c r="R2099" s="189">
        <f>Q2099*H2099</f>
        <v>0.47949143999999999</v>
      </c>
      <c r="S2099" s="189">
        <v>0</v>
      </c>
      <c r="T2099" s="190">
        <f>S2099*H2099</f>
        <v>0</v>
      </c>
      <c r="U2099" s="36"/>
      <c r="V2099" s="36"/>
      <c r="W2099" s="36"/>
      <c r="X2099" s="36"/>
      <c r="Y2099" s="36"/>
      <c r="Z2099" s="36"/>
      <c r="AA2099" s="36"/>
      <c r="AB2099" s="36"/>
      <c r="AC2099" s="36"/>
      <c r="AD2099" s="36"/>
      <c r="AE2099" s="36"/>
      <c r="AR2099" s="191" t="s">
        <v>542</v>
      </c>
      <c r="AT2099" s="191" t="s">
        <v>146</v>
      </c>
      <c r="AU2099" s="191" t="s">
        <v>78</v>
      </c>
      <c r="AY2099" s="19" t="s">
        <v>144</v>
      </c>
      <c r="BE2099" s="192">
        <f>IF(N2099="základní",J2099,0)</f>
        <v>0</v>
      </c>
      <c r="BF2099" s="192">
        <f>IF(N2099="snížená",J2099,0)</f>
        <v>0</v>
      </c>
      <c r="BG2099" s="192">
        <f>IF(N2099="zákl. přenesená",J2099,0)</f>
        <v>0</v>
      </c>
      <c r="BH2099" s="192">
        <f>IF(N2099="sníž. přenesená",J2099,0)</f>
        <v>0</v>
      </c>
      <c r="BI2099" s="192">
        <f>IF(N2099="nulová",J2099,0)</f>
        <v>0</v>
      </c>
      <c r="BJ2099" s="19" t="s">
        <v>74</v>
      </c>
      <c r="BK2099" s="192">
        <f>ROUND(I2099*H2099,2)</f>
        <v>0</v>
      </c>
      <c r="BL2099" s="19" t="s">
        <v>542</v>
      </c>
      <c r="BM2099" s="191" t="s">
        <v>2193</v>
      </c>
    </row>
    <row r="2100" spans="1:65" s="2" customFormat="1" ht="10.199999999999999">
      <c r="A2100" s="36"/>
      <c r="B2100" s="37"/>
      <c r="C2100" s="38"/>
      <c r="D2100" s="193" t="s">
        <v>152</v>
      </c>
      <c r="E2100" s="38"/>
      <c r="F2100" s="194" t="s">
        <v>2194</v>
      </c>
      <c r="G2100" s="38"/>
      <c r="H2100" s="38"/>
      <c r="I2100" s="195"/>
      <c r="J2100" s="38"/>
      <c r="K2100" s="38"/>
      <c r="L2100" s="41"/>
      <c r="M2100" s="196"/>
      <c r="N2100" s="197"/>
      <c r="O2100" s="66"/>
      <c r="P2100" s="66"/>
      <c r="Q2100" s="66"/>
      <c r="R2100" s="66"/>
      <c r="S2100" s="66"/>
      <c r="T2100" s="67"/>
      <c r="U2100" s="36"/>
      <c r="V2100" s="36"/>
      <c r="W2100" s="36"/>
      <c r="X2100" s="36"/>
      <c r="Y2100" s="36"/>
      <c r="Z2100" s="36"/>
      <c r="AA2100" s="36"/>
      <c r="AB2100" s="36"/>
      <c r="AC2100" s="36"/>
      <c r="AD2100" s="36"/>
      <c r="AE2100" s="36"/>
      <c r="AT2100" s="19" t="s">
        <v>152</v>
      </c>
      <c r="AU2100" s="19" t="s">
        <v>78</v>
      </c>
    </row>
    <row r="2101" spans="1:65" s="13" customFormat="1" ht="10.199999999999999">
      <c r="B2101" s="198"/>
      <c r="C2101" s="199"/>
      <c r="D2101" s="200" t="s">
        <v>154</v>
      </c>
      <c r="E2101" s="201" t="s">
        <v>19</v>
      </c>
      <c r="F2101" s="202" t="s">
        <v>2195</v>
      </c>
      <c r="G2101" s="199"/>
      <c r="H2101" s="201" t="s">
        <v>19</v>
      </c>
      <c r="I2101" s="203"/>
      <c r="J2101" s="199"/>
      <c r="K2101" s="199"/>
      <c r="L2101" s="204"/>
      <c r="M2101" s="205"/>
      <c r="N2101" s="206"/>
      <c r="O2101" s="206"/>
      <c r="P2101" s="206"/>
      <c r="Q2101" s="206"/>
      <c r="R2101" s="206"/>
      <c r="S2101" s="206"/>
      <c r="T2101" s="207"/>
      <c r="AT2101" s="208" t="s">
        <v>154</v>
      </c>
      <c r="AU2101" s="208" t="s">
        <v>78</v>
      </c>
      <c r="AV2101" s="13" t="s">
        <v>74</v>
      </c>
      <c r="AW2101" s="13" t="s">
        <v>31</v>
      </c>
      <c r="AX2101" s="13" t="s">
        <v>69</v>
      </c>
      <c r="AY2101" s="208" t="s">
        <v>144</v>
      </c>
    </row>
    <row r="2102" spans="1:65" s="14" customFormat="1" ht="10.199999999999999">
      <c r="B2102" s="209"/>
      <c r="C2102" s="210"/>
      <c r="D2102" s="200" t="s">
        <v>154</v>
      </c>
      <c r="E2102" s="211" t="s">
        <v>19</v>
      </c>
      <c r="F2102" s="212" t="s">
        <v>2196</v>
      </c>
      <c r="G2102" s="210"/>
      <c r="H2102" s="213">
        <v>7.38</v>
      </c>
      <c r="I2102" s="214"/>
      <c r="J2102" s="210"/>
      <c r="K2102" s="210"/>
      <c r="L2102" s="215"/>
      <c r="M2102" s="216"/>
      <c r="N2102" s="217"/>
      <c r="O2102" s="217"/>
      <c r="P2102" s="217"/>
      <c r="Q2102" s="217"/>
      <c r="R2102" s="217"/>
      <c r="S2102" s="217"/>
      <c r="T2102" s="218"/>
      <c r="AT2102" s="219" t="s">
        <v>154</v>
      </c>
      <c r="AU2102" s="219" t="s">
        <v>78</v>
      </c>
      <c r="AV2102" s="14" t="s">
        <v>78</v>
      </c>
      <c r="AW2102" s="14" t="s">
        <v>31</v>
      </c>
      <c r="AX2102" s="14" t="s">
        <v>69</v>
      </c>
      <c r="AY2102" s="219" t="s">
        <v>144</v>
      </c>
    </row>
    <row r="2103" spans="1:65" s="14" customFormat="1" ht="10.199999999999999">
      <c r="B2103" s="209"/>
      <c r="C2103" s="210"/>
      <c r="D2103" s="200" t="s">
        <v>154</v>
      </c>
      <c r="E2103" s="211" t="s">
        <v>19</v>
      </c>
      <c r="F2103" s="212" t="s">
        <v>2197</v>
      </c>
      <c r="G2103" s="210"/>
      <c r="H2103" s="213">
        <v>50.726999999999997</v>
      </c>
      <c r="I2103" s="214"/>
      <c r="J2103" s="210"/>
      <c r="K2103" s="210"/>
      <c r="L2103" s="215"/>
      <c r="M2103" s="216"/>
      <c r="N2103" s="217"/>
      <c r="O2103" s="217"/>
      <c r="P2103" s="217"/>
      <c r="Q2103" s="217"/>
      <c r="R2103" s="217"/>
      <c r="S2103" s="217"/>
      <c r="T2103" s="218"/>
      <c r="AT2103" s="219" t="s">
        <v>154</v>
      </c>
      <c r="AU2103" s="219" t="s">
        <v>78</v>
      </c>
      <c r="AV2103" s="14" t="s">
        <v>78</v>
      </c>
      <c r="AW2103" s="14" t="s">
        <v>31</v>
      </c>
      <c r="AX2103" s="14" t="s">
        <v>69</v>
      </c>
      <c r="AY2103" s="219" t="s">
        <v>144</v>
      </c>
    </row>
    <row r="2104" spans="1:65" s="14" customFormat="1" ht="10.199999999999999">
      <c r="B2104" s="209"/>
      <c r="C2104" s="210"/>
      <c r="D2104" s="200" t="s">
        <v>154</v>
      </c>
      <c r="E2104" s="211" t="s">
        <v>19</v>
      </c>
      <c r="F2104" s="212" t="s">
        <v>2198</v>
      </c>
      <c r="G2104" s="210"/>
      <c r="H2104" s="213">
        <v>4.59</v>
      </c>
      <c r="I2104" s="214"/>
      <c r="J2104" s="210"/>
      <c r="K2104" s="210"/>
      <c r="L2104" s="215"/>
      <c r="M2104" s="216"/>
      <c r="N2104" s="217"/>
      <c r="O2104" s="217"/>
      <c r="P2104" s="217"/>
      <c r="Q2104" s="217"/>
      <c r="R2104" s="217"/>
      <c r="S2104" s="217"/>
      <c r="T2104" s="218"/>
      <c r="AT2104" s="219" t="s">
        <v>154</v>
      </c>
      <c r="AU2104" s="219" t="s">
        <v>78</v>
      </c>
      <c r="AV2104" s="14" t="s">
        <v>78</v>
      </c>
      <c r="AW2104" s="14" t="s">
        <v>31</v>
      </c>
      <c r="AX2104" s="14" t="s">
        <v>69</v>
      </c>
      <c r="AY2104" s="219" t="s">
        <v>144</v>
      </c>
    </row>
    <row r="2105" spans="1:65" s="16" customFormat="1" ht="10.199999999999999">
      <c r="B2105" s="245"/>
      <c r="C2105" s="246"/>
      <c r="D2105" s="200" t="s">
        <v>154</v>
      </c>
      <c r="E2105" s="247" t="s">
        <v>19</v>
      </c>
      <c r="F2105" s="248" t="s">
        <v>1307</v>
      </c>
      <c r="G2105" s="246"/>
      <c r="H2105" s="249">
        <v>62.697000000000003</v>
      </c>
      <c r="I2105" s="250"/>
      <c r="J2105" s="246"/>
      <c r="K2105" s="246"/>
      <c r="L2105" s="251"/>
      <c r="M2105" s="252"/>
      <c r="N2105" s="253"/>
      <c r="O2105" s="253"/>
      <c r="P2105" s="253"/>
      <c r="Q2105" s="253"/>
      <c r="R2105" s="253"/>
      <c r="S2105" s="253"/>
      <c r="T2105" s="254"/>
      <c r="AT2105" s="255" t="s">
        <v>154</v>
      </c>
      <c r="AU2105" s="255" t="s">
        <v>78</v>
      </c>
      <c r="AV2105" s="16" t="s">
        <v>103</v>
      </c>
      <c r="AW2105" s="16" t="s">
        <v>31</v>
      </c>
      <c r="AX2105" s="16" t="s">
        <v>69</v>
      </c>
      <c r="AY2105" s="255" t="s">
        <v>144</v>
      </c>
    </row>
    <row r="2106" spans="1:65" s="13" customFormat="1" ht="10.199999999999999">
      <c r="B2106" s="198"/>
      <c r="C2106" s="199"/>
      <c r="D2106" s="200" t="s">
        <v>154</v>
      </c>
      <c r="E2106" s="201" t="s">
        <v>19</v>
      </c>
      <c r="F2106" s="202" t="s">
        <v>2199</v>
      </c>
      <c r="G2106" s="199"/>
      <c r="H2106" s="201" t="s">
        <v>19</v>
      </c>
      <c r="I2106" s="203"/>
      <c r="J2106" s="199"/>
      <c r="K2106" s="199"/>
      <c r="L2106" s="204"/>
      <c r="M2106" s="205"/>
      <c r="N2106" s="206"/>
      <c r="O2106" s="206"/>
      <c r="P2106" s="206"/>
      <c r="Q2106" s="206"/>
      <c r="R2106" s="206"/>
      <c r="S2106" s="206"/>
      <c r="T2106" s="207"/>
      <c r="AT2106" s="208" t="s">
        <v>154</v>
      </c>
      <c r="AU2106" s="208" t="s">
        <v>78</v>
      </c>
      <c r="AV2106" s="13" t="s">
        <v>74</v>
      </c>
      <c r="AW2106" s="13" t="s">
        <v>31</v>
      </c>
      <c r="AX2106" s="13" t="s">
        <v>69</v>
      </c>
      <c r="AY2106" s="208" t="s">
        <v>144</v>
      </c>
    </row>
    <row r="2107" spans="1:65" s="14" customFormat="1" ht="10.199999999999999">
      <c r="B2107" s="209"/>
      <c r="C2107" s="210"/>
      <c r="D2107" s="200" t="s">
        <v>154</v>
      </c>
      <c r="E2107" s="211" t="s">
        <v>19</v>
      </c>
      <c r="F2107" s="212" t="s">
        <v>2200</v>
      </c>
      <c r="G2107" s="210"/>
      <c r="H2107" s="213">
        <v>16.427</v>
      </c>
      <c r="I2107" s="214"/>
      <c r="J2107" s="210"/>
      <c r="K2107" s="210"/>
      <c r="L2107" s="215"/>
      <c r="M2107" s="216"/>
      <c r="N2107" s="217"/>
      <c r="O2107" s="217"/>
      <c r="P2107" s="217"/>
      <c r="Q2107" s="217"/>
      <c r="R2107" s="217"/>
      <c r="S2107" s="217"/>
      <c r="T2107" s="218"/>
      <c r="AT2107" s="219" t="s">
        <v>154</v>
      </c>
      <c r="AU2107" s="219" t="s">
        <v>78</v>
      </c>
      <c r="AV2107" s="14" t="s">
        <v>78</v>
      </c>
      <c r="AW2107" s="14" t="s">
        <v>31</v>
      </c>
      <c r="AX2107" s="14" t="s">
        <v>69</v>
      </c>
      <c r="AY2107" s="219" t="s">
        <v>144</v>
      </c>
    </row>
    <row r="2108" spans="1:65" s="16" customFormat="1" ht="10.199999999999999">
      <c r="B2108" s="245"/>
      <c r="C2108" s="246"/>
      <c r="D2108" s="200" t="s">
        <v>154</v>
      </c>
      <c r="E2108" s="247" t="s">
        <v>19</v>
      </c>
      <c r="F2108" s="248" t="s">
        <v>1307</v>
      </c>
      <c r="G2108" s="246"/>
      <c r="H2108" s="249">
        <v>16.427</v>
      </c>
      <c r="I2108" s="250"/>
      <c r="J2108" s="246"/>
      <c r="K2108" s="246"/>
      <c r="L2108" s="251"/>
      <c r="M2108" s="252"/>
      <c r="N2108" s="253"/>
      <c r="O2108" s="253"/>
      <c r="P2108" s="253"/>
      <c r="Q2108" s="253"/>
      <c r="R2108" s="253"/>
      <c r="S2108" s="253"/>
      <c r="T2108" s="254"/>
      <c r="AT2108" s="255" t="s">
        <v>154</v>
      </c>
      <c r="AU2108" s="255" t="s">
        <v>78</v>
      </c>
      <c r="AV2108" s="16" t="s">
        <v>103</v>
      </c>
      <c r="AW2108" s="16" t="s">
        <v>31</v>
      </c>
      <c r="AX2108" s="16" t="s">
        <v>69</v>
      </c>
      <c r="AY2108" s="255" t="s">
        <v>144</v>
      </c>
    </row>
    <row r="2109" spans="1:65" s="15" customFormat="1" ht="10.199999999999999">
      <c r="B2109" s="220"/>
      <c r="C2109" s="221"/>
      <c r="D2109" s="200" t="s">
        <v>154</v>
      </c>
      <c r="E2109" s="222" t="s">
        <v>19</v>
      </c>
      <c r="F2109" s="223" t="s">
        <v>158</v>
      </c>
      <c r="G2109" s="221"/>
      <c r="H2109" s="224">
        <v>79.123999999999995</v>
      </c>
      <c r="I2109" s="225"/>
      <c r="J2109" s="221"/>
      <c r="K2109" s="221"/>
      <c r="L2109" s="226"/>
      <c r="M2109" s="227"/>
      <c r="N2109" s="228"/>
      <c r="O2109" s="228"/>
      <c r="P2109" s="228"/>
      <c r="Q2109" s="228"/>
      <c r="R2109" s="228"/>
      <c r="S2109" s="228"/>
      <c r="T2109" s="229"/>
      <c r="AT2109" s="230" t="s">
        <v>154</v>
      </c>
      <c r="AU2109" s="230" t="s">
        <v>78</v>
      </c>
      <c r="AV2109" s="15" t="s">
        <v>106</v>
      </c>
      <c r="AW2109" s="15" t="s">
        <v>31</v>
      </c>
      <c r="AX2109" s="15" t="s">
        <v>74</v>
      </c>
      <c r="AY2109" s="230" t="s">
        <v>144</v>
      </c>
    </row>
    <row r="2110" spans="1:65" s="2" customFormat="1" ht="16.5" customHeight="1">
      <c r="A2110" s="36"/>
      <c r="B2110" s="37"/>
      <c r="C2110" s="231" t="s">
        <v>2201</v>
      </c>
      <c r="D2110" s="231" t="s">
        <v>195</v>
      </c>
      <c r="E2110" s="232" t="s">
        <v>2202</v>
      </c>
      <c r="F2110" s="233" t="s">
        <v>2203</v>
      </c>
      <c r="G2110" s="234" t="s">
        <v>232</v>
      </c>
      <c r="H2110" s="235">
        <v>68.966999999999999</v>
      </c>
      <c r="I2110" s="236"/>
      <c r="J2110" s="237">
        <f>ROUND(I2110*H2110,2)</f>
        <v>0</v>
      </c>
      <c r="K2110" s="233" t="s">
        <v>150</v>
      </c>
      <c r="L2110" s="238"/>
      <c r="M2110" s="239" t="s">
        <v>19</v>
      </c>
      <c r="N2110" s="240" t="s">
        <v>40</v>
      </c>
      <c r="O2110" s="66"/>
      <c r="P2110" s="189">
        <f>O2110*H2110</f>
        <v>0</v>
      </c>
      <c r="Q2110" s="189">
        <v>5.4000000000000003E-3</v>
      </c>
      <c r="R2110" s="189">
        <f>Q2110*H2110</f>
        <v>0.37242180000000003</v>
      </c>
      <c r="S2110" s="189">
        <v>0</v>
      </c>
      <c r="T2110" s="190">
        <f>S2110*H2110</f>
        <v>0</v>
      </c>
      <c r="U2110" s="36"/>
      <c r="V2110" s="36"/>
      <c r="W2110" s="36"/>
      <c r="X2110" s="36"/>
      <c r="Y2110" s="36"/>
      <c r="Z2110" s="36"/>
      <c r="AA2110" s="36"/>
      <c r="AB2110" s="36"/>
      <c r="AC2110" s="36"/>
      <c r="AD2110" s="36"/>
      <c r="AE2110" s="36"/>
      <c r="AR2110" s="191" t="s">
        <v>684</v>
      </c>
      <c r="AT2110" s="191" t="s">
        <v>195</v>
      </c>
      <c r="AU2110" s="191" t="s">
        <v>78</v>
      </c>
      <c r="AY2110" s="19" t="s">
        <v>144</v>
      </c>
      <c r="BE2110" s="192">
        <f>IF(N2110="základní",J2110,0)</f>
        <v>0</v>
      </c>
      <c r="BF2110" s="192">
        <f>IF(N2110="snížená",J2110,0)</f>
        <v>0</v>
      </c>
      <c r="BG2110" s="192">
        <f>IF(N2110="zákl. přenesená",J2110,0)</f>
        <v>0</v>
      </c>
      <c r="BH2110" s="192">
        <f>IF(N2110="sníž. přenesená",J2110,0)</f>
        <v>0</v>
      </c>
      <c r="BI2110" s="192">
        <f>IF(N2110="nulová",J2110,0)</f>
        <v>0</v>
      </c>
      <c r="BJ2110" s="19" t="s">
        <v>74</v>
      </c>
      <c r="BK2110" s="192">
        <f>ROUND(I2110*H2110,2)</f>
        <v>0</v>
      </c>
      <c r="BL2110" s="19" t="s">
        <v>542</v>
      </c>
      <c r="BM2110" s="191" t="s">
        <v>2204</v>
      </c>
    </row>
    <row r="2111" spans="1:65" s="2" customFormat="1" ht="10.199999999999999">
      <c r="A2111" s="36"/>
      <c r="B2111" s="37"/>
      <c r="C2111" s="38"/>
      <c r="D2111" s="193" t="s">
        <v>152</v>
      </c>
      <c r="E2111" s="38"/>
      <c r="F2111" s="194" t="s">
        <v>2205</v>
      </c>
      <c r="G2111" s="38"/>
      <c r="H2111" s="38"/>
      <c r="I2111" s="195"/>
      <c r="J2111" s="38"/>
      <c r="K2111" s="38"/>
      <c r="L2111" s="41"/>
      <c r="M2111" s="196"/>
      <c r="N2111" s="197"/>
      <c r="O2111" s="66"/>
      <c r="P2111" s="66"/>
      <c r="Q2111" s="66"/>
      <c r="R2111" s="66"/>
      <c r="S2111" s="66"/>
      <c r="T2111" s="67"/>
      <c r="U2111" s="36"/>
      <c r="V2111" s="36"/>
      <c r="W2111" s="36"/>
      <c r="X2111" s="36"/>
      <c r="Y2111" s="36"/>
      <c r="Z2111" s="36"/>
      <c r="AA2111" s="36"/>
      <c r="AB2111" s="36"/>
      <c r="AC2111" s="36"/>
      <c r="AD2111" s="36"/>
      <c r="AE2111" s="36"/>
      <c r="AT2111" s="19" t="s">
        <v>152</v>
      </c>
      <c r="AU2111" s="19" t="s">
        <v>78</v>
      </c>
    </row>
    <row r="2112" spans="1:65" s="13" customFormat="1" ht="10.199999999999999">
      <c r="B2112" s="198"/>
      <c r="C2112" s="199"/>
      <c r="D2112" s="200" t="s">
        <v>154</v>
      </c>
      <c r="E2112" s="201" t="s">
        <v>19</v>
      </c>
      <c r="F2112" s="202" t="s">
        <v>721</v>
      </c>
      <c r="G2112" s="199"/>
      <c r="H2112" s="201" t="s">
        <v>19</v>
      </c>
      <c r="I2112" s="203"/>
      <c r="J2112" s="199"/>
      <c r="K2112" s="199"/>
      <c r="L2112" s="204"/>
      <c r="M2112" s="205"/>
      <c r="N2112" s="206"/>
      <c r="O2112" s="206"/>
      <c r="P2112" s="206"/>
      <c r="Q2112" s="206"/>
      <c r="R2112" s="206"/>
      <c r="S2112" s="206"/>
      <c r="T2112" s="207"/>
      <c r="AT2112" s="208" t="s">
        <v>154</v>
      </c>
      <c r="AU2112" s="208" t="s">
        <v>78</v>
      </c>
      <c r="AV2112" s="13" t="s">
        <v>74</v>
      </c>
      <c r="AW2112" s="13" t="s">
        <v>31</v>
      </c>
      <c r="AX2112" s="13" t="s">
        <v>69</v>
      </c>
      <c r="AY2112" s="208" t="s">
        <v>144</v>
      </c>
    </row>
    <row r="2113" spans="1:65" s="13" customFormat="1" ht="10.199999999999999">
      <c r="B2113" s="198"/>
      <c r="C2113" s="199"/>
      <c r="D2113" s="200" t="s">
        <v>154</v>
      </c>
      <c r="E2113" s="201" t="s">
        <v>19</v>
      </c>
      <c r="F2113" s="202" t="s">
        <v>2195</v>
      </c>
      <c r="G2113" s="199"/>
      <c r="H2113" s="201" t="s">
        <v>19</v>
      </c>
      <c r="I2113" s="203"/>
      <c r="J2113" s="199"/>
      <c r="K2113" s="199"/>
      <c r="L2113" s="204"/>
      <c r="M2113" s="205"/>
      <c r="N2113" s="206"/>
      <c r="O2113" s="206"/>
      <c r="P2113" s="206"/>
      <c r="Q2113" s="206"/>
      <c r="R2113" s="206"/>
      <c r="S2113" s="206"/>
      <c r="T2113" s="207"/>
      <c r="AT2113" s="208" t="s">
        <v>154</v>
      </c>
      <c r="AU2113" s="208" t="s">
        <v>78</v>
      </c>
      <c r="AV2113" s="13" t="s">
        <v>74</v>
      </c>
      <c r="AW2113" s="13" t="s">
        <v>31</v>
      </c>
      <c r="AX2113" s="13" t="s">
        <v>69</v>
      </c>
      <c r="AY2113" s="208" t="s">
        <v>144</v>
      </c>
    </row>
    <row r="2114" spans="1:65" s="14" customFormat="1" ht="10.199999999999999">
      <c r="B2114" s="209"/>
      <c r="C2114" s="210"/>
      <c r="D2114" s="200" t="s">
        <v>154</v>
      </c>
      <c r="E2114" s="211" t="s">
        <v>19</v>
      </c>
      <c r="F2114" s="212" t="s">
        <v>2206</v>
      </c>
      <c r="G2114" s="210"/>
      <c r="H2114" s="213">
        <v>8.1180000000000003</v>
      </c>
      <c r="I2114" s="214"/>
      <c r="J2114" s="210"/>
      <c r="K2114" s="210"/>
      <c r="L2114" s="215"/>
      <c r="M2114" s="216"/>
      <c r="N2114" s="217"/>
      <c r="O2114" s="217"/>
      <c r="P2114" s="217"/>
      <c r="Q2114" s="217"/>
      <c r="R2114" s="217"/>
      <c r="S2114" s="217"/>
      <c r="T2114" s="218"/>
      <c r="AT2114" s="219" t="s">
        <v>154</v>
      </c>
      <c r="AU2114" s="219" t="s">
        <v>78</v>
      </c>
      <c r="AV2114" s="14" t="s">
        <v>78</v>
      </c>
      <c r="AW2114" s="14" t="s">
        <v>31</v>
      </c>
      <c r="AX2114" s="14" t="s">
        <v>69</v>
      </c>
      <c r="AY2114" s="219" t="s">
        <v>144</v>
      </c>
    </row>
    <row r="2115" spans="1:65" s="14" customFormat="1" ht="10.199999999999999">
      <c r="B2115" s="209"/>
      <c r="C2115" s="210"/>
      <c r="D2115" s="200" t="s">
        <v>154</v>
      </c>
      <c r="E2115" s="211" t="s">
        <v>19</v>
      </c>
      <c r="F2115" s="212" t="s">
        <v>2207</v>
      </c>
      <c r="G2115" s="210"/>
      <c r="H2115" s="213">
        <v>55.8</v>
      </c>
      <c r="I2115" s="214"/>
      <c r="J2115" s="210"/>
      <c r="K2115" s="210"/>
      <c r="L2115" s="215"/>
      <c r="M2115" s="216"/>
      <c r="N2115" s="217"/>
      <c r="O2115" s="217"/>
      <c r="P2115" s="217"/>
      <c r="Q2115" s="217"/>
      <c r="R2115" s="217"/>
      <c r="S2115" s="217"/>
      <c r="T2115" s="218"/>
      <c r="AT2115" s="219" t="s">
        <v>154</v>
      </c>
      <c r="AU2115" s="219" t="s">
        <v>78</v>
      </c>
      <c r="AV2115" s="14" t="s">
        <v>78</v>
      </c>
      <c r="AW2115" s="14" t="s">
        <v>31</v>
      </c>
      <c r="AX2115" s="14" t="s">
        <v>69</v>
      </c>
      <c r="AY2115" s="219" t="s">
        <v>144</v>
      </c>
    </row>
    <row r="2116" spans="1:65" s="14" customFormat="1" ht="10.199999999999999">
      <c r="B2116" s="209"/>
      <c r="C2116" s="210"/>
      <c r="D2116" s="200" t="s">
        <v>154</v>
      </c>
      <c r="E2116" s="211" t="s">
        <v>19</v>
      </c>
      <c r="F2116" s="212" t="s">
        <v>2208</v>
      </c>
      <c r="G2116" s="210"/>
      <c r="H2116" s="213">
        <v>5.0490000000000004</v>
      </c>
      <c r="I2116" s="214"/>
      <c r="J2116" s="210"/>
      <c r="K2116" s="210"/>
      <c r="L2116" s="215"/>
      <c r="M2116" s="216"/>
      <c r="N2116" s="217"/>
      <c r="O2116" s="217"/>
      <c r="P2116" s="217"/>
      <c r="Q2116" s="217"/>
      <c r="R2116" s="217"/>
      <c r="S2116" s="217"/>
      <c r="T2116" s="218"/>
      <c r="AT2116" s="219" t="s">
        <v>154</v>
      </c>
      <c r="AU2116" s="219" t="s">
        <v>78</v>
      </c>
      <c r="AV2116" s="14" t="s">
        <v>78</v>
      </c>
      <c r="AW2116" s="14" t="s">
        <v>31</v>
      </c>
      <c r="AX2116" s="14" t="s">
        <v>69</v>
      </c>
      <c r="AY2116" s="219" t="s">
        <v>144</v>
      </c>
    </row>
    <row r="2117" spans="1:65" s="15" customFormat="1" ht="10.199999999999999">
      <c r="B2117" s="220"/>
      <c r="C2117" s="221"/>
      <c r="D2117" s="200" t="s">
        <v>154</v>
      </c>
      <c r="E2117" s="222" t="s">
        <v>19</v>
      </c>
      <c r="F2117" s="223" t="s">
        <v>158</v>
      </c>
      <c r="G2117" s="221"/>
      <c r="H2117" s="224">
        <v>68.966999999999999</v>
      </c>
      <c r="I2117" s="225"/>
      <c r="J2117" s="221"/>
      <c r="K2117" s="221"/>
      <c r="L2117" s="226"/>
      <c r="M2117" s="227"/>
      <c r="N2117" s="228"/>
      <c r="O2117" s="228"/>
      <c r="P2117" s="228"/>
      <c r="Q2117" s="228"/>
      <c r="R2117" s="228"/>
      <c r="S2117" s="228"/>
      <c r="T2117" s="229"/>
      <c r="AT2117" s="230" t="s">
        <v>154</v>
      </c>
      <c r="AU2117" s="230" t="s">
        <v>78</v>
      </c>
      <c r="AV2117" s="15" t="s">
        <v>106</v>
      </c>
      <c r="AW2117" s="15" t="s">
        <v>31</v>
      </c>
      <c r="AX2117" s="15" t="s">
        <v>74</v>
      </c>
      <c r="AY2117" s="230" t="s">
        <v>144</v>
      </c>
    </row>
    <row r="2118" spans="1:65" s="2" customFormat="1" ht="16.5" customHeight="1">
      <c r="A2118" s="36"/>
      <c r="B2118" s="37"/>
      <c r="C2118" s="231" t="s">
        <v>2209</v>
      </c>
      <c r="D2118" s="231" t="s">
        <v>195</v>
      </c>
      <c r="E2118" s="232" t="s">
        <v>2210</v>
      </c>
      <c r="F2118" s="233" t="s">
        <v>2211</v>
      </c>
      <c r="G2118" s="234" t="s">
        <v>232</v>
      </c>
      <c r="H2118" s="235">
        <v>18.07</v>
      </c>
      <c r="I2118" s="236"/>
      <c r="J2118" s="237">
        <f>ROUND(I2118*H2118,2)</f>
        <v>0</v>
      </c>
      <c r="K2118" s="233" t="s">
        <v>150</v>
      </c>
      <c r="L2118" s="238"/>
      <c r="M2118" s="239" t="s">
        <v>19</v>
      </c>
      <c r="N2118" s="240" t="s">
        <v>40</v>
      </c>
      <c r="O2118" s="66"/>
      <c r="P2118" s="189">
        <f>O2118*H2118</f>
        <v>0</v>
      </c>
      <c r="Q2118" s="189">
        <v>2.0999999999999999E-3</v>
      </c>
      <c r="R2118" s="189">
        <f>Q2118*H2118</f>
        <v>3.7947000000000002E-2</v>
      </c>
      <c r="S2118" s="189">
        <v>0</v>
      </c>
      <c r="T2118" s="190">
        <f>S2118*H2118</f>
        <v>0</v>
      </c>
      <c r="U2118" s="36"/>
      <c r="V2118" s="36"/>
      <c r="W2118" s="36"/>
      <c r="X2118" s="36"/>
      <c r="Y2118" s="36"/>
      <c r="Z2118" s="36"/>
      <c r="AA2118" s="36"/>
      <c r="AB2118" s="36"/>
      <c r="AC2118" s="36"/>
      <c r="AD2118" s="36"/>
      <c r="AE2118" s="36"/>
      <c r="AR2118" s="191" t="s">
        <v>684</v>
      </c>
      <c r="AT2118" s="191" t="s">
        <v>195</v>
      </c>
      <c r="AU2118" s="191" t="s">
        <v>78</v>
      </c>
      <c r="AY2118" s="19" t="s">
        <v>144</v>
      </c>
      <c r="BE2118" s="192">
        <f>IF(N2118="základní",J2118,0)</f>
        <v>0</v>
      </c>
      <c r="BF2118" s="192">
        <f>IF(N2118="snížená",J2118,0)</f>
        <v>0</v>
      </c>
      <c r="BG2118" s="192">
        <f>IF(N2118="zákl. přenesená",J2118,0)</f>
        <v>0</v>
      </c>
      <c r="BH2118" s="192">
        <f>IF(N2118="sníž. přenesená",J2118,0)</f>
        <v>0</v>
      </c>
      <c r="BI2118" s="192">
        <f>IF(N2118="nulová",J2118,0)</f>
        <v>0</v>
      </c>
      <c r="BJ2118" s="19" t="s">
        <v>74</v>
      </c>
      <c r="BK2118" s="192">
        <f>ROUND(I2118*H2118,2)</f>
        <v>0</v>
      </c>
      <c r="BL2118" s="19" t="s">
        <v>542</v>
      </c>
      <c r="BM2118" s="191" t="s">
        <v>2212</v>
      </c>
    </row>
    <row r="2119" spans="1:65" s="2" customFormat="1" ht="10.199999999999999">
      <c r="A2119" s="36"/>
      <c r="B2119" s="37"/>
      <c r="C2119" s="38"/>
      <c r="D2119" s="193" t="s">
        <v>152</v>
      </c>
      <c r="E2119" s="38"/>
      <c r="F2119" s="194" t="s">
        <v>2213</v>
      </c>
      <c r="G2119" s="38"/>
      <c r="H2119" s="38"/>
      <c r="I2119" s="195"/>
      <c r="J2119" s="38"/>
      <c r="K2119" s="38"/>
      <c r="L2119" s="41"/>
      <c r="M2119" s="196"/>
      <c r="N2119" s="197"/>
      <c r="O2119" s="66"/>
      <c r="P2119" s="66"/>
      <c r="Q2119" s="66"/>
      <c r="R2119" s="66"/>
      <c r="S2119" s="66"/>
      <c r="T2119" s="67"/>
      <c r="U2119" s="36"/>
      <c r="V2119" s="36"/>
      <c r="W2119" s="36"/>
      <c r="X2119" s="36"/>
      <c r="Y2119" s="36"/>
      <c r="Z2119" s="36"/>
      <c r="AA2119" s="36"/>
      <c r="AB2119" s="36"/>
      <c r="AC2119" s="36"/>
      <c r="AD2119" s="36"/>
      <c r="AE2119" s="36"/>
      <c r="AT2119" s="19" t="s">
        <v>152</v>
      </c>
      <c r="AU2119" s="19" t="s">
        <v>78</v>
      </c>
    </row>
    <row r="2120" spans="1:65" s="13" customFormat="1" ht="10.199999999999999">
      <c r="B2120" s="198"/>
      <c r="C2120" s="199"/>
      <c r="D2120" s="200" t="s">
        <v>154</v>
      </c>
      <c r="E2120" s="201" t="s">
        <v>19</v>
      </c>
      <c r="F2120" s="202" t="s">
        <v>2199</v>
      </c>
      <c r="G2120" s="199"/>
      <c r="H2120" s="201" t="s">
        <v>19</v>
      </c>
      <c r="I2120" s="203"/>
      <c r="J2120" s="199"/>
      <c r="K2120" s="199"/>
      <c r="L2120" s="204"/>
      <c r="M2120" s="205"/>
      <c r="N2120" s="206"/>
      <c r="O2120" s="206"/>
      <c r="P2120" s="206"/>
      <c r="Q2120" s="206"/>
      <c r="R2120" s="206"/>
      <c r="S2120" s="206"/>
      <c r="T2120" s="207"/>
      <c r="AT2120" s="208" t="s">
        <v>154</v>
      </c>
      <c r="AU2120" s="208" t="s">
        <v>78</v>
      </c>
      <c r="AV2120" s="13" t="s">
        <v>74</v>
      </c>
      <c r="AW2120" s="13" t="s">
        <v>31</v>
      </c>
      <c r="AX2120" s="13" t="s">
        <v>69</v>
      </c>
      <c r="AY2120" s="208" t="s">
        <v>144</v>
      </c>
    </row>
    <row r="2121" spans="1:65" s="14" customFormat="1" ht="10.199999999999999">
      <c r="B2121" s="209"/>
      <c r="C2121" s="210"/>
      <c r="D2121" s="200" t="s">
        <v>154</v>
      </c>
      <c r="E2121" s="211" t="s">
        <v>19</v>
      </c>
      <c r="F2121" s="212" t="s">
        <v>2214</v>
      </c>
      <c r="G2121" s="210"/>
      <c r="H2121" s="213">
        <v>18.07</v>
      </c>
      <c r="I2121" s="214"/>
      <c r="J2121" s="210"/>
      <c r="K2121" s="210"/>
      <c r="L2121" s="215"/>
      <c r="M2121" s="216"/>
      <c r="N2121" s="217"/>
      <c r="O2121" s="217"/>
      <c r="P2121" s="217"/>
      <c r="Q2121" s="217"/>
      <c r="R2121" s="217"/>
      <c r="S2121" s="217"/>
      <c r="T2121" s="218"/>
      <c r="AT2121" s="219" t="s">
        <v>154</v>
      </c>
      <c r="AU2121" s="219" t="s">
        <v>78</v>
      </c>
      <c r="AV2121" s="14" t="s">
        <v>78</v>
      </c>
      <c r="AW2121" s="14" t="s">
        <v>31</v>
      </c>
      <c r="AX2121" s="14" t="s">
        <v>69</v>
      </c>
      <c r="AY2121" s="219" t="s">
        <v>144</v>
      </c>
    </row>
    <row r="2122" spans="1:65" s="15" customFormat="1" ht="10.199999999999999">
      <c r="B2122" s="220"/>
      <c r="C2122" s="221"/>
      <c r="D2122" s="200" t="s">
        <v>154</v>
      </c>
      <c r="E2122" s="222" t="s">
        <v>19</v>
      </c>
      <c r="F2122" s="223" t="s">
        <v>158</v>
      </c>
      <c r="G2122" s="221"/>
      <c r="H2122" s="224">
        <v>18.07</v>
      </c>
      <c r="I2122" s="225"/>
      <c r="J2122" s="221"/>
      <c r="K2122" s="221"/>
      <c r="L2122" s="226"/>
      <c r="M2122" s="227"/>
      <c r="N2122" s="228"/>
      <c r="O2122" s="228"/>
      <c r="P2122" s="228"/>
      <c r="Q2122" s="228"/>
      <c r="R2122" s="228"/>
      <c r="S2122" s="228"/>
      <c r="T2122" s="229"/>
      <c r="AT2122" s="230" t="s">
        <v>154</v>
      </c>
      <c r="AU2122" s="230" t="s">
        <v>78</v>
      </c>
      <c r="AV2122" s="15" t="s">
        <v>106</v>
      </c>
      <c r="AW2122" s="15" t="s">
        <v>31</v>
      </c>
      <c r="AX2122" s="15" t="s">
        <v>74</v>
      </c>
      <c r="AY2122" s="230" t="s">
        <v>144</v>
      </c>
    </row>
    <row r="2123" spans="1:65" s="2" customFormat="1" ht="24.15" customHeight="1">
      <c r="A2123" s="36"/>
      <c r="B2123" s="37"/>
      <c r="C2123" s="180" t="s">
        <v>2215</v>
      </c>
      <c r="D2123" s="180" t="s">
        <v>146</v>
      </c>
      <c r="E2123" s="181" t="s">
        <v>2216</v>
      </c>
      <c r="F2123" s="182" t="s">
        <v>2217</v>
      </c>
      <c r="G2123" s="183" t="s">
        <v>232</v>
      </c>
      <c r="H2123" s="184">
        <v>281.28100000000001</v>
      </c>
      <c r="I2123" s="185"/>
      <c r="J2123" s="186">
        <f>ROUND(I2123*H2123,2)</f>
        <v>0</v>
      </c>
      <c r="K2123" s="182" t="s">
        <v>150</v>
      </c>
      <c r="L2123" s="41"/>
      <c r="M2123" s="187" t="s">
        <v>19</v>
      </c>
      <c r="N2123" s="188" t="s">
        <v>40</v>
      </c>
      <c r="O2123" s="66"/>
      <c r="P2123" s="189">
        <f>O2123*H2123</f>
        <v>0</v>
      </c>
      <c r="Q2123" s="189">
        <v>1.2E-4</v>
      </c>
      <c r="R2123" s="189">
        <f>Q2123*H2123</f>
        <v>3.3753720000000001E-2</v>
      </c>
      <c r="S2123" s="189">
        <v>0</v>
      </c>
      <c r="T2123" s="190">
        <f>S2123*H2123</f>
        <v>0</v>
      </c>
      <c r="U2123" s="36"/>
      <c r="V2123" s="36"/>
      <c r="W2123" s="36"/>
      <c r="X2123" s="36"/>
      <c r="Y2123" s="36"/>
      <c r="Z2123" s="36"/>
      <c r="AA2123" s="36"/>
      <c r="AB2123" s="36"/>
      <c r="AC2123" s="36"/>
      <c r="AD2123" s="36"/>
      <c r="AE2123" s="36"/>
      <c r="AR2123" s="191" t="s">
        <v>542</v>
      </c>
      <c r="AT2123" s="191" t="s">
        <v>146</v>
      </c>
      <c r="AU2123" s="191" t="s">
        <v>78</v>
      </c>
      <c r="AY2123" s="19" t="s">
        <v>144</v>
      </c>
      <c r="BE2123" s="192">
        <f>IF(N2123="základní",J2123,0)</f>
        <v>0</v>
      </c>
      <c r="BF2123" s="192">
        <f>IF(N2123="snížená",J2123,0)</f>
        <v>0</v>
      </c>
      <c r="BG2123" s="192">
        <f>IF(N2123="zákl. přenesená",J2123,0)</f>
        <v>0</v>
      </c>
      <c r="BH2123" s="192">
        <f>IF(N2123="sníž. přenesená",J2123,0)</f>
        <v>0</v>
      </c>
      <c r="BI2123" s="192">
        <f>IF(N2123="nulová",J2123,0)</f>
        <v>0</v>
      </c>
      <c r="BJ2123" s="19" t="s">
        <v>74</v>
      </c>
      <c r="BK2123" s="192">
        <f>ROUND(I2123*H2123,2)</f>
        <v>0</v>
      </c>
      <c r="BL2123" s="19" t="s">
        <v>542</v>
      </c>
      <c r="BM2123" s="191" t="s">
        <v>2218</v>
      </c>
    </row>
    <row r="2124" spans="1:65" s="2" customFormat="1" ht="10.199999999999999">
      <c r="A2124" s="36"/>
      <c r="B2124" s="37"/>
      <c r="C2124" s="38"/>
      <c r="D2124" s="193" t="s">
        <v>152</v>
      </c>
      <c r="E2124" s="38"/>
      <c r="F2124" s="194" t="s">
        <v>2219</v>
      </c>
      <c r="G2124" s="38"/>
      <c r="H2124" s="38"/>
      <c r="I2124" s="195"/>
      <c r="J2124" s="38"/>
      <c r="K2124" s="38"/>
      <c r="L2124" s="41"/>
      <c r="M2124" s="196"/>
      <c r="N2124" s="197"/>
      <c r="O2124" s="66"/>
      <c r="P2124" s="66"/>
      <c r="Q2124" s="66"/>
      <c r="R2124" s="66"/>
      <c r="S2124" s="66"/>
      <c r="T2124" s="67"/>
      <c r="U2124" s="36"/>
      <c r="V2124" s="36"/>
      <c r="W2124" s="36"/>
      <c r="X2124" s="36"/>
      <c r="Y2124" s="36"/>
      <c r="Z2124" s="36"/>
      <c r="AA2124" s="36"/>
      <c r="AB2124" s="36"/>
      <c r="AC2124" s="36"/>
      <c r="AD2124" s="36"/>
      <c r="AE2124" s="36"/>
      <c r="AT2124" s="19" t="s">
        <v>152</v>
      </c>
      <c r="AU2124" s="19" t="s">
        <v>78</v>
      </c>
    </row>
    <row r="2125" spans="1:65" s="13" customFormat="1" ht="10.199999999999999">
      <c r="B2125" s="198"/>
      <c r="C2125" s="199"/>
      <c r="D2125" s="200" t="s">
        <v>154</v>
      </c>
      <c r="E2125" s="201" t="s">
        <v>19</v>
      </c>
      <c r="F2125" s="202" t="s">
        <v>1931</v>
      </c>
      <c r="G2125" s="199"/>
      <c r="H2125" s="201" t="s">
        <v>19</v>
      </c>
      <c r="I2125" s="203"/>
      <c r="J2125" s="199"/>
      <c r="K2125" s="199"/>
      <c r="L2125" s="204"/>
      <c r="M2125" s="205"/>
      <c r="N2125" s="206"/>
      <c r="O2125" s="206"/>
      <c r="P2125" s="206"/>
      <c r="Q2125" s="206"/>
      <c r="R2125" s="206"/>
      <c r="S2125" s="206"/>
      <c r="T2125" s="207"/>
      <c r="AT2125" s="208" t="s">
        <v>154</v>
      </c>
      <c r="AU2125" s="208" t="s">
        <v>78</v>
      </c>
      <c r="AV2125" s="13" t="s">
        <v>74</v>
      </c>
      <c r="AW2125" s="13" t="s">
        <v>31</v>
      </c>
      <c r="AX2125" s="13" t="s">
        <v>69</v>
      </c>
      <c r="AY2125" s="208" t="s">
        <v>144</v>
      </c>
    </row>
    <row r="2126" spans="1:65" s="14" customFormat="1" ht="10.199999999999999">
      <c r="B2126" s="209"/>
      <c r="C2126" s="210"/>
      <c r="D2126" s="200" t="s">
        <v>154</v>
      </c>
      <c r="E2126" s="211" t="s">
        <v>19</v>
      </c>
      <c r="F2126" s="212" t="s">
        <v>1932</v>
      </c>
      <c r="G2126" s="210"/>
      <c r="H2126" s="213">
        <v>251.429</v>
      </c>
      <c r="I2126" s="214"/>
      <c r="J2126" s="210"/>
      <c r="K2126" s="210"/>
      <c r="L2126" s="215"/>
      <c r="M2126" s="216"/>
      <c r="N2126" s="217"/>
      <c r="O2126" s="217"/>
      <c r="P2126" s="217"/>
      <c r="Q2126" s="217"/>
      <c r="R2126" s="217"/>
      <c r="S2126" s="217"/>
      <c r="T2126" s="218"/>
      <c r="AT2126" s="219" t="s">
        <v>154</v>
      </c>
      <c r="AU2126" s="219" t="s">
        <v>78</v>
      </c>
      <c r="AV2126" s="14" t="s">
        <v>78</v>
      </c>
      <c r="AW2126" s="14" t="s">
        <v>31</v>
      </c>
      <c r="AX2126" s="14" t="s">
        <v>69</v>
      </c>
      <c r="AY2126" s="219" t="s">
        <v>144</v>
      </c>
    </row>
    <row r="2127" spans="1:65" s="13" customFormat="1" ht="10.199999999999999">
      <c r="B2127" s="198"/>
      <c r="C2127" s="199"/>
      <c r="D2127" s="200" t="s">
        <v>154</v>
      </c>
      <c r="E2127" s="201" t="s">
        <v>19</v>
      </c>
      <c r="F2127" s="202" t="s">
        <v>1933</v>
      </c>
      <c r="G2127" s="199"/>
      <c r="H2127" s="201" t="s">
        <v>19</v>
      </c>
      <c r="I2127" s="203"/>
      <c r="J2127" s="199"/>
      <c r="K2127" s="199"/>
      <c r="L2127" s="204"/>
      <c r="M2127" s="205"/>
      <c r="N2127" s="206"/>
      <c r="O2127" s="206"/>
      <c r="P2127" s="206"/>
      <c r="Q2127" s="206"/>
      <c r="R2127" s="206"/>
      <c r="S2127" s="206"/>
      <c r="T2127" s="207"/>
      <c r="AT2127" s="208" t="s">
        <v>154</v>
      </c>
      <c r="AU2127" s="208" t="s">
        <v>78</v>
      </c>
      <c r="AV2127" s="13" t="s">
        <v>74</v>
      </c>
      <c r="AW2127" s="13" t="s">
        <v>31</v>
      </c>
      <c r="AX2127" s="13" t="s">
        <v>69</v>
      </c>
      <c r="AY2127" s="208" t="s">
        <v>144</v>
      </c>
    </row>
    <row r="2128" spans="1:65" s="14" customFormat="1" ht="10.199999999999999">
      <c r="B2128" s="209"/>
      <c r="C2128" s="210"/>
      <c r="D2128" s="200" t="s">
        <v>154</v>
      </c>
      <c r="E2128" s="211" t="s">
        <v>19</v>
      </c>
      <c r="F2128" s="212" t="s">
        <v>1934</v>
      </c>
      <c r="G2128" s="210"/>
      <c r="H2128" s="213">
        <v>29.852</v>
      </c>
      <c r="I2128" s="214"/>
      <c r="J2128" s="210"/>
      <c r="K2128" s="210"/>
      <c r="L2128" s="215"/>
      <c r="M2128" s="216"/>
      <c r="N2128" s="217"/>
      <c r="O2128" s="217"/>
      <c r="P2128" s="217"/>
      <c r="Q2128" s="217"/>
      <c r="R2128" s="217"/>
      <c r="S2128" s="217"/>
      <c r="T2128" s="218"/>
      <c r="AT2128" s="219" t="s">
        <v>154</v>
      </c>
      <c r="AU2128" s="219" t="s">
        <v>78</v>
      </c>
      <c r="AV2128" s="14" t="s">
        <v>78</v>
      </c>
      <c r="AW2128" s="14" t="s">
        <v>31</v>
      </c>
      <c r="AX2128" s="14" t="s">
        <v>69</v>
      </c>
      <c r="AY2128" s="219" t="s">
        <v>144</v>
      </c>
    </row>
    <row r="2129" spans="1:65" s="15" customFormat="1" ht="10.199999999999999">
      <c r="B2129" s="220"/>
      <c r="C2129" s="221"/>
      <c r="D2129" s="200" t="s">
        <v>154</v>
      </c>
      <c r="E2129" s="222" t="s">
        <v>19</v>
      </c>
      <c r="F2129" s="223" t="s">
        <v>158</v>
      </c>
      <c r="G2129" s="221"/>
      <c r="H2129" s="224">
        <v>281.28100000000001</v>
      </c>
      <c r="I2129" s="225"/>
      <c r="J2129" s="221"/>
      <c r="K2129" s="221"/>
      <c r="L2129" s="226"/>
      <c r="M2129" s="227"/>
      <c r="N2129" s="228"/>
      <c r="O2129" s="228"/>
      <c r="P2129" s="228"/>
      <c r="Q2129" s="228"/>
      <c r="R2129" s="228"/>
      <c r="S2129" s="228"/>
      <c r="T2129" s="229"/>
      <c r="AT2129" s="230" t="s">
        <v>154</v>
      </c>
      <c r="AU2129" s="230" t="s">
        <v>78</v>
      </c>
      <c r="AV2129" s="15" t="s">
        <v>106</v>
      </c>
      <c r="AW2129" s="15" t="s">
        <v>31</v>
      </c>
      <c r="AX2129" s="15" t="s">
        <v>74</v>
      </c>
      <c r="AY2129" s="230" t="s">
        <v>144</v>
      </c>
    </row>
    <row r="2130" spans="1:65" s="2" customFormat="1" ht="16.5" customHeight="1">
      <c r="A2130" s="36"/>
      <c r="B2130" s="37"/>
      <c r="C2130" s="231" t="s">
        <v>2220</v>
      </c>
      <c r="D2130" s="231" t="s">
        <v>195</v>
      </c>
      <c r="E2130" s="232" t="s">
        <v>2221</v>
      </c>
      <c r="F2130" s="233" t="s">
        <v>2222</v>
      </c>
      <c r="G2130" s="234" t="s">
        <v>232</v>
      </c>
      <c r="H2130" s="235">
        <v>31.344999999999999</v>
      </c>
      <c r="I2130" s="236"/>
      <c r="J2130" s="237">
        <f>ROUND(I2130*H2130,2)</f>
        <v>0</v>
      </c>
      <c r="K2130" s="233" t="s">
        <v>150</v>
      </c>
      <c r="L2130" s="238"/>
      <c r="M2130" s="239" t="s">
        <v>19</v>
      </c>
      <c r="N2130" s="240" t="s">
        <v>40</v>
      </c>
      <c r="O2130" s="66"/>
      <c r="P2130" s="189">
        <f>O2130*H2130</f>
        <v>0</v>
      </c>
      <c r="Q2130" s="189">
        <v>5.0000000000000001E-3</v>
      </c>
      <c r="R2130" s="189">
        <f>Q2130*H2130</f>
        <v>0.156725</v>
      </c>
      <c r="S2130" s="189">
        <v>0</v>
      </c>
      <c r="T2130" s="190">
        <f>S2130*H2130</f>
        <v>0</v>
      </c>
      <c r="U2130" s="36"/>
      <c r="V2130" s="36"/>
      <c r="W2130" s="36"/>
      <c r="X2130" s="36"/>
      <c r="Y2130" s="36"/>
      <c r="Z2130" s="36"/>
      <c r="AA2130" s="36"/>
      <c r="AB2130" s="36"/>
      <c r="AC2130" s="36"/>
      <c r="AD2130" s="36"/>
      <c r="AE2130" s="36"/>
      <c r="AR2130" s="191" t="s">
        <v>684</v>
      </c>
      <c r="AT2130" s="191" t="s">
        <v>195</v>
      </c>
      <c r="AU2130" s="191" t="s">
        <v>78</v>
      </c>
      <c r="AY2130" s="19" t="s">
        <v>144</v>
      </c>
      <c r="BE2130" s="192">
        <f>IF(N2130="základní",J2130,0)</f>
        <v>0</v>
      </c>
      <c r="BF2130" s="192">
        <f>IF(N2130="snížená",J2130,0)</f>
        <v>0</v>
      </c>
      <c r="BG2130" s="192">
        <f>IF(N2130="zákl. přenesená",J2130,0)</f>
        <v>0</v>
      </c>
      <c r="BH2130" s="192">
        <f>IF(N2130="sníž. přenesená",J2130,0)</f>
        <v>0</v>
      </c>
      <c r="BI2130" s="192">
        <f>IF(N2130="nulová",J2130,0)</f>
        <v>0</v>
      </c>
      <c r="BJ2130" s="19" t="s">
        <v>74</v>
      </c>
      <c r="BK2130" s="192">
        <f>ROUND(I2130*H2130,2)</f>
        <v>0</v>
      </c>
      <c r="BL2130" s="19" t="s">
        <v>542</v>
      </c>
      <c r="BM2130" s="191" t="s">
        <v>2223</v>
      </c>
    </row>
    <row r="2131" spans="1:65" s="2" customFormat="1" ht="10.199999999999999">
      <c r="A2131" s="36"/>
      <c r="B2131" s="37"/>
      <c r="C2131" s="38"/>
      <c r="D2131" s="193" t="s">
        <v>152</v>
      </c>
      <c r="E2131" s="38"/>
      <c r="F2131" s="194" t="s">
        <v>2224</v>
      </c>
      <c r="G2131" s="38"/>
      <c r="H2131" s="38"/>
      <c r="I2131" s="195"/>
      <c r="J2131" s="38"/>
      <c r="K2131" s="38"/>
      <c r="L2131" s="41"/>
      <c r="M2131" s="196"/>
      <c r="N2131" s="197"/>
      <c r="O2131" s="66"/>
      <c r="P2131" s="66"/>
      <c r="Q2131" s="66"/>
      <c r="R2131" s="66"/>
      <c r="S2131" s="66"/>
      <c r="T2131" s="67"/>
      <c r="U2131" s="36"/>
      <c r="V2131" s="36"/>
      <c r="W2131" s="36"/>
      <c r="X2131" s="36"/>
      <c r="Y2131" s="36"/>
      <c r="Z2131" s="36"/>
      <c r="AA2131" s="36"/>
      <c r="AB2131" s="36"/>
      <c r="AC2131" s="36"/>
      <c r="AD2131" s="36"/>
      <c r="AE2131" s="36"/>
      <c r="AT2131" s="19" t="s">
        <v>152</v>
      </c>
      <c r="AU2131" s="19" t="s">
        <v>78</v>
      </c>
    </row>
    <row r="2132" spans="1:65" s="13" customFormat="1" ht="10.199999999999999">
      <c r="B2132" s="198"/>
      <c r="C2132" s="199"/>
      <c r="D2132" s="200" t="s">
        <v>154</v>
      </c>
      <c r="E2132" s="201" t="s">
        <v>19</v>
      </c>
      <c r="F2132" s="202" t="s">
        <v>1271</v>
      </c>
      <c r="G2132" s="199"/>
      <c r="H2132" s="201" t="s">
        <v>19</v>
      </c>
      <c r="I2132" s="203"/>
      <c r="J2132" s="199"/>
      <c r="K2132" s="199"/>
      <c r="L2132" s="204"/>
      <c r="M2132" s="205"/>
      <c r="N2132" s="206"/>
      <c r="O2132" s="206"/>
      <c r="P2132" s="206"/>
      <c r="Q2132" s="206"/>
      <c r="R2132" s="206"/>
      <c r="S2132" s="206"/>
      <c r="T2132" s="207"/>
      <c r="AT2132" s="208" t="s">
        <v>154</v>
      </c>
      <c r="AU2132" s="208" t="s">
        <v>78</v>
      </c>
      <c r="AV2132" s="13" t="s">
        <v>74</v>
      </c>
      <c r="AW2132" s="13" t="s">
        <v>31</v>
      </c>
      <c r="AX2132" s="13" t="s">
        <v>69</v>
      </c>
      <c r="AY2132" s="208" t="s">
        <v>144</v>
      </c>
    </row>
    <row r="2133" spans="1:65" s="13" customFormat="1" ht="10.199999999999999">
      <c r="B2133" s="198"/>
      <c r="C2133" s="199"/>
      <c r="D2133" s="200" t="s">
        <v>154</v>
      </c>
      <c r="E2133" s="201" t="s">
        <v>19</v>
      </c>
      <c r="F2133" s="202" t="s">
        <v>1933</v>
      </c>
      <c r="G2133" s="199"/>
      <c r="H2133" s="201" t="s">
        <v>19</v>
      </c>
      <c r="I2133" s="203"/>
      <c r="J2133" s="199"/>
      <c r="K2133" s="199"/>
      <c r="L2133" s="204"/>
      <c r="M2133" s="205"/>
      <c r="N2133" s="206"/>
      <c r="O2133" s="206"/>
      <c r="P2133" s="206"/>
      <c r="Q2133" s="206"/>
      <c r="R2133" s="206"/>
      <c r="S2133" s="206"/>
      <c r="T2133" s="207"/>
      <c r="AT2133" s="208" t="s">
        <v>154</v>
      </c>
      <c r="AU2133" s="208" t="s">
        <v>78</v>
      </c>
      <c r="AV2133" s="13" t="s">
        <v>74</v>
      </c>
      <c r="AW2133" s="13" t="s">
        <v>31</v>
      </c>
      <c r="AX2133" s="13" t="s">
        <v>69</v>
      </c>
      <c r="AY2133" s="208" t="s">
        <v>144</v>
      </c>
    </row>
    <row r="2134" spans="1:65" s="14" customFormat="1" ht="10.199999999999999">
      <c r="B2134" s="209"/>
      <c r="C2134" s="210"/>
      <c r="D2134" s="200" t="s">
        <v>154</v>
      </c>
      <c r="E2134" s="211" t="s">
        <v>19</v>
      </c>
      <c r="F2134" s="212" t="s">
        <v>2225</v>
      </c>
      <c r="G2134" s="210"/>
      <c r="H2134" s="213">
        <v>31.344999999999999</v>
      </c>
      <c r="I2134" s="214"/>
      <c r="J2134" s="210"/>
      <c r="K2134" s="210"/>
      <c r="L2134" s="215"/>
      <c r="M2134" s="216"/>
      <c r="N2134" s="217"/>
      <c r="O2134" s="217"/>
      <c r="P2134" s="217"/>
      <c r="Q2134" s="217"/>
      <c r="R2134" s="217"/>
      <c r="S2134" s="217"/>
      <c r="T2134" s="218"/>
      <c r="AT2134" s="219" t="s">
        <v>154</v>
      </c>
      <c r="AU2134" s="219" t="s">
        <v>78</v>
      </c>
      <c r="AV2134" s="14" t="s">
        <v>78</v>
      </c>
      <c r="AW2134" s="14" t="s">
        <v>31</v>
      </c>
      <c r="AX2134" s="14" t="s">
        <v>69</v>
      </c>
      <c r="AY2134" s="219" t="s">
        <v>144</v>
      </c>
    </row>
    <row r="2135" spans="1:65" s="15" customFormat="1" ht="10.199999999999999">
      <c r="B2135" s="220"/>
      <c r="C2135" s="221"/>
      <c r="D2135" s="200" t="s">
        <v>154</v>
      </c>
      <c r="E2135" s="222" t="s">
        <v>19</v>
      </c>
      <c r="F2135" s="223" t="s">
        <v>158</v>
      </c>
      <c r="G2135" s="221"/>
      <c r="H2135" s="224">
        <v>31.344999999999999</v>
      </c>
      <c r="I2135" s="225"/>
      <c r="J2135" s="221"/>
      <c r="K2135" s="221"/>
      <c r="L2135" s="226"/>
      <c r="M2135" s="227"/>
      <c r="N2135" s="228"/>
      <c r="O2135" s="228"/>
      <c r="P2135" s="228"/>
      <c r="Q2135" s="228"/>
      <c r="R2135" s="228"/>
      <c r="S2135" s="228"/>
      <c r="T2135" s="229"/>
      <c r="AT2135" s="230" t="s">
        <v>154</v>
      </c>
      <c r="AU2135" s="230" t="s">
        <v>78</v>
      </c>
      <c r="AV2135" s="15" t="s">
        <v>106</v>
      </c>
      <c r="AW2135" s="15" t="s">
        <v>31</v>
      </c>
      <c r="AX2135" s="15" t="s">
        <v>74</v>
      </c>
      <c r="AY2135" s="230" t="s">
        <v>144</v>
      </c>
    </row>
    <row r="2136" spans="1:65" s="2" customFormat="1" ht="16.5" customHeight="1">
      <c r="A2136" s="36"/>
      <c r="B2136" s="37"/>
      <c r="C2136" s="231" t="s">
        <v>2226</v>
      </c>
      <c r="D2136" s="231" t="s">
        <v>195</v>
      </c>
      <c r="E2136" s="232" t="s">
        <v>2227</v>
      </c>
      <c r="F2136" s="233" t="s">
        <v>2228</v>
      </c>
      <c r="G2136" s="234" t="s">
        <v>232</v>
      </c>
      <c r="H2136" s="235">
        <v>264</v>
      </c>
      <c r="I2136" s="236"/>
      <c r="J2136" s="237">
        <f>ROUND(I2136*H2136,2)</f>
        <v>0</v>
      </c>
      <c r="K2136" s="233" t="s">
        <v>150</v>
      </c>
      <c r="L2136" s="238"/>
      <c r="M2136" s="239" t="s">
        <v>19</v>
      </c>
      <c r="N2136" s="240" t="s">
        <v>40</v>
      </c>
      <c r="O2136" s="66"/>
      <c r="P2136" s="189">
        <f>O2136*H2136</f>
        <v>0</v>
      </c>
      <c r="Q2136" s="189">
        <v>6.0000000000000001E-3</v>
      </c>
      <c r="R2136" s="189">
        <f>Q2136*H2136</f>
        <v>1.5840000000000001</v>
      </c>
      <c r="S2136" s="189">
        <v>0</v>
      </c>
      <c r="T2136" s="190">
        <f>S2136*H2136</f>
        <v>0</v>
      </c>
      <c r="U2136" s="36"/>
      <c r="V2136" s="36"/>
      <c r="W2136" s="36"/>
      <c r="X2136" s="36"/>
      <c r="Y2136" s="36"/>
      <c r="Z2136" s="36"/>
      <c r="AA2136" s="36"/>
      <c r="AB2136" s="36"/>
      <c r="AC2136" s="36"/>
      <c r="AD2136" s="36"/>
      <c r="AE2136" s="36"/>
      <c r="AR2136" s="191" t="s">
        <v>684</v>
      </c>
      <c r="AT2136" s="191" t="s">
        <v>195</v>
      </c>
      <c r="AU2136" s="191" t="s">
        <v>78</v>
      </c>
      <c r="AY2136" s="19" t="s">
        <v>144</v>
      </c>
      <c r="BE2136" s="192">
        <f>IF(N2136="základní",J2136,0)</f>
        <v>0</v>
      </c>
      <c r="BF2136" s="192">
        <f>IF(N2136="snížená",J2136,0)</f>
        <v>0</v>
      </c>
      <c r="BG2136" s="192">
        <f>IF(N2136="zákl. přenesená",J2136,0)</f>
        <v>0</v>
      </c>
      <c r="BH2136" s="192">
        <f>IF(N2136="sníž. přenesená",J2136,0)</f>
        <v>0</v>
      </c>
      <c r="BI2136" s="192">
        <f>IF(N2136="nulová",J2136,0)</f>
        <v>0</v>
      </c>
      <c r="BJ2136" s="19" t="s">
        <v>74</v>
      </c>
      <c r="BK2136" s="192">
        <f>ROUND(I2136*H2136,2)</f>
        <v>0</v>
      </c>
      <c r="BL2136" s="19" t="s">
        <v>542</v>
      </c>
      <c r="BM2136" s="191" t="s">
        <v>2229</v>
      </c>
    </row>
    <row r="2137" spans="1:65" s="2" customFormat="1" ht="10.199999999999999">
      <c r="A2137" s="36"/>
      <c r="B2137" s="37"/>
      <c r="C2137" s="38"/>
      <c r="D2137" s="193" t="s">
        <v>152</v>
      </c>
      <c r="E2137" s="38"/>
      <c r="F2137" s="194" t="s">
        <v>2230</v>
      </c>
      <c r="G2137" s="38"/>
      <c r="H2137" s="38"/>
      <c r="I2137" s="195"/>
      <c r="J2137" s="38"/>
      <c r="K2137" s="38"/>
      <c r="L2137" s="41"/>
      <c r="M2137" s="196"/>
      <c r="N2137" s="197"/>
      <c r="O2137" s="66"/>
      <c r="P2137" s="66"/>
      <c r="Q2137" s="66"/>
      <c r="R2137" s="66"/>
      <c r="S2137" s="66"/>
      <c r="T2137" s="67"/>
      <c r="U2137" s="36"/>
      <c r="V2137" s="36"/>
      <c r="W2137" s="36"/>
      <c r="X2137" s="36"/>
      <c r="Y2137" s="36"/>
      <c r="Z2137" s="36"/>
      <c r="AA2137" s="36"/>
      <c r="AB2137" s="36"/>
      <c r="AC2137" s="36"/>
      <c r="AD2137" s="36"/>
      <c r="AE2137" s="36"/>
      <c r="AT2137" s="19" t="s">
        <v>152</v>
      </c>
      <c r="AU2137" s="19" t="s">
        <v>78</v>
      </c>
    </row>
    <row r="2138" spans="1:65" s="13" customFormat="1" ht="10.199999999999999">
      <c r="B2138" s="198"/>
      <c r="C2138" s="199"/>
      <c r="D2138" s="200" t="s">
        <v>154</v>
      </c>
      <c r="E2138" s="201" t="s">
        <v>19</v>
      </c>
      <c r="F2138" s="202" t="s">
        <v>1271</v>
      </c>
      <c r="G2138" s="199"/>
      <c r="H2138" s="201" t="s">
        <v>19</v>
      </c>
      <c r="I2138" s="203"/>
      <c r="J2138" s="199"/>
      <c r="K2138" s="199"/>
      <c r="L2138" s="204"/>
      <c r="M2138" s="205"/>
      <c r="N2138" s="206"/>
      <c r="O2138" s="206"/>
      <c r="P2138" s="206"/>
      <c r="Q2138" s="206"/>
      <c r="R2138" s="206"/>
      <c r="S2138" s="206"/>
      <c r="T2138" s="207"/>
      <c r="AT2138" s="208" t="s">
        <v>154</v>
      </c>
      <c r="AU2138" s="208" t="s">
        <v>78</v>
      </c>
      <c r="AV2138" s="13" t="s">
        <v>74</v>
      </c>
      <c r="AW2138" s="13" t="s">
        <v>31</v>
      </c>
      <c r="AX2138" s="13" t="s">
        <v>69</v>
      </c>
      <c r="AY2138" s="208" t="s">
        <v>144</v>
      </c>
    </row>
    <row r="2139" spans="1:65" s="13" customFormat="1" ht="10.199999999999999">
      <c r="B2139" s="198"/>
      <c r="C2139" s="199"/>
      <c r="D2139" s="200" t="s">
        <v>154</v>
      </c>
      <c r="E2139" s="201" t="s">
        <v>19</v>
      </c>
      <c r="F2139" s="202" t="s">
        <v>1931</v>
      </c>
      <c r="G2139" s="199"/>
      <c r="H2139" s="201" t="s">
        <v>19</v>
      </c>
      <c r="I2139" s="203"/>
      <c r="J2139" s="199"/>
      <c r="K2139" s="199"/>
      <c r="L2139" s="204"/>
      <c r="M2139" s="205"/>
      <c r="N2139" s="206"/>
      <c r="O2139" s="206"/>
      <c r="P2139" s="206"/>
      <c r="Q2139" s="206"/>
      <c r="R2139" s="206"/>
      <c r="S2139" s="206"/>
      <c r="T2139" s="207"/>
      <c r="AT2139" s="208" t="s">
        <v>154</v>
      </c>
      <c r="AU2139" s="208" t="s">
        <v>78</v>
      </c>
      <c r="AV2139" s="13" t="s">
        <v>74</v>
      </c>
      <c r="AW2139" s="13" t="s">
        <v>31</v>
      </c>
      <c r="AX2139" s="13" t="s">
        <v>69</v>
      </c>
      <c r="AY2139" s="208" t="s">
        <v>144</v>
      </c>
    </row>
    <row r="2140" spans="1:65" s="14" customFormat="1" ht="10.199999999999999">
      <c r="B2140" s="209"/>
      <c r="C2140" s="210"/>
      <c r="D2140" s="200" t="s">
        <v>154</v>
      </c>
      <c r="E2140" s="211" t="s">
        <v>19</v>
      </c>
      <c r="F2140" s="212" t="s">
        <v>2231</v>
      </c>
      <c r="G2140" s="210"/>
      <c r="H2140" s="213">
        <v>264</v>
      </c>
      <c r="I2140" s="214"/>
      <c r="J2140" s="210"/>
      <c r="K2140" s="210"/>
      <c r="L2140" s="215"/>
      <c r="M2140" s="216"/>
      <c r="N2140" s="217"/>
      <c r="O2140" s="217"/>
      <c r="P2140" s="217"/>
      <c r="Q2140" s="217"/>
      <c r="R2140" s="217"/>
      <c r="S2140" s="217"/>
      <c r="T2140" s="218"/>
      <c r="AT2140" s="219" t="s">
        <v>154</v>
      </c>
      <c r="AU2140" s="219" t="s">
        <v>78</v>
      </c>
      <c r="AV2140" s="14" t="s">
        <v>78</v>
      </c>
      <c r="AW2140" s="14" t="s">
        <v>31</v>
      </c>
      <c r="AX2140" s="14" t="s">
        <v>69</v>
      </c>
      <c r="AY2140" s="219" t="s">
        <v>144</v>
      </c>
    </row>
    <row r="2141" spans="1:65" s="15" customFormat="1" ht="10.199999999999999">
      <c r="B2141" s="220"/>
      <c r="C2141" s="221"/>
      <c r="D2141" s="200" t="s">
        <v>154</v>
      </c>
      <c r="E2141" s="222" t="s">
        <v>19</v>
      </c>
      <c r="F2141" s="223" t="s">
        <v>158</v>
      </c>
      <c r="G2141" s="221"/>
      <c r="H2141" s="224">
        <v>264</v>
      </c>
      <c r="I2141" s="225"/>
      <c r="J2141" s="221"/>
      <c r="K2141" s="221"/>
      <c r="L2141" s="226"/>
      <c r="M2141" s="227"/>
      <c r="N2141" s="228"/>
      <c r="O2141" s="228"/>
      <c r="P2141" s="228"/>
      <c r="Q2141" s="228"/>
      <c r="R2141" s="228"/>
      <c r="S2141" s="228"/>
      <c r="T2141" s="229"/>
      <c r="AT2141" s="230" t="s">
        <v>154</v>
      </c>
      <c r="AU2141" s="230" t="s">
        <v>78</v>
      </c>
      <c r="AV2141" s="15" t="s">
        <v>106</v>
      </c>
      <c r="AW2141" s="15" t="s">
        <v>31</v>
      </c>
      <c r="AX2141" s="15" t="s">
        <v>74</v>
      </c>
      <c r="AY2141" s="230" t="s">
        <v>144</v>
      </c>
    </row>
    <row r="2142" spans="1:65" s="2" customFormat="1" ht="24.15" customHeight="1">
      <c r="A2142" s="36"/>
      <c r="B2142" s="37"/>
      <c r="C2142" s="180" t="s">
        <v>2232</v>
      </c>
      <c r="D2142" s="180" t="s">
        <v>146</v>
      </c>
      <c r="E2142" s="181" t="s">
        <v>2233</v>
      </c>
      <c r="F2142" s="182" t="s">
        <v>2234</v>
      </c>
      <c r="G2142" s="183" t="s">
        <v>232</v>
      </c>
      <c r="H2142" s="184">
        <v>532.70899999999995</v>
      </c>
      <c r="I2142" s="185"/>
      <c r="J2142" s="186">
        <f>ROUND(I2142*H2142,2)</f>
        <v>0</v>
      </c>
      <c r="K2142" s="182" t="s">
        <v>150</v>
      </c>
      <c r="L2142" s="41"/>
      <c r="M2142" s="187" t="s">
        <v>19</v>
      </c>
      <c r="N2142" s="188" t="s">
        <v>40</v>
      </c>
      <c r="O2142" s="66"/>
      <c r="P2142" s="189">
        <f>O2142*H2142</f>
        <v>0</v>
      </c>
      <c r="Q2142" s="189">
        <v>1.2E-4</v>
      </c>
      <c r="R2142" s="189">
        <f>Q2142*H2142</f>
        <v>6.3925079999999995E-2</v>
      </c>
      <c r="S2142" s="189">
        <v>0</v>
      </c>
      <c r="T2142" s="190">
        <f>S2142*H2142</f>
        <v>0</v>
      </c>
      <c r="U2142" s="36"/>
      <c r="V2142" s="36"/>
      <c r="W2142" s="36"/>
      <c r="X2142" s="36"/>
      <c r="Y2142" s="36"/>
      <c r="Z2142" s="36"/>
      <c r="AA2142" s="36"/>
      <c r="AB2142" s="36"/>
      <c r="AC2142" s="36"/>
      <c r="AD2142" s="36"/>
      <c r="AE2142" s="36"/>
      <c r="AR2142" s="191" t="s">
        <v>542</v>
      </c>
      <c r="AT2142" s="191" t="s">
        <v>146</v>
      </c>
      <c r="AU2142" s="191" t="s">
        <v>78</v>
      </c>
      <c r="AY2142" s="19" t="s">
        <v>144</v>
      </c>
      <c r="BE2142" s="192">
        <f>IF(N2142="základní",J2142,0)</f>
        <v>0</v>
      </c>
      <c r="BF2142" s="192">
        <f>IF(N2142="snížená",J2142,0)</f>
        <v>0</v>
      </c>
      <c r="BG2142" s="192">
        <f>IF(N2142="zákl. přenesená",J2142,0)</f>
        <v>0</v>
      </c>
      <c r="BH2142" s="192">
        <f>IF(N2142="sníž. přenesená",J2142,0)</f>
        <v>0</v>
      </c>
      <c r="BI2142" s="192">
        <f>IF(N2142="nulová",J2142,0)</f>
        <v>0</v>
      </c>
      <c r="BJ2142" s="19" t="s">
        <v>74</v>
      </c>
      <c r="BK2142" s="192">
        <f>ROUND(I2142*H2142,2)</f>
        <v>0</v>
      </c>
      <c r="BL2142" s="19" t="s">
        <v>542</v>
      </c>
      <c r="BM2142" s="191" t="s">
        <v>2235</v>
      </c>
    </row>
    <row r="2143" spans="1:65" s="2" customFormat="1" ht="10.199999999999999">
      <c r="A2143" s="36"/>
      <c r="B2143" s="37"/>
      <c r="C2143" s="38"/>
      <c r="D2143" s="193" t="s">
        <v>152</v>
      </c>
      <c r="E2143" s="38"/>
      <c r="F2143" s="194" t="s">
        <v>2236</v>
      </c>
      <c r="G2143" s="38"/>
      <c r="H2143" s="38"/>
      <c r="I2143" s="195"/>
      <c r="J2143" s="38"/>
      <c r="K2143" s="38"/>
      <c r="L2143" s="41"/>
      <c r="M2143" s="196"/>
      <c r="N2143" s="197"/>
      <c r="O2143" s="66"/>
      <c r="P2143" s="66"/>
      <c r="Q2143" s="66"/>
      <c r="R2143" s="66"/>
      <c r="S2143" s="66"/>
      <c r="T2143" s="67"/>
      <c r="U2143" s="36"/>
      <c r="V2143" s="36"/>
      <c r="W2143" s="36"/>
      <c r="X2143" s="36"/>
      <c r="Y2143" s="36"/>
      <c r="Z2143" s="36"/>
      <c r="AA2143" s="36"/>
      <c r="AB2143" s="36"/>
      <c r="AC2143" s="36"/>
      <c r="AD2143" s="36"/>
      <c r="AE2143" s="36"/>
      <c r="AT2143" s="19" t="s">
        <v>152</v>
      </c>
      <c r="AU2143" s="19" t="s">
        <v>78</v>
      </c>
    </row>
    <row r="2144" spans="1:65" s="13" customFormat="1" ht="10.199999999999999">
      <c r="B2144" s="198"/>
      <c r="C2144" s="199"/>
      <c r="D2144" s="200" t="s">
        <v>154</v>
      </c>
      <c r="E2144" s="201" t="s">
        <v>19</v>
      </c>
      <c r="F2144" s="202" t="s">
        <v>2237</v>
      </c>
      <c r="G2144" s="199"/>
      <c r="H2144" s="201" t="s">
        <v>19</v>
      </c>
      <c r="I2144" s="203"/>
      <c r="J2144" s="199"/>
      <c r="K2144" s="199"/>
      <c r="L2144" s="204"/>
      <c r="M2144" s="205"/>
      <c r="N2144" s="206"/>
      <c r="O2144" s="206"/>
      <c r="P2144" s="206"/>
      <c r="Q2144" s="206"/>
      <c r="R2144" s="206"/>
      <c r="S2144" s="206"/>
      <c r="T2144" s="207"/>
      <c r="AT2144" s="208" t="s">
        <v>154</v>
      </c>
      <c r="AU2144" s="208" t="s">
        <v>78</v>
      </c>
      <c r="AV2144" s="13" t="s">
        <v>74</v>
      </c>
      <c r="AW2144" s="13" t="s">
        <v>31</v>
      </c>
      <c r="AX2144" s="13" t="s">
        <v>69</v>
      </c>
      <c r="AY2144" s="208" t="s">
        <v>144</v>
      </c>
    </row>
    <row r="2145" spans="1:65" s="14" customFormat="1" ht="10.199999999999999">
      <c r="B2145" s="209"/>
      <c r="C2145" s="210"/>
      <c r="D2145" s="200" t="s">
        <v>154</v>
      </c>
      <c r="E2145" s="211" t="s">
        <v>19</v>
      </c>
      <c r="F2145" s="212" t="s">
        <v>2238</v>
      </c>
      <c r="G2145" s="210"/>
      <c r="H2145" s="213">
        <v>502.85700000000003</v>
      </c>
      <c r="I2145" s="214"/>
      <c r="J2145" s="210"/>
      <c r="K2145" s="210"/>
      <c r="L2145" s="215"/>
      <c r="M2145" s="216"/>
      <c r="N2145" s="217"/>
      <c r="O2145" s="217"/>
      <c r="P2145" s="217"/>
      <c r="Q2145" s="217"/>
      <c r="R2145" s="217"/>
      <c r="S2145" s="217"/>
      <c r="T2145" s="218"/>
      <c r="AT2145" s="219" t="s">
        <v>154</v>
      </c>
      <c r="AU2145" s="219" t="s">
        <v>78</v>
      </c>
      <c r="AV2145" s="14" t="s">
        <v>78</v>
      </c>
      <c r="AW2145" s="14" t="s">
        <v>31</v>
      </c>
      <c r="AX2145" s="14" t="s">
        <v>69</v>
      </c>
      <c r="AY2145" s="219" t="s">
        <v>144</v>
      </c>
    </row>
    <row r="2146" spans="1:65" s="13" customFormat="1" ht="10.199999999999999">
      <c r="B2146" s="198"/>
      <c r="C2146" s="199"/>
      <c r="D2146" s="200" t="s">
        <v>154</v>
      </c>
      <c r="E2146" s="201" t="s">
        <v>19</v>
      </c>
      <c r="F2146" s="202" t="s">
        <v>1933</v>
      </c>
      <c r="G2146" s="199"/>
      <c r="H2146" s="201" t="s">
        <v>19</v>
      </c>
      <c r="I2146" s="203"/>
      <c r="J2146" s="199"/>
      <c r="K2146" s="199"/>
      <c r="L2146" s="204"/>
      <c r="M2146" s="205"/>
      <c r="N2146" s="206"/>
      <c r="O2146" s="206"/>
      <c r="P2146" s="206"/>
      <c r="Q2146" s="206"/>
      <c r="R2146" s="206"/>
      <c r="S2146" s="206"/>
      <c r="T2146" s="207"/>
      <c r="AT2146" s="208" t="s">
        <v>154</v>
      </c>
      <c r="AU2146" s="208" t="s">
        <v>78</v>
      </c>
      <c r="AV2146" s="13" t="s">
        <v>74</v>
      </c>
      <c r="AW2146" s="13" t="s">
        <v>31</v>
      </c>
      <c r="AX2146" s="13" t="s">
        <v>69</v>
      </c>
      <c r="AY2146" s="208" t="s">
        <v>144</v>
      </c>
    </row>
    <row r="2147" spans="1:65" s="14" customFormat="1" ht="10.199999999999999">
      <c r="B2147" s="209"/>
      <c r="C2147" s="210"/>
      <c r="D2147" s="200" t="s">
        <v>154</v>
      </c>
      <c r="E2147" s="211" t="s">
        <v>19</v>
      </c>
      <c r="F2147" s="212" t="s">
        <v>1934</v>
      </c>
      <c r="G2147" s="210"/>
      <c r="H2147" s="213">
        <v>29.852</v>
      </c>
      <c r="I2147" s="214"/>
      <c r="J2147" s="210"/>
      <c r="K2147" s="210"/>
      <c r="L2147" s="215"/>
      <c r="M2147" s="216"/>
      <c r="N2147" s="217"/>
      <c r="O2147" s="217"/>
      <c r="P2147" s="217"/>
      <c r="Q2147" s="217"/>
      <c r="R2147" s="217"/>
      <c r="S2147" s="217"/>
      <c r="T2147" s="218"/>
      <c r="AT2147" s="219" t="s">
        <v>154</v>
      </c>
      <c r="AU2147" s="219" t="s">
        <v>78</v>
      </c>
      <c r="AV2147" s="14" t="s">
        <v>78</v>
      </c>
      <c r="AW2147" s="14" t="s">
        <v>31</v>
      </c>
      <c r="AX2147" s="14" t="s">
        <v>69</v>
      </c>
      <c r="AY2147" s="219" t="s">
        <v>144</v>
      </c>
    </row>
    <row r="2148" spans="1:65" s="15" customFormat="1" ht="10.199999999999999">
      <c r="B2148" s="220"/>
      <c r="C2148" s="221"/>
      <c r="D2148" s="200" t="s">
        <v>154</v>
      </c>
      <c r="E2148" s="222" t="s">
        <v>19</v>
      </c>
      <c r="F2148" s="223" t="s">
        <v>158</v>
      </c>
      <c r="G2148" s="221"/>
      <c r="H2148" s="224">
        <v>532.70899999999995</v>
      </c>
      <c r="I2148" s="225"/>
      <c r="J2148" s="221"/>
      <c r="K2148" s="221"/>
      <c r="L2148" s="226"/>
      <c r="M2148" s="227"/>
      <c r="N2148" s="228"/>
      <c r="O2148" s="228"/>
      <c r="P2148" s="228"/>
      <c r="Q2148" s="228"/>
      <c r="R2148" s="228"/>
      <c r="S2148" s="228"/>
      <c r="T2148" s="229"/>
      <c r="AT2148" s="230" t="s">
        <v>154</v>
      </c>
      <c r="AU2148" s="230" t="s">
        <v>78</v>
      </c>
      <c r="AV2148" s="15" t="s">
        <v>106</v>
      </c>
      <c r="AW2148" s="15" t="s">
        <v>31</v>
      </c>
      <c r="AX2148" s="15" t="s">
        <v>74</v>
      </c>
      <c r="AY2148" s="230" t="s">
        <v>144</v>
      </c>
    </row>
    <row r="2149" spans="1:65" s="2" customFormat="1" ht="16.5" customHeight="1">
      <c r="A2149" s="36"/>
      <c r="B2149" s="37"/>
      <c r="C2149" s="231" t="s">
        <v>2239</v>
      </c>
      <c r="D2149" s="231" t="s">
        <v>195</v>
      </c>
      <c r="E2149" s="232" t="s">
        <v>2240</v>
      </c>
      <c r="F2149" s="233" t="s">
        <v>2241</v>
      </c>
      <c r="G2149" s="234" t="s">
        <v>149</v>
      </c>
      <c r="H2149" s="235">
        <v>56.472000000000001</v>
      </c>
      <c r="I2149" s="236"/>
      <c r="J2149" s="237">
        <f>ROUND(I2149*H2149,2)</f>
        <v>0</v>
      </c>
      <c r="K2149" s="233" t="s">
        <v>150</v>
      </c>
      <c r="L2149" s="238"/>
      <c r="M2149" s="239" t="s">
        <v>19</v>
      </c>
      <c r="N2149" s="240" t="s">
        <v>40</v>
      </c>
      <c r="O2149" s="66"/>
      <c r="P2149" s="189">
        <f>O2149*H2149</f>
        <v>0</v>
      </c>
      <c r="Q2149" s="189">
        <v>0.02</v>
      </c>
      <c r="R2149" s="189">
        <f>Q2149*H2149</f>
        <v>1.12944</v>
      </c>
      <c r="S2149" s="189">
        <v>0</v>
      </c>
      <c r="T2149" s="190">
        <f>S2149*H2149</f>
        <v>0</v>
      </c>
      <c r="U2149" s="36"/>
      <c r="V2149" s="36"/>
      <c r="W2149" s="36"/>
      <c r="X2149" s="36"/>
      <c r="Y2149" s="36"/>
      <c r="Z2149" s="36"/>
      <c r="AA2149" s="36"/>
      <c r="AB2149" s="36"/>
      <c r="AC2149" s="36"/>
      <c r="AD2149" s="36"/>
      <c r="AE2149" s="36"/>
      <c r="AR2149" s="191" t="s">
        <v>684</v>
      </c>
      <c r="AT2149" s="191" t="s">
        <v>195</v>
      </c>
      <c r="AU2149" s="191" t="s">
        <v>78</v>
      </c>
      <c r="AY2149" s="19" t="s">
        <v>144</v>
      </c>
      <c r="BE2149" s="192">
        <f>IF(N2149="základní",J2149,0)</f>
        <v>0</v>
      </c>
      <c r="BF2149" s="192">
        <f>IF(N2149="snížená",J2149,0)</f>
        <v>0</v>
      </c>
      <c r="BG2149" s="192">
        <f>IF(N2149="zákl. přenesená",J2149,0)</f>
        <v>0</v>
      </c>
      <c r="BH2149" s="192">
        <f>IF(N2149="sníž. přenesená",J2149,0)</f>
        <v>0</v>
      </c>
      <c r="BI2149" s="192">
        <f>IF(N2149="nulová",J2149,0)</f>
        <v>0</v>
      </c>
      <c r="BJ2149" s="19" t="s">
        <v>74</v>
      </c>
      <c r="BK2149" s="192">
        <f>ROUND(I2149*H2149,2)</f>
        <v>0</v>
      </c>
      <c r="BL2149" s="19" t="s">
        <v>542</v>
      </c>
      <c r="BM2149" s="191" t="s">
        <v>2242</v>
      </c>
    </row>
    <row r="2150" spans="1:65" s="2" customFormat="1" ht="10.199999999999999">
      <c r="A2150" s="36"/>
      <c r="B2150" s="37"/>
      <c r="C2150" s="38"/>
      <c r="D2150" s="193" t="s">
        <v>152</v>
      </c>
      <c r="E2150" s="38"/>
      <c r="F2150" s="194" t="s">
        <v>2243</v>
      </c>
      <c r="G2150" s="38"/>
      <c r="H2150" s="38"/>
      <c r="I2150" s="195"/>
      <c r="J2150" s="38"/>
      <c r="K2150" s="38"/>
      <c r="L2150" s="41"/>
      <c r="M2150" s="196"/>
      <c r="N2150" s="197"/>
      <c r="O2150" s="66"/>
      <c r="P2150" s="66"/>
      <c r="Q2150" s="66"/>
      <c r="R2150" s="66"/>
      <c r="S2150" s="66"/>
      <c r="T2150" s="67"/>
      <c r="U2150" s="36"/>
      <c r="V2150" s="36"/>
      <c r="W2150" s="36"/>
      <c r="X2150" s="36"/>
      <c r="Y2150" s="36"/>
      <c r="Z2150" s="36"/>
      <c r="AA2150" s="36"/>
      <c r="AB2150" s="36"/>
      <c r="AC2150" s="36"/>
      <c r="AD2150" s="36"/>
      <c r="AE2150" s="36"/>
      <c r="AT2150" s="19" t="s">
        <v>152</v>
      </c>
      <c r="AU2150" s="19" t="s">
        <v>78</v>
      </c>
    </row>
    <row r="2151" spans="1:65" s="13" customFormat="1" ht="10.199999999999999">
      <c r="B2151" s="198"/>
      <c r="C2151" s="199"/>
      <c r="D2151" s="200" t="s">
        <v>154</v>
      </c>
      <c r="E2151" s="201" t="s">
        <v>19</v>
      </c>
      <c r="F2151" s="202" t="s">
        <v>1271</v>
      </c>
      <c r="G2151" s="199"/>
      <c r="H2151" s="201" t="s">
        <v>19</v>
      </c>
      <c r="I2151" s="203"/>
      <c r="J2151" s="199"/>
      <c r="K2151" s="199"/>
      <c r="L2151" s="204"/>
      <c r="M2151" s="205"/>
      <c r="N2151" s="206"/>
      <c r="O2151" s="206"/>
      <c r="P2151" s="206"/>
      <c r="Q2151" s="206"/>
      <c r="R2151" s="206"/>
      <c r="S2151" s="206"/>
      <c r="T2151" s="207"/>
      <c r="AT2151" s="208" t="s">
        <v>154</v>
      </c>
      <c r="AU2151" s="208" t="s">
        <v>78</v>
      </c>
      <c r="AV2151" s="13" t="s">
        <v>74</v>
      </c>
      <c r="AW2151" s="13" t="s">
        <v>31</v>
      </c>
      <c r="AX2151" s="13" t="s">
        <v>69</v>
      </c>
      <c r="AY2151" s="208" t="s">
        <v>144</v>
      </c>
    </row>
    <row r="2152" spans="1:65" s="13" customFormat="1" ht="10.199999999999999">
      <c r="B2152" s="198"/>
      <c r="C2152" s="199"/>
      <c r="D2152" s="200" t="s">
        <v>154</v>
      </c>
      <c r="E2152" s="201" t="s">
        <v>19</v>
      </c>
      <c r="F2152" s="202" t="s">
        <v>1931</v>
      </c>
      <c r="G2152" s="199"/>
      <c r="H2152" s="201" t="s">
        <v>19</v>
      </c>
      <c r="I2152" s="203"/>
      <c r="J2152" s="199"/>
      <c r="K2152" s="199"/>
      <c r="L2152" s="204"/>
      <c r="M2152" s="205"/>
      <c r="N2152" s="206"/>
      <c r="O2152" s="206"/>
      <c r="P2152" s="206"/>
      <c r="Q2152" s="206"/>
      <c r="R2152" s="206"/>
      <c r="S2152" s="206"/>
      <c r="T2152" s="207"/>
      <c r="AT2152" s="208" t="s">
        <v>154</v>
      </c>
      <c r="AU2152" s="208" t="s">
        <v>78</v>
      </c>
      <c r="AV2152" s="13" t="s">
        <v>74</v>
      </c>
      <c r="AW2152" s="13" t="s">
        <v>31</v>
      </c>
      <c r="AX2152" s="13" t="s">
        <v>69</v>
      </c>
      <c r="AY2152" s="208" t="s">
        <v>144</v>
      </c>
    </row>
    <row r="2153" spans="1:65" s="14" customFormat="1" ht="10.199999999999999">
      <c r="B2153" s="209"/>
      <c r="C2153" s="210"/>
      <c r="D2153" s="200" t="s">
        <v>154</v>
      </c>
      <c r="E2153" s="211" t="s">
        <v>19</v>
      </c>
      <c r="F2153" s="212" t="s">
        <v>2244</v>
      </c>
      <c r="G2153" s="210"/>
      <c r="H2153" s="213">
        <v>12.571</v>
      </c>
      <c r="I2153" s="214"/>
      <c r="J2153" s="210"/>
      <c r="K2153" s="210"/>
      <c r="L2153" s="215"/>
      <c r="M2153" s="216"/>
      <c r="N2153" s="217"/>
      <c r="O2153" s="217"/>
      <c r="P2153" s="217"/>
      <c r="Q2153" s="217"/>
      <c r="R2153" s="217"/>
      <c r="S2153" s="217"/>
      <c r="T2153" s="218"/>
      <c r="AT2153" s="219" t="s">
        <v>154</v>
      </c>
      <c r="AU2153" s="219" t="s">
        <v>78</v>
      </c>
      <c r="AV2153" s="14" t="s">
        <v>78</v>
      </c>
      <c r="AW2153" s="14" t="s">
        <v>31</v>
      </c>
      <c r="AX2153" s="14" t="s">
        <v>69</v>
      </c>
      <c r="AY2153" s="219" t="s">
        <v>144</v>
      </c>
    </row>
    <row r="2154" spans="1:65" s="14" customFormat="1" ht="10.199999999999999">
      <c r="B2154" s="209"/>
      <c r="C2154" s="210"/>
      <c r="D2154" s="200" t="s">
        <v>154</v>
      </c>
      <c r="E2154" s="211" t="s">
        <v>19</v>
      </c>
      <c r="F2154" s="212" t="s">
        <v>2245</v>
      </c>
      <c r="G2154" s="210"/>
      <c r="H2154" s="213">
        <v>40.228999999999999</v>
      </c>
      <c r="I2154" s="214"/>
      <c r="J2154" s="210"/>
      <c r="K2154" s="210"/>
      <c r="L2154" s="215"/>
      <c r="M2154" s="216"/>
      <c r="N2154" s="217"/>
      <c r="O2154" s="217"/>
      <c r="P2154" s="217"/>
      <c r="Q2154" s="217"/>
      <c r="R2154" s="217"/>
      <c r="S2154" s="217"/>
      <c r="T2154" s="218"/>
      <c r="AT2154" s="219" t="s">
        <v>154</v>
      </c>
      <c r="AU2154" s="219" t="s">
        <v>78</v>
      </c>
      <c r="AV2154" s="14" t="s">
        <v>78</v>
      </c>
      <c r="AW2154" s="14" t="s">
        <v>31</v>
      </c>
      <c r="AX2154" s="14" t="s">
        <v>69</v>
      </c>
      <c r="AY2154" s="219" t="s">
        <v>144</v>
      </c>
    </row>
    <row r="2155" spans="1:65" s="13" customFormat="1" ht="10.199999999999999">
      <c r="B2155" s="198"/>
      <c r="C2155" s="199"/>
      <c r="D2155" s="200" t="s">
        <v>154</v>
      </c>
      <c r="E2155" s="201" t="s">
        <v>19</v>
      </c>
      <c r="F2155" s="202" t="s">
        <v>1933</v>
      </c>
      <c r="G2155" s="199"/>
      <c r="H2155" s="201" t="s">
        <v>19</v>
      </c>
      <c r="I2155" s="203"/>
      <c r="J2155" s="199"/>
      <c r="K2155" s="199"/>
      <c r="L2155" s="204"/>
      <c r="M2155" s="205"/>
      <c r="N2155" s="206"/>
      <c r="O2155" s="206"/>
      <c r="P2155" s="206"/>
      <c r="Q2155" s="206"/>
      <c r="R2155" s="206"/>
      <c r="S2155" s="206"/>
      <c r="T2155" s="207"/>
      <c r="AT2155" s="208" t="s">
        <v>154</v>
      </c>
      <c r="AU2155" s="208" t="s">
        <v>78</v>
      </c>
      <c r="AV2155" s="13" t="s">
        <v>74</v>
      </c>
      <c r="AW2155" s="13" t="s">
        <v>31</v>
      </c>
      <c r="AX2155" s="13" t="s">
        <v>69</v>
      </c>
      <c r="AY2155" s="208" t="s">
        <v>144</v>
      </c>
    </row>
    <row r="2156" spans="1:65" s="14" customFormat="1" ht="10.199999999999999">
      <c r="B2156" s="209"/>
      <c r="C2156" s="210"/>
      <c r="D2156" s="200" t="s">
        <v>154</v>
      </c>
      <c r="E2156" s="211" t="s">
        <v>19</v>
      </c>
      <c r="F2156" s="212" t="s">
        <v>2246</v>
      </c>
      <c r="G2156" s="210"/>
      <c r="H2156" s="213">
        <v>3.6720000000000002</v>
      </c>
      <c r="I2156" s="214"/>
      <c r="J2156" s="210"/>
      <c r="K2156" s="210"/>
      <c r="L2156" s="215"/>
      <c r="M2156" s="216"/>
      <c r="N2156" s="217"/>
      <c r="O2156" s="217"/>
      <c r="P2156" s="217"/>
      <c r="Q2156" s="217"/>
      <c r="R2156" s="217"/>
      <c r="S2156" s="217"/>
      <c r="T2156" s="218"/>
      <c r="AT2156" s="219" t="s">
        <v>154</v>
      </c>
      <c r="AU2156" s="219" t="s">
        <v>78</v>
      </c>
      <c r="AV2156" s="14" t="s">
        <v>78</v>
      </c>
      <c r="AW2156" s="14" t="s">
        <v>31</v>
      </c>
      <c r="AX2156" s="14" t="s">
        <v>69</v>
      </c>
      <c r="AY2156" s="219" t="s">
        <v>144</v>
      </c>
    </row>
    <row r="2157" spans="1:65" s="15" customFormat="1" ht="10.199999999999999">
      <c r="B2157" s="220"/>
      <c r="C2157" s="221"/>
      <c r="D2157" s="200" t="s">
        <v>154</v>
      </c>
      <c r="E2157" s="222" t="s">
        <v>19</v>
      </c>
      <c r="F2157" s="223" t="s">
        <v>158</v>
      </c>
      <c r="G2157" s="221"/>
      <c r="H2157" s="224">
        <v>56.472000000000001</v>
      </c>
      <c r="I2157" s="225"/>
      <c r="J2157" s="221"/>
      <c r="K2157" s="221"/>
      <c r="L2157" s="226"/>
      <c r="M2157" s="227"/>
      <c r="N2157" s="228"/>
      <c r="O2157" s="228"/>
      <c r="P2157" s="228"/>
      <c r="Q2157" s="228"/>
      <c r="R2157" s="228"/>
      <c r="S2157" s="228"/>
      <c r="T2157" s="229"/>
      <c r="AT2157" s="230" t="s">
        <v>154</v>
      </c>
      <c r="AU2157" s="230" t="s">
        <v>78</v>
      </c>
      <c r="AV2157" s="15" t="s">
        <v>106</v>
      </c>
      <c r="AW2157" s="15" t="s">
        <v>31</v>
      </c>
      <c r="AX2157" s="15" t="s">
        <v>74</v>
      </c>
      <c r="AY2157" s="230" t="s">
        <v>144</v>
      </c>
    </row>
    <row r="2158" spans="1:65" s="2" customFormat="1" ht="24.15" customHeight="1">
      <c r="A2158" s="36"/>
      <c r="B2158" s="37"/>
      <c r="C2158" s="180" t="s">
        <v>2247</v>
      </c>
      <c r="D2158" s="180" t="s">
        <v>146</v>
      </c>
      <c r="E2158" s="181" t="s">
        <v>2248</v>
      </c>
      <c r="F2158" s="182" t="s">
        <v>2249</v>
      </c>
      <c r="G2158" s="183" t="s">
        <v>1908</v>
      </c>
      <c r="H2158" s="256"/>
      <c r="I2158" s="185"/>
      <c r="J2158" s="186">
        <f>ROUND(I2158*H2158,2)</f>
        <v>0</v>
      </c>
      <c r="K2158" s="182" t="s">
        <v>150</v>
      </c>
      <c r="L2158" s="41"/>
      <c r="M2158" s="187" t="s">
        <v>19</v>
      </c>
      <c r="N2158" s="188" t="s">
        <v>40</v>
      </c>
      <c r="O2158" s="66"/>
      <c r="P2158" s="189">
        <f>O2158*H2158</f>
        <v>0</v>
      </c>
      <c r="Q2158" s="189">
        <v>0</v>
      </c>
      <c r="R2158" s="189">
        <f>Q2158*H2158</f>
        <v>0</v>
      </c>
      <c r="S2158" s="189">
        <v>0</v>
      </c>
      <c r="T2158" s="190">
        <f>S2158*H2158</f>
        <v>0</v>
      </c>
      <c r="U2158" s="36"/>
      <c r="V2158" s="36"/>
      <c r="W2158" s="36"/>
      <c r="X2158" s="36"/>
      <c r="Y2158" s="36"/>
      <c r="Z2158" s="36"/>
      <c r="AA2158" s="36"/>
      <c r="AB2158" s="36"/>
      <c r="AC2158" s="36"/>
      <c r="AD2158" s="36"/>
      <c r="AE2158" s="36"/>
      <c r="AR2158" s="191" t="s">
        <v>542</v>
      </c>
      <c r="AT2158" s="191" t="s">
        <v>146</v>
      </c>
      <c r="AU2158" s="191" t="s">
        <v>78</v>
      </c>
      <c r="AY2158" s="19" t="s">
        <v>144</v>
      </c>
      <c r="BE2158" s="192">
        <f>IF(N2158="základní",J2158,0)</f>
        <v>0</v>
      </c>
      <c r="BF2158" s="192">
        <f>IF(N2158="snížená",J2158,0)</f>
        <v>0</v>
      </c>
      <c r="BG2158" s="192">
        <f>IF(N2158="zákl. přenesená",J2158,0)</f>
        <v>0</v>
      </c>
      <c r="BH2158" s="192">
        <f>IF(N2158="sníž. přenesená",J2158,0)</f>
        <v>0</v>
      </c>
      <c r="BI2158" s="192">
        <f>IF(N2158="nulová",J2158,0)</f>
        <v>0</v>
      </c>
      <c r="BJ2158" s="19" t="s">
        <v>74</v>
      </c>
      <c r="BK2158" s="192">
        <f>ROUND(I2158*H2158,2)</f>
        <v>0</v>
      </c>
      <c r="BL2158" s="19" t="s">
        <v>542</v>
      </c>
      <c r="BM2158" s="191" t="s">
        <v>2250</v>
      </c>
    </row>
    <row r="2159" spans="1:65" s="2" customFormat="1" ht="10.199999999999999">
      <c r="A2159" s="36"/>
      <c r="B2159" s="37"/>
      <c r="C2159" s="38"/>
      <c r="D2159" s="193" t="s">
        <v>152</v>
      </c>
      <c r="E2159" s="38"/>
      <c r="F2159" s="194" t="s">
        <v>2251</v>
      </c>
      <c r="G2159" s="38"/>
      <c r="H2159" s="38"/>
      <c r="I2159" s="195"/>
      <c r="J2159" s="38"/>
      <c r="K2159" s="38"/>
      <c r="L2159" s="41"/>
      <c r="M2159" s="196"/>
      <c r="N2159" s="197"/>
      <c r="O2159" s="66"/>
      <c r="P2159" s="66"/>
      <c r="Q2159" s="66"/>
      <c r="R2159" s="66"/>
      <c r="S2159" s="66"/>
      <c r="T2159" s="67"/>
      <c r="U2159" s="36"/>
      <c r="V2159" s="36"/>
      <c r="W2159" s="36"/>
      <c r="X2159" s="36"/>
      <c r="Y2159" s="36"/>
      <c r="Z2159" s="36"/>
      <c r="AA2159" s="36"/>
      <c r="AB2159" s="36"/>
      <c r="AC2159" s="36"/>
      <c r="AD2159" s="36"/>
      <c r="AE2159" s="36"/>
      <c r="AT2159" s="19" t="s">
        <v>152</v>
      </c>
      <c r="AU2159" s="19" t="s">
        <v>78</v>
      </c>
    </row>
    <row r="2160" spans="1:65" s="12" customFormat="1" ht="22.8" customHeight="1">
      <c r="B2160" s="164"/>
      <c r="C2160" s="165"/>
      <c r="D2160" s="166" t="s">
        <v>68</v>
      </c>
      <c r="E2160" s="178" t="s">
        <v>2252</v>
      </c>
      <c r="F2160" s="178" t="s">
        <v>2253</v>
      </c>
      <c r="G2160" s="165"/>
      <c r="H2160" s="165"/>
      <c r="I2160" s="168"/>
      <c r="J2160" s="179">
        <f>BK2160</f>
        <v>0</v>
      </c>
      <c r="K2160" s="165"/>
      <c r="L2160" s="170"/>
      <c r="M2160" s="171"/>
      <c r="N2160" s="172"/>
      <c r="O2160" s="172"/>
      <c r="P2160" s="173">
        <f>SUM(P2161:P2173)</f>
        <v>0</v>
      </c>
      <c r="Q2160" s="172"/>
      <c r="R2160" s="173">
        <f>SUM(R2161:R2173)</f>
        <v>6.4999999999999997E-3</v>
      </c>
      <c r="S2160" s="172"/>
      <c r="T2160" s="174">
        <f>SUM(T2161:T2173)</f>
        <v>0</v>
      </c>
      <c r="AR2160" s="175" t="s">
        <v>78</v>
      </c>
      <c r="AT2160" s="176" t="s">
        <v>68</v>
      </c>
      <c r="AU2160" s="176" t="s">
        <v>74</v>
      </c>
      <c r="AY2160" s="175" t="s">
        <v>144</v>
      </c>
      <c r="BK2160" s="177">
        <f>SUM(BK2161:BK2173)</f>
        <v>0</v>
      </c>
    </row>
    <row r="2161" spans="1:65" s="2" customFormat="1" ht="16.5" customHeight="1">
      <c r="A2161" s="36"/>
      <c r="B2161" s="37"/>
      <c r="C2161" s="180" t="s">
        <v>2254</v>
      </c>
      <c r="D2161" s="180" t="s">
        <v>146</v>
      </c>
      <c r="E2161" s="181" t="s">
        <v>2255</v>
      </c>
      <c r="F2161" s="182" t="s">
        <v>2256</v>
      </c>
      <c r="G2161" s="183" t="s">
        <v>653</v>
      </c>
      <c r="H2161" s="184">
        <v>2</v>
      </c>
      <c r="I2161" s="185"/>
      <c r="J2161" s="186">
        <f>ROUND(I2161*H2161,2)</f>
        <v>0</v>
      </c>
      <c r="K2161" s="182" t="s">
        <v>150</v>
      </c>
      <c r="L2161" s="41"/>
      <c r="M2161" s="187" t="s">
        <v>19</v>
      </c>
      <c r="N2161" s="188" t="s">
        <v>40</v>
      </c>
      <c r="O2161" s="66"/>
      <c r="P2161" s="189">
        <f>O2161*H2161</f>
        <v>0</v>
      </c>
      <c r="Q2161" s="189">
        <v>1.15E-3</v>
      </c>
      <c r="R2161" s="189">
        <f>Q2161*H2161</f>
        <v>2.3E-3</v>
      </c>
      <c r="S2161" s="189">
        <v>0</v>
      </c>
      <c r="T2161" s="190">
        <f>S2161*H2161</f>
        <v>0</v>
      </c>
      <c r="U2161" s="36"/>
      <c r="V2161" s="36"/>
      <c r="W2161" s="36"/>
      <c r="X2161" s="36"/>
      <c r="Y2161" s="36"/>
      <c r="Z2161" s="36"/>
      <c r="AA2161" s="36"/>
      <c r="AB2161" s="36"/>
      <c r="AC2161" s="36"/>
      <c r="AD2161" s="36"/>
      <c r="AE2161" s="36"/>
      <c r="AR2161" s="191" t="s">
        <v>542</v>
      </c>
      <c r="AT2161" s="191" t="s">
        <v>146</v>
      </c>
      <c r="AU2161" s="191" t="s">
        <v>78</v>
      </c>
      <c r="AY2161" s="19" t="s">
        <v>144</v>
      </c>
      <c r="BE2161" s="192">
        <f>IF(N2161="základní",J2161,0)</f>
        <v>0</v>
      </c>
      <c r="BF2161" s="192">
        <f>IF(N2161="snížená",J2161,0)</f>
        <v>0</v>
      </c>
      <c r="BG2161" s="192">
        <f>IF(N2161="zákl. přenesená",J2161,0)</f>
        <v>0</v>
      </c>
      <c r="BH2161" s="192">
        <f>IF(N2161="sníž. přenesená",J2161,0)</f>
        <v>0</v>
      </c>
      <c r="BI2161" s="192">
        <f>IF(N2161="nulová",J2161,0)</f>
        <v>0</v>
      </c>
      <c r="BJ2161" s="19" t="s">
        <v>74</v>
      </c>
      <c r="BK2161" s="192">
        <f>ROUND(I2161*H2161,2)</f>
        <v>0</v>
      </c>
      <c r="BL2161" s="19" t="s">
        <v>542</v>
      </c>
      <c r="BM2161" s="191" t="s">
        <v>2257</v>
      </c>
    </row>
    <row r="2162" spans="1:65" s="2" customFormat="1" ht="10.199999999999999">
      <c r="A2162" s="36"/>
      <c r="B2162" s="37"/>
      <c r="C2162" s="38"/>
      <c r="D2162" s="193" t="s">
        <v>152</v>
      </c>
      <c r="E2162" s="38"/>
      <c r="F2162" s="194" t="s">
        <v>2258</v>
      </c>
      <c r="G2162" s="38"/>
      <c r="H2162" s="38"/>
      <c r="I2162" s="195"/>
      <c r="J2162" s="38"/>
      <c r="K2162" s="38"/>
      <c r="L2162" s="41"/>
      <c r="M2162" s="196"/>
      <c r="N2162" s="197"/>
      <c r="O2162" s="66"/>
      <c r="P2162" s="66"/>
      <c r="Q2162" s="66"/>
      <c r="R2162" s="66"/>
      <c r="S2162" s="66"/>
      <c r="T2162" s="67"/>
      <c r="U2162" s="36"/>
      <c r="V2162" s="36"/>
      <c r="W2162" s="36"/>
      <c r="X2162" s="36"/>
      <c r="Y2162" s="36"/>
      <c r="Z2162" s="36"/>
      <c r="AA2162" s="36"/>
      <c r="AB2162" s="36"/>
      <c r="AC2162" s="36"/>
      <c r="AD2162" s="36"/>
      <c r="AE2162" s="36"/>
      <c r="AT2162" s="19" t="s">
        <v>152</v>
      </c>
      <c r="AU2162" s="19" t="s">
        <v>78</v>
      </c>
    </row>
    <row r="2163" spans="1:65" s="2" customFormat="1" ht="16.5" customHeight="1">
      <c r="A2163" s="36"/>
      <c r="B2163" s="37"/>
      <c r="C2163" s="231" t="s">
        <v>2259</v>
      </c>
      <c r="D2163" s="231" t="s">
        <v>195</v>
      </c>
      <c r="E2163" s="232" t="s">
        <v>2260</v>
      </c>
      <c r="F2163" s="233" t="s">
        <v>2261</v>
      </c>
      <c r="G2163" s="234" t="s">
        <v>653</v>
      </c>
      <c r="H2163" s="235">
        <v>2</v>
      </c>
      <c r="I2163" s="236"/>
      <c r="J2163" s="237">
        <f>ROUND(I2163*H2163,2)</f>
        <v>0</v>
      </c>
      <c r="K2163" s="233" t="s">
        <v>150</v>
      </c>
      <c r="L2163" s="238"/>
      <c r="M2163" s="239" t="s">
        <v>19</v>
      </c>
      <c r="N2163" s="240" t="s">
        <v>40</v>
      </c>
      <c r="O2163" s="66"/>
      <c r="P2163" s="189">
        <f>O2163*H2163</f>
        <v>0</v>
      </c>
      <c r="Q2163" s="189">
        <v>1.81E-3</v>
      </c>
      <c r="R2163" s="189">
        <f>Q2163*H2163</f>
        <v>3.62E-3</v>
      </c>
      <c r="S2163" s="189">
        <v>0</v>
      </c>
      <c r="T2163" s="190">
        <f>S2163*H2163</f>
        <v>0</v>
      </c>
      <c r="U2163" s="36"/>
      <c r="V2163" s="36"/>
      <c r="W2163" s="36"/>
      <c r="X2163" s="36"/>
      <c r="Y2163" s="36"/>
      <c r="Z2163" s="36"/>
      <c r="AA2163" s="36"/>
      <c r="AB2163" s="36"/>
      <c r="AC2163" s="36"/>
      <c r="AD2163" s="36"/>
      <c r="AE2163" s="36"/>
      <c r="AR2163" s="191" t="s">
        <v>684</v>
      </c>
      <c r="AT2163" s="191" t="s">
        <v>195</v>
      </c>
      <c r="AU2163" s="191" t="s">
        <v>78</v>
      </c>
      <c r="AY2163" s="19" t="s">
        <v>144</v>
      </c>
      <c r="BE2163" s="192">
        <f>IF(N2163="základní",J2163,0)</f>
        <v>0</v>
      </c>
      <c r="BF2163" s="192">
        <f>IF(N2163="snížená",J2163,0)</f>
        <v>0</v>
      </c>
      <c r="BG2163" s="192">
        <f>IF(N2163="zákl. přenesená",J2163,0)</f>
        <v>0</v>
      </c>
      <c r="BH2163" s="192">
        <f>IF(N2163="sníž. přenesená",J2163,0)</f>
        <v>0</v>
      </c>
      <c r="BI2163" s="192">
        <f>IF(N2163="nulová",J2163,0)</f>
        <v>0</v>
      </c>
      <c r="BJ2163" s="19" t="s">
        <v>74</v>
      </c>
      <c r="BK2163" s="192">
        <f>ROUND(I2163*H2163,2)</f>
        <v>0</v>
      </c>
      <c r="BL2163" s="19" t="s">
        <v>542</v>
      </c>
      <c r="BM2163" s="191" t="s">
        <v>2262</v>
      </c>
    </row>
    <row r="2164" spans="1:65" s="2" customFormat="1" ht="10.199999999999999">
      <c r="A2164" s="36"/>
      <c r="B2164" s="37"/>
      <c r="C2164" s="38"/>
      <c r="D2164" s="193" t="s">
        <v>152</v>
      </c>
      <c r="E2164" s="38"/>
      <c r="F2164" s="194" t="s">
        <v>2263</v>
      </c>
      <c r="G2164" s="38"/>
      <c r="H2164" s="38"/>
      <c r="I2164" s="195"/>
      <c r="J2164" s="38"/>
      <c r="K2164" s="38"/>
      <c r="L2164" s="41"/>
      <c r="M2164" s="196"/>
      <c r="N2164" s="197"/>
      <c r="O2164" s="66"/>
      <c r="P2164" s="66"/>
      <c r="Q2164" s="66"/>
      <c r="R2164" s="66"/>
      <c r="S2164" s="66"/>
      <c r="T2164" s="67"/>
      <c r="U2164" s="36"/>
      <c r="V2164" s="36"/>
      <c r="W2164" s="36"/>
      <c r="X2164" s="36"/>
      <c r="Y2164" s="36"/>
      <c r="Z2164" s="36"/>
      <c r="AA2164" s="36"/>
      <c r="AB2164" s="36"/>
      <c r="AC2164" s="36"/>
      <c r="AD2164" s="36"/>
      <c r="AE2164" s="36"/>
      <c r="AT2164" s="19" t="s">
        <v>152</v>
      </c>
      <c r="AU2164" s="19" t="s">
        <v>78</v>
      </c>
    </row>
    <row r="2165" spans="1:65" s="2" customFormat="1" ht="16.5" customHeight="1">
      <c r="A2165" s="36"/>
      <c r="B2165" s="37"/>
      <c r="C2165" s="180" t="s">
        <v>2264</v>
      </c>
      <c r="D2165" s="180" t="s">
        <v>146</v>
      </c>
      <c r="E2165" s="181" t="s">
        <v>2265</v>
      </c>
      <c r="F2165" s="182" t="s">
        <v>2266</v>
      </c>
      <c r="G2165" s="183" t="s">
        <v>653</v>
      </c>
      <c r="H2165" s="184">
        <v>2</v>
      </c>
      <c r="I2165" s="185"/>
      <c r="J2165" s="186">
        <f>ROUND(I2165*H2165,2)</f>
        <v>0</v>
      </c>
      <c r="K2165" s="182" t="s">
        <v>150</v>
      </c>
      <c r="L2165" s="41"/>
      <c r="M2165" s="187" t="s">
        <v>19</v>
      </c>
      <c r="N2165" s="188" t="s">
        <v>40</v>
      </c>
      <c r="O2165" s="66"/>
      <c r="P2165" s="189">
        <f>O2165*H2165</f>
        <v>0</v>
      </c>
      <c r="Q2165" s="189">
        <v>3.0000000000000001E-5</v>
      </c>
      <c r="R2165" s="189">
        <f>Q2165*H2165</f>
        <v>6.0000000000000002E-5</v>
      </c>
      <c r="S2165" s="189">
        <v>0</v>
      </c>
      <c r="T2165" s="190">
        <f>S2165*H2165</f>
        <v>0</v>
      </c>
      <c r="U2165" s="36"/>
      <c r="V2165" s="36"/>
      <c r="W2165" s="36"/>
      <c r="X2165" s="36"/>
      <c r="Y2165" s="36"/>
      <c r="Z2165" s="36"/>
      <c r="AA2165" s="36"/>
      <c r="AB2165" s="36"/>
      <c r="AC2165" s="36"/>
      <c r="AD2165" s="36"/>
      <c r="AE2165" s="36"/>
      <c r="AR2165" s="191" t="s">
        <v>542</v>
      </c>
      <c r="AT2165" s="191" t="s">
        <v>146</v>
      </c>
      <c r="AU2165" s="191" t="s">
        <v>78</v>
      </c>
      <c r="AY2165" s="19" t="s">
        <v>144</v>
      </c>
      <c r="BE2165" s="192">
        <f>IF(N2165="základní",J2165,0)</f>
        <v>0</v>
      </c>
      <c r="BF2165" s="192">
        <f>IF(N2165="snížená",J2165,0)</f>
        <v>0</v>
      </c>
      <c r="BG2165" s="192">
        <f>IF(N2165="zákl. přenesená",J2165,0)</f>
        <v>0</v>
      </c>
      <c r="BH2165" s="192">
        <f>IF(N2165="sníž. přenesená",J2165,0)</f>
        <v>0</v>
      </c>
      <c r="BI2165" s="192">
        <f>IF(N2165="nulová",J2165,0)</f>
        <v>0</v>
      </c>
      <c r="BJ2165" s="19" t="s">
        <v>74</v>
      </c>
      <c r="BK2165" s="192">
        <f>ROUND(I2165*H2165,2)</f>
        <v>0</v>
      </c>
      <c r="BL2165" s="19" t="s">
        <v>542</v>
      </c>
      <c r="BM2165" s="191" t="s">
        <v>2267</v>
      </c>
    </row>
    <row r="2166" spans="1:65" s="2" customFormat="1" ht="10.199999999999999">
      <c r="A2166" s="36"/>
      <c r="B2166" s="37"/>
      <c r="C2166" s="38"/>
      <c r="D2166" s="193" t="s">
        <v>152</v>
      </c>
      <c r="E2166" s="38"/>
      <c r="F2166" s="194" t="s">
        <v>2268</v>
      </c>
      <c r="G2166" s="38"/>
      <c r="H2166" s="38"/>
      <c r="I2166" s="195"/>
      <c r="J2166" s="38"/>
      <c r="K2166" s="38"/>
      <c r="L2166" s="41"/>
      <c r="M2166" s="196"/>
      <c r="N2166" s="197"/>
      <c r="O2166" s="66"/>
      <c r="P2166" s="66"/>
      <c r="Q2166" s="66"/>
      <c r="R2166" s="66"/>
      <c r="S2166" s="66"/>
      <c r="T2166" s="67"/>
      <c r="U2166" s="36"/>
      <c r="V2166" s="36"/>
      <c r="W2166" s="36"/>
      <c r="X2166" s="36"/>
      <c r="Y2166" s="36"/>
      <c r="Z2166" s="36"/>
      <c r="AA2166" s="36"/>
      <c r="AB2166" s="36"/>
      <c r="AC2166" s="36"/>
      <c r="AD2166" s="36"/>
      <c r="AE2166" s="36"/>
      <c r="AT2166" s="19" t="s">
        <v>152</v>
      </c>
      <c r="AU2166" s="19" t="s">
        <v>78</v>
      </c>
    </row>
    <row r="2167" spans="1:65" s="13" customFormat="1" ht="10.199999999999999">
      <c r="B2167" s="198"/>
      <c r="C2167" s="199"/>
      <c r="D2167" s="200" t="s">
        <v>154</v>
      </c>
      <c r="E2167" s="201" t="s">
        <v>19</v>
      </c>
      <c r="F2167" s="202" t="s">
        <v>2269</v>
      </c>
      <c r="G2167" s="199"/>
      <c r="H2167" s="201" t="s">
        <v>19</v>
      </c>
      <c r="I2167" s="203"/>
      <c r="J2167" s="199"/>
      <c r="K2167" s="199"/>
      <c r="L2167" s="204"/>
      <c r="M2167" s="205"/>
      <c r="N2167" s="206"/>
      <c r="O2167" s="206"/>
      <c r="P2167" s="206"/>
      <c r="Q2167" s="206"/>
      <c r="R2167" s="206"/>
      <c r="S2167" s="206"/>
      <c r="T2167" s="207"/>
      <c r="AT2167" s="208" t="s">
        <v>154</v>
      </c>
      <c r="AU2167" s="208" t="s">
        <v>78</v>
      </c>
      <c r="AV2167" s="13" t="s">
        <v>74</v>
      </c>
      <c r="AW2167" s="13" t="s">
        <v>31</v>
      </c>
      <c r="AX2167" s="13" t="s">
        <v>69</v>
      </c>
      <c r="AY2167" s="208" t="s">
        <v>144</v>
      </c>
    </row>
    <row r="2168" spans="1:65" s="14" customFormat="1" ht="10.199999999999999">
      <c r="B2168" s="209"/>
      <c r="C2168" s="210"/>
      <c r="D2168" s="200" t="s">
        <v>154</v>
      </c>
      <c r="E2168" s="211" t="s">
        <v>19</v>
      </c>
      <c r="F2168" s="212" t="s">
        <v>78</v>
      </c>
      <c r="G2168" s="210"/>
      <c r="H2168" s="213">
        <v>2</v>
      </c>
      <c r="I2168" s="214"/>
      <c r="J2168" s="210"/>
      <c r="K2168" s="210"/>
      <c r="L2168" s="215"/>
      <c r="M2168" s="216"/>
      <c r="N2168" s="217"/>
      <c r="O2168" s="217"/>
      <c r="P2168" s="217"/>
      <c r="Q2168" s="217"/>
      <c r="R2168" s="217"/>
      <c r="S2168" s="217"/>
      <c r="T2168" s="218"/>
      <c r="AT2168" s="219" t="s">
        <v>154</v>
      </c>
      <c r="AU2168" s="219" t="s">
        <v>78</v>
      </c>
      <c r="AV2168" s="14" t="s">
        <v>78</v>
      </c>
      <c r="AW2168" s="14" t="s">
        <v>31</v>
      </c>
      <c r="AX2168" s="14" t="s">
        <v>69</v>
      </c>
      <c r="AY2168" s="219" t="s">
        <v>144</v>
      </c>
    </row>
    <row r="2169" spans="1:65" s="15" customFormat="1" ht="10.199999999999999">
      <c r="B2169" s="220"/>
      <c r="C2169" s="221"/>
      <c r="D2169" s="200" t="s">
        <v>154</v>
      </c>
      <c r="E2169" s="222" t="s">
        <v>19</v>
      </c>
      <c r="F2169" s="223" t="s">
        <v>158</v>
      </c>
      <c r="G2169" s="221"/>
      <c r="H2169" s="224">
        <v>2</v>
      </c>
      <c r="I2169" s="225"/>
      <c r="J2169" s="221"/>
      <c r="K2169" s="221"/>
      <c r="L2169" s="226"/>
      <c r="M2169" s="227"/>
      <c r="N2169" s="228"/>
      <c r="O2169" s="228"/>
      <c r="P2169" s="228"/>
      <c r="Q2169" s="228"/>
      <c r="R2169" s="228"/>
      <c r="S2169" s="228"/>
      <c r="T2169" s="229"/>
      <c r="AT2169" s="230" t="s">
        <v>154</v>
      </c>
      <c r="AU2169" s="230" t="s">
        <v>78</v>
      </c>
      <c r="AV2169" s="15" t="s">
        <v>106</v>
      </c>
      <c r="AW2169" s="15" t="s">
        <v>31</v>
      </c>
      <c r="AX2169" s="15" t="s">
        <v>74</v>
      </c>
      <c r="AY2169" s="230" t="s">
        <v>144</v>
      </c>
    </row>
    <row r="2170" spans="1:65" s="2" customFormat="1" ht="16.5" customHeight="1">
      <c r="A2170" s="36"/>
      <c r="B2170" s="37"/>
      <c r="C2170" s="231" t="s">
        <v>2270</v>
      </c>
      <c r="D2170" s="231" t="s">
        <v>195</v>
      </c>
      <c r="E2170" s="232" t="s">
        <v>2271</v>
      </c>
      <c r="F2170" s="233" t="s">
        <v>2272</v>
      </c>
      <c r="G2170" s="234" t="s">
        <v>653</v>
      </c>
      <c r="H2170" s="235">
        <v>2</v>
      </c>
      <c r="I2170" s="236"/>
      <c r="J2170" s="237">
        <f>ROUND(I2170*H2170,2)</f>
        <v>0</v>
      </c>
      <c r="K2170" s="233" t="s">
        <v>150</v>
      </c>
      <c r="L2170" s="238"/>
      <c r="M2170" s="239" t="s">
        <v>19</v>
      </c>
      <c r="N2170" s="240" t="s">
        <v>40</v>
      </c>
      <c r="O2170" s="66"/>
      <c r="P2170" s="189">
        <f>O2170*H2170</f>
        <v>0</v>
      </c>
      <c r="Q2170" s="189">
        <v>2.5999999999999998E-4</v>
      </c>
      <c r="R2170" s="189">
        <f>Q2170*H2170</f>
        <v>5.1999999999999995E-4</v>
      </c>
      <c r="S2170" s="189">
        <v>0</v>
      </c>
      <c r="T2170" s="190">
        <f>S2170*H2170</f>
        <v>0</v>
      </c>
      <c r="U2170" s="36"/>
      <c r="V2170" s="36"/>
      <c r="W2170" s="36"/>
      <c r="X2170" s="36"/>
      <c r="Y2170" s="36"/>
      <c r="Z2170" s="36"/>
      <c r="AA2170" s="36"/>
      <c r="AB2170" s="36"/>
      <c r="AC2170" s="36"/>
      <c r="AD2170" s="36"/>
      <c r="AE2170" s="36"/>
      <c r="AR2170" s="191" t="s">
        <v>684</v>
      </c>
      <c r="AT2170" s="191" t="s">
        <v>195</v>
      </c>
      <c r="AU2170" s="191" t="s">
        <v>78</v>
      </c>
      <c r="AY2170" s="19" t="s">
        <v>144</v>
      </c>
      <c r="BE2170" s="192">
        <f>IF(N2170="základní",J2170,0)</f>
        <v>0</v>
      </c>
      <c r="BF2170" s="192">
        <f>IF(N2170="snížená",J2170,0)</f>
        <v>0</v>
      </c>
      <c r="BG2170" s="192">
        <f>IF(N2170="zákl. přenesená",J2170,0)</f>
        <v>0</v>
      </c>
      <c r="BH2170" s="192">
        <f>IF(N2170="sníž. přenesená",J2170,0)</f>
        <v>0</v>
      </c>
      <c r="BI2170" s="192">
        <f>IF(N2170="nulová",J2170,0)</f>
        <v>0</v>
      </c>
      <c r="BJ2170" s="19" t="s">
        <v>74</v>
      </c>
      <c r="BK2170" s="192">
        <f>ROUND(I2170*H2170,2)</f>
        <v>0</v>
      </c>
      <c r="BL2170" s="19" t="s">
        <v>542</v>
      </c>
      <c r="BM2170" s="191" t="s">
        <v>2273</v>
      </c>
    </row>
    <row r="2171" spans="1:65" s="2" customFormat="1" ht="10.199999999999999">
      <c r="A2171" s="36"/>
      <c r="B2171" s="37"/>
      <c r="C2171" s="38"/>
      <c r="D2171" s="193" t="s">
        <v>152</v>
      </c>
      <c r="E2171" s="38"/>
      <c r="F2171" s="194" t="s">
        <v>2274</v>
      </c>
      <c r="G2171" s="38"/>
      <c r="H2171" s="38"/>
      <c r="I2171" s="195"/>
      <c r="J2171" s="38"/>
      <c r="K2171" s="38"/>
      <c r="L2171" s="41"/>
      <c r="M2171" s="196"/>
      <c r="N2171" s="197"/>
      <c r="O2171" s="66"/>
      <c r="P2171" s="66"/>
      <c r="Q2171" s="66"/>
      <c r="R2171" s="66"/>
      <c r="S2171" s="66"/>
      <c r="T2171" s="67"/>
      <c r="U2171" s="36"/>
      <c r="V2171" s="36"/>
      <c r="W2171" s="36"/>
      <c r="X2171" s="36"/>
      <c r="Y2171" s="36"/>
      <c r="Z2171" s="36"/>
      <c r="AA2171" s="36"/>
      <c r="AB2171" s="36"/>
      <c r="AC2171" s="36"/>
      <c r="AD2171" s="36"/>
      <c r="AE2171" s="36"/>
      <c r="AT2171" s="19" t="s">
        <v>152</v>
      </c>
      <c r="AU2171" s="19" t="s">
        <v>78</v>
      </c>
    </row>
    <row r="2172" spans="1:65" s="2" customFormat="1" ht="24.15" customHeight="1">
      <c r="A2172" s="36"/>
      <c r="B2172" s="37"/>
      <c r="C2172" s="180" t="s">
        <v>2275</v>
      </c>
      <c r="D2172" s="180" t="s">
        <v>146</v>
      </c>
      <c r="E2172" s="181" t="s">
        <v>2276</v>
      </c>
      <c r="F2172" s="182" t="s">
        <v>2277</v>
      </c>
      <c r="G2172" s="183" t="s">
        <v>1908</v>
      </c>
      <c r="H2172" s="256"/>
      <c r="I2172" s="185"/>
      <c r="J2172" s="186">
        <f>ROUND(I2172*H2172,2)</f>
        <v>0</v>
      </c>
      <c r="K2172" s="182" t="s">
        <v>150</v>
      </c>
      <c r="L2172" s="41"/>
      <c r="M2172" s="187" t="s">
        <v>19</v>
      </c>
      <c r="N2172" s="188" t="s">
        <v>40</v>
      </c>
      <c r="O2172" s="66"/>
      <c r="P2172" s="189">
        <f>O2172*H2172</f>
        <v>0</v>
      </c>
      <c r="Q2172" s="189">
        <v>0</v>
      </c>
      <c r="R2172" s="189">
        <f>Q2172*H2172</f>
        <v>0</v>
      </c>
      <c r="S2172" s="189">
        <v>0</v>
      </c>
      <c r="T2172" s="190">
        <f>S2172*H2172</f>
        <v>0</v>
      </c>
      <c r="U2172" s="36"/>
      <c r="V2172" s="36"/>
      <c r="W2172" s="36"/>
      <c r="X2172" s="36"/>
      <c r="Y2172" s="36"/>
      <c r="Z2172" s="36"/>
      <c r="AA2172" s="36"/>
      <c r="AB2172" s="36"/>
      <c r="AC2172" s="36"/>
      <c r="AD2172" s="36"/>
      <c r="AE2172" s="36"/>
      <c r="AR2172" s="191" t="s">
        <v>542</v>
      </c>
      <c r="AT2172" s="191" t="s">
        <v>146</v>
      </c>
      <c r="AU2172" s="191" t="s">
        <v>78</v>
      </c>
      <c r="AY2172" s="19" t="s">
        <v>144</v>
      </c>
      <c r="BE2172" s="192">
        <f>IF(N2172="základní",J2172,0)</f>
        <v>0</v>
      </c>
      <c r="BF2172" s="192">
        <f>IF(N2172="snížená",J2172,0)</f>
        <v>0</v>
      </c>
      <c r="BG2172" s="192">
        <f>IF(N2172="zákl. přenesená",J2172,0)</f>
        <v>0</v>
      </c>
      <c r="BH2172" s="192">
        <f>IF(N2172="sníž. přenesená",J2172,0)</f>
        <v>0</v>
      </c>
      <c r="BI2172" s="192">
        <f>IF(N2172="nulová",J2172,0)</f>
        <v>0</v>
      </c>
      <c r="BJ2172" s="19" t="s">
        <v>74</v>
      </c>
      <c r="BK2172" s="192">
        <f>ROUND(I2172*H2172,2)</f>
        <v>0</v>
      </c>
      <c r="BL2172" s="19" t="s">
        <v>542</v>
      </c>
      <c r="BM2172" s="191" t="s">
        <v>2278</v>
      </c>
    </row>
    <row r="2173" spans="1:65" s="2" customFormat="1" ht="10.199999999999999">
      <c r="A2173" s="36"/>
      <c r="B2173" s="37"/>
      <c r="C2173" s="38"/>
      <c r="D2173" s="193" t="s">
        <v>152</v>
      </c>
      <c r="E2173" s="38"/>
      <c r="F2173" s="194" t="s">
        <v>2279</v>
      </c>
      <c r="G2173" s="38"/>
      <c r="H2173" s="38"/>
      <c r="I2173" s="195"/>
      <c r="J2173" s="38"/>
      <c r="K2173" s="38"/>
      <c r="L2173" s="41"/>
      <c r="M2173" s="196"/>
      <c r="N2173" s="197"/>
      <c r="O2173" s="66"/>
      <c r="P2173" s="66"/>
      <c r="Q2173" s="66"/>
      <c r="R2173" s="66"/>
      <c r="S2173" s="66"/>
      <c r="T2173" s="67"/>
      <c r="U2173" s="36"/>
      <c r="V2173" s="36"/>
      <c r="W2173" s="36"/>
      <c r="X2173" s="36"/>
      <c r="Y2173" s="36"/>
      <c r="Z2173" s="36"/>
      <c r="AA2173" s="36"/>
      <c r="AB2173" s="36"/>
      <c r="AC2173" s="36"/>
      <c r="AD2173" s="36"/>
      <c r="AE2173" s="36"/>
      <c r="AT2173" s="19" t="s">
        <v>152</v>
      </c>
      <c r="AU2173" s="19" t="s">
        <v>78</v>
      </c>
    </row>
    <row r="2174" spans="1:65" s="12" customFormat="1" ht="22.8" customHeight="1">
      <c r="B2174" s="164"/>
      <c r="C2174" s="165"/>
      <c r="D2174" s="166" t="s">
        <v>68</v>
      </c>
      <c r="E2174" s="178" t="s">
        <v>2280</v>
      </c>
      <c r="F2174" s="178" t="s">
        <v>2281</v>
      </c>
      <c r="G2174" s="165"/>
      <c r="H2174" s="165"/>
      <c r="I2174" s="168"/>
      <c r="J2174" s="179">
        <f>BK2174</f>
        <v>0</v>
      </c>
      <c r="K2174" s="165"/>
      <c r="L2174" s="170"/>
      <c r="M2174" s="171"/>
      <c r="N2174" s="172"/>
      <c r="O2174" s="172"/>
      <c r="P2174" s="173">
        <f>SUM(P2175:P2186)</f>
        <v>0</v>
      </c>
      <c r="Q2174" s="172"/>
      <c r="R2174" s="173">
        <f>SUM(R2175:R2186)</f>
        <v>0</v>
      </c>
      <c r="S2174" s="172"/>
      <c r="T2174" s="174">
        <f>SUM(T2175:T2186)</f>
        <v>0.10117999999999999</v>
      </c>
      <c r="AR2174" s="175" t="s">
        <v>78</v>
      </c>
      <c r="AT2174" s="176" t="s">
        <v>68</v>
      </c>
      <c r="AU2174" s="176" t="s">
        <v>74</v>
      </c>
      <c r="AY2174" s="175" t="s">
        <v>144</v>
      </c>
      <c r="BK2174" s="177">
        <f>SUM(BK2175:BK2186)</f>
        <v>0</v>
      </c>
    </row>
    <row r="2175" spans="1:65" s="2" customFormat="1" ht="16.5" customHeight="1">
      <c r="A2175" s="36"/>
      <c r="B2175" s="37"/>
      <c r="C2175" s="180" t="s">
        <v>2282</v>
      </c>
      <c r="D2175" s="180" t="s">
        <v>146</v>
      </c>
      <c r="E2175" s="181" t="s">
        <v>2283</v>
      </c>
      <c r="F2175" s="182" t="s">
        <v>2284</v>
      </c>
      <c r="G2175" s="183" t="s">
        <v>2285</v>
      </c>
      <c r="H2175" s="184">
        <v>1</v>
      </c>
      <c r="I2175" s="185"/>
      <c r="J2175" s="186">
        <f>ROUND(I2175*H2175,2)</f>
        <v>0</v>
      </c>
      <c r="K2175" s="182" t="s">
        <v>150</v>
      </c>
      <c r="L2175" s="41"/>
      <c r="M2175" s="187" t="s">
        <v>19</v>
      </c>
      <c r="N2175" s="188" t="s">
        <v>40</v>
      </c>
      <c r="O2175" s="66"/>
      <c r="P2175" s="189">
        <f>O2175*H2175</f>
        <v>0</v>
      </c>
      <c r="Q2175" s="189">
        <v>0</v>
      </c>
      <c r="R2175" s="189">
        <f>Q2175*H2175</f>
        <v>0</v>
      </c>
      <c r="S2175" s="189">
        <v>3.4200000000000001E-2</v>
      </c>
      <c r="T2175" s="190">
        <f>S2175*H2175</f>
        <v>3.4200000000000001E-2</v>
      </c>
      <c r="U2175" s="36"/>
      <c r="V2175" s="36"/>
      <c r="W2175" s="36"/>
      <c r="X2175" s="36"/>
      <c r="Y2175" s="36"/>
      <c r="Z2175" s="36"/>
      <c r="AA2175" s="36"/>
      <c r="AB2175" s="36"/>
      <c r="AC2175" s="36"/>
      <c r="AD2175" s="36"/>
      <c r="AE2175" s="36"/>
      <c r="AR2175" s="191" t="s">
        <v>542</v>
      </c>
      <c r="AT2175" s="191" t="s">
        <v>146</v>
      </c>
      <c r="AU2175" s="191" t="s">
        <v>78</v>
      </c>
      <c r="AY2175" s="19" t="s">
        <v>144</v>
      </c>
      <c r="BE2175" s="192">
        <f>IF(N2175="základní",J2175,0)</f>
        <v>0</v>
      </c>
      <c r="BF2175" s="192">
        <f>IF(N2175="snížená",J2175,0)</f>
        <v>0</v>
      </c>
      <c r="BG2175" s="192">
        <f>IF(N2175="zákl. přenesená",J2175,0)</f>
        <v>0</v>
      </c>
      <c r="BH2175" s="192">
        <f>IF(N2175="sníž. přenesená",J2175,0)</f>
        <v>0</v>
      </c>
      <c r="BI2175" s="192">
        <f>IF(N2175="nulová",J2175,0)</f>
        <v>0</v>
      </c>
      <c r="BJ2175" s="19" t="s">
        <v>74</v>
      </c>
      <c r="BK2175" s="192">
        <f>ROUND(I2175*H2175,2)</f>
        <v>0</v>
      </c>
      <c r="BL2175" s="19" t="s">
        <v>542</v>
      </c>
      <c r="BM2175" s="191" t="s">
        <v>2286</v>
      </c>
    </row>
    <row r="2176" spans="1:65" s="2" customFormat="1" ht="10.199999999999999">
      <c r="A2176" s="36"/>
      <c r="B2176" s="37"/>
      <c r="C2176" s="38"/>
      <c r="D2176" s="193" t="s">
        <v>152</v>
      </c>
      <c r="E2176" s="38"/>
      <c r="F2176" s="194" t="s">
        <v>2287</v>
      </c>
      <c r="G2176" s="38"/>
      <c r="H2176" s="38"/>
      <c r="I2176" s="195"/>
      <c r="J2176" s="38"/>
      <c r="K2176" s="38"/>
      <c r="L2176" s="41"/>
      <c r="M2176" s="196"/>
      <c r="N2176" s="197"/>
      <c r="O2176" s="66"/>
      <c r="P2176" s="66"/>
      <c r="Q2176" s="66"/>
      <c r="R2176" s="66"/>
      <c r="S2176" s="66"/>
      <c r="T2176" s="67"/>
      <c r="U2176" s="36"/>
      <c r="V2176" s="36"/>
      <c r="W2176" s="36"/>
      <c r="X2176" s="36"/>
      <c r="Y2176" s="36"/>
      <c r="Z2176" s="36"/>
      <c r="AA2176" s="36"/>
      <c r="AB2176" s="36"/>
      <c r="AC2176" s="36"/>
      <c r="AD2176" s="36"/>
      <c r="AE2176" s="36"/>
      <c r="AT2176" s="19" t="s">
        <v>152</v>
      </c>
      <c r="AU2176" s="19" t="s">
        <v>78</v>
      </c>
    </row>
    <row r="2177" spans="1:65" s="2" customFormat="1" ht="16.5" customHeight="1">
      <c r="A2177" s="36"/>
      <c r="B2177" s="37"/>
      <c r="C2177" s="180" t="s">
        <v>2288</v>
      </c>
      <c r="D2177" s="180" t="s">
        <v>146</v>
      </c>
      <c r="E2177" s="181" t="s">
        <v>2289</v>
      </c>
      <c r="F2177" s="182" t="s">
        <v>2290</v>
      </c>
      <c r="G2177" s="183" t="s">
        <v>2285</v>
      </c>
      <c r="H2177" s="184">
        <v>1</v>
      </c>
      <c r="I2177" s="185"/>
      <c r="J2177" s="186">
        <f>ROUND(I2177*H2177,2)</f>
        <v>0</v>
      </c>
      <c r="K2177" s="182" t="s">
        <v>150</v>
      </c>
      <c r="L2177" s="41"/>
      <c r="M2177" s="187" t="s">
        <v>19</v>
      </c>
      <c r="N2177" s="188" t="s">
        <v>40</v>
      </c>
      <c r="O2177" s="66"/>
      <c r="P2177" s="189">
        <f>O2177*H2177</f>
        <v>0</v>
      </c>
      <c r="Q2177" s="189">
        <v>0</v>
      </c>
      <c r="R2177" s="189">
        <f>Q2177*H2177</f>
        <v>0</v>
      </c>
      <c r="S2177" s="189">
        <v>1.9460000000000002E-2</v>
      </c>
      <c r="T2177" s="190">
        <f>S2177*H2177</f>
        <v>1.9460000000000002E-2</v>
      </c>
      <c r="U2177" s="36"/>
      <c r="V2177" s="36"/>
      <c r="W2177" s="36"/>
      <c r="X2177" s="36"/>
      <c r="Y2177" s="36"/>
      <c r="Z2177" s="36"/>
      <c r="AA2177" s="36"/>
      <c r="AB2177" s="36"/>
      <c r="AC2177" s="36"/>
      <c r="AD2177" s="36"/>
      <c r="AE2177" s="36"/>
      <c r="AR2177" s="191" t="s">
        <v>542</v>
      </c>
      <c r="AT2177" s="191" t="s">
        <v>146</v>
      </c>
      <c r="AU2177" s="191" t="s">
        <v>78</v>
      </c>
      <c r="AY2177" s="19" t="s">
        <v>144</v>
      </c>
      <c r="BE2177" s="192">
        <f>IF(N2177="základní",J2177,0)</f>
        <v>0</v>
      </c>
      <c r="BF2177" s="192">
        <f>IF(N2177="snížená",J2177,0)</f>
        <v>0</v>
      </c>
      <c r="BG2177" s="192">
        <f>IF(N2177="zákl. přenesená",J2177,0)</f>
        <v>0</v>
      </c>
      <c r="BH2177" s="192">
        <f>IF(N2177="sníž. přenesená",J2177,0)</f>
        <v>0</v>
      </c>
      <c r="BI2177" s="192">
        <f>IF(N2177="nulová",J2177,0)</f>
        <v>0</v>
      </c>
      <c r="BJ2177" s="19" t="s">
        <v>74</v>
      </c>
      <c r="BK2177" s="192">
        <f>ROUND(I2177*H2177,2)</f>
        <v>0</v>
      </c>
      <c r="BL2177" s="19" t="s">
        <v>542</v>
      </c>
      <c r="BM2177" s="191" t="s">
        <v>2291</v>
      </c>
    </row>
    <row r="2178" spans="1:65" s="2" customFormat="1" ht="10.199999999999999">
      <c r="A2178" s="36"/>
      <c r="B2178" s="37"/>
      <c r="C2178" s="38"/>
      <c r="D2178" s="193" t="s">
        <v>152</v>
      </c>
      <c r="E2178" s="38"/>
      <c r="F2178" s="194" t="s">
        <v>2292</v>
      </c>
      <c r="G2178" s="38"/>
      <c r="H2178" s="38"/>
      <c r="I2178" s="195"/>
      <c r="J2178" s="38"/>
      <c r="K2178" s="38"/>
      <c r="L2178" s="41"/>
      <c r="M2178" s="196"/>
      <c r="N2178" s="197"/>
      <c r="O2178" s="66"/>
      <c r="P2178" s="66"/>
      <c r="Q2178" s="66"/>
      <c r="R2178" s="66"/>
      <c r="S2178" s="66"/>
      <c r="T2178" s="67"/>
      <c r="U2178" s="36"/>
      <c r="V2178" s="36"/>
      <c r="W2178" s="36"/>
      <c r="X2178" s="36"/>
      <c r="Y2178" s="36"/>
      <c r="Z2178" s="36"/>
      <c r="AA2178" s="36"/>
      <c r="AB2178" s="36"/>
      <c r="AC2178" s="36"/>
      <c r="AD2178" s="36"/>
      <c r="AE2178" s="36"/>
      <c r="AT2178" s="19" t="s">
        <v>152</v>
      </c>
      <c r="AU2178" s="19" t="s">
        <v>78</v>
      </c>
    </row>
    <row r="2179" spans="1:65" s="2" customFormat="1" ht="16.5" customHeight="1">
      <c r="A2179" s="36"/>
      <c r="B2179" s="37"/>
      <c r="C2179" s="180" t="s">
        <v>2293</v>
      </c>
      <c r="D2179" s="180" t="s">
        <v>146</v>
      </c>
      <c r="E2179" s="181" t="s">
        <v>2294</v>
      </c>
      <c r="F2179" s="182" t="s">
        <v>2295</v>
      </c>
      <c r="G2179" s="183" t="s">
        <v>2285</v>
      </c>
      <c r="H2179" s="184">
        <v>1</v>
      </c>
      <c r="I2179" s="185"/>
      <c r="J2179" s="186">
        <f>ROUND(I2179*H2179,2)</f>
        <v>0</v>
      </c>
      <c r="K2179" s="182" t="s">
        <v>150</v>
      </c>
      <c r="L2179" s="41"/>
      <c r="M2179" s="187" t="s">
        <v>19</v>
      </c>
      <c r="N2179" s="188" t="s">
        <v>40</v>
      </c>
      <c r="O2179" s="66"/>
      <c r="P2179" s="189">
        <f>O2179*H2179</f>
        <v>0</v>
      </c>
      <c r="Q2179" s="189">
        <v>0</v>
      </c>
      <c r="R2179" s="189">
        <f>Q2179*H2179</f>
        <v>0</v>
      </c>
      <c r="S2179" s="189">
        <v>3.4700000000000002E-2</v>
      </c>
      <c r="T2179" s="190">
        <f>S2179*H2179</f>
        <v>3.4700000000000002E-2</v>
      </c>
      <c r="U2179" s="36"/>
      <c r="V2179" s="36"/>
      <c r="W2179" s="36"/>
      <c r="X2179" s="36"/>
      <c r="Y2179" s="36"/>
      <c r="Z2179" s="36"/>
      <c r="AA2179" s="36"/>
      <c r="AB2179" s="36"/>
      <c r="AC2179" s="36"/>
      <c r="AD2179" s="36"/>
      <c r="AE2179" s="36"/>
      <c r="AR2179" s="191" t="s">
        <v>542</v>
      </c>
      <c r="AT2179" s="191" t="s">
        <v>146</v>
      </c>
      <c r="AU2179" s="191" t="s">
        <v>78</v>
      </c>
      <c r="AY2179" s="19" t="s">
        <v>144</v>
      </c>
      <c r="BE2179" s="192">
        <f>IF(N2179="základní",J2179,0)</f>
        <v>0</v>
      </c>
      <c r="BF2179" s="192">
        <f>IF(N2179="snížená",J2179,0)</f>
        <v>0</v>
      </c>
      <c r="BG2179" s="192">
        <f>IF(N2179="zákl. přenesená",J2179,0)</f>
        <v>0</v>
      </c>
      <c r="BH2179" s="192">
        <f>IF(N2179="sníž. přenesená",J2179,0)</f>
        <v>0</v>
      </c>
      <c r="BI2179" s="192">
        <f>IF(N2179="nulová",J2179,0)</f>
        <v>0</v>
      </c>
      <c r="BJ2179" s="19" t="s">
        <v>74</v>
      </c>
      <c r="BK2179" s="192">
        <f>ROUND(I2179*H2179,2)</f>
        <v>0</v>
      </c>
      <c r="BL2179" s="19" t="s">
        <v>542</v>
      </c>
      <c r="BM2179" s="191" t="s">
        <v>2296</v>
      </c>
    </row>
    <row r="2180" spans="1:65" s="2" customFormat="1" ht="10.199999999999999">
      <c r="A2180" s="36"/>
      <c r="B2180" s="37"/>
      <c r="C2180" s="38"/>
      <c r="D2180" s="193" t="s">
        <v>152</v>
      </c>
      <c r="E2180" s="38"/>
      <c r="F2180" s="194" t="s">
        <v>2297</v>
      </c>
      <c r="G2180" s="38"/>
      <c r="H2180" s="38"/>
      <c r="I2180" s="195"/>
      <c r="J2180" s="38"/>
      <c r="K2180" s="38"/>
      <c r="L2180" s="41"/>
      <c r="M2180" s="196"/>
      <c r="N2180" s="197"/>
      <c r="O2180" s="66"/>
      <c r="P2180" s="66"/>
      <c r="Q2180" s="66"/>
      <c r="R2180" s="66"/>
      <c r="S2180" s="66"/>
      <c r="T2180" s="67"/>
      <c r="U2180" s="36"/>
      <c r="V2180" s="36"/>
      <c r="W2180" s="36"/>
      <c r="X2180" s="36"/>
      <c r="Y2180" s="36"/>
      <c r="Z2180" s="36"/>
      <c r="AA2180" s="36"/>
      <c r="AB2180" s="36"/>
      <c r="AC2180" s="36"/>
      <c r="AD2180" s="36"/>
      <c r="AE2180" s="36"/>
      <c r="AT2180" s="19" t="s">
        <v>152</v>
      </c>
      <c r="AU2180" s="19" t="s">
        <v>78</v>
      </c>
    </row>
    <row r="2181" spans="1:65" s="2" customFormat="1" ht="16.5" customHeight="1">
      <c r="A2181" s="36"/>
      <c r="B2181" s="37"/>
      <c r="C2181" s="180" t="s">
        <v>2298</v>
      </c>
      <c r="D2181" s="180" t="s">
        <v>146</v>
      </c>
      <c r="E2181" s="181" t="s">
        <v>2299</v>
      </c>
      <c r="F2181" s="182" t="s">
        <v>2300</v>
      </c>
      <c r="G2181" s="183" t="s">
        <v>2285</v>
      </c>
      <c r="H2181" s="184">
        <v>1</v>
      </c>
      <c r="I2181" s="185"/>
      <c r="J2181" s="186">
        <f>ROUND(I2181*H2181,2)</f>
        <v>0</v>
      </c>
      <c r="K2181" s="182" t="s">
        <v>150</v>
      </c>
      <c r="L2181" s="41"/>
      <c r="M2181" s="187" t="s">
        <v>19</v>
      </c>
      <c r="N2181" s="188" t="s">
        <v>40</v>
      </c>
      <c r="O2181" s="66"/>
      <c r="P2181" s="189">
        <f>O2181*H2181</f>
        <v>0</v>
      </c>
      <c r="Q2181" s="189">
        <v>0</v>
      </c>
      <c r="R2181" s="189">
        <f>Q2181*H2181</f>
        <v>0</v>
      </c>
      <c r="S2181" s="189">
        <v>1.7600000000000001E-3</v>
      </c>
      <c r="T2181" s="190">
        <f>S2181*H2181</f>
        <v>1.7600000000000001E-3</v>
      </c>
      <c r="U2181" s="36"/>
      <c r="V2181" s="36"/>
      <c r="W2181" s="36"/>
      <c r="X2181" s="36"/>
      <c r="Y2181" s="36"/>
      <c r="Z2181" s="36"/>
      <c r="AA2181" s="36"/>
      <c r="AB2181" s="36"/>
      <c r="AC2181" s="36"/>
      <c r="AD2181" s="36"/>
      <c r="AE2181" s="36"/>
      <c r="AR2181" s="191" t="s">
        <v>542</v>
      </c>
      <c r="AT2181" s="191" t="s">
        <v>146</v>
      </c>
      <c r="AU2181" s="191" t="s">
        <v>78</v>
      </c>
      <c r="AY2181" s="19" t="s">
        <v>144</v>
      </c>
      <c r="BE2181" s="192">
        <f>IF(N2181="základní",J2181,0)</f>
        <v>0</v>
      </c>
      <c r="BF2181" s="192">
        <f>IF(N2181="snížená",J2181,0)</f>
        <v>0</v>
      </c>
      <c r="BG2181" s="192">
        <f>IF(N2181="zákl. přenesená",J2181,0)</f>
        <v>0</v>
      </c>
      <c r="BH2181" s="192">
        <f>IF(N2181="sníž. přenesená",J2181,0)</f>
        <v>0</v>
      </c>
      <c r="BI2181" s="192">
        <f>IF(N2181="nulová",J2181,0)</f>
        <v>0</v>
      </c>
      <c r="BJ2181" s="19" t="s">
        <v>74</v>
      </c>
      <c r="BK2181" s="192">
        <f>ROUND(I2181*H2181,2)</f>
        <v>0</v>
      </c>
      <c r="BL2181" s="19" t="s">
        <v>542</v>
      </c>
      <c r="BM2181" s="191" t="s">
        <v>2301</v>
      </c>
    </row>
    <row r="2182" spans="1:65" s="2" customFormat="1" ht="10.199999999999999">
      <c r="A2182" s="36"/>
      <c r="B2182" s="37"/>
      <c r="C2182" s="38"/>
      <c r="D2182" s="193" t="s">
        <v>152</v>
      </c>
      <c r="E2182" s="38"/>
      <c r="F2182" s="194" t="s">
        <v>2302</v>
      </c>
      <c r="G2182" s="38"/>
      <c r="H2182" s="38"/>
      <c r="I2182" s="195"/>
      <c r="J2182" s="38"/>
      <c r="K2182" s="38"/>
      <c r="L2182" s="41"/>
      <c r="M2182" s="196"/>
      <c r="N2182" s="197"/>
      <c r="O2182" s="66"/>
      <c r="P2182" s="66"/>
      <c r="Q2182" s="66"/>
      <c r="R2182" s="66"/>
      <c r="S2182" s="66"/>
      <c r="T2182" s="67"/>
      <c r="U2182" s="36"/>
      <c r="V2182" s="36"/>
      <c r="W2182" s="36"/>
      <c r="X2182" s="36"/>
      <c r="Y2182" s="36"/>
      <c r="Z2182" s="36"/>
      <c r="AA2182" s="36"/>
      <c r="AB2182" s="36"/>
      <c r="AC2182" s="36"/>
      <c r="AD2182" s="36"/>
      <c r="AE2182" s="36"/>
      <c r="AT2182" s="19" t="s">
        <v>152</v>
      </c>
      <c r="AU2182" s="19" t="s">
        <v>78</v>
      </c>
    </row>
    <row r="2183" spans="1:65" s="2" customFormat="1" ht="16.5" customHeight="1">
      <c r="A2183" s="36"/>
      <c r="B2183" s="37"/>
      <c r="C2183" s="180" t="s">
        <v>2303</v>
      </c>
      <c r="D2183" s="180" t="s">
        <v>146</v>
      </c>
      <c r="E2183" s="181" t="s">
        <v>2304</v>
      </c>
      <c r="F2183" s="182" t="s">
        <v>2305</v>
      </c>
      <c r="G2183" s="183" t="s">
        <v>653</v>
      </c>
      <c r="H2183" s="184">
        <v>1</v>
      </c>
      <c r="I2183" s="185"/>
      <c r="J2183" s="186">
        <f>ROUND(I2183*H2183,2)</f>
        <v>0</v>
      </c>
      <c r="K2183" s="182" t="s">
        <v>150</v>
      </c>
      <c r="L2183" s="41"/>
      <c r="M2183" s="187" t="s">
        <v>19</v>
      </c>
      <c r="N2183" s="188" t="s">
        <v>40</v>
      </c>
      <c r="O2183" s="66"/>
      <c r="P2183" s="189">
        <f>O2183*H2183</f>
        <v>0</v>
      </c>
      <c r="Q2183" s="189">
        <v>0</v>
      </c>
      <c r="R2183" s="189">
        <f>Q2183*H2183</f>
        <v>0</v>
      </c>
      <c r="S2183" s="189">
        <v>7.62E-3</v>
      </c>
      <c r="T2183" s="190">
        <f>S2183*H2183</f>
        <v>7.62E-3</v>
      </c>
      <c r="U2183" s="36"/>
      <c r="V2183" s="36"/>
      <c r="W2183" s="36"/>
      <c r="X2183" s="36"/>
      <c r="Y2183" s="36"/>
      <c r="Z2183" s="36"/>
      <c r="AA2183" s="36"/>
      <c r="AB2183" s="36"/>
      <c r="AC2183" s="36"/>
      <c r="AD2183" s="36"/>
      <c r="AE2183" s="36"/>
      <c r="AR2183" s="191" t="s">
        <v>542</v>
      </c>
      <c r="AT2183" s="191" t="s">
        <v>146</v>
      </c>
      <c r="AU2183" s="191" t="s">
        <v>78</v>
      </c>
      <c r="AY2183" s="19" t="s">
        <v>144</v>
      </c>
      <c r="BE2183" s="192">
        <f>IF(N2183="základní",J2183,0)</f>
        <v>0</v>
      </c>
      <c r="BF2183" s="192">
        <f>IF(N2183="snížená",J2183,0)</f>
        <v>0</v>
      </c>
      <c r="BG2183" s="192">
        <f>IF(N2183="zákl. přenesená",J2183,0)</f>
        <v>0</v>
      </c>
      <c r="BH2183" s="192">
        <f>IF(N2183="sníž. přenesená",J2183,0)</f>
        <v>0</v>
      </c>
      <c r="BI2183" s="192">
        <f>IF(N2183="nulová",J2183,0)</f>
        <v>0</v>
      </c>
      <c r="BJ2183" s="19" t="s">
        <v>74</v>
      </c>
      <c r="BK2183" s="192">
        <f>ROUND(I2183*H2183,2)</f>
        <v>0</v>
      </c>
      <c r="BL2183" s="19" t="s">
        <v>542</v>
      </c>
      <c r="BM2183" s="191" t="s">
        <v>2306</v>
      </c>
    </row>
    <row r="2184" spans="1:65" s="2" customFormat="1" ht="10.199999999999999">
      <c r="A2184" s="36"/>
      <c r="B2184" s="37"/>
      <c r="C2184" s="38"/>
      <c r="D2184" s="193" t="s">
        <v>152</v>
      </c>
      <c r="E2184" s="38"/>
      <c r="F2184" s="194" t="s">
        <v>2307</v>
      </c>
      <c r="G2184" s="38"/>
      <c r="H2184" s="38"/>
      <c r="I2184" s="195"/>
      <c r="J2184" s="38"/>
      <c r="K2184" s="38"/>
      <c r="L2184" s="41"/>
      <c r="M2184" s="196"/>
      <c r="N2184" s="197"/>
      <c r="O2184" s="66"/>
      <c r="P2184" s="66"/>
      <c r="Q2184" s="66"/>
      <c r="R2184" s="66"/>
      <c r="S2184" s="66"/>
      <c r="T2184" s="67"/>
      <c r="U2184" s="36"/>
      <c r="V2184" s="36"/>
      <c r="W2184" s="36"/>
      <c r="X2184" s="36"/>
      <c r="Y2184" s="36"/>
      <c r="Z2184" s="36"/>
      <c r="AA2184" s="36"/>
      <c r="AB2184" s="36"/>
      <c r="AC2184" s="36"/>
      <c r="AD2184" s="36"/>
      <c r="AE2184" s="36"/>
      <c r="AT2184" s="19" t="s">
        <v>152</v>
      </c>
      <c r="AU2184" s="19" t="s">
        <v>78</v>
      </c>
    </row>
    <row r="2185" spans="1:65" s="2" customFormat="1" ht="16.5" customHeight="1">
      <c r="A2185" s="36"/>
      <c r="B2185" s="37"/>
      <c r="C2185" s="180" t="s">
        <v>2308</v>
      </c>
      <c r="D2185" s="180" t="s">
        <v>146</v>
      </c>
      <c r="E2185" s="181" t="s">
        <v>2309</v>
      </c>
      <c r="F2185" s="182" t="s">
        <v>2310</v>
      </c>
      <c r="G2185" s="183" t="s">
        <v>653</v>
      </c>
      <c r="H2185" s="184">
        <v>4</v>
      </c>
      <c r="I2185" s="185"/>
      <c r="J2185" s="186">
        <f>ROUND(I2185*H2185,2)</f>
        <v>0</v>
      </c>
      <c r="K2185" s="182" t="s">
        <v>150</v>
      </c>
      <c r="L2185" s="41"/>
      <c r="M2185" s="187" t="s">
        <v>19</v>
      </c>
      <c r="N2185" s="188" t="s">
        <v>40</v>
      </c>
      <c r="O2185" s="66"/>
      <c r="P2185" s="189">
        <f>O2185*H2185</f>
        <v>0</v>
      </c>
      <c r="Q2185" s="189">
        <v>0</v>
      </c>
      <c r="R2185" s="189">
        <f>Q2185*H2185</f>
        <v>0</v>
      </c>
      <c r="S2185" s="189">
        <v>8.5999999999999998E-4</v>
      </c>
      <c r="T2185" s="190">
        <f>S2185*H2185</f>
        <v>3.4399999999999999E-3</v>
      </c>
      <c r="U2185" s="36"/>
      <c r="V2185" s="36"/>
      <c r="W2185" s="36"/>
      <c r="X2185" s="36"/>
      <c r="Y2185" s="36"/>
      <c r="Z2185" s="36"/>
      <c r="AA2185" s="36"/>
      <c r="AB2185" s="36"/>
      <c r="AC2185" s="36"/>
      <c r="AD2185" s="36"/>
      <c r="AE2185" s="36"/>
      <c r="AR2185" s="191" t="s">
        <v>542</v>
      </c>
      <c r="AT2185" s="191" t="s">
        <v>146</v>
      </c>
      <c r="AU2185" s="191" t="s">
        <v>78</v>
      </c>
      <c r="AY2185" s="19" t="s">
        <v>144</v>
      </c>
      <c r="BE2185" s="192">
        <f>IF(N2185="základní",J2185,0)</f>
        <v>0</v>
      </c>
      <c r="BF2185" s="192">
        <f>IF(N2185="snížená",J2185,0)</f>
        <v>0</v>
      </c>
      <c r="BG2185" s="192">
        <f>IF(N2185="zákl. přenesená",J2185,0)</f>
        <v>0</v>
      </c>
      <c r="BH2185" s="192">
        <f>IF(N2185="sníž. přenesená",J2185,0)</f>
        <v>0</v>
      </c>
      <c r="BI2185" s="192">
        <f>IF(N2185="nulová",J2185,0)</f>
        <v>0</v>
      </c>
      <c r="BJ2185" s="19" t="s">
        <v>74</v>
      </c>
      <c r="BK2185" s="192">
        <f>ROUND(I2185*H2185,2)</f>
        <v>0</v>
      </c>
      <c r="BL2185" s="19" t="s">
        <v>542</v>
      </c>
      <c r="BM2185" s="191" t="s">
        <v>2311</v>
      </c>
    </row>
    <row r="2186" spans="1:65" s="2" customFormat="1" ht="10.199999999999999">
      <c r="A2186" s="36"/>
      <c r="B2186" s="37"/>
      <c r="C2186" s="38"/>
      <c r="D2186" s="193" t="s">
        <v>152</v>
      </c>
      <c r="E2186" s="38"/>
      <c r="F2186" s="194" t="s">
        <v>2312</v>
      </c>
      <c r="G2186" s="38"/>
      <c r="H2186" s="38"/>
      <c r="I2186" s="195"/>
      <c r="J2186" s="38"/>
      <c r="K2186" s="38"/>
      <c r="L2186" s="41"/>
      <c r="M2186" s="196"/>
      <c r="N2186" s="197"/>
      <c r="O2186" s="66"/>
      <c r="P2186" s="66"/>
      <c r="Q2186" s="66"/>
      <c r="R2186" s="66"/>
      <c r="S2186" s="66"/>
      <c r="T2186" s="67"/>
      <c r="U2186" s="36"/>
      <c r="V2186" s="36"/>
      <c r="W2186" s="36"/>
      <c r="X2186" s="36"/>
      <c r="Y2186" s="36"/>
      <c r="Z2186" s="36"/>
      <c r="AA2186" s="36"/>
      <c r="AB2186" s="36"/>
      <c r="AC2186" s="36"/>
      <c r="AD2186" s="36"/>
      <c r="AE2186" s="36"/>
      <c r="AT2186" s="19" t="s">
        <v>152</v>
      </c>
      <c r="AU2186" s="19" t="s">
        <v>78</v>
      </c>
    </row>
    <row r="2187" spans="1:65" s="12" customFormat="1" ht="22.8" customHeight="1">
      <c r="B2187" s="164"/>
      <c r="C2187" s="165"/>
      <c r="D2187" s="166" t="s">
        <v>68</v>
      </c>
      <c r="E2187" s="178" t="s">
        <v>2313</v>
      </c>
      <c r="F2187" s="178" t="s">
        <v>2314</v>
      </c>
      <c r="G2187" s="165"/>
      <c r="H2187" s="165"/>
      <c r="I2187" s="168"/>
      <c r="J2187" s="179">
        <f>BK2187</f>
        <v>0</v>
      </c>
      <c r="K2187" s="165"/>
      <c r="L2187" s="170"/>
      <c r="M2187" s="171"/>
      <c r="N2187" s="172"/>
      <c r="O2187" s="172"/>
      <c r="P2187" s="173">
        <f>P2188</f>
        <v>0</v>
      </c>
      <c r="Q2187" s="172"/>
      <c r="R2187" s="173">
        <f>R2188</f>
        <v>0</v>
      </c>
      <c r="S2187" s="172"/>
      <c r="T2187" s="174">
        <f>T2188</f>
        <v>0</v>
      </c>
      <c r="AR2187" s="175" t="s">
        <v>78</v>
      </c>
      <c r="AT2187" s="176" t="s">
        <v>68</v>
      </c>
      <c r="AU2187" s="176" t="s">
        <v>74</v>
      </c>
      <c r="AY2187" s="175" t="s">
        <v>144</v>
      </c>
      <c r="BK2187" s="177">
        <f>BK2188</f>
        <v>0</v>
      </c>
    </row>
    <row r="2188" spans="1:65" s="2" customFormat="1" ht="16.5" customHeight="1">
      <c r="A2188" s="36"/>
      <c r="B2188" s="37"/>
      <c r="C2188" s="180" t="s">
        <v>2315</v>
      </c>
      <c r="D2188" s="180" t="s">
        <v>146</v>
      </c>
      <c r="E2188" s="181" t="s">
        <v>2316</v>
      </c>
      <c r="F2188" s="182" t="s">
        <v>2317</v>
      </c>
      <c r="G2188" s="183" t="s">
        <v>1922</v>
      </c>
      <c r="H2188" s="184">
        <v>2</v>
      </c>
      <c r="I2188" s="185"/>
      <c r="J2188" s="186">
        <f>ROUND(I2188*H2188,2)</f>
        <v>0</v>
      </c>
      <c r="K2188" s="182" t="s">
        <v>19</v>
      </c>
      <c r="L2188" s="41"/>
      <c r="M2188" s="187" t="s">
        <v>19</v>
      </c>
      <c r="N2188" s="188" t="s">
        <v>40</v>
      </c>
      <c r="O2188" s="66"/>
      <c r="P2188" s="189">
        <f>O2188*H2188</f>
        <v>0</v>
      </c>
      <c r="Q2188" s="189">
        <v>0</v>
      </c>
      <c r="R2188" s="189">
        <f>Q2188*H2188</f>
        <v>0</v>
      </c>
      <c r="S2188" s="189">
        <v>0</v>
      </c>
      <c r="T2188" s="190">
        <f>S2188*H2188</f>
        <v>0</v>
      </c>
      <c r="U2188" s="36"/>
      <c r="V2188" s="36"/>
      <c r="W2188" s="36"/>
      <c r="X2188" s="36"/>
      <c r="Y2188" s="36"/>
      <c r="Z2188" s="36"/>
      <c r="AA2188" s="36"/>
      <c r="AB2188" s="36"/>
      <c r="AC2188" s="36"/>
      <c r="AD2188" s="36"/>
      <c r="AE2188" s="36"/>
      <c r="AR2188" s="191" t="s">
        <v>542</v>
      </c>
      <c r="AT2188" s="191" t="s">
        <v>146</v>
      </c>
      <c r="AU2188" s="191" t="s">
        <v>78</v>
      </c>
      <c r="AY2188" s="19" t="s">
        <v>144</v>
      </c>
      <c r="BE2188" s="192">
        <f>IF(N2188="základní",J2188,0)</f>
        <v>0</v>
      </c>
      <c r="BF2188" s="192">
        <f>IF(N2188="snížená",J2188,0)</f>
        <v>0</v>
      </c>
      <c r="BG2188" s="192">
        <f>IF(N2188="zákl. přenesená",J2188,0)</f>
        <v>0</v>
      </c>
      <c r="BH2188" s="192">
        <f>IF(N2188="sníž. přenesená",J2188,0)</f>
        <v>0</v>
      </c>
      <c r="BI2188" s="192">
        <f>IF(N2188="nulová",J2188,0)</f>
        <v>0</v>
      </c>
      <c r="BJ2188" s="19" t="s">
        <v>74</v>
      </c>
      <c r="BK2188" s="192">
        <f>ROUND(I2188*H2188,2)</f>
        <v>0</v>
      </c>
      <c r="BL2188" s="19" t="s">
        <v>542</v>
      </c>
      <c r="BM2188" s="191" t="s">
        <v>2318</v>
      </c>
    </row>
    <row r="2189" spans="1:65" s="12" customFormat="1" ht="22.8" customHeight="1">
      <c r="B2189" s="164"/>
      <c r="C2189" s="165"/>
      <c r="D2189" s="166" t="s">
        <v>68</v>
      </c>
      <c r="E2189" s="178" t="s">
        <v>2319</v>
      </c>
      <c r="F2189" s="178" t="s">
        <v>2320</v>
      </c>
      <c r="G2189" s="165"/>
      <c r="H2189" s="165"/>
      <c r="I2189" s="168"/>
      <c r="J2189" s="179">
        <f>BK2189</f>
        <v>0</v>
      </c>
      <c r="K2189" s="165"/>
      <c r="L2189" s="170"/>
      <c r="M2189" s="171"/>
      <c r="N2189" s="172"/>
      <c r="O2189" s="172"/>
      <c r="P2189" s="173">
        <f>SUM(P2190:P2275)</f>
        <v>0</v>
      </c>
      <c r="Q2189" s="172"/>
      <c r="R2189" s="173">
        <f>SUM(R2190:R2275)</f>
        <v>4.3855418400000001</v>
      </c>
      <c r="S2189" s="172"/>
      <c r="T2189" s="174">
        <f>SUM(T2190:T2275)</f>
        <v>0</v>
      </c>
      <c r="AR2189" s="175" t="s">
        <v>78</v>
      </c>
      <c r="AT2189" s="176" t="s">
        <v>68</v>
      </c>
      <c r="AU2189" s="176" t="s">
        <v>74</v>
      </c>
      <c r="AY2189" s="175" t="s">
        <v>144</v>
      </c>
      <c r="BK2189" s="177">
        <f>SUM(BK2190:BK2275)</f>
        <v>0</v>
      </c>
    </row>
    <row r="2190" spans="1:65" s="2" customFormat="1" ht="24.15" customHeight="1">
      <c r="A2190" s="36"/>
      <c r="B2190" s="37"/>
      <c r="C2190" s="180" t="s">
        <v>2321</v>
      </c>
      <c r="D2190" s="180" t="s">
        <v>146</v>
      </c>
      <c r="E2190" s="181" t="s">
        <v>2322</v>
      </c>
      <c r="F2190" s="182" t="s">
        <v>2323</v>
      </c>
      <c r="G2190" s="183" t="s">
        <v>250</v>
      </c>
      <c r="H2190" s="184">
        <v>21.6</v>
      </c>
      <c r="I2190" s="185"/>
      <c r="J2190" s="186">
        <f>ROUND(I2190*H2190,2)</f>
        <v>0</v>
      </c>
      <c r="K2190" s="182" t="s">
        <v>150</v>
      </c>
      <c r="L2190" s="41"/>
      <c r="M2190" s="187" t="s">
        <v>19</v>
      </c>
      <c r="N2190" s="188" t="s">
        <v>40</v>
      </c>
      <c r="O2190" s="66"/>
      <c r="P2190" s="189">
        <f>O2190*H2190</f>
        <v>0</v>
      </c>
      <c r="Q2190" s="189">
        <v>0</v>
      </c>
      <c r="R2190" s="189">
        <f>Q2190*H2190</f>
        <v>0</v>
      </c>
      <c r="S2190" s="189">
        <v>0</v>
      </c>
      <c r="T2190" s="190">
        <f>S2190*H2190</f>
        <v>0</v>
      </c>
      <c r="U2190" s="36"/>
      <c r="V2190" s="36"/>
      <c r="W2190" s="36"/>
      <c r="X2190" s="36"/>
      <c r="Y2190" s="36"/>
      <c r="Z2190" s="36"/>
      <c r="AA2190" s="36"/>
      <c r="AB2190" s="36"/>
      <c r="AC2190" s="36"/>
      <c r="AD2190" s="36"/>
      <c r="AE2190" s="36"/>
      <c r="AR2190" s="191" t="s">
        <v>542</v>
      </c>
      <c r="AT2190" s="191" t="s">
        <v>146</v>
      </c>
      <c r="AU2190" s="191" t="s">
        <v>78</v>
      </c>
      <c r="AY2190" s="19" t="s">
        <v>144</v>
      </c>
      <c r="BE2190" s="192">
        <f>IF(N2190="základní",J2190,0)</f>
        <v>0</v>
      </c>
      <c r="BF2190" s="192">
        <f>IF(N2190="snížená",J2190,0)</f>
        <v>0</v>
      </c>
      <c r="BG2190" s="192">
        <f>IF(N2190="zákl. přenesená",J2190,0)</f>
        <v>0</v>
      </c>
      <c r="BH2190" s="192">
        <f>IF(N2190="sníž. přenesená",J2190,0)</f>
        <v>0</v>
      </c>
      <c r="BI2190" s="192">
        <f>IF(N2190="nulová",J2190,0)</f>
        <v>0</v>
      </c>
      <c r="BJ2190" s="19" t="s">
        <v>74</v>
      </c>
      <c r="BK2190" s="192">
        <f>ROUND(I2190*H2190,2)</f>
        <v>0</v>
      </c>
      <c r="BL2190" s="19" t="s">
        <v>542</v>
      </c>
      <c r="BM2190" s="191" t="s">
        <v>2324</v>
      </c>
    </row>
    <row r="2191" spans="1:65" s="2" customFormat="1" ht="10.199999999999999">
      <c r="A2191" s="36"/>
      <c r="B2191" s="37"/>
      <c r="C2191" s="38"/>
      <c r="D2191" s="193" t="s">
        <v>152</v>
      </c>
      <c r="E2191" s="38"/>
      <c r="F2191" s="194" t="s">
        <v>2325</v>
      </c>
      <c r="G2191" s="38"/>
      <c r="H2191" s="38"/>
      <c r="I2191" s="195"/>
      <c r="J2191" s="38"/>
      <c r="K2191" s="38"/>
      <c r="L2191" s="41"/>
      <c r="M2191" s="196"/>
      <c r="N2191" s="197"/>
      <c r="O2191" s="66"/>
      <c r="P2191" s="66"/>
      <c r="Q2191" s="66"/>
      <c r="R2191" s="66"/>
      <c r="S2191" s="66"/>
      <c r="T2191" s="67"/>
      <c r="U2191" s="36"/>
      <c r="V2191" s="36"/>
      <c r="W2191" s="36"/>
      <c r="X2191" s="36"/>
      <c r="Y2191" s="36"/>
      <c r="Z2191" s="36"/>
      <c r="AA2191" s="36"/>
      <c r="AB2191" s="36"/>
      <c r="AC2191" s="36"/>
      <c r="AD2191" s="36"/>
      <c r="AE2191" s="36"/>
      <c r="AT2191" s="19" t="s">
        <v>152</v>
      </c>
      <c r="AU2191" s="19" t="s">
        <v>78</v>
      </c>
    </row>
    <row r="2192" spans="1:65" s="13" customFormat="1" ht="10.199999999999999">
      <c r="B2192" s="198"/>
      <c r="C2192" s="199"/>
      <c r="D2192" s="200" t="s">
        <v>154</v>
      </c>
      <c r="E2192" s="201" t="s">
        <v>19</v>
      </c>
      <c r="F2192" s="202" t="s">
        <v>2326</v>
      </c>
      <c r="G2192" s="199"/>
      <c r="H2192" s="201" t="s">
        <v>19</v>
      </c>
      <c r="I2192" s="203"/>
      <c r="J2192" s="199"/>
      <c r="K2192" s="199"/>
      <c r="L2192" s="204"/>
      <c r="M2192" s="205"/>
      <c r="N2192" s="206"/>
      <c r="O2192" s="206"/>
      <c r="P2192" s="206"/>
      <c r="Q2192" s="206"/>
      <c r="R2192" s="206"/>
      <c r="S2192" s="206"/>
      <c r="T2192" s="207"/>
      <c r="AT2192" s="208" t="s">
        <v>154</v>
      </c>
      <c r="AU2192" s="208" t="s">
        <v>78</v>
      </c>
      <c r="AV2192" s="13" t="s">
        <v>74</v>
      </c>
      <c r="AW2192" s="13" t="s">
        <v>31</v>
      </c>
      <c r="AX2192" s="13" t="s">
        <v>69</v>
      </c>
      <c r="AY2192" s="208" t="s">
        <v>144</v>
      </c>
    </row>
    <row r="2193" spans="1:65" s="14" customFormat="1" ht="10.199999999999999">
      <c r="B2193" s="209"/>
      <c r="C2193" s="210"/>
      <c r="D2193" s="200" t="s">
        <v>154</v>
      </c>
      <c r="E2193" s="211" t="s">
        <v>19</v>
      </c>
      <c r="F2193" s="212" t="s">
        <v>2327</v>
      </c>
      <c r="G2193" s="210"/>
      <c r="H2193" s="213">
        <v>21.6</v>
      </c>
      <c r="I2193" s="214"/>
      <c r="J2193" s="210"/>
      <c r="K2193" s="210"/>
      <c r="L2193" s="215"/>
      <c r="M2193" s="216"/>
      <c r="N2193" s="217"/>
      <c r="O2193" s="217"/>
      <c r="P2193" s="217"/>
      <c r="Q2193" s="217"/>
      <c r="R2193" s="217"/>
      <c r="S2193" s="217"/>
      <c r="T2193" s="218"/>
      <c r="AT2193" s="219" t="s">
        <v>154</v>
      </c>
      <c r="AU2193" s="219" t="s">
        <v>78</v>
      </c>
      <c r="AV2193" s="14" t="s">
        <v>78</v>
      </c>
      <c r="AW2193" s="14" t="s">
        <v>31</v>
      </c>
      <c r="AX2193" s="14" t="s">
        <v>69</v>
      </c>
      <c r="AY2193" s="219" t="s">
        <v>144</v>
      </c>
    </row>
    <row r="2194" spans="1:65" s="15" customFormat="1" ht="10.199999999999999">
      <c r="B2194" s="220"/>
      <c r="C2194" s="221"/>
      <c r="D2194" s="200" t="s">
        <v>154</v>
      </c>
      <c r="E2194" s="222" t="s">
        <v>19</v>
      </c>
      <c r="F2194" s="223" t="s">
        <v>158</v>
      </c>
      <c r="G2194" s="221"/>
      <c r="H2194" s="224">
        <v>21.6</v>
      </c>
      <c r="I2194" s="225"/>
      <c r="J2194" s="221"/>
      <c r="K2194" s="221"/>
      <c r="L2194" s="226"/>
      <c r="M2194" s="227"/>
      <c r="N2194" s="228"/>
      <c r="O2194" s="228"/>
      <c r="P2194" s="228"/>
      <c r="Q2194" s="228"/>
      <c r="R2194" s="228"/>
      <c r="S2194" s="228"/>
      <c r="T2194" s="229"/>
      <c r="AT2194" s="230" t="s">
        <v>154</v>
      </c>
      <c r="AU2194" s="230" t="s">
        <v>78</v>
      </c>
      <c r="AV2194" s="15" t="s">
        <v>106</v>
      </c>
      <c r="AW2194" s="15" t="s">
        <v>31</v>
      </c>
      <c r="AX2194" s="15" t="s">
        <v>74</v>
      </c>
      <c r="AY2194" s="230" t="s">
        <v>144</v>
      </c>
    </row>
    <row r="2195" spans="1:65" s="2" customFormat="1" ht="16.5" customHeight="1">
      <c r="A2195" s="36"/>
      <c r="B2195" s="37"/>
      <c r="C2195" s="231" t="s">
        <v>2328</v>
      </c>
      <c r="D2195" s="231" t="s">
        <v>195</v>
      </c>
      <c r="E2195" s="232" t="s">
        <v>2329</v>
      </c>
      <c r="F2195" s="233" t="s">
        <v>2330</v>
      </c>
      <c r="G2195" s="234" t="s">
        <v>149</v>
      </c>
      <c r="H2195" s="235">
        <v>0.17100000000000001</v>
      </c>
      <c r="I2195" s="236"/>
      <c r="J2195" s="237">
        <f>ROUND(I2195*H2195,2)</f>
        <v>0</v>
      </c>
      <c r="K2195" s="233" t="s">
        <v>150</v>
      </c>
      <c r="L2195" s="238"/>
      <c r="M2195" s="239" t="s">
        <v>19</v>
      </c>
      <c r="N2195" s="240" t="s">
        <v>40</v>
      </c>
      <c r="O2195" s="66"/>
      <c r="P2195" s="189">
        <f>O2195*H2195</f>
        <v>0</v>
      </c>
      <c r="Q2195" s="189">
        <v>0.44</v>
      </c>
      <c r="R2195" s="189">
        <f>Q2195*H2195</f>
        <v>7.5240000000000001E-2</v>
      </c>
      <c r="S2195" s="189">
        <v>0</v>
      </c>
      <c r="T2195" s="190">
        <f>S2195*H2195</f>
        <v>0</v>
      </c>
      <c r="U2195" s="36"/>
      <c r="V2195" s="36"/>
      <c r="W2195" s="36"/>
      <c r="X2195" s="36"/>
      <c r="Y2195" s="36"/>
      <c r="Z2195" s="36"/>
      <c r="AA2195" s="36"/>
      <c r="AB2195" s="36"/>
      <c r="AC2195" s="36"/>
      <c r="AD2195" s="36"/>
      <c r="AE2195" s="36"/>
      <c r="AR2195" s="191" t="s">
        <v>684</v>
      </c>
      <c r="AT2195" s="191" t="s">
        <v>195</v>
      </c>
      <c r="AU2195" s="191" t="s">
        <v>78</v>
      </c>
      <c r="AY2195" s="19" t="s">
        <v>144</v>
      </c>
      <c r="BE2195" s="192">
        <f>IF(N2195="základní",J2195,0)</f>
        <v>0</v>
      </c>
      <c r="BF2195" s="192">
        <f>IF(N2195="snížená",J2195,0)</f>
        <v>0</v>
      </c>
      <c r="BG2195" s="192">
        <f>IF(N2195="zákl. přenesená",J2195,0)</f>
        <v>0</v>
      </c>
      <c r="BH2195" s="192">
        <f>IF(N2195="sníž. přenesená",J2195,0)</f>
        <v>0</v>
      </c>
      <c r="BI2195" s="192">
        <f>IF(N2195="nulová",J2195,0)</f>
        <v>0</v>
      </c>
      <c r="BJ2195" s="19" t="s">
        <v>74</v>
      </c>
      <c r="BK2195" s="192">
        <f>ROUND(I2195*H2195,2)</f>
        <v>0</v>
      </c>
      <c r="BL2195" s="19" t="s">
        <v>542</v>
      </c>
      <c r="BM2195" s="191" t="s">
        <v>2331</v>
      </c>
    </row>
    <row r="2196" spans="1:65" s="2" customFormat="1" ht="10.199999999999999">
      <c r="A2196" s="36"/>
      <c r="B2196" s="37"/>
      <c r="C2196" s="38"/>
      <c r="D2196" s="193" t="s">
        <v>152</v>
      </c>
      <c r="E2196" s="38"/>
      <c r="F2196" s="194" t="s">
        <v>2332</v>
      </c>
      <c r="G2196" s="38"/>
      <c r="H2196" s="38"/>
      <c r="I2196" s="195"/>
      <c r="J2196" s="38"/>
      <c r="K2196" s="38"/>
      <c r="L2196" s="41"/>
      <c r="M2196" s="196"/>
      <c r="N2196" s="197"/>
      <c r="O2196" s="66"/>
      <c r="P2196" s="66"/>
      <c r="Q2196" s="66"/>
      <c r="R2196" s="66"/>
      <c r="S2196" s="66"/>
      <c r="T2196" s="67"/>
      <c r="U2196" s="36"/>
      <c r="V2196" s="36"/>
      <c r="W2196" s="36"/>
      <c r="X2196" s="36"/>
      <c r="Y2196" s="36"/>
      <c r="Z2196" s="36"/>
      <c r="AA2196" s="36"/>
      <c r="AB2196" s="36"/>
      <c r="AC2196" s="36"/>
      <c r="AD2196" s="36"/>
      <c r="AE2196" s="36"/>
      <c r="AT2196" s="19" t="s">
        <v>152</v>
      </c>
      <c r="AU2196" s="19" t="s">
        <v>78</v>
      </c>
    </row>
    <row r="2197" spans="1:65" s="13" customFormat="1" ht="10.199999999999999">
      <c r="B2197" s="198"/>
      <c r="C2197" s="199"/>
      <c r="D2197" s="200" t="s">
        <v>154</v>
      </c>
      <c r="E2197" s="201" t="s">
        <v>19</v>
      </c>
      <c r="F2197" s="202" t="s">
        <v>1271</v>
      </c>
      <c r="G2197" s="199"/>
      <c r="H2197" s="201" t="s">
        <v>19</v>
      </c>
      <c r="I2197" s="203"/>
      <c r="J2197" s="199"/>
      <c r="K2197" s="199"/>
      <c r="L2197" s="204"/>
      <c r="M2197" s="205"/>
      <c r="N2197" s="206"/>
      <c r="O2197" s="206"/>
      <c r="P2197" s="206"/>
      <c r="Q2197" s="206"/>
      <c r="R2197" s="206"/>
      <c r="S2197" s="206"/>
      <c r="T2197" s="207"/>
      <c r="AT2197" s="208" t="s">
        <v>154</v>
      </c>
      <c r="AU2197" s="208" t="s">
        <v>78</v>
      </c>
      <c r="AV2197" s="13" t="s">
        <v>74</v>
      </c>
      <c r="AW2197" s="13" t="s">
        <v>31</v>
      </c>
      <c r="AX2197" s="13" t="s">
        <v>69</v>
      </c>
      <c r="AY2197" s="208" t="s">
        <v>144</v>
      </c>
    </row>
    <row r="2198" spans="1:65" s="14" customFormat="1" ht="10.199999999999999">
      <c r="B2198" s="209"/>
      <c r="C2198" s="210"/>
      <c r="D2198" s="200" t="s">
        <v>154</v>
      </c>
      <c r="E2198" s="211" t="s">
        <v>19</v>
      </c>
      <c r="F2198" s="212" t="s">
        <v>2333</v>
      </c>
      <c r="G2198" s="210"/>
      <c r="H2198" s="213">
        <v>0.17100000000000001</v>
      </c>
      <c r="I2198" s="214"/>
      <c r="J2198" s="210"/>
      <c r="K2198" s="210"/>
      <c r="L2198" s="215"/>
      <c r="M2198" s="216"/>
      <c r="N2198" s="217"/>
      <c r="O2198" s="217"/>
      <c r="P2198" s="217"/>
      <c r="Q2198" s="217"/>
      <c r="R2198" s="217"/>
      <c r="S2198" s="217"/>
      <c r="T2198" s="218"/>
      <c r="AT2198" s="219" t="s">
        <v>154</v>
      </c>
      <c r="AU2198" s="219" t="s">
        <v>78</v>
      </c>
      <c r="AV2198" s="14" t="s">
        <v>78</v>
      </c>
      <c r="AW2198" s="14" t="s">
        <v>31</v>
      </c>
      <c r="AX2198" s="14" t="s">
        <v>69</v>
      </c>
      <c r="AY2198" s="219" t="s">
        <v>144</v>
      </c>
    </row>
    <row r="2199" spans="1:65" s="15" customFormat="1" ht="10.199999999999999">
      <c r="B2199" s="220"/>
      <c r="C2199" s="221"/>
      <c r="D2199" s="200" t="s">
        <v>154</v>
      </c>
      <c r="E2199" s="222" t="s">
        <v>19</v>
      </c>
      <c r="F2199" s="223" t="s">
        <v>158</v>
      </c>
      <c r="G2199" s="221"/>
      <c r="H2199" s="224">
        <v>0.17100000000000001</v>
      </c>
      <c r="I2199" s="225"/>
      <c r="J2199" s="221"/>
      <c r="K2199" s="221"/>
      <c r="L2199" s="226"/>
      <c r="M2199" s="227"/>
      <c r="N2199" s="228"/>
      <c r="O2199" s="228"/>
      <c r="P2199" s="228"/>
      <c r="Q2199" s="228"/>
      <c r="R2199" s="228"/>
      <c r="S2199" s="228"/>
      <c r="T2199" s="229"/>
      <c r="AT2199" s="230" t="s">
        <v>154</v>
      </c>
      <c r="AU2199" s="230" t="s">
        <v>78</v>
      </c>
      <c r="AV2199" s="15" t="s">
        <v>106</v>
      </c>
      <c r="AW2199" s="15" t="s">
        <v>31</v>
      </c>
      <c r="AX2199" s="15" t="s">
        <v>74</v>
      </c>
      <c r="AY2199" s="230" t="s">
        <v>144</v>
      </c>
    </row>
    <row r="2200" spans="1:65" s="2" customFormat="1" ht="16.5" customHeight="1">
      <c r="A2200" s="36"/>
      <c r="B2200" s="37"/>
      <c r="C2200" s="231" t="s">
        <v>2334</v>
      </c>
      <c r="D2200" s="231" t="s">
        <v>195</v>
      </c>
      <c r="E2200" s="232" t="s">
        <v>2335</v>
      </c>
      <c r="F2200" s="233" t="s">
        <v>2336</v>
      </c>
      <c r="G2200" s="234" t="s">
        <v>653</v>
      </c>
      <c r="H2200" s="235">
        <v>20</v>
      </c>
      <c r="I2200" s="236"/>
      <c r="J2200" s="237">
        <f>ROUND(I2200*H2200,2)</f>
        <v>0</v>
      </c>
      <c r="K2200" s="233" t="s">
        <v>19</v>
      </c>
      <c r="L2200" s="238"/>
      <c r="M2200" s="239" t="s">
        <v>19</v>
      </c>
      <c r="N2200" s="240" t="s">
        <v>40</v>
      </c>
      <c r="O2200" s="66"/>
      <c r="P2200" s="189">
        <f>O2200*H2200</f>
        <v>0</v>
      </c>
      <c r="Q2200" s="189">
        <v>0</v>
      </c>
      <c r="R2200" s="189">
        <f>Q2200*H2200</f>
        <v>0</v>
      </c>
      <c r="S2200" s="189">
        <v>0</v>
      </c>
      <c r="T2200" s="190">
        <f>S2200*H2200</f>
        <v>0</v>
      </c>
      <c r="U2200" s="36"/>
      <c r="V2200" s="36"/>
      <c r="W2200" s="36"/>
      <c r="X2200" s="36"/>
      <c r="Y2200" s="36"/>
      <c r="Z2200" s="36"/>
      <c r="AA2200" s="36"/>
      <c r="AB2200" s="36"/>
      <c r="AC2200" s="36"/>
      <c r="AD2200" s="36"/>
      <c r="AE2200" s="36"/>
      <c r="AR2200" s="191" t="s">
        <v>684</v>
      </c>
      <c r="AT2200" s="191" t="s">
        <v>195</v>
      </c>
      <c r="AU2200" s="191" t="s">
        <v>78</v>
      </c>
      <c r="AY2200" s="19" t="s">
        <v>144</v>
      </c>
      <c r="BE2200" s="192">
        <f>IF(N2200="základní",J2200,0)</f>
        <v>0</v>
      </c>
      <c r="BF2200" s="192">
        <f>IF(N2200="snížená",J2200,0)</f>
        <v>0</v>
      </c>
      <c r="BG2200" s="192">
        <f>IF(N2200="zákl. přenesená",J2200,0)</f>
        <v>0</v>
      </c>
      <c r="BH2200" s="192">
        <f>IF(N2200="sníž. přenesená",J2200,0)</f>
        <v>0</v>
      </c>
      <c r="BI2200" s="192">
        <f>IF(N2200="nulová",J2200,0)</f>
        <v>0</v>
      </c>
      <c r="BJ2200" s="19" t="s">
        <v>74</v>
      </c>
      <c r="BK2200" s="192">
        <f>ROUND(I2200*H2200,2)</f>
        <v>0</v>
      </c>
      <c r="BL2200" s="19" t="s">
        <v>542</v>
      </c>
      <c r="BM2200" s="191" t="s">
        <v>2337</v>
      </c>
    </row>
    <row r="2201" spans="1:65" s="13" customFormat="1" ht="10.199999999999999">
      <c r="B2201" s="198"/>
      <c r="C2201" s="199"/>
      <c r="D2201" s="200" t="s">
        <v>154</v>
      </c>
      <c r="E2201" s="201" t="s">
        <v>19</v>
      </c>
      <c r="F2201" s="202" t="s">
        <v>2338</v>
      </c>
      <c r="G2201" s="199"/>
      <c r="H2201" s="201" t="s">
        <v>19</v>
      </c>
      <c r="I2201" s="203"/>
      <c r="J2201" s="199"/>
      <c r="K2201" s="199"/>
      <c r="L2201" s="204"/>
      <c r="M2201" s="205"/>
      <c r="N2201" s="206"/>
      <c r="O2201" s="206"/>
      <c r="P2201" s="206"/>
      <c r="Q2201" s="206"/>
      <c r="R2201" s="206"/>
      <c r="S2201" s="206"/>
      <c r="T2201" s="207"/>
      <c r="AT2201" s="208" t="s">
        <v>154</v>
      </c>
      <c r="AU2201" s="208" t="s">
        <v>78</v>
      </c>
      <c r="AV2201" s="13" t="s">
        <v>74</v>
      </c>
      <c r="AW2201" s="13" t="s">
        <v>31</v>
      </c>
      <c r="AX2201" s="13" t="s">
        <v>69</v>
      </c>
      <c r="AY2201" s="208" t="s">
        <v>144</v>
      </c>
    </row>
    <row r="2202" spans="1:65" s="14" customFormat="1" ht="10.199999999999999">
      <c r="B2202" s="209"/>
      <c r="C2202" s="210"/>
      <c r="D2202" s="200" t="s">
        <v>154</v>
      </c>
      <c r="E2202" s="211" t="s">
        <v>19</v>
      </c>
      <c r="F2202" s="212" t="s">
        <v>1985</v>
      </c>
      <c r="G2202" s="210"/>
      <c r="H2202" s="213">
        <v>20</v>
      </c>
      <c r="I2202" s="214"/>
      <c r="J2202" s="210"/>
      <c r="K2202" s="210"/>
      <c r="L2202" s="215"/>
      <c r="M2202" s="216"/>
      <c r="N2202" s="217"/>
      <c r="O2202" s="217"/>
      <c r="P2202" s="217"/>
      <c r="Q2202" s="217"/>
      <c r="R2202" s="217"/>
      <c r="S2202" s="217"/>
      <c r="T2202" s="218"/>
      <c r="AT2202" s="219" t="s">
        <v>154</v>
      </c>
      <c r="AU2202" s="219" t="s">
        <v>78</v>
      </c>
      <c r="AV2202" s="14" t="s">
        <v>78</v>
      </c>
      <c r="AW2202" s="14" t="s">
        <v>31</v>
      </c>
      <c r="AX2202" s="14" t="s">
        <v>74</v>
      </c>
      <c r="AY2202" s="219" t="s">
        <v>144</v>
      </c>
    </row>
    <row r="2203" spans="1:65" s="2" customFormat="1" ht="16.5" customHeight="1">
      <c r="A2203" s="36"/>
      <c r="B2203" s="37"/>
      <c r="C2203" s="180" t="s">
        <v>2339</v>
      </c>
      <c r="D2203" s="180" t="s">
        <v>146</v>
      </c>
      <c r="E2203" s="181" t="s">
        <v>2340</v>
      </c>
      <c r="F2203" s="182" t="s">
        <v>2341</v>
      </c>
      <c r="G2203" s="183" t="s">
        <v>232</v>
      </c>
      <c r="H2203" s="184">
        <v>109.09399999999999</v>
      </c>
      <c r="I2203" s="185"/>
      <c r="J2203" s="186">
        <f>ROUND(I2203*H2203,2)</f>
        <v>0</v>
      </c>
      <c r="K2203" s="182" t="s">
        <v>150</v>
      </c>
      <c r="L2203" s="41"/>
      <c r="M2203" s="187" t="s">
        <v>19</v>
      </c>
      <c r="N2203" s="188" t="s">
        <v>40</v>
      </c>
      <c r="O2203" s="66"/>
      <c r="P2203" s="189">
        <f>O2203*H2203</f>
        <v>0</v>
      </c>
      <c r="Q2203" s="189">
        <v>0</v>
      </c>
      <c r="R2203" s="189">
        <f>Q2203*H2203</f>
        <v>0</v>
      </c>
      <c r="S2203" s="189">
        <v>0</v>
      </c>
      <c r="T2203" s="190">
        <f>S2203*H2203</f>
        <v>0</v>
      </c>
      <c r="U2203" s="36"/>
      <c r="V2203" s="36"/>
      <c r="W2203" s="36"/>
      <c r="X2203" s="36"/>
      <c r="Y2203" s="36"/>
      <c r="Z2203" s="36"/>
      <c r="AA2203" s="36"/>
      <c r="AB2203" s="36"/>
      <c r="AC2203" s="36"/>
      <c r="AD2203" s="36"/>
      <c r="AE2203" s="36"/>
      <c r="AR2203" s="191" t="s">
        <v>542</v>
      </c>
      <c r="AT2203" s="191" t="s">
        <v>146</v>
      </c>
      <c r="AU2203" s="191" t="s">
        <v>78</v>
      </c>
      <c r="AY2203" s="19" t="s">
        <v>144</v>
      </c>
      <c r="BE2203" s="192">
        <f>IF(N2203="základní",J2203,0)</f>
        <v>0</v>
      </c>
      <c r="BF2203" s="192">
        <f>IF(N2203="snížená",J2203,0)</f>
        <v>0</v>
      </c>
      <c r="BG2203" s="192">
        <f>IF(N2203="zákl. přenesená",J2203,0)</f>
        <v>0</v>
      </c>
      <c r="BH2203" s="192">
        <f>IF(N2203="sníž. přenesená",J2203,0)</f>
        <v>0</v>
      </c>
      <c r="BI2203" s="192">
        <f>IF(N2203="nulová",J2203,0)</f>
        <v>0</v>
      </c>
      <c r="BJ2203" s="19" t="s">
        <v>74</v>
      </c>
      <c r="BK2203" s="192">
        <f>ROUND(I2203*H2203,2)</f>
        <v>0</v>
      </c>
      <c r="BL2203" s="19" t="s">
        <v>542</v>
      </c>
      <c r="BM2203" s="191" t="s">
        <v>2342</v>
      </c>
    </row>
    <row r="2204" spans="1:65" s="2" customFormat="1" ht="10.199999999999999">
      <c r="A2204" s="36"/>
      <c r="B2204" s="37"/>
      <c r="C2204" s="38"/>
      <c r="D2204" s="193" t="s">
        <v>152</v>
      </c>
      <c r="E2204" s="38"/>
      <c r="F2204" s="194" t="s">
        <v>2343</v>
      </c>
      <c r="G2204" s="38"/>
      <c r="H2204" s="38"/>
      <c r="I2204" s="195"/>
      <c r="J2204" s="38"/>
      <c r="K2204" s="38"/>
      <c r="L2204" s="41"/>
      <c r="M2204" s="196"/>
      <c r="N2204" s="197"/>
      <c r="O2204" s="66"/>
      <c r="P2204" s="66"/>
      <c r="Q2204" s="66"/>
      <c r="R2204" s="66"/>
      <c r="S2204" s="66"/>
      <c r="T2204" s="67"/>
      <c r="U2204" s="36"/>
      <c r="V2204" s="36"/>
      <c r="W2204" s="36"/>
      <c r="X2204" s="36"/>
      <c r="Y2204" s="36"/>
      <c r="Z2204" s="36"/>
      <c r="AA2204" s="36"/>
      <c r="AB2204" s="36"/>
      <c r="AC2204" s="36"/>
      <c r="AD2204" s="36"/>
      <c r="AE2204" s="36"/>
      <c r="AT2204" s="19" t="s">
        <v>152</v>
      </c>
      <c r="AU2204" s="19" t="s">
        <v>78</v>
      </c>
    </row>
    <row r="2205" spans="1:65" s="13" customFormat="1" ht="10.199999999999999">
      <c r="B2205" s="198"/>
      <c r="C2205" s="199"/>
      <c r="D2205" s="200" t="s">
        <v>154</v>
      </c>
      <c r="E2205" s="201" t="s">
        <v>19</v>
      </c>
      <c r="F2205" s="202" t="s">
        <v>2344</v>
      </c>
      <c r="G2205" s="199"/>
      <c r="H2205" s="201" t="s">
        <v>19</v>
      </c>
      <c r="I2205" s="203"/>
      <c r="J2205" s="199"/>
      <c r="K2205" s="199"/>
      <c r="L2205" s="204"/>
      <c r="M2205" s="205"/>
      <c r="N2205" s="206"/>
      <c r="O2205" s="206"/>
      <c r="P2205" s="206"/>
      <c r="Q2205" s="206"/>
      <c r="R2205" s="206"/>
      <c r="S2205" s="206"/>
      <c r="T2205" s="207"/>
      <c r="AT2205" s="208" t="s">
        <v>154</v>
      </c>
      <c r="AU2205" s="208" t="s">
        <v>78</v>
      </c>
      <c r="AV2205" s="13" t="s">
        <v>74</v>
      </c>
      <c r="AW2205" s="13" t="s">
        <v>31</v>
      </c>
      <c r="AX2205" s="13" t="s">
        <v>69</v>
      </c>
      <c r="AY2205" s="208" t="s">
        <v>144</v>
      </c>
    </row>
    <row r="2206" spans="1:65" s="14" customFormat="1" ht="10.199999999999999">
      <c r="B2206" s="209"/>
      <c r="C2206" s="210"/>
      <c r="D2206" s="200" t="s">
        <v>154</v>
      </c>
      <c r="E2206" s="211" t="s">
        <v>19</v>
      </c>
      <c r="F2206" s="212" t="s">
        <v>2345</v>
      </c>
      <c r="G2206" s="210"/>
      <c r="H2206" s="213">
        <v>4.2430000000000003</v>
      </c>
      <c r="I2206" s="214"/>
      <c r="J2206" s="210"/>
      <c r="K2206" s="210"/>
      <c r="L2206" s="215"/>
      <c r="M2206" s="216"/>
      <c r="N2206" s="217"/>
      <c r="O2206" s="217"/>
      <c r="P2206" s="217"/>
      <c r="Q2206" s="217"/>
      <c r="R2206" s="217"/>
      <c r="S2206" s="217"/>
      <c r="T2206" s="218"/>
      <c r="AT2206" s="219" t="s">
        <v>154</v>
      </c>
      <c r="AU2206" s="219" t="s">
        <v>78</v>
      </c>
      <c r="AV2206" s="14" t="s">
        <v>78</v>
      </c>
      <c r="AW2206" s="14" t="s">
        <v>31</v>
      </c>
      <c r="AX2206" s="14" t="s">
        <v>69</v>
      </c>
      <c r="AY2206" s="219" t="s">
        <v>144</v>
      </c>
    </row>
    <row r="2207" spans="1:65" s="13" customFormat="1" ht="10.199999999999999">
      <c r="B2207" s="198"/>
      <c r="C2207" s="199"/>
      <c r="D2207" s="200" t="s">
        <v>154</v>
      </c>
      <c r="E2207" s="201" t="s">
        <v>19</v>
      </c>
      <c r="F2207" s="202" t="s">
        <v>2346</v>
      </c>
      <c r="G2207" s="199"/>
      <c r="H2207" s="201" t="s">
        <v>19</v>
      </c>
      <c r="I2207" s="203"/>
      <c r="J2207" s="199"/>
      <c r="K2207" s="199"/>
      <c r="L2207" s="204"/>
      <c r="M2207" s="205"/>
      <c r="N2207" s="206"/>
      <c r="O2207" s="206"/>
      <c r="P2207" s="206"/>
      <c r="Q2207" s="206"/>
      <c r="R2207" s="206"/>
      <c r="S2207" s="206"/>
      <c r="T2207" s="207"/>
      <c r="AT2207" s="208" t="s">
        <v>154</v>
      </c>
      <c r="AU2207" s="208" t="s">
        <v>78</v>
      </c>
      <c r="AV2207" s="13" t="s">
        <v>74</v>
      </c>
      <c r="AW2207" s="13" t="s">
        <v>31</v>
      </c>
      <c r="AX2207" s="13" t="s">
        <v>69</v>
      </c>
      <c r="AY2207" s="208" t="s">
        <v>144</v>
      </c>
    </row>
    <row r="2208" spans="1:65" s="14" customFormat="1" ht="10.199999999999999">
      <c r="B2208" s="209"/>
      <c r="C2208" s="210"/>
      <c r="D2208" s="200" t="s">
        <v>154</v>
      </c>
      <c r="E2208" s="211" t="s">
        <v>19</v>
      </c>
      <c r="F2208" s="212" t="s">
        <v>2347</v>
      </c>
      <c r="G2208" s="210"/>
      <c r="H2208" s="213">
        <v>24.222999999999999</v>
      </c>
      <c r="I2208" s="214"/>
      <c r="J2208" s="210"/>
      <c r="K2208" s="210"/>
      <c r="L2208" s="215"/>
      <c r="M2208" s="216"/>
      <c r="N2208" s="217"/>
      <c r="O2208" s="217"/>
      <c r="P2208" s="217"/>
      <c r="Q2208" s="217"/>
      <c r="R2208" s="217"/>
      <c r="S2208" s="217"/>
      <c r="T2208" s="218"/>
      <c r="AT2208" s="219" t="s">
        <v>154</v>
      </c>
      <c r="AU2208" s="219" t="s">
        <v>78</v>
      </c>
      <c r="AV2208" s="14" t="s">
        <v>78</v>
      </c>
      <c r="AW2208" s="14" t="s">
        <v>31</v>
      </c>
      <c r="AX2208" s="14" t="s">
        <v>69</v>
      </c>
      <c r="AY2208" s="219" t="s">
        <v>144</v>
      </c>
    </row>
    <row r="2209" spans="1:65" s="13" customFormat="1" ht="10.199999999999999">
      <c r="B2209" s="198"/>
      <c r="C2209" s="199"/>
      <c r="D2209" s="200" t="s">
        <v>154</v>
      </c>
      <c r="E2209" s="201" t="s">
        <v>19</v>
      </c>
      <c r="F2209" s="202" t="s">
        <v>2348</v>
      </c>
      <c r="G2209" s="199"/>
      <c r="H2209" s="201" t="s">
        <v>19</v>
      </c>
      <c r="I2209" s="203"/>
      <c r="J2209" s="199"/>
      <c r="K2209" s="199"/>
      <c r="L2209" s="204"/>
      <c r="M2209" s="205"/>
      <c r="N2209" s="206"/>
      <c r="O2209" s="206"/>
      <c r="P2209" s="206"/>
      <c r="Q2209" s="206"/>
      <c r="R2209" s="206"/>
      <c r="S2209" s="206"/>
      <c r="T2209" s="207"/>
      <c r="AT2209" s="208" t="s">
        <v>154</v>
      </c>
      <c r="AU2209" s="208" t="s">
        <v>78</v>
      </c>
      <c r="AV2209" s="13" t="s">
        <v>74</v>
      </c>
      <c r="AW2209" s="13" t="s">
        <v>31</v>
      </c>
      <c r="AX2209" s="13" t="s">
        <v>69</v>
      </c>
      <c r="AY2209" s="208" t="s">
        <v>144</v>
      </c>
    </row>
    <row r="2210" spans="1:65" s="14" customFormat="1" ht="10.199999999999999">
      <c r="B2210" s="209"/>
      <c r="C2210" s="210"/>
      <c r="D2210" s="200" t="s">
        <v>154</v>
      </c>
      <c r="E2210" s="211" t="s">
        <v>19</v>
      </c>
      <c r="F2210" s="212" t="s">
        <v>2349</v>
      </c>
      <c r="G2210" s="210"/>
      <c r="H2210" s="213">
        <v>57.12</v>
      </c>
      <c r="I2210" s="214"/>
      <c r="J2210" s="210"/>
      <c r="K2210" s="210"/>
      <c r="L2210" s="215"/>
      <c r="M2210" s="216"/>
      <c r="N2210" s="217"/>
      <c r="O2210" s="217"/>
      <c r="P2210" s="217"/>
      <c r="Q2210" s="217"/>
      <c r="R2210" s="217"/>
      <c r="S2210" s="217"/>
      <c r="T2210" s="218"/>
      <c r="AT2210" s="219" t="s">
        <v>154</v>
      </c>
      <c r="AU2210" s="219" t="s">
        <v>78</v>
      </c>
      <c r="AV2210" s="14" t="s">
        <v>78</v>
      </c>
      <c r="AW2210" s="14" t="s">
        <v>31</v>
      </c>
      <c r="AX2210" s="14" t="s">
        <v>69</v>
      </c>
      <c r="AY2210" s="219" t="s">
        <v>144</v>
      </c>
    </row>
    <row r="2211" spans="1:65" s="14" customFormat="1" ht="10.199999999999999">
      <c r="B2211" s="209"/>
      <c r="C2211" s="210"/>
      <c r="D2211" s="200" t="s">
        <v>154</v>
      </c>
      <c r="E2211" s="211" t="s">
        <v>19</v>
      </c>
      <c r="F2211" s="212" t="s">
        <v>2350</v>
      </c>
      <c r="G2211" s="210"/>
      <c r="H2211" s="213">
        <v>10.891999999999999</v>
      </c>
      <c r="I2211" s="214"/>
      <c r="J2211" s="210"/>
      <c r="K2211" s="210"/>
      <c r="L2211" s="215"/>
      <c r="M2211" s="216"/>
      <c r="N2211" s="217"/>
      <c r="O2211" s="217"/>
      <c r="P2211" s="217"/>
      <c r="Q2211" s="217"/>
      <c r="R2211" s="217"/>
      <c r="S2211" s="217"/>
      <c r="T2211" s="218"/>
      <c r="AT2211" s="219" t="s">
        <v>154</v>
      </c>
      <c r="AU2211" s="219" t="s">
        <v>78</v>
      </c>
      <c r="AV2211" s="14" t="s">
        <v>78</v>
      </c>
      <c r="AW2211" s="14" t="s">
        <v>31</v>
      </c>
      <c r="AX2211" s="14" t="s">
        <v>69</v>
      </c>
      <c r="AY2211" s="219" t="s">
        <v>144</v>
      </c>
    </row>
    <row r="2212" spans="1:65" s="14" customFormat="1" ht="10.199999999999999">
      <c r="B2212" s="209"/>
      <c r="C2212" s="210"/>
      <c r="D2212" s="200" t="s">
        <v>154</v>
      </c>
      <c r="E2212" s="211" t="s">
        <v>19</v>
      </c>
      <c r="F2212" s="212" t="s">
        <v>2351</v>
      </c>
      <c r="G2212" s="210"/>
      <c r="H2212" s="213">
        <v>12.616</v>
      </c>
      <c r="I2212" s="214"/>
      <c r="J2212" s="210"/>
      <c r="K2212" s="210"/>
      <c r="L2212" s="215"/>
      <c r="M2212" s="216"/>
      <c r="N2212" s="217"/>
      <c r="O2212" s="217"/>
      <c r="P2212" s="217"/>
      <c r="Q2212" s="217"/>
      <c r="R2212" s="217"/>
      <c r="S2212" s="217"/>
      <c r="T2212" s="218"/>
      <c r="AT2212" s="219" t="s">
        <v>154</v>
      </c>
      <c r="AU2212" s="219" t="s">
        <v>78</v>
      </c>
      <c r="AV2212" s="14" t="s">
        <v>78</v>
      </c>
      <c r="AW2212" s="14" t="s">
        <v>31</v>
      </c>
      <c r="AX2212" s="14" t="s">
        <v>69</v>
      </c>
      <c r="AY2212" s="219" t="s">
        <v>144</v>
      </c>
    </row>
    <row r="2213" spans="1:65" s="15" customFormat="1" ht="10.199999999999999">
      <c r="B2213" s="220"/>
      <c r="C2213" s="221"/>
      <c r="D2213" s="200" t="s">
        <v>154</v>
      </c>
      <c r="E2213" s="222" t="s">
        <v>19</v>
      </c>
      <c r="F2213" s="223" t="s">
        <v>158</v>
      </c>
      <c r="G2213" s="221"/>
      <c r="H2213" s="224">
        <v>109.09399999999999</v>
      </c>
      <c r="I2213" s="225"/>
      <c r="J2213" s="221"/>
      <c r="K2213" s="221"/>
      <c r="L2213" s="226"/>
      <c r="M2213" s="227"/>
      <c r="N2213" s="228"/>
      <c r="O2213" s="228"/>
      <c r="P2213" s="228"/>
      <c r="Q2213" s="228"/>
      <c r="R2213" s="228"/>
      <c r="S2213" s="228"/>
      <c r="T2213" s="229"/>
      <c r="AT2213" s="230" t="s">
        <v>154</v>
      </c>
      <c r="AU2213" s="230" t="s">
        <v>78</v>
      </c>
      <c r="AV2213" s="15" t="s">
        <v>106</v>
      </c>
      <c r="AW2213" s="15" t="s">
        <v>31</v>
      </c>
      <c r="AX2213" s="15" t="s">
        <v>74</v>
      </c>
      <c r="AY2213" s="230" t="s">
        <v>144</v>
      </c>
    </row>
    <row r="2214" spans="1:65" s="2" customFormat="1" ht="16.5" customHeight="1">
      <c r="A2214" s="36"/>
      <c r="B2214" s="37"/>
      <c r="C2214" s="231" t="s">
        <v>2352</v>
      </c>
      <c r="D2214" s="231" t="s">
        <v>195</v>
      </c>
      <c r="E2214" s="232" t="s">
        <v>2353</v>
      </c>
      <c r="F2214" s="233" t="s">
        <v>2354</v>
      </c>
      <c r="G2214" s="234" t="s">
        <v>149</v>
      </c>
      <c r="H2214" s="235">
        <v>6.5110000000000001</v>
      </c>
      <c r="I2214" s="236"/>
      <c r="J2214" s="237">
        <f>ROUND(I2214*H2214,2)</f>
        <v>0</v>
      </c>
      <c r="K2214" s="233" t="s">
        <v>150</v>
      </c>
      <c r="L2214" s="238"/>
      <c r="M2214" s="239" t="s">
        <v>19</v>
      </c>
      <c r="N2214" s="240" t="s">
        <v>40</v>
      </c>
      <c r="O2214" s="66"/>
      <c r="P2214" s="189">
        <f>O2214*H2214</f>
        <v>0</v>
      </c>
      <c r="Q2214" s="189">
        <v>0.44</v>
      </c>
      <c r="R2214" s="189">
        <f>Q2214*H2214</f>
        <v>2.8648400000000001</v>
      </c>
      <c r="S2214" s="189">
        <v>0</v>
      </c>
      <c r="T2214" s="190">
        <f>S2214*H2214</f>
        <v>0</v>
      </c>
      <c r="U2214" s="36"/>
      <c r="V2214" s="36"/>
      <c r="W2214" s="36"/>
      <c r="X2214" s="36"/>
      <c r="Y2214" s="36"/>
      <c r="Z2214" s="36"/>
      <c r="AA2214" s="36"/>
      <c r="AB2214" s="36"/>
      <c r="AC2214" s="36"/>
      <c r="AD2214" s="36"/>
      <c r="AE2214" s="36"/>
      <c r="AR2214" s="191" t="s">
        <v>684</v>
      </c>
      <c r="AT2214" s="191" t="s">
        <v>195</v>
      </c>
      <c r="AU2214" s="191" t="s">
        <v>78</v>
      </c>
      <c r="AY2214" s="19" t="s">
        <v>144</v>
      </c>
      <c r="BE2214" s="192">
        <f>IF(N2214="základní",J2214,0)</f>
        <v>0</v>
      </c>
      <c r="BF2214" s="192">
        <f>IF(N2214="snížená",J2214,0)</f>
        <v>0</v>
      </c>
      <c r="BG2214" s="192">
        <f>IF(N2214="zákl. přenesená",J2214,0)</f>
        <v>0</v>
      </c>
      <c r="BH2214" s="192">
        <f>IF(N2214="sníž. přenesená",J2214,0)</f>
        <v>0</v>
      </c>
      <c r="BI2214" s="192">
        <f>IF(N2214="nulová",J2214,0)</f>
        <v>0</v>
      </c>
      <c r="BJ2214" s="19" t="s">
        <v>74</v>
      </c>
      <c r="BK2214" s="192">
        <f>ROUND(I2214*H2214,2)</f>
        <v>0</v>
      </c>
      <c r="BL2214" s="19" t="s">
        <v>542</v>
      </c>
      <c r="BM2214" s="191" t="s">
        <v>2355</v>
      </c>
    </row>
    <row r="2215" spans="1:65" s="2" customFormat="1" ht="10.199999999999999">
      <c r="A2215" s="36"/>
      <c r="B2215" s="37"/>
      <c r="C2215" s="38"/>
      <c r="D2215" s="193" t="s">
        <v>152</v>
      </c>
      <c r="E2215" s="38"/>
      <c r="F2215" s="194" t="s">
        <v>2356</v>
      </c>
      <c r="G2215" s="38"/>
      <c r="H2215" s="38"/>
      <c r="I2215" s="195"/>
      <c r="J2215" s="38"/>
      <c r="K2215" s="38"/>
      <c r="L2215" s="41"/>
      <c r="M2215" s="196"/>
      <c r="N2215" s="197"/>
      <c r="O2215" s="66"/>
      <c r="P2215" s="66"/>
      <c r="Q2215" s="66"/>
      <c r="R2215" s="66"/>
      <c r="S2215" s="66"/>
      <c r="T2215" s="67"/>
      <c r="U2215" s="36"/>
      <c r="V2215" s="36"/>
      <c r="W2215" s="36"/>
      <c r="X2215" s="36"/>
      <c r="Y2215" s="36"/>
      <c r="Z2215" s="36"/>
      <c r="AA2215" s="36"/>
      <c r="AB2215" s="36"/>
      <c r="AC2215" s="36"/>
      <c r="AD2215" s="36"/>
      <c r="AE2215" s="36"/>
      <c r="AT2215" s="19" t="s">
        <v>152</v>
      </c>
      <c r="AU2215" s="19" t="s">
        <v>78</v>
      </c>
    </row>
    <row r="2216" spans="1:65" s="13" customFormat="1" ht="10.199999999999999">
      <c r="B2216" s="198"/>
      <c r="C2216" s="199"/>
      <c r="D2216" s="200" t="s">
        <v>154</v>
      </c>
      <c r="E2216" s="201" t="s">
        <v>19</v>
      </c>
      <c r="F2216" s="202" t="s">
        <v>1271</v>
      </c>
      <c r="G2216" s="199"/>
      <c r="H2216" s="201" t="s">
        <v>19</v>
      </c>
      <c r="I2216" s="203"/>
      <c r="J2216" s="199"/>
      <c r="K2216" s="199"/>
      <c r="L2216" s="204"/>
      <c r="M2216" s="205"/>
      <c r="N2216" s="206"/>
      <c r="O2216" s="206"/>
      <c r="P2216" s="206"/>
      <c r="Q2216" s="206"/>
      <c r="R2216" s="206"/>
      <c r="S2216" s="206"/>
      <c r="T2216" s="207"/>
      <c r="AT2216" s="208" t="s">
        <v>154</v>
      </c>
      <c r="AU2216" s="208" t="s">
        <v>78</v>
      </c>
      <c r="AV2216" s="13" t="s">
        <v>74</v>
      </c>
      <c r="AW2216" s="13" t="s">
        <v>31</v>
      </c>
      <c r="AX2216" s="13" t="s">
        <v>69</v>
      </c>
      <c r="AY2216" s="208" t="s">
        <v>144</v>
      </c>
    </row>
    <row r="2217" spans="1:65" s="13" customFormat="1" ht="10.199999999999999">
      <c r="B2217" s="198"/>
      <c r="C2217" s="199"/>
      <c r="D2217" s="200" t="s">
        <v>154</v>
      </c>
      <c r="E2217" s="201" t="s">
        <v>19</v>
      </c>
      <c r="F2217" s="202" t="s">
        <v>2357</v>
      </c>
      <c r="G2217" s="199"/>
      <c r="H2217" s="201" t="s">
        <v>19</v>
      </c>
      <c r="I2217" s="203"/>
      <c r="J2217" s="199"/>
      <c r="K2217" s="199"/>
      <c r="L2217" s="204"/>
      <c r="M2217" s="205"/>
      <c r="N2217" s="206"/>
      <c r="O2217" s="206"/>
      <c r="P2217" s="206"/>
      <c r="Q2217" s="206"/>
      <c r="R2217" s="206"/>
      <c r="S2217" s="206"/>
      <c r="T2217" s="207"/>
      <c r="AT2217" s="208" t="s">
        <v>154</v>
      </c>
      <c r="AU2217" s="208" t="s">
        <v>78</v>
      </c>
      <c r="AV2217" s="13" t="s">
        <v>74</v>
      </c>
      <c r="AW2217" s="13" t="s">
        <v>31</v>
      </c>
      <c r="AX2217" s="13" t="s">
        <v>69</v>
      </c>
      <c r="AY2217" s="208" t="s">
        <v>144</v>
      </c>
    </row>
    <row r="2218" spans="1:65" s="14" customFormat="1" ht="10.199999999999999">
      <c r="B2218" s="209"/>
      <c r="C2218" s="210"/>
      <c r="D2218" s="200" t="s">
        <v>154</v>
      </c>
      <c r="E2218" s="211" t="s">
        <v>19</v>
      </c>
      <c r="F2218" s="212" t="s">
        <v>2358</v>
      </c>
      <c r="G2218" s="210"/>
      <c r="H2218" s="213">
        <v>0.29699999999999999</v>
      </c>
      <c r="I2218" s="214"/>
      <c r="J2218" s="210"/>
      <c r="K2218" s="210"/>
      <c r="L2218" s="215"/>
      <c r="M2218" s="216"/>
      <c r="N2218" s="217"/>
      <c r="O2218" s="217"/>
      <c r="P2218" s="217"/>
      <c r="Q2218" s="217"/>
      <c r="R2218" s="217"/>
      <c r="S2218" s="217"/>
      <c r="T2218" s="218"/>
      <c r="AT2218" s="219" t="s">
        <v>154</v>
      </c>
      <c r="AU2218" s="219" t="s">
        <v>78</v>
      </c>
      <c r="AV2218" s="14" t="s">
        <v>78</v>
      </c>
      <c r="AW2218" s="14" t="s">
        <v>31</v>
      </c>
      <c r="AX2218" s="14" t="s">
        <v>69</v>
      </c>
      <c r="AY2218" s="219" t="s">
        <v>144</v>
      </c>
    </row>
    <row r="2219" spans="1:65" s="13" customFormat="1" ht="10.199999999999999">
      <c r="B2219" s="198"/>
      <c r="C2219" s="199"/>
      <c r="D2219" s="200" t="s">
        <v>154</v>
      </c>
      <c r="E2219" s="201" t="s">
        <v>19</v>
      </c>
      <c r="F2219" s="202" t="s">
        <v>2359</v>
      </c>
      <c r="G2219" s="199"/>
      <c r="H2219" s="201" t="s">
        <v>19</v>
      </c>
      <c r="I2219" s="203"/>
      <c r="J2219" s="199"/>
      <c r="K2219" s="199"/>
      <c r="L2219" s="204"/>
      <c r="M2219" s="205"/>
      <c r="N2219" s="206"/>
      <c r="O2219" s="206"/>
      <c r="P2219" s="206"/>
      <c r="Q2219" s="206"/>
      <c r="R2219" s="206"/>
      <c r="S2219" s="206"/>
      <c r="T2219" s="207"/>
      <c r="AT2219" s="208" t="s">
        <v>154</v>
      </c>
      <c r="AU2219" s="208" t="s">
        <v>78</v>
      </c>
      <c r="AV2219" s="13" t="s">
        <v>74</v>
      </c>
      <c r="AW2219" s="13" t="s">
        <v>31</v>
      </c>
      <c r="AX2219" s="13" t="s">
        <v>69</v>
      </c>
      <c r="AY2219" s="208" t="s">
        <v>144</v>
      </c>
    </row>
    <row r="2220" spans="1:65" s="14" customFormat="1" ht="10.199999999999999">
      <c r="B2220" s="209"/>
      <c r="C2220" s="210"/>
      <c r="D2220" s="200" t="s">
        <v>154</v>
      </c>
      <c r="E2220" s="211" t="s">
        <v>19</v>
      </c>
      <c r="F2220" s="212" t="s">
        <v>2360</v>
      </c>
      <c r="G2220" s="210"/>
      <c r="H2220" s="213">
        <v>0.505</v>
      </c>
      <c r="I2220" s="214"/>
      <c r="J2220" s="210"/>
      <c r="K2220" s="210"/>
      <c r="L2220" s="215"/>
      <c r="M2220" s="216"/>
      <c r="N2220" s="217"/>
      <c r="O2220" s="217"/>
      <c r="P2220" s="217"/>
      <c r="Q2220" s="217"/>
      <c r="R2220" s="217"/>
      <c r="S2220" s="217"/>
      <c r="T2220" s="218"/>
      <c r="AT2220" s="219" t="s">
        <v>154</v>
      </c>
      <c r="AU2220" s="219" t="s">
        <v>78</v>
      </c>
      <c r="AV2220" s="14" t="s">
        <v>78</v>
      </c>
      <c r="AW2220" s="14" t="s">
        <v>31</v>
      </c>
      <c r="AX2220" s="14" t="s">
        <v>69</v>
      </c>
      <c r="AY2220" s="219" t="s">
        <v>144</v>
      </c>
    </row>
    <row r="2221" spans="1:65" s="13" customFormat="1" ht="10.199999999999999">
      <c r="B2221" s="198"/>
      <c r="C2221" s="199"/>
      <c r="D2221" s="200" t="s">
        <v>154</v>
      </c>
      <c r="E2221" s="201" t="s">
        <v>19</v>
      </c>
      <c r="F2221" s="202" t="s">
        <v>2361</v>
      </c>
      <c r="G2221" s="199"/>
      <c r="H2221" s="201" t="s">
        <v>19</v>
      </c>
      <c r="I2221" s="203"/>
      <c r="J2221" s="199"/>
      <c r="K2221" s="199"/>
      <c r="L2221" s="204"/>
      <c r="M2221" s="205"/>
      <c r="N2221" s="206"/>
      <c r="O2221" s="206"/>
      <c r="P2221" s="206"/>
      <c r="Q2221" s="206"/>
      <c r="R2221" s="206"/>
      <c r="S2221" s="206"/>
      <c r="T2221" s="207"/>
      <c r="AT2221" s="208" t="s">
        <v>154</v>
      </c>
      <c r="AU2221" s="208" t="s">
        <v>78</v>
      </c>
      <c r="AV2221" s="13" t="s">
        <v>74</v>
      </c>
      <c r="AW2221" s="13" t="s">
        <v>31</v>
      </c>
      <c r="AX2221" s="13" t="s">
        <v>69</v>
      </c>
      <c r="AY2221" s="208" t="s">
        <v>144</v>
      </c>
    </row>
    <row r="2222" spans="1:65" s="14" customFormat="1" ht="10.199999999999999">
      <c r="B2222" s="209"/>
      <c r="C2222" s="210"/>
      <c r="D2222" s="200" t="s">
        <v>154</v>
      </c>
      <c r="E2222" s="211" t="s">
        <v>19</v>
      </c>
      <c r="F2222" s="212" t="s">
        <v>2362</v>
      </c>
      <c r="G2222" s="210"/>
      <c r="H2222" s="213">
        <v>3.8439999999999999</v>
      </c>
      <c r="I2222" s="214"/>
      <c r="J2222" s="210"/>
      <c r="K2222" s="210"/>
      <c r="L2222" s="215"/>
      <c r="M2222" s="216"/>
      <c r="N2222" s="217"/>
      <c r="O2222" s="217"/>
      <c r="P2222" s="217"/>
      <c r="Q2222" s="217"/>
      <c r="R2222" s="217"/>
      <c r="S2222" s="217"/>
      <c r="T2222" s="218"/>
      <c r="AT2222" s="219" t="s">
        <v>154</v>
      </c>
      <c r="AU2222" s="219" t="s">
        <v>78</v>
      </c>
      <c r="AV2222" s="14" t="s">
        <v>78</v>
      </c>
      <c r="AW2222" s="14" t="s">
        <v>31</v>
      </c>
      <c r="AX2222" s="14" t="s">
        <v>69</v>
      </c>
      <c r="AY2222" s="219" t="s">
        <v>144</v>
      </c>
    </row>
    <row r="2223" spans="1:65" s="14" customFormat="1" ht="10.199999999999999">
      <c r="B2223" s="209"/>
      <c r="C2223" s="210"/>
      <c r="D2223" s="200" t="s">
        <v>154</v>
      </c>
      <c r="E2223" s="211" t="s">
        <v>19</v>
      </c>
      <c r="F2223" s="212" t="s">
        <v>2363</v>
      </c>
      <c r="G2223" s="210"/>
      <c r="H2223" s="213">
        <v>1.244</v>
      </c>
      <c r="I2223" s="214"/>
      <c r="J2223" s="210"/>
      <c r="K2223" s="210"/>
      <c r="L2223" s="215"/>
      <c r="M2223" s="216"/>
      <c r="N2223" s="217"/>
      <c r="O2223" s="217"/>
      <c r="P2223" s="217"/>
      <c r="Q2223" s="217"/>
      <c r="R2223" s="217"/>
      <c r="S2223" s="217"/>
      <c r="T2223" s="218"/>
      <c r="AT2223" s="219" t="s">
        <v>154</v>
      </c>
      <c r="AU2223" s="219" t="s">
        <v>78</v>
      </c>
      <c r="AV2223" s="14" t="s">
        <v>78</v>
      </c>
      <c r="AW2223" s="14" t="s">
        <v>31</v>
      </c>
      <c r="AX2223" s="14" t="s">
        <v>69</v>
      </c>
      <c r="AY2223" s="219" t="s">
        <v>144</v>
      </c>
    </row>
    <row r="2224" spans="1:65" s="14" customFormat="1" ht="10.199999999999999">
      <c r="B2224" s="209"/>
      <c r="C2224" s="210"/>
      <c r="D2224" s="200" t="s">
        <v>154</v>
      </c>
      <c r="E2224" s="211" t="s">
        <v>19</v>
      </c>
      <c r="F2224" s="212" t="s">
        <v>2364</v>
      </c>
      <c r="G2224" s="210"/>
      <c r="H2224" s="213">
        <v>0.621</v>
      </c>
      <c r="I2224" s="214"/>
      <c r="J2224" s="210"/>
      <c r="K2224" s="210"/>
      <c r="L2224" s="215"/>
      <c r="M2224" s="216"/>
      <c r="N2224" s="217"/>
      <c r="O2224" s="217"/>
      <c r="P2224" s="217"/>
      <c r="Q2224" s="217"/>
      <c r="R2224" s="217"/>
      <c r="S2224" s="217"/>
      <c r="T2224" s="218"/>
      <c r="AT2224" s="219" t="s">
        <v>154</v>
      </c>
      <c r="AU2224" s="219" t="s">
        <v>78</v>
      </c>
      <c r="AV2224" s="14" t="s">
        <v>78</v>
      </c>
      <c r="AW2224" s="14" t="s">
        <v>31</v>
      </c>
      <c r="AX2224" s="14" t="s">
        <v>69</v>
      </c>
      <c r="AY2224" s="219" t="s">
        <v>144</v>
      </c>
    </row>
    <row r="2225" spans="1:65" s="15" customFormat="1" ht="10.199999999999999">
      <c r="B2225" s="220"/>
      <c r="C2225" s="221"/>
      <c r="D2225" s="200" t="s">
        <v>154</v>
      </c>
      <c r="E2225" s="222" t="s">
        <v>19</v>
      </c>
      <c r="F2225" s="223" t="s">
        <v>158</v>
      </c>
      <c r="G2225" s="221"/>
      <c r="H2225" s="224">
        <v>6.5110000000000001</v>
      </c>
      <c r="I2225" s="225"/>
      <c r="J2225" s="221"/>
      <c r="K2225" s="221"/>
      <c r="L2225" s="226"/>
      <c r="M2225" s="227"/>
      <c r="N2225" s="228"/>
      <c r="O2225" s="228"/>
      <c r="P2225" s="228"/>
      <c r="Q2225" s="228"/>
      <c r="R2225" s="228"/>
      <c r="S2225" s="228"/>
      <c r="T2225" s="229"/>
      <c r="AT2225" s="230" t="s">
        <v>154</v>
      </c>
      <c r="AU2225" s="230" t="s">
        <v>78</v>
      </c>
      <c r="AV2225" s="15" t="s">
        <v>106</v>
      </c>
      <c r="AW2225" s="15" t="s">
        <v>31</v>
      </c>
      <c r="AX2225" s="15" t="s">
        <v>74</v>
      </c>
      <c r="AY2225" s="230" t="s">
        <v>144</v>
      </c>
    </row>
    <row r="2226" spans="1:65" s="2" customFormat="1" ht="16.5" customHeight="1">
      <c r="A2226" s="36"/>
      <c r="B2226" s="37"/>
      <c r="C2226" s="180" t="s">
        <v>2365</v>
      </c>
      <c r="D2226" s="180" t="s">
        <v>146</v>
      </c>
      <c r="E2226" s="181" t="s">
        <v>2366</v>
      </c>
      <c r="F2226" s="182" t="s">
        <v>2367</v>
      </c>
      <c r="G2226" s="183" t="s">
        <v>149</v>
      </c>
      <c r="H2226" s="184">
        <v>6.6820000000000004</v>
      </c>
      <c r="I2226" s="185"/>
      <c r="J2226" s="186">
        <f>ROUND(I2226*H2226,2)</f>
        <v>0</v>
      </c>
      <c r="K2226" s="182" t="s">
        <v>150</v>
      </c>
      <c r="L2226" s="41"/>
      <c r="M2226" s="187" t="s">
        <v>19</v>
      </c>
      <c r="N2226" s="188" t="s">
        <v>40</v>
      </c>
      <c r="O2226" s="66"/>
      <c r="P2226" s="189">
        <f>O2226*H2226</f>
        <v>0</v>
      </c>
      <c r="Q2226" s="189">
        <v>1.2659999999999999E-2</v>
      </c>
      <c r="R2226" s="189">
        <f>Q2226*H2226</f>
        <v>8.4594119999999995E-2</v>
      </c>
      <c r="S2226" s="189">
        <v>0</v>
      </c>
      <c r="T2226" s="190">
        <f>S2226*H2226</f>
        <v>0</v>
      </c>
      <c r="U2226" s="36"/>
      <c r="V2226" s="36"/>
      <c r="W2226" s="36"/>
      <c r="X2226" s="36"/>
      <c r="Y2226" s="36"/>
      <c r="Z2226" s="36"/>
      <c r="AA2226" s="36"/>
      <c r="AB2226" s="36"/>
      <c r="AC2226" s="36"/>
      <c r="AD2226" s="36"/>
      <c r="AE2226" s="36"/>
      <c r="AR2226" s="191" t="s">
        <v>542</v>
      </c>
      <c r="AT2226" s="191" t="s">
        <v>146</v>
      </c>
      <c r="AU2226" s="191" t="s">
        <v>78</v>
      </c>
      <c r="AY2226" s="19" t="s">
        <v>144</v>
      </c>
      <c r="BE2226" s="192">
        <f>IF(N2226="základní",J2226,0)</f>
        <v>0</v>
      </c>
      <c r="BF2226" s="192">
        <f>IF(N2226="snížená",J2226,0)</f>
        <v>0</v>
      </c>
      <c r="BG2226" s="192">
        <f>IF(N2226="zákl. přenesená",J2226,0)</f>
        <v>0</v>
      </c>
      <c r="BH2226" s="192">
        <f>IF(N2226="sníž. přenesená",J2226,0)</f>
        <v>0</v>
      </c>
      <c r="BI2226" s="192">
        <f>IF(N2226="nulová",J2226,0)</f>
        <v>0</v>
      </c>
      <c r="BJ2226" s="19" t="s">
        <v>74</v>
      </c>
      <c r="BK2226" s="192">
        <f>ROUND(I2226*H2226,2)</f>
        <v>0</v>
      </c>
      <c r="BL2226" s="19" t="s">
        <v>542</v>
      </c>
      <c r="BM2226" s="191" t="s">
        <v>2368</v>
      </c>
    </row>
    <row r="2227" spans="1:65" s="2" customFormat="1" ht="10.199999999999999">
      <c r="A2227" s="36"/>
      <c r="B2227" s="37"/>
      <c r="C2227" s="38"/>
      <c r="D2227" s="193" t="s">
        <v>152</v>
      </c>
      <c r="E2227" s="38"/>
      <c r="F2227" s="194" t="s">
        <v>2369</v>
      </c>
      <c r="G2227" s="38"/>
      <c r="H2227" s="38"/>
      <c r="I2227" s="195"/>
      <c r="J2227" s="38"/>
      <c r="K2227" s="38"/>
      <c r="L2227" s="41"/>
      <c r="M2227" s="196"/>
      <c r="N2227" s="197"/>
      <c r="O2227" s="66"/>
      <c r="P2227" s="66"/>
      <c r="Q2227" s="66"/>
      <c r="R2227" s="66"/>
      <c r="S2227" s="66"/>
      <c r="T2227" s="67"/>
      <c r="U2227" s="36"/>
      <c r="V2227" s="36"/>
      <c r="W2227" s="36"/>
      <c r="X2227" s="36"/>
      <c r="Y2227" s="36"/>
      <c r="Z2227" s="36"/>
      <c r="AA2227" s="36"/>
      <c r="AB2227" s="36"/>
      <c r="AC2227" s="36"/>
      <c r="AD2227" s="36"/>
      <c r="AE2227" s="36"/>
      <c r="AT2227" s="19" t="s">
        <v>152</v>
      </c>
      <c r="AU2227" s="19" t="s">
        <v>78</v>
      </c>
    </row>
    <row r="2228" spans="1:65" s="13" customFormat="1" ht="10.199999999999999">
      <c r="B2228" s="198"/>
      <c r="C2228" s="199"/>
      <c r="D2228" s="200" t="s">
        <v>154</v>
      </c>
      <c r="E2228" s="201" t="s">
        <v>19</v>
      </c>
      <c r="F2228" s="202" t="s">
        <v>2370</v>
      </c>
      <c r="G2228" s="199"/>
      <c r="H2228" s="201" t="s">
        <v>19</v>
      </c>
      <c r="I2228" s="203"/>
      <c r="J2228" s="199"/>
      <c r="K2228" s="199"/>
      <c r="L2228" s="204"/>
      <c r="M2228" s="205"/>
      <c r="N2228" s="206"/>
      <c r="O2228" s="206"/>
      <c r="P2228" s="206"/>
      <c r="Q2228" s="206"/>
      <c r="R2228" s="206"/>
      <c r="S2228" s="206"/>
      <c r="T2228" s="207"/>
      <c r="AT2228" s="208" t="s">
        <v>154</v>
      </c>
      <c r="AU2228" s="208" t="s">
        <v>78</v>
      </c>
      <c r="AV2228" s="13" t="s">
        <v>74</v>
      </c>
      <c r="AW2228" s="13" t="s">
        <v>31</v>
      </c>
      <c r="AX2228" s="13" t="s">
        <v>69</v>
      </c>
      <c r="AY2228" s="208" t="s">
        <v>144</v>
      </c>
    </row>
    <row r="2229" spans="1:65" s="14" customFormat="1" ht="10.199999999999999">
      <c r="B2229" s="209"/>
      <c r="C2229" s="210"/>
      <c r="D2229" s="200" t="s">
        <v>154</v>
      </c>
      <c r="E2229" s="211" t="s">
        <v>19</v>
      </c>
      <c r="F2229" s="212" t="s">
        <v>2371</v>
      </c>
      <c r="G2229" s="210"/>
      <c r="H2229" s="213">
        <v>6.6820000000000004</v>
      </c>
      <c r="I2229" s="214"/>
      <c r="J2229" s="210"/>
      <c r="K2229" s="210"/>
      <c r="L2229" s="215"/>
      <c r="M2229" s="216"/>
      <c r="N2229" s="217"/>
      <c r="O2229" s="217"/>
      <c r="P2229" s="217"/>
      <c r="Q2229" s="217"/>
      <c r="R2229" s="217"/>
      <c r="S2229" s="217"/>
      <c r="T2229" s="218"/>
      <c r="AT2229" s="219" t="s">
        <v>154</v>
      </c>
      <c r="AU2229" s="219" t="s">
        <v>78</v>
      </c>
      <c r="AV2229" s="14" t="s">
        <v>78</v>
      </c>
      <c r="AW2229" s="14" t="s">
        <v>31</v>
      </c>
      <c r="AX2229" s="14" t="s">
        <v>69</v>
      </c>
      <c r="AY2229" s="219" t="s">
        <v>144</v>
      </c>
    </row>
    <row r="2230" spans="1:65" s="15" customFormat="1" ht="10.199999999999999">
      <c r="B2230" s="220"/>
      <c r="C2230" s="221"/>
      <c r="D2230" s="200" t="s">
        <v>154</v>
      </c>
      <c r="E2230" s="222" t="s">
        <v>19</v>
      </c>
      <c r="F2230" s="223" t="s">
        <v>158</v>
      </c>
      <c r="G2230" s="221"/>
      <c r="H2230" s="224">
        <v>6.6820000000000004</v>
      </c>
      <c r="I2230" s="225"/>
      <c r="J2230" s="221"/>
      <c r="K2230" s="221"/>
      <c r="L2230" s="226"/>
      <c r="M2230" s="227"/>
      <c r="N2230" s="228"/>
      <c r="O2230" s="228"/>
      <c r="P2230" s="228"/>
      <c r="Q2230" s="228"/>
      <c r="R2230" s="228"/>
      <c r="S2230" s="228"/>
      <c r="T2230" s="229"/>
      <c r="AT2230" s="230" t="s">
        <v>154</v>
      </c>
      <c r="AU2230" s="230" t="s">
        <v>78</v>
      </c>
      <c r="AV2230" s="15" t="s">
        <v>106</v>
      </c>
      <c r="AW2230" s="15" t="s">
        <v>31</v>
      </c>
      <c r="AX2230" s="15" t="s">
        <v>74</v>
      </c>
      <c r="AY2230" s="230" t="s">
        <v>144</v>
      </c>
    </row>
    <row r="2231" spans="1:65" s="2" customFormat="1" ht="24.15" customHeight="1">
      <c r="A2231" s="36"/>
      <c r="B2231" s="37"/>
      <c r="C2231" s="180" t="s">
        <v>2372</v>
      </c>
      <c r="D2231" s="180" t="s">
        <v>146</v>
      </c>
      <c r="E2231" s="181" t="s">
        <v>2373</v>
      </c>
      <c r="F2231" s="182" t="s">
        <v>2374</v>
      </c>
      <c r="G2231" s="183" t="s">
        <v>232</v>
      </c>
      <c r="H2231" s="184">
        <v>40.527999999999999</v>
      </c>
      <c r="I2231" s="185"/>
      <c r="J2231" s="186">
        <f>ROUND(I2231*H2231,2)</f>
        <v>0</v>
      </c>
      <c r="K2231" s="182" t="s">
        <v>150</v>
      </c>
      <c r="L2231" s="41"/>
      <c r="M2231" s="187" t="s">
        <v>19</v>
      </c>
      <c r="N2231" s="188" t="s">
        <v>40</v>
      </c>
      <c r="O2231" s="66"/>
      <c r="P2231" s="189">
        <f>O2231*H2231</f>
        <v>0</v>
      </c>
      <c r="Q2231" s="189">
        <v>1.5789999999999998E-2</v>
      </c>
      <c r="R2231" s="189">
        <f>Q2231*H2231</f>
        <v>0.63993711999999991</v>
      </c>
      <c r="S2231" s="189">
        <v>0</v>
      </c>
      <c r="T2231" s="190">
        <f>S2231*H2231</f>
        <v>0</v>
      </c>
      <c r="U2231" s="36"/>
      <c r="V2231" s="36"/>
      <c r="W2231" s="36"/>
      <c r="X2231" s="36"/>
      <c r="Y2231" s="36"/>
      <c r="Z2231" s="36"/>
      <c r="AA2231" s="36"/>
      <c r="AB2231" s="36"/>
      <c r="AC2231" s="36"/>
      <c r="AD2231" s="36"/>
      <c r="AE2231" s="36"/>
      <c r="AR2231" s="191" t="s">
        <v>542</v>
      </c>
      <c r="AT2231" s="191" t="s">
        <v>146</v>
      </c>
      <c r="AU2231" s="191" t="s">
        <v>78</v>
      </c>
      <c r="AY2231" s="19" t="s">
        <v>144</v>
      </c>
      <c r="BE2231" s="192">
        <f>IF(N2231="základní",J2231,0)</f>
        <v>0</v>
      </c>
      <c r="BF2231" s="192">
        <f>IF(N2231="snížená",J2231,0)</f>
        <v>0</v>
      </c>
      <c r="BG2231" s="192">
        <f>IF(N2231="zákl. přenesená",J2231,0)</f>
        <v>0</v>
      </c>
      <c r="BH2231" s="192">
        <f>IF(N2231="sníž. přenesená",J2231,0)</f>
        <v>0</v>
      </c>
      <c r="BI2231" s="192">
        <f>IF(N2231="nulová",J2231,0)</f>
        <v>0</v>
      </c>
      <c r="BJ2231" s="19" t="s">
        <v>74</v>
      </c>
      <c r="BK2231" s="192">
        <f>ROUND(I2231*H2231,2)</f>
        <v>0</v>
      </c>
      <c r="BL2231" s="19" t="s">
        <v>542</v>
      </c>
      <c r="BM2231" s="191" t="s">
        <v>2375</v>
      </c>
    </row>
    <row r="2232" spans="1:65" s="2" customFormat="1" ht="10.199999999999999">
      <c r="A2232" s="36"/>
      <c r="B2232" s="37"/>
      <c r="C2232" s="38"/>
      <c r="D2232" s="193" t="s">
        <v>152</v>
      </c>
      <c r="E2232" s="38"/>
      <c r="F2232" s="194" t="s">
        <v>2376</v>
      </c>
      <c r="G2232" s="38"/>
      <c r="H2232" s="38"/>
      <c r="I2232" s="195"/>
      <c r="J2232" s="38"/>
      <c r="K2232" s="38"/>
      <c r="L2232" s="41"/>
      <c r="M2232" s="196"/>
      <c r="N2232" s="197"/>
      <c r="O2232" s="66"/>
      <c r="P2232" s="66"/>
      <c r="Q2232" s="66"/>
      <c r="R2232" s="66"/>
      <c r="S2232" s="66"/>
      <c r="T2232" s="67"/>
      <c r="U2232" s="36"/>
      <c r="V2232" s="36"/>
      <c r="W2232" s="36"/>
      <c r="X2232" s="36"/>
      <c r="Y2232" s="36"/>
      <c r="Z2232" s="36"/>
      <c r="AA2232" s="36"/>
      <c r="AB2232" s="36"/>
      <c r="AC2232" s="36"/>
      <c r="AD2232" s="36"/>
      <c r="AE2232" s="36"/>
      <c r="AT2232" s="19" t="s">
        <v>152</v>
      </c>
      <c r="AU2232" s="19" t="s">
        <v>78</v>
      </c>
    </row>
    <row r="2233" spans="1:65" s="13" customFormat="1" ht="10.199999999999999">
      <c r="B2233" s="198"/>
      <c r="C2233" s="199"/>
      <c r="D2233" s="200" t="s">
        <v>154</v>
      </c>
      <c r="E2233" s="201" t="s">
        <v>19</v>
      </c>
      <c r="F2233" s="202" t="s">
        <v>2075</v>
      </c>
      <c r="G2233" s="199"/>
      <c r="H2233" s="201" t="s">
        <v>19</v>
      </c>
      <c r="I2233" s="203"/>
      <c r="J2233" s="199"/>
      <c r="K2233" s="199"/>
      <c r="L2233" s="204"/>
      <c r="M2233" s="205"/>
      <c r="N2233" s="206"/>
      <c r="O2233" s="206"/>
      <c r="P2233" s="206"/>
      <c r="Q2233" s="206"/>
      <c r="R2233" s="206"/>
      <c r="S2233" s="206"/>
      <c r="T2233" s="207"/>
      <c r="AT2233" s="208" t="s">
        <v>154</v>
      </c>
      <c r="AU2233" s="208" t="s">
        <v>78</v>
      </c>
      <c r="AV2233" s="13" t="s">
        <v>74</v>
      </c>
      <c r="AW2233" s="13" t="s">
        <v>31</v>
      </c>
      <c r="AX2233" s="13" t="s">
        <v>69</v>
      </c>
      <c r="AY2233" s="208" t="s">
        <v>144</v>
      </c>
    </row>
    <row r="2234" spans="1:65" s="14" customFormat="1" ht="10.199999999999999">
      <c r="B2234" s="209"/>
      <c r="C2234" s="210"/>
      <c r="D2234" s="200" t="s">
        <v>154</v>
      </c>
      <c r="E2234" s="211" t="s">
        <v>19</v>
      </c>
      <c r="F2234" s="212" t="s">
        <v>2377</v>
      </c>
      <c r="G2234" s="210"/>
      <c r="H2234" s="213">
        <v>37.01</v>
      </c>
      <c r="I2234" s="214"/>
      <c r="J2234" s="210"/>
      <c r="K2234" s="210"/>
      <c r="L2234" s="215"/>
      <c r="M2234" s="216"/>
      <c r="N2234" s="217"/>
      <c r="O2234" s="217"/>
      <c r="P2234" s="217"/>
      <c r="Q2234" s="217"/>
      <c r="R2234" s="217"/>
      <c r="S2234" s="217"/>
      <c r="T2234" s="218"/>
      <c r="AT2234" s="219" t="s">
        <v>154</v>
      </c>
      <c r="AU2234" s="219" t="s">
        <v>78</v>
      </c>
      <c r="AV2234" s="14" t="s">
        <v>78</v>
      </c>
      <c r="AW2234" s="14" t="s">
        <v>31</v>
      </c>
      <c r="AX2234" s="14" t="s">
        <v>69</v>
      </c>
      <c r="AY2234" s="219" t="s">
        <v>144</v>
      </c>
    </row>
    <row r="2235" spans="1:65" s="13" customFormat="1" ht="10.199999999999999">
      <c r="B2235" s="198"/>
      <c r="C2235" s="199"/>
      <c r="D2235" s="200" t="s">
        <v>154</v>
      </c>
      <c r="E2235" s="201" t="s">
        <v>19</v>
      </c>
      <c r="F2235" s="202" t="s">
        <v>2077</v>
      </c>
      <c r="G2235" s="199"/>
      <c r="H2235" s="201" t="s">
        <v>19</v>
      </c>
      <c r="I2235" s="203"/>
      <c r="J2235" s="199"/>
      <c r="K2235" s="199"/>
      <c r="L2235" s="204"/>
      <c r="M2235" s="205"/>
      <c r="N2235" s="206"/>
      <c r="O2235" s="206"/>
      <c r="P2235" s="206"/>
      <c r="Q2235" s="206"/>
      <c r="R2235" s="206"/>
      <c r="S2235" s="206"/>
      <c r="T2235" s="207"/>
      <c r="AT2235" s="208" t="s">
        <v>154</v>
      </c>
      <c r="AU2235" s="208" t="s">
        <v>78</v>
      </c>
      <c r="AV2235" s="13" t="s">
        <v>74</v>
      </c>
      <c r="AW2235" s="13" t="s">
        <v>31</v>
      </c>
      <c r="AX2235" s="13" t="s">
        <v>69</v>
      </c>
      <c r="AY2235" s="208" t="s">
        <v>144</v>
      </c>
    </row>
    <row r="2236" spans="1:65" s="14" customFormat="1" ht="10.199999999999999">
      <c r="B2236" s="209"/>
      <c r="C2236" s="210"/>
      <c r="D2236" s="200" t="s">
        <v>154</v>
      </c>
      <c r="E2236" s="211" t="s">
        <v>19</v>
      </c>
      <c r="F2236" s="212" t="s">
        <v>2378</v>
      </c>
      <c r="G2236" s="210"/>
      <c r="H2236" s="213">
        <v>3.5179999999999998</v>
      </c>
      <c r="I2236" s="214"/>
      <c r="J2236" s="210"/>
      <c r="K2236" s="210"/>
      <c r="L2236" s="215"/>
      <c r="M2236" s="216"/>
      <c r="N2236" s="217"/>
      <c r="O2236" s="217"/>
      <c r="P2236" s="217"/>
      <c r="Q2236" s="217"/>
      <c r="R2236" s="217"/>
      <c r="S2236" s="217"/>
      <c r="T2236" s="218"/>
      <c r="AT2236" s="219" t="s">
        <v>154</v>
      </c>
      <c r="AU2236" s="219" t="s">
        <v>78</v>
      </c>
      <c r="AV2236" s="14" t="s">
        <v>78</v>
      </c>
      <c r="AW2236" s="14" t="s">
        <v>31</v>
      </c>
      <c r="AX2236" s="14" t="s">
        <v>69</v>
      </c>
      <c r="AY2236" s="219" t="s">
        <v>144</v>
      </c>
    </row>
    <row r="2237" spans="1:65" s="15" customFormat="1" ht="10.199999999999999">
      <c r="B2237" s="220"/>
      <c r="C2237" s="221"/>
      <c r="D2237" s="200" t="s">
        <v>154</v>
      </c>
      <c r="E2237" s="222" t="s">
        <v>19</v>
      </c>
      <c r="F2237" s="223" t="s">
        <v>158</v>
      </c>
      <c r="G2237" s="221"/>
      <c r="H2237" s="224">
        <v>40.527999999999999</v>
      </c>
      <c r="I2237" s="225"/>
      <c r="J2237" s="221"/>
      <c r="K2237" s="221"/>
      <c r="L2237" s="226"/>
      <c r="M2237" s="227"/>
      <c r="N2237" s="228"/>
      <c r="O2237" s="228"/>
      <c r="P2237" s="228"/>
      <c r="Q2237" s="228"/>
      <c r="R2237" s="228"/>
      <c r="S2237" s="228"/>
      <c r="T2237" s="229"/>
      <c r="AT2237" s="230" t="s">
        <v>154</v>
      </c>
      <c r="AU2237" s="230" t="s">
        <v>78</v>
      </c>
      <c r="AV2237" s="15" t="s">
        <v>106</v>
      </c>
      <c r="AW2237" s="15" t="s">
        <v>31</v>
      </c>
      <c r="AX2237" s="15" t="s">
        <v>74</v>
      </c>
      <c r="AY2237" s="230" t="s">
        <v>144</v>
      </c>
    </row>
    <row r="2238" spans="1:65" s="2" customFormat="1" ht="16.5" customHeight="1">
      <c r="A2238" s="36"/>
      <c r="B2238" s="37"/>
      <c r="C2238" s="180" t="s">
        <v>2379</v>
      </c>
      <c r="D2238" s="180" t="s">
        <v>146</v>
      </c>
      <c r="E2238" s="181" t="s">
        <v>2380</v>
      </c>
      <c r="F2238" s="182" t="s">
        <v>2381</v>
      </c>
      <c r="G2238" s="183" t="s">
        <v>232</v>
      </c>
      <c r="H2238" s="184">
        <v>40.527999999999999</v>
      </c>
      <c r="I2238" s="185"/>
      <c r="J2238" s="186">
        <f>ROUND(I2238*H2238,2)</f>
        <v>0</v>
      </c>
      <c r="K2238" s="182" t="s">
        <v>150</v>
      </c>
      <c r="L2238" s="41"/>
      <c r="M2238" s="187" t="s">
        <v>19</v>
      </c>
      <c r="N2238" s="188" t="s">
        <v>40</v>
      </c>
      <c r="O2238" s="66"/>
      <c r="P2238" s="189">
        <f>O2238*H2238</f>
        <v>0</v>
      </c>
      <c r="Q2238" s="189">
        <v>2.0000000000000001E-4</v>
      </c>
      <c r="R2238" s="189">
        <f>Q2238*H2238</f>
        <v>8.1055999999999993E-3</v>
      </c>
      <c r="S2238" s="189">
        <v>0</v>
      </c>
      <c r="T2238" s="190">
        <f>S2238*H2238</f>
        <v>0</v>
      </c>
      <c r="U2238" s="36"/>
      <c r="V2238" s="36"/>
      <c r="W2238" s="36"/>
      <c r="X2238" s="36"/>
      <c r="Y2238" s="36"/>
      <c r="Z2238" s="36"/>
      <c r="AA2238" s="36"/>
      <c r="AB2238" s="36"/>
      <c r="AC2238" s="36"/>
      <c r="AD2238" s="36"/>
      <c r="AE2238" s="36"/>
      <c r="AR2238" s="191" t="s">
        <v>542</v>
      </c>
      <c r="AT2238" s="191" t="s">
        <v>146</v>
      </c>
      <c r="AU2238" s="191" t="s">
        <v>78</v>
      </c>
      <c r="AY2238" s="19" t="s">
        <v>144</v>
      </c>
      <c r="BE2238" s="192">
        <f>IF(N2238="základní",J2238,0)</f>
        <v>0</v>
      </c>
      <c r="BF2238" s="192">
        <f>IF(N2238="snížená",J2238,0)</f>
        <v>0</v>
      </c>
      <c r="BG2238" s="192">
        <f>IF(N2238="zákl. přenesená",J2238,0)</f>
        <v>0</v>
      </c>
      <c r="BH2238" s="192">
        <f>IF(N2238="sníž. přenesená",J2238,0)</f>
        <v>0</v>
      </c>
      <c r="BI2238" s="192">
        <f>IF(N2238="nulová",J2238,0)</f>
        <v>0</v>
      </c>
      <c r="BJ2238" s="19" t="s">
        <v>74</v>
      </c>
      <c r="BK2238" s="192">
        <f>ROUND(I2238*H2238,2)</f>
        <v>0</v>
      </c>
      <c r="BL2238" s="19" t="s">
        <v>542</v>
      </c>
      <c r="BM2238" s="191" t="s">
        <v>2382</v>
      </c>
    </row>
    <row r="2239" spans="1:65" s="2" customFormat="1" ht="10.199999999999999">
      <c r="A2239" s="36"/>
      <c r="B2239" s="37"/>
      <c r="C2239" s="38"/>
      <c r="D2239" s="193" t="s">
        <v>152</v>
      </c>
      <c r="E2239" s="38"/>
      <c r="F2239" s="194" t="s">
        <v>2383</v>
      </c>
      <c r="G2239" s="38"/>
      <c r="H2239" s="38"/>
      <c r="I2239" s="195"/>
      <c r="J2239" s="38"/>
      <c r="K2239" s="38"/>
      <c r="L2239" s="41"/>
      <c r="M2239" s="196"/>
      <c r="N2239" s="197"/>
      <c r="O2239" s="66"/>
      <c r="P2239" s="66"/>
      <c r="Q2239" s="66"/>
      <c r="R2239" s="66"/>
      <c r="S2239" s="66"/>
      <c r="T2239" s="67"/>
      <c r="U2239" s="36"/>
      <c r="V2239" s="36"/>
      <c r="W2239" s="36"/>
      <c r="X2239" s="36"/>
      <c r="Y2239" s="36"/>
      <c r="Z2239" s="36"/>
      <c r="AA2239" s="36"/>
      <c r="AB2239" s="36"/>
      <c r="AC2239" s="36"/>
      <c r="AD2239" s="36"/>
      <c r="AE2239" s="36"/>
      <c r="AT2239" s="19" t="s">
        <v>152</v>
      </c>
      <c r="AU2239" s="19" t="s">
        <v>78</v>
      </c>
    </row>
    <row r="2240" spans="1:65" s="2" customFormat="1" ht="24.15" customHeight="1">
      <c r="A2240" s="36"/>
      <c r="B2240" s="37"/>
      <c r="C2240" s="180" t="s">
        <v>2384</v>
      </c>
      <c r="D2240" s="180" t="s">
        <v>146</v>
      </c>
      <c r="E2240" s="181" t="s">
        <v>2385</v>
      </c>
      <c r="F2240" s="182" t="s">
        <v>2386</v>
      </c>
      <c r="G2240" s="183" t="s">
        <v>250</v>
      </c>
      <c r="H2240" s="184">
        <v>80.400000000000006</v>
      </c>
      <c r="I2240" s="185"/>
      <c r="J2240" s="186">
        <f>ROUND(I2240*H2240,2)</f>
        <v>0</v>
      </c>
      <c r="K2240" s="182" t="s">
        <v>150</v>
      </c>
      <c r="L2240" s="41"/>
      <c r="M2240" s="187" t="s">
        <v>19</v>
      </c>
      <c r="N2240" s="188" t="s">
        <v>40</v>
      </c>
      <c r="O2240" s="66"/>
      <c r="P2240" s="189">
        <f>O2240*H2240</f>
        <v>0</v>
      </c>
      <c r="Q2240" s="189">
        <v>0</v>
      </c>
      <c r="R2240" s="189">
        <f>Q2240*H2240</f>
        <v>0</v>
      </c>
      <c r="S2240" s="189">
        <v>0</v>
      </c>
      <c r="T2240" s="190">
        <f>S2240*H2240</f>
        <v>0</v>
      </c>
      <c r="U2240" s="36"/>
      <c r="V2240" s="36"/>
      <c r="W2240" s="36"/>
      <c r="X2240" s="36"/>
      <c r="Y2240" s="36"/>
      <c r="Z2240" s="36"/>
      <c r="AA2240" s="36"/>
      <c r="AB2240" s="36"/>
      <c r="AC2240" s="36"/>
      <c r="AD2240" s="36"/>
      <c r="AE2240" s="36"/>
      <c r="AR2240" s="191" t="s">
        <v>542</v>
      </c>
      <c r="AT2240" s="191" t="s">
        <v>146</v>
      </c>
      <c r="AU2240" s="191" t="s">
        <v>78</v>
      </c>
      <c r="AY2240" s="19" t="s">
        <v>144</v>
      </c>
      <c r="BE2240" s="192">
        <f>IF(N2240="základní",J2240,0)</f>
        <v>0</v>
      </c>
      <c r="BF2240" s="192">
        <f>IF(N2240="snížená",J2240,0)</f>
        <v>0</v>
      </c>
      <c r="BG2240" s="192">
        <f>IF(N2240="zákl. přenesená",J2240,0)</f>
        <v>0</v>
      </c>
      <c r="BH2240" s="192">
        <f>IF(N2240="sníž. přenesená",J2240,0)</f>
        <v>0</v>
      </c>
      <c r="BI2240" s="192">
        <f>IF(N2240="nulová",J2240,0)</f>
        <v>0</v>
      </c>
      <c r="BJ2240" s="19" t="s">
        <v>74</v>
      </c>
      <c r="BK2240" s="192">
        <f>ROUND(I2240*H2240,2)</f>
        <v>0</v>
      </c>
      <c r="BL2240" s="19" t="s">
        <v>542</v>
      </c>
      <c r="BM2240" s="191" t="s">
        <v>2387</v>
      </c>
    </row>
    <row r="2241" spans="1:65" s="2" customFormat="1" ht="10.199999999999999">
      <c r="A2241" s="36"/>
      <c r="B2241" s="37"/>
      <c r="C2241" s="38"/>
      <c r="D2241" s="193" t="s">
        <v>152</v>
      </c>
      <c r="E2241" s="38"/>
      <c r="F2241" s="194" t="s">
        <v>2388</v>
      </c>
      <c r="G2241" s="38"/>
      <c r="H2241" s="38"/>
      <c r="I2241" s="195"/>
      <c r="J2241" s="38"/>
      <c r="K2241" s="38"/>
      <c r="L2241" s="41"/>
      <c r="M2241" s="196"/>
      <c r="N2241" s="197"/>
      <c r="O2241" s="66"/>
      <c r="P2241" s="66"/>
      <c r="Q2241" s="66"/>
      <c r="R2241" s="66"/>
      <c r="S2241" s="66"/>
      <c r="T2241" s="67"/>
      <c r="U2241" s="36"/>
      <c r="V2241" s="36"/>
      <c r="W2241" s="36"/>
      <c r="X2241" s="36"/>
      <c r="Y2241" s="36"/>
      <c r="Z2241" s="36"/>
      <c r="AA2241" s="36"/>
      <c r="AB2241" s="36"/>
      <c r="AC2241" s="36"/>
      <c r="AD2241" s="36"/>
      <c r="AE2241" s="36"/>
      <c r="AT2241" s="19" t="s">
        <v>152</v>
      </c>
      <c r="AU2241" s="19" t="s">
        <v>78</v>
      </c>
    </row>
    <row r="2242" spans="1:65" s="13" customFormat="1" ht="10.199999999999999">
      <c r="B2242" s="198"/>
      <c r="C2242" s="199"/>
      <c r="D2242" s="200" t="s">
        <v>154</v>
      </c>
      <c r="E2242" s="201" t="s">
        <v>19</v>
      </c>
      <c r="F2242" s="202" t="s">
        <v>2389</v>
      </c>
      <c r="G2242" s="199"/>
      <c r="H2242" s="201" t="s">
        <v>19</v>
      </c>
      <c r="I2242" s="203"/>
      <c r="J2242" s="199"/>
      <c r="K2242" s="199"/>
      <c r="L2242" s="204"/>
      <c r="M2242" s="205"/>
      <c r="N2242" s="206"/>
      <c r="O2242" s="206"/>
      <c r="P2242" s="206"/>
      <c r="Q2242" s="206"/>
      <c r="R2242" s="206"/>
      <c r="S2242" s="206"/>
      <c r="T2242" s="207"/>
      <c r="AT2242" s="208" t="s">
        <v>154</v>
      </c>
      <c r="AU2242" s="208" t="s">
        <v>78</v>
      </c>
      <c r="AV2242" s="13" t="s">
        <v>74</v>
      </c>
      <c r="AW2242" s="13" t="s">
        <v>31</v>
      </c>
      <c r="AX2242" s="13" t="s">
        <v>69</v>
      </c>
      <c r="AY2242" s="208" t="s">
        <v>144</v>
      </c>
    </row>
    <row r="2243" spans="1:65" s="13" customFormat="1" ht="10.199999999999999">
      <c r="B2243" s="198"/>
      <c r="C2243" s="199"/>
      <c r="D2243" s="200" t="s">
        <v>154</v>
      </c>
      <c r="E2243" s="201" t="s">
        <v>19</v>
      </c>
      <c r="F2243" s="202" t="s">
        <v>2390</v>
      </c>
      <c r="G2243" s="199"/>
      <c r="H2243" s="201" t="s">
        <v>19</v>
      </c>
      <c r="I2243" s="203"/>
      <c r="J2243" s="199"/>
      <c r="K2243" s="199"/>
      <c r="L2243" s="204"/>
      <c r="M2243" s="205"/>
      <c r="N2243" s="206"/>
      <c r="O2243" s="206"/>
      <c r="P2243" s="206"/>
      <c r="Q2243" s="206"/>
      <c r="R2243" s="206"/>
      <c r="S2243" s="206"/>
      <c r="T2243" s="207"/>
      <c r="AT2243" s="208" t="s">
        <v>154</v>
      </c>
      <c r="AU2243" s="208" t="s">
        <v>78</v>
      </c>
      <c r="AV2243" s="13" t="s">
        <v>74</v>
      </c>
      <c r="AW2243" s="13" t="s">
        <v>31</v>
      </c>
      <c r="AX2243" s="13" t="s">
        <v>69</v>
      </c>
      <c r="AY2243" s="208" t="s">
        <v>144</v>
      </c>
    </row>
    <row r="2244" spans="1:65" s="14" customFormat="1" ht="10.199999999999999">
      <c r="B2244" s="209"/>
      <c r="C2244" s="210"/>
      <c r="D2244" s="200" t="s">
        <v>154</v>
      </c>
      <c r="E2244" s="211" t="s">
        <v>19</v>
      </c>
      <c r="F2244" s="212" t="s">
        <v>2391</v>
      </c>
      <c r="G2244" s="210"/>
      <c r="H2244" s="213">
        <v>13.02</v>
      </c>
      <c r="I2244" s="214"/>
      <c r="J2244" s="210"/>
      <c r="K2244" s="210"/>
      <c r="L2244" s="215"/>
      <c r="M2244" s="216"/>
      <c r="N2244" s="217"/>
      <c r="O2244" s="217"/>
      <c r="P2244" s="217"/>
      <c r="Q2244" s="217"/>
      <c r="R2244" s="217"/>
      <c r="S2244" s="217"/>
      <c r="T2244" s="218"/>
      <c r="AT2244" s="219" t="s">
        <v>154</v>
      </c>
      <c r="AU2244" s="219" t="s">
        <v>78</v>
      </c>
      <c r="AV2244" s="14" t="s">
        <v>78</v>
      </c>
      <c r="AW2244" s="14" t="s">
        <v>31</v>
      </c>
      <c r="AX2244" s="14" t="s">
        <v>69</v>
      </c>
      <c r="AY2244" s="219" t="s">
        <v>144</v>
      </c>
    </row>
    <row r="2245" spans="1:65" s="13" customFormat="1" ht="10.199999999999999">
      <c r="B2245" s="198"/>
      <c r="C2245" s="199"/>
      <c r="D2245" s="200" t="s">
        <v>154</v>
      </c>
      <c r="E2245" s="201" t="s">
        <v>19</v>
      </c>
      <c r="F2245" s="202" t="s">
        <v>2392</v>
      </c>
      <c r="G2245" s="199"/>
      <c r="H2245" s="201" t="s">
        <v>19</v>
      </c>
      <c r="I2245" s="203"/>
      <c r="J2245" s="199"/>
      <c r="K2245" s="199"/>
      <c r="L2245" s="204"/>
      <c r="M2245" s="205"/>
      <c r="N2245" s="206"/>
      <c r="O2245" s="206"/>
      <c r="P2245" s="206"/>
      <c r="Q2245" s="206"/>
      <c r="R2245" s="206"/>
      <c r="S2245" s="206"/>
      <c r="T2245" s="207"/>
      <c r="AT2245" s="208" t="s">
        <v>154</v>
      </c>
      <c r="AU2245" s="208" t="s">
        <v>78</v>
      </c>
      <c r="AV2245" s="13" t="s">
        <v>74</v>
      </c>
      <c r="AW2245" s="13" t="s">
        <v>31</v>
      </c>
      <c r="AX2245" s="13" t="s">
        <v>69</v>
      </c>
      <c r="AY2245" s="208" t="s">
        <v>144</v>
      </c>
    </row>
    <row r="2246" spans="1:65" s="14" customFormat="1" ht="10.199999999999999">
      <c r="B2246" s="209"/>
      <c r="C2246" s="210"/>
      <c r="D2246" s="200" t="s">
        <v>154</v>
      </c>
      <c r="E2246" s="211" t="s">
        <v>19</v>
      </c>
      <c r="F2246" s="212" t="s">
        <v>2393</v>
      </c>
      <c r="G2246" s="210"/>
      <c r="H2246" s="213">
        <v>16.32</v>
      </c>
      <c r="I2246" s="214"/>
      <c r="J2246" s="210"/>
      <c r="K2246" s="210"/>
      <c r="L2246" s="215"/>
      <c r="M2246" s="216"/>
      <c r="N2246" s="217"/>
      <c r="O2246" s="217"/>
      <c r="P2246" s="217"/>
      <c r="Q2246" s="217"/>
      <c r="R2246" s="217"/>
      <c r="S2246" s="217"/>
      <c r="T2246" s="218"/>
      <c r="AT2246" s="219" t="s">
        <v>154</v>
      </c>
      <c r="AU2246" s="219" t="s">
        <v>78</v>
      </c>
      <c r="AV2246" s="14" t="s">
        <v>78</v>
      </c>
      <c r="AW2246" s="14" t="s">
        <v>31</v>
      </c>
      <c r="AX2246" s="14" t="s">
        <v>69</v>
      </c>
      <c r="AY2246" s="219" t="s">
        <v>144</v>
      </c>
    </row>
    <row r="2247" spans="1:65" s="14" customFormat="1" ht="10.199999999999999">
      <c r="B2247" s="209"/>
      <c r="C2247" s="210"/>
      <c r="D2247" s="200" t="s">
        <v>154</v>
      </c>
      <c r="E2247" s="211" t="s">
        <v>19</v>
      </c>
      <c r="F2247" s="212" t="s">
        <v>2394</v>
      </c>
      <c r="G2247" s="210"/>
      <c r="H2247" s="213">
        <v>5.6</v>
      </c>
      <c r="I2247" s="214"/>
      <c r="J2247" s="210"/>
      <c r="K2247" s="210"/>
      <c r="L2247" s="215"/>
      <c r="M2247" s="216"/>
      <c r="N2247" s="217"/>
      <c r="O2247" s="217"/>
      <c r="P2247" s="217"/>
      <c r="Q2247" s="217"/>
      <c r="R2247" s="217"/>
      <c r="S2247" s="217"/>
      <c r="T2247" s="218"/>
      <c r="AT2247" s="219" t="s">
        <v>154</v>
      </c>
      <c r="AU2247" s="219" t="s">
        <v>78</v>
      </c>
      <c r="AV2247" s="14" t="s">
        <v>78</v>
      </c>
      <c r="AW2247" s="14" t="s">
        <v>31</v>
      </c>
      <c r="AX2247" s="14" t="s">
        <v>69</v>
      </c>
      <c r="AY2247" s="219" t="s">
        <v>144</v>
      </c>
    </row>
    <row r="2248" spans="1:65" s="14" customFormat="1" ht="10.199999999999999">
      <c r="B2248" s="209"/>
      <c r="C2248" s="210"/>
      <c r="D2248" s="200" t="s">
        <v>154</v>
      </c>
      <c r="E2248" s="211" t="s">
        <v>19</v>
      </c>
      <c r="F2248" s="212" t="s">
        <v>2395</v>
      </c>
      <c r="G2248" s="210"/>
      <c r="H2248" s="213">
        <v>5.7</v>
      </c>
      <c r="I2248" s="214"/>
      <c r="J2248" s="210"/>
      <c r="K2248" s="210"/>
      <c r="L2248" s="215"/>
      <c r="M2248" s="216"/>
      <c r="N2248" s="217"/>
      <c r="O2248" s="217"/>
      <c r="P2248" s="217"/>
      <c r="Q2248" s="217"/>
      <c r="R2248" s="217"/>
      <c r="S2248" s="217"/>
      <c r="T2248" s="218"/>
      <c r="AT2248" s="219" t="s">
        <v>154</v>
      </c>
      <c r="AU2248" s="219" t="s">
        <v>78</v>
      </c>
      <c r="AV2248" s="14" t="s">
        <v>78</v>
      </c>
      <c r="AW2248" s="14" t="s">
        <v>31</v>
      </c>
      <c r="AX2248" s="14" t="s">
        <v>69</v>
      </c>
      <c r="AY2248" s="219" t="s">
        <v>144</v>
      </c>
    </row>
    <row r="2249" spans="1:65" s="13" customFormat="1" ht="10.199999999999999">
      <c r="B2249" s="198"/>
      <c r="C2249" s="199"/>
      <c r="D2249" s="200" t="s">
        <v>154</v>
      </c>
      <c r="E2249" s="201" t="s">
        <v>19</v>
      </c>
      <c r="F2249" s="202" t="s">
        <v>2396</v>
      </c>
      <c r="G2249" s="199"/>
      <c r="H2249" s="201" t="s">
        <v>19</v>
      </c>
      <c r="I2249" s="203"/>
      <c r="J2249" s="199"/>
      <c r="K2249" s="199"/>
      <c r="L2249" s="204"/>
      <c r="M2249" s="205"/>
      <c r="N2249" s="206"/>
      <c r="O2249" s="206"/>
      <c r="P2249" s="206"/>
      <c r="Q2249" s="206"/>
      <c r="R2249" s="206"/>
      <c r="S2249" s="206"/>
      <c r="T2249" s="207"/>
      <c r="AT2249" s="208" t="s">
        <v>154</v>
      </c>
      <c r="AU2249" s="208" t="s">
        <v>78</v>
      </c>
      <c r="AV2249" s="13" t="s">
        <v>74</v>
      </c>
      <c r="AW2249" s="13" t="s">
        <v>31</v>
      </c>
      <c r="AX2249" s="13" t="s">
        <v>69</v>
      </c>
      <c r="AY2249" s="208" t="s">
        <v>144</v>
      </c>
    </row>
    <row r="2250" spans="1:65" s="14" customFormat="1" ht="10.199999999999999">
      <c r="B2250" s="209"/>
      <c r="C2250" s="210"/>
      <c r="D2250" s="200" t="s">
        <v>154</v>
      </c>
      <c r="E2250" s="211" t="s">
        <v>19</v>
      </c>
      <c r="F2250" s="212" t="s">
        <v>2393</v>
      </c>
      <c r="G2250" s="210"/>
      <c r="H2250" s="213">
        <v>16.32</v>
      </c>
      <c r="I2250" s="214"/>
      <c r="J2250" s="210"/>
      <c r="K2250" s="210"/>
      <c r="L2250" s="215"/>
      <c r="M2250" s="216"/>
      <c r="N2250" s="217"/>
      <c r="O2250" s="217"/>
      <c r="P2250" s="217"/>
      <c r="Q2250" s="217"/>
      <c r="R2250" s="217"/>
      <c r="S2250" s="217"/>
      <c r="T2250" s="218"/>
      <c r="AT2250" s="219" t="s">
        <v>154</v>
      </c>
      <c r="AU2250" s="219" t="s">
        <v>78</v>
      </c>
      <c r="AV2250" s="14" t="s">
        <v>78</v>
      </c>
      <c r="AW2250" s="14" t="s">
        <v>31</v>
      </c>
      <c r="AX2250" s="14" t="s">
        <v>69</v>
      </c>
      <c r="AY2250" s="219" t="s">
        <v>144</v>
      </c>
    </row>
    <row r="2251" spans="1:65" s="14" customFormat="1" ht="10.199999999999999">
      <c r="B2251" s="209"/>
      <c r="C2251" s="210"/>
      <c r="D2251" s="200" t="s">
        <v>154</v>
      </c>
      <c r="E2251" s="211" t="s">
        <v>19</v>
      </c>
      <c r="F2251" s="212" t="s">
        <v>2397</v>
      </c>
      <c r="G2251" s="210"/>
      <c r="H2251" s="213">
        <v>23.44</v>
      </c>
      <c r="I2251" s="214"/>
      <c r="J2251" s="210"/>
      <c r="K2251" s="210"/>
      <c r="L2251" s="215"/>
      <c r="M2251" s="216"/>
      <c r="N2251" s="217"/>
      <c r="O2251" s="217"/>
      <c r="P2251" s="217"/>
      <c r="Q2251" s="217"/>
      <c r="R2251" s="217"/>
      <c r="S2251" s="217"/>
      <c r="T2251" s="218"/>
      <c r="AT2251" s="219" t="s">
        <v>154</v>
      </c>
      <c r="AU2251" s="219" t="s">
        <v>78</v>
      </c>
      <c r="AV2251" s="14" t="s">
        <v>78</v>
      </c>
      <c r="AW2251" s="14" t="s">
        <v>31</v>
      </c>
      <c r="AX2251" s="14" t="s">
        <v>69</v>
      </c>
      <c r="AY2251" s="219" t="s">
        <v>144</v>
      </c>
    </row>
    <row r="2252" spans="1:65" s="15" customFormat="1" ht="10.199999999999999">
      <c r="B2252" s="220"/>
      <c r="C2252" s="221"/>
      <c r="D2252" s="200" t="s">
        <v>154</v>
      </c>
      <c r="E2252" s="222" t="s">
        <v>19</v>
      </c>
      <c r="F2252" s="223" t="s">
        <v>158</v>
      </c>
      <c r="G2252" s="221"/>
      <c r="H2252" s="224">
        <v>80.400000000000006</v>
      </c>
      <c r="I2252" s="225"/>
      <c r="J2252" s="221"/>
      <c r="K2252" s="221"/>
      <c r="L2252" s="226"/>
      <c r="M2252" s="227"/>
      <c r="N2252" s="228"/>
      <c r="O2252" s="228"/>
      <c r="P2252" s="228"/>
      <c r="Q2252" s="228"/>
      <c r="R2252" s="228"/>
      <c r="S2252" s="228"/>
      <c r="T2252" s="229"/>
      <c r="AT2252" s="230" t="s">
        <v>154</v>
      </c>
      <c r="AU2252" s="230" t="s">
        <v>78</v>
      </c>
      <c r="AV2252" s="15" t="s">
        <v>106</v>
      </c>
      <c r="AW2252" s="15" t="s">
        <v>31</v>
      </c>
      <c r="AX2252" s="15" t="s">
        <v>74</v>
      </c>
      <c r="AY2252" s="230" t="s">
        <v>144</v>
      </c>
    </row>
    <row r="2253" spans="1:65" s="2" customFormat="1" ht="16.5" customHeight="1">
      <c r="A2253" s="36"/>
      <c r="B2253" s="37"/>
      <c r="C2253" s="231" t="s">
        <v>2398</v>
      </c>
      <c r="D2253" s="231" t="s">
        <v>195</v>
      </c>
      <c r="E2253" s="232" t="s">
        <v>2399</v>
      </c>
      <c r="F2253" s="233" t="s">
        <v>2400</v>
      </c>
      <c r="G2253" s="234" t="s">
        <v>149</v>
      </c>
      <c r="H2253" s="235">
        <v>1.5</v>
      </c>
      <c r="I2253" s="236"/>
      <c r="J2253" s="237">
        <f>ROUND(I2253*H2253,2)</f>
        <v>0</v>
      </c>
      <c r="K2253" s="233" t="s">
        <v>150</v>
      </c>
      <c r="L2253" s="238"/>
      <c r="M2253" s="239" t="s">
        <v>19</v>
      </c>
      <c r="N2253" s="240" t="s">
        <v>40</v>
      </c>
      <c r="O2253" s="66"/>
      <c r="P2253" s="189">
        <f>O2253*H2253</f>
        <v>0</v>
      </c>
      <c r="Q2253" s="189">
        <v>0.44</v>
      </c>
      <c r="R2253" s="189">
        <f>Q2253*H2253</f>
        <v>0.66</v>
      </c>
      <c r="S2253" s="189">
        <v>0</v>
      </c>
      <c r="T2253" s="190">
        <f>S2253*H2253</f>
        <v>0</v>
      </c>
      <c r="U2253" s="36"/>
      <c r="V2253" s="36"/>
      <c r="W2253" s="36"/>
      <c r="X2253" s="36"/>
      <c r="Y2253" s="36"/>
      <c r="Z2253" s="36"/>
      <c r="AA2253" s="36"/>
      <c r="AB2253" s="36"/>
      <c r="AC2253" s="36"/>
      <c r="AD2253" s="36"/>
      <c r="AE2253" s="36"/>
      <c r="AR2253" s="191" t="s">
        <v>684</v>
      </c>
      <c r="AT2253" s="191" t="s">
        <v>195</v>
      </c>
      <c r="AU2253" s="191" t="s">
        <v>78</v>
      </c>
      <c r="AY2253" s="19" t="s">
        <v>144</v>
      </c>
      <c r="BE2253" s="192">
        <f>IF(N2253="základní",J2253,0)</f>
        <v>0</v>
      </c>
      <c r="BF2253" s="192">
        <f>IF(N2253="snížená",J2253,0)</f>
        <v>0</v>
      </c>
      <c r="BG2253" s="192">
        <f>IF(N2253="zákl. přenesená",J2253,0)</f>
        <v>0</v>
      </c>
      <c r="BH2253" s="192">
        <f>IF(N2253="sníž. přenesená",J2253,0)</f>
        <v>0</v>
      </c>
      <c r="BI2253" s="192">
        <f>IF(N2253="nulová",J2253,0)</f>
        <v>0</v>
      </c>
      <c r="BJ2253" s="19" t="s">
        <v>74</v>
      </c>
      <c r="BK2253" s="192">
        <f>ROUND(I2253*H2253,2)</f>
        <v>0</v>
      </c>
      <c r="BL2253" s="19" t="s">
        <v>542</v>
      </c>
      <c r="BM2253" s="191" t="s">
        <v>2401</v>
      </c>
    </row>
    <row r="2254" spans="1:65" s="2" customFormat="1" ht="10.199999999999999">
      <c r="A2254" s="36"/>
      <c r="B2254" s="37"/>
      <c r="C2254" s="38"/>
      <c r="D2254" s="193" t="s">
        <v>152</v>
      </c>
      <c r="E2254" s="38"/>
      <c r="F2254" s="194" t="s">
        <v>2402</v>
      </c>
      <c r="G2254" s="38"/>
      <c r="H2254" s="38"/>
      <c r="I2254" s="195"/>
      <c r="J2254" s="38"/>
      <c r="K2254" s="38"/>
      <c r="L2254" s="41"/>
      <c r="M2254" s="196"/>
      <c r="N2254" s="197"/>
      <c r="O2254" s="66"/>
      <c r="P2254" s="66"/>
      <c r="Q2254" s="66"/>
      <c r="R2254" s="66"/>
      <c r="S2254" s="66"/>
      <c r="T2254" s="67"/>
      <c r="U2254" s="36"/>
      <c r="V2254" s="36"/>
      <c r="W2254" s="36"/>
      <c r="X2254" s="36"/>
      <c r="Y2254" s="36"/>
      <c r="Z2254" s="36"/>
      <c r="AA2254" s="36"/>
      <c r="AB2254" s="36"/>
      <c r="AC2254" s="36"/>
      <c r="AD2254" s="36"/>
      <c r="AE2254" s="36"/>
      <c r="AT2254" s="19" t="s">
        <v>152</v>
      </c>
      <c r="AU2254" s="19" t="s">
        <v>78</v>
      </c>
    </row>
    <row r="2255" spans="1:65" s="13" customFormat="1" ht="10.199999999999999">
      <c r="B2255" s="198"/>
      <c r="C2255" s="199"/>
      <c r="D2255" s="200" t="s">
        <v>154</v>
      </c>
      <c r="E2255" s="201" t="s">
        <v>19</v>
      </c>
      <c r="F2255" s="202" t="s">
        <v>1271</v>
      </c>
      <c r="G2255" s="199"/>
      <c r="H2255" s="201" t="s">
        <v>19</v>
      </c>
      <c r="I2255" s="203"/>
      <c r="J2255" s="199"/>
      <c r="K2255" s="199"/>
      <c r="L2255" s="204"/>
      <c r="M2255" s="205"/>
      <c r="N2255" s="206"/>
      <c r="O2255" s="206"/>
      <c r="P2255" s="206"/>
      <c r="Q2255" s="206"/>
      <c r="R2255" s="206"/>
      <c r="S2255" s="206"/>
      <c r="T2255" s="207"/>
      <c r="AT2255" s="208" t="s">
        <v>154</v>
      </c>
      <c r="AU2255" s="208" t="s">
        <v>78</v>
      </c>
      <c r="AV2255" s="13" t="s">
        <v>74</v>
      </c>
      <c r="AW2255" s="13" t="s">
        <v>31</v>
      </c>
      <c r="AX2255" s="13" t="s">
        <v>69</v>
      </c>
      <c r="AY2255" s="208" t="s">
        <v>144</v>
      </c>
    </row>
    <row r="2256" spans="1:65" s="13" customFormat="1" ht="10.199999999999999">
      <c r="B2256" s="198"/>
      <c r="C2256" s="199"/>
      <c r="D2256" s="200" t="s">
        <v>154</v>
      </c>
      <c r="E2256" s="201" t="s">
        <v>19</v>
      </c>
      <c r="F2256" s="202" t="s">
        <v>2389</v>
      </c>
      <c r="G2256" s="199"/>
      <c r="H2256" s="201" t="s">
        <v>19</v>
      </c>
      <c r="I2256" s="203"/>
      <c r="J2256" s="199"/>
      <c r="K2256" s="199"/>
      <c r="L2256" s="204"/>
      <c r="M2256" s="205"/>
      <c r="N2256" s="206"/>
      <c r="O2256" s="206"/>
      <c r="P2256" s="206"/>
      <c r="Q2256" s="206"/>
      <c r="R2256" s="206"/>
      <c r="S2256" s="206"/>
      <c r="T2256" s="207"/>
      <c r="AT2256" s="208" t="s">
        <v>154</v>
      </c>
      <c r="AU2256" s="208" t="s">
        <v>78</v>
      </c>
      <c r="AV2256" s="13" t="s">
        <v>74</v>
      </c>
      <c r="AW2256" s="13" t="s">
        <v>31</v>
      </c>
      <c r="AX2256" s="13" t="s">
        <v>69</v>
      </c>
      <c r="AY2256" s="208" t="s">
        <v>144</v>
      </c>
    </row>
    <row r="2257" spans="1:65" s="13" customFormat="1" ht="10.199999999999999">
      <c r="B2257" s="198"/>
      <c r="C2257" s="199"/>
      <c r="D2257" s="200" t="s">
        <v>154</v>
      </c>
      <c r="E2257" s="201" t="s">
        <v>19</v>
      </c>
      <c r="F2257" s="202" t="s">
        <v>2390</v>
      </c>
      <c r="G2257" s="199"/>
      <c r="H2257" s="201" t="s">
        <v>19</v>
      </c>
      <c r="I2257" s="203"/>
      <c r="J2257" s="199"/>
      <c r="K2257" s="199"/>
      <c r="L2257" s="204"/>
      <c r="M2257" s="205"/>
      <c r="N2257" s="206"/>
      <c r="O2257" s="206"/>
      <c r="P2257" s="206"/>
      <c r="Q2257" s="206"/>
      <c r="R2257" s="206"/>
      <c r="S2257" s="206"/>
      <c r="T2257" s="207"/>
      <c r="AT2257" s="208" t="s">
        <v>154</v>
      </c>
      <c r="AU2257" s="208" t="s">
        <v>78</v>
      </c>
      <c r="AV2257" s="13" t="s">
        <v>74</v>
      </c>
      <c r="AW2257" s="13" t="s">
        <v>31</v>
      </c>
      <c r="AX2257" s="13" t="s">
        <v>69</v>
      </c>
      <c r="AY2257" s="208" t="s">
        <v>144</v>
      </c>
    </row>
    <row r="2258" spans="1:65" s="14" customFormat="1" ht="10.199999999999999">
      <c r="B2258" s="209"/>
      <c r="C2258" s="210"/>
      <c r="D2258" s="200" t="s">
        <v>154</v>
      </c>
      <c r="E2258" s="211" t="s">
        <v>19</v>
      </c>
      <c r="F2258" s="212" t="s">
        <v>2403</v>
      </c>
      <c r="G2258" s="210"/>
      <c r="H2258" s="213">
        <v>0.34399999999999997</v>
      </c>
      <c r="I2258" s="214"/>
      <c r="J2258" s="210"/>
      <c r="K2258" s="210"/>
      <c r="L2258" s="215"/>
      <c r="M2258" s="216"/>
      <c r="N2258" s="217"/>
      <c r="O2258" s="217"/>
      <c r="P2258" s="217"/>
      <c r="Q2258" s="217"/>
      <c r="R2258" s="217"/>
      <c r="S2258" s="217"/>
      <c r="T2258" s="218"/>
      <c r="AT2258" s="219" t="s">
        <v>154</v>
      </c>
      <c r="AU2258" s="219" t="s">
        <v>78</v>
      </c>
      <c r="AV2258" s="14" t="s">
        <v>78</v>
      </c>
      <c r="AW2258" s="14" t="s">
        <v>31</v>
      </c>
      <c r="AX2258" s="14" t="s">
        <v>69</v>
      </c>
      <c r="AY2258" s="219" t="s">
        <v>144</v>
      </c>
    </row>
    <row r="2259" spans="1:65" s="13" customFormat="1" ht="10.199999999999999">
      <c r="B2259" s="198"/>
      <c r="C2259" s="199"/>
      <c r="D2259" s="200" t="s">
        <v>154</v>
      </c>
      <c r="E2259" s="201" t="s">
        <v>19</v>
      </c>
      <c r="F2259" s="202" t="s">
        <v>2392</v>
      </c>
      <c r="G2259" s="199"/>
      <c r="H2259" s="201" t="s">
        <v>19</v>
      </c>
      <c r="I2259" s="203"/>
      <c r="J2259" s="199"/>
      <c r="K2259" s="199"/>
      <c r="L2259" s="204"/>
      <c r="M2259" s="205"/>
      <c r="N2259" s="206"/>
      <c r="O2259" s="206"/>
      <c r="P2259" s="206"/>
      <c r="Q2259" s="206"/>
      <c r="R2259" s="206"/>
      <c r="S2259" s="206"/>
      <c r="T2259" s="207"/>
      <c r="AT2259" s="208" t="s">
        <v>154</v>
      </c>
      <c r="AU2259" s="208" t="s">
        <v>78</v>
      </c>
      <c r="AV2259" s="13" t="s">
        <v>74</v>
      </c>
      <c r="AW2259" s="13" t="s">
        <v>31</v>
      </c>
      <c r="AX2259" s="13" t="s">
        <v>69</v>
      </c>
      <c r="AY2259" s="208" t="s">
        <v>144</v>
      </c>
    </row>
    <row r="2260" spans="1:65" s="14" customFormat="1" ht="10.199999999999999">
      <c r="B2260" s="209"/>
      <c r="C2260" s="210"/>
      <c r="D2260" s="200" t="s">
        <v>154</v>
      </c>
      <c r="E2260" s="211" t="s">
        <v>19</v>
      </c>
      <c r="F2260" s="212" t="s">
        <v>2404</v>
      </c>
      <c r="G2260" s="210"/>
      <c r="H2260" s="213">
        <v>0.34499999999999997</v>
      </c>
      <c r="I2260" s="214"/>
      <c r="J2260" s="210"/>
      <c r="K2260" s="210"/>
      <c r="L2260" s="215"/>
      <c r="M2260" s="216"/>
      <c r="N2260" s="217"/>
      <c r="O2260" s="217"/>
      <c r="P2260" s="217"/>
      <c r="Q2260" s="217"/>
      <c r="R2260" s="217"/>
      <c r="S2260" s="217"/>
      <c r="T2260" s="218"/>
      <c r="AT2260" s="219" t="s">
        <v>154</v>
      </c>
      <c r="AU2260" s="219" t="s">
        <v>78</v>
      </c>
      <c r="AV2260" s="14" t="s">
        <v>78</v>
      </c>
      <c r="AW2260" s="14" t="s">
        <v>31</v>
      </c>
      <c r="AX2260" s="14" t="s">
        <v>69</v>
      </c>
      <c r="AY2260" s="219" t="s">
        <v>144</v>
      </c>
    </row>
    <row r="2261" spans="1:65" s="14" customFormat="1" ht="10.199999999999999">
      <c r="B2261" s="209"/>
      <c r="C2261" s="210"/>
      <c r="D2261" s="200" t="s">
        <v>154</v>
      </c>
      <c r="E2261" s="211" t="s">
        <v>19</v>
      </c>
      <c r="F2261" s="212" t="s">
        <v>2405</v>
      </c>
      <c r="G2261" s="210"/>
      <c r="H2261" s="213">
        <v>0.11799999999999999</v>
      </c>
      <c r="I2261" s="214"/>
      <c r="J2261" s="210"/>
      <c r="K2261" s="210"/>
      <c r="L2261" s="215"/>
      <c r="M2261" s="216"/>
      <c r="N2261" s="217"/>
      <c r="O2261" s="217"/>
      <c r="P2261" s="217"/>
      <c r="Q2261" s="217"/>
      <c r="R2261" s="217"/>
      <c r="S2261" s="217"/>
      <c r="T2261" s="218"/>
      <c r="AT2261" s="219" t="s">
        <v>154</v>
      </c>
      <c r="AU2261" s="219" t="s">
        <v>78</v>
      </c>
      <c r="AV2261" s="14" t="s">
        <v>78</v>
      </c>
      <c r="AW2261" s="14" t="s">
        <v>31</v>
      </c>
      <c r="AX2261" s="14" t="s">
        <v>69</v>
      </c>
      <c r="AY2261" s="219" t="s">
        <v>144</v>
      </c>
    </row>
    <row r="2262" spans="1:65" s="14" customFormat="1" ht="10.199999999999999">
      <c r="B2262" s="209"/>
      <c r="C2262" s="210"/>
      <c r="D2262" s="200" t="s">
        <v>154</v>
      </c>
      <c r="E2262" s="211" t="s">
        <v>19</v>
      </c>
      <c r="F2262" s="212" t="s">
        <v>2406</v>
      </c>
      <c r="G2262" s="210"/>
      <c r="H2262" s="213">
        <v>0.12</v>
      </c>
      <c r="I2262" s="214"/>
      <c r="J2262" s="210"/>
      <c r="K2262" s="210"/>
      <c r="L2262" s="215"/>
      <c r="M2262" s="216"/>
      <c r="N2262" s="217"/>
      <c r="O2262" s="217"/>
      <c r="P2262" s="217"/>
      <c r="Q2262" s="217"/>
      <c r="R2262" s="217"/>
      <c r="S2262" s="217"/>
      <c r="T2262" s="218"/>
      <c r="AT2262" s="219" t="s">
        <v>154</v>
      </c>
      <c r="AU2262" s="219" t="s">
        <v>78</v>
      </c>
      <c r="AV2262" s="14" t="s">
        <v>78</v>
      </c>
      <c r="AW2262" s="14" t="s">
        <v>31</v>
      </c>
      <c r="AX2262" s="14" t="s">
        <v>69</v>
      </c>
      <c r="AY2262" s="219" t="s">
        <v>144</v>
      </c>
    </row>
    <row r="2263" spans="1:65" s="13" customFormat="1" ht="10.199999999999999">
      <c r="B2263" s="198"/>
      <c r="C2263" s="199"/>
      <c r="D2263" s="200" t="s">
        <v>154</v>
      </c>
      <c r="E2263" s="201" t="s">
        <v>19</v>
      </c>
      <c r="F2263" s="202" t="s">
        <v>2396</v>
      </c>
      <c r="G2263" s="199"/>
      <c r="H2263" s="201" t="s">
        <v>19</v>
      </c>
      <c r="I2263" s="203"/>
      <c r="J2263" s="199"/>
      <c r="K2263" s="199"/>
      <c r="L2263" s="204"/>
      <c r="M2263" s="205"/>
      <c r="N2263" s="206"/>
      <c r="O2263" s="206"/>
      <c r="P2263" s="206"/>
      <c r="Q2263" s="206"/>
      <c r="R2263" s="206"/>
      <c r="S2263" s="206"/>
      <c r="T2263" s="207"/>
      <c r="AT2263" s="208" t="s">
        <v>154</v>
      </c>
      <c r="AU2263" s="208" t="s">
        <v>78</v>
      </c>
      <c r="AV2263" s="13" t="s">
        <v>74</v>
      </c>
      <c r="AW2263" s="13" t="s">
        <v>31</v>
      </c>
      <c r="AX2263" s="13" t="s">
        <v>69</v>
      </c>
      <c r="AY2263" s="208" t="s">
        <v>144</v>
      </c>
    </row>
    <row r="2264" spans="1:65" s="14" customFormat="1" ht="10.199999999999999">
      <c r="B2264" s="209"/>
      <c r="C2264" s="210"/>
      <c r="D2264" s="200" t="s">
        <v>154</v>
      </c>
      <c r="E2264" s="211" t="s">
        <v>19</v>
      </c>
      <c r="F2264" s="212" t="s">
        <v>2407</v>
      </c>
      <c r="G2264" s="210"/>
      <c r="H2264" s="213">
        <v>0.23499999999999999</v>
      </c>
      <c r="I2264" s="214"/>
      <c r="J2264" s="210"/>
      <c r="K2264" s="210"/>
      <c r="L2264" s="215"/>
      <c r="M2264" s="216"/>
      <c r="N2264" s="217"/>
      <c r="O2264" s="217"/>
      <c r="P2264" s="217"/>
      <c r="Q2264" s="217"/>
      <c r="R2264" s="217"/>
      <c r="S2264" s="217"/>
      <c r="T2264" s="218"/>
      <c r="AT2264" s="219" t="s">
        <v>154</v>
      </c>
      <c r="AU2264" s="219" t="s">
        <v>78</v>
      </c>
      <c r="AV2264" s="14" t="s">
        <v>78</v>
      </c>
      <c r="AW2264" s="14" t="s">
        <v>31</v>
      </c>
      <c r="AX2264" s="14" t="s">
        <v>69</v>
      </c>
      <c r="AY2264" s="219" t="s">
        <v>144</v>
      </c>
    </row>
    <row r="2265" spans="1:65" s="14" customFormat="1" ht="10.199999999999999">
      <c r="B2265" s="209"/>
      <c r="C2265" s="210"/>
      <c r="D2265" s="200" t="s">
        <v>154</v>
      </c>
      <c r="E2265" s="211" t="s">
        <v>19</v>
      </c>
      <c r="F2265" s="212" t="s">
        <v>2408</v>
      </c>
      <c r="G2265" s="210"/>
      <c r="H2265" s="213">
        <v>0.33800000000000002</v>
      </c>
      <c r="I2265" s="214"/>
      <c r="J2265" s="210"/>
      <c r="K2265" s="210"/>
      <c r="L2265" s="215"/>
      <c r="M2265" s="216"/>
      <c r="N2265" s="217"/>
      <c r="O2265" s="217"/>
      <c r="P2265" s="217"/>
      <c r="Q2265" s="217"/>
      <c r="R2265" s="217"/>
      <c r="S2265" s="217"/>
      <c r="T2265" s="218"/>
      <c r="AT2265" s="219" t="s">
        <v>154</v>
      </c>
      <c r="AU2265" s="219" t="s">
        <v>78</v>
      </c>
      <c r="AV2265" s="14" t="s">
        <v>78</v>
      </c>
      <c r="AW2265" s="14" t="s">
        <v>31</v>
      </c>
      <c r="AX2265" s="14" t="s">
        <v>69</v>
      </c>
      <c r="AY2265" s="219" t="s">
        <v>144</v>
      </c>
    </row>
    <row r="2266" spans="1:65" s="15" customFormat="1" ht="10.199999999999999">
      <c r="B2266" s="220"/>
      <c r="C2266" s="221"/>
      <c r="D2266" s="200" t="s">
        <v>154</v>
      </c>
      <c r="E2266" s="222" t="s">
        <v>19</v>
      </c>
      <c r="F2266" s="223" t="s">
        <v>158</v>
      </c>
      <c r="G2266" s="221"/>
      <c r="H2266" s="224">
        <v>1.5</v>
      </c>
      <c r="I2266" s="225"/>
      <c r="J2266" s="221"/>
      <c r="K2266" s="221"/>
      <c r="L2266" s="226"/>
      <c r="M2266" s="227"/>
      <c r="N2266" s="228"/>
      <c r="O2266" s="228"/>
      <c r="P2266" s="228"/>
      <c r="Q2266" s="228"/>
      <c r="R2266" s="228"/>
      <c r="S2266" s="228"/>
      <c r="T2266" s="229"/>
      <c r="AT2266" s="230" t="s">
        <v>154</v>
      </c>
      <c r="AU2266" s="230" t="s">
        <v>78</v>
      </c>
      <c r="AV2266" s="15" t="s">
        <v>106</v>
      </c>
      <c r="AW2266" s="15" t="s">
        <v>31</v>
      </c>
      <c r="AX2266" s="15" t="s">
        <v>74</v>
      </c>
      <c r="AY2266" s="230" t="s">
        <v>144</v>
      </c>
    </row>
    <row r="2267" spans="1:65" s="2" customFormat="1" ht="16.5" customHeight="1">
      <c r="A2267" s="36"/>
      <c r="B2267" s="37"/>
      <c r="C2267" s="231" t="s">
        <v>2409</v>
      </c>
      <c r="D2267" s="231" t="s">
        <v>195</v>
      </c>
      <c r="E2267" s="232" t="s">
        <v>2410</v>
      </c>
      <c r="F2267" s="233" t="s">
        <v>2336</v>
      </c>
      <c r="G2267" s="234" t="s">
        <v>653</v>
      </c>
      <c r="H2267" s="235">
        <v>13</v>
      </c>
      <c r="I2267" s="236"/>
      <c r="J2267" s="237">
        <f>ROUND(I2267*H2267,2)</f>
        <v>0</v>
      </c>
      <c r="K2267" s="233" t="s">
        <v>19</v>
      </c>
      <c r="L2267" s="238"/>
      <c r="M2267" s="239" t="s">
        <v>19</v>
      </c>
      <c r="N2267" s="240" t="s">
        <v>40</v>
      </c>
      <c r="O2267" s="66"/>
      <c r="P2267" s="189">
        <f>O2267*H2267</f>
        <v>0</v>
      </c>
      <c r="Q2267" s="189">
        <v>0</v>
      </c>
      <c r="R2267" s="189">
        <f>Q2267*H2267</f>
        <v>0</v>
      </c>
      <c r="S2267" s="189">
        <v>0</v>
      </c>
      <c r="T2267" s="190">
        <f>S2267*H2267</f>
        <v>0</v>
      </c>
      <c r="U2267" s="36"/>
      <c r="V2267" s="36"/>
      <c r="W2267" s="36"/>
      <c r="X2267" s="36"/>
      <c r="Y2267" s="36"/>
      <c r="Z2267" s="36"/>
      <c r="AA2267" s="36"/>
      <c r="AB2267" s="36"/>
      <c r="AC2267" s="36"/>
      <c r="AD2267" s="36"/>
      <c r="AE2267" s="36"/>
      <c r="AR2267" s="191" t="s">
        <v>684</v>
      </c>
      <c r="AT2267" s="191" t="s">
        <v>195</v>
      </c>
      <c r="AU2267" s="191" t="s">
        <v>78</v>
      </c>
      <c r="AY2267" s="19" t="s">
        <v>144</v>
      </c>
      <c r="BE2267" s="192">
        <f>IF(N2267="základní",J2267,0)</f>
        <v>0</v>
      </c>
      <c r="BF2267" s="192">
        <f>IF(N2267="snížená",J2267,0)</f>
        <v>0</v>
      </c>
      <c r="BG2267" s="192">
        <f>IF(N2267="zákl. přenesená",J2267,0)</f>
        <v>0</v>
      </c>
      <c r="BH2267" s="192">
        <f>IF(N2267="sníž. přenesená",J2267,0)</f>
        <v>0</v>
      </c>
      <c r="BI2267" s="192">
        <f>IF(N2267="nulová",J2267,0)</f>
        <v>0</v>
      </c>
      <c r="BJ2267" s="19" t="s">
        <v>74</v>
      </c>
      <c r="BK2267" s="192">
        <f>ROUND(I2267*H2267,2)</f>
        <v>0</v>
      </c>
      <c r="BL2267" s="19" t="s">
        <v>542</v>
      </c>
      <c r="BM2267" s="191" t="s">
        <v>2411</v>
      </c>
    </row>
    <row r="2268" spans="1:65" s="13" customFormat="1" ht="10.199999999999999">
      <c r="B2268" s="198"/>
      <c r="C2268" s="199"/>
      <c r="D2268" s="200" t="s">
        <v>154</v>
      </c>
      <c r="E2268" s="201" t="s">
        <v>19</v>
      </c>
      <c r="F2268" s="202" t="s">
        <v>2412</v>
      </c>
      <c r="G2268" s="199"/>
      <c r="H2268" s="201" t="s">
        <v>19</v>
      </c>
      <c r="I2268" s="203"/>
      <c r="J2268" s="199"/>
      <c r="K2268" s="199"/>
      <c r="L2268" s="204"/>
      <c r="M2268" s="205"/>
      <c r="N2268" s="206"/>
      <c r="O2268" s="206"/>
      <c r="P2268" s="206"/>
      <c r="Q2268" s="206"/>
      <c r="R2268" s="206"/>
      <c r="S2268" s="206"/>
      <c r="T2268" s="207"/>
      <c r="AT2268" s="208" t="s">
        <v>154</v>
      </c>
      <c r="AU2268" s="208" t="s">
        <v>78</v>
      </c>
      <c r="AV2268" s="13" t="s">
        <v>74</v>
      </c>
      <c r="AW2268" s="13" t="s">
        <v>31</v>
      </c>
      <c r="AX2268" s="13" t="s">
        <v>69</v>
      </c>
      <c r="AY2268" s="208" t="s">
        <v>144</v>
      </c>
    </row>
    <row r="2269" spans="1:65" s="14" customFormat="1" ht="10.199999999999999">
      <c r="B2269" s="209"/>
      <c r="C2269" s="210"/>
      <c r="D2269" s="200" t="s">
        <v>154</v>
      </c>
      <c r="E2269" s="211" t="s">
        <v>19</v>
      </c>
      <c r="F2269" s="212" t="s">
        <v>2413</v>
      </c>
      <c r="G2269" s="210"/>
      <c r="H2269" s="213">
        <v>13</v>
      </c>
      <c r="I2269" s="214"/>
      <c r="J2269" s="210"/>
      <c r="K2269" s="210"/>
      <c r="L2269" s="215"/>
      <c r="M2269" s="216"/>
      <c r="N2269" s="217"/>
      <c r="O2269" s="217"/>
      <c r="P2269" s="217"/>
      <c r="Q2269" s="217"/>
      <c r="R2269" s="217"/>
      <c r="S2269" s="217"/>
      <c r="T2269" s="218"/>
      <c r="AT2269" s="219" t="s">
        <v>154</v>
      </c>
      <c r="AU2269" s="219" t="s">
        <v>78</v>
      </c>
      <c r="AV2269" s="14" t="s">
        <v>78</v>
      </c>
      <c r="AW2269" s="14" t="s">
        <v>31</v>
      </c>
      <c r="AX2269" s="14" t="s">
        <v>74</v>
      </c>
      <c r="AY2269" s="219" t="s">
        <v>144</v>
      </c>
    </row>
    <row r="2270" spans="1:65" s="2" customFormat="1" ht="16.5" customHeight="1">
      <c r="A2270" s="36"/>
      <c r="B2270" s="37"/>
      <c r="C2270" s="231" t="s">
        <v>2414</v>
      </c>
      <c r="D2270" s="231" t="s">
        <v>195</v>
      </c>
      <c r="E2270" s="232" t="s">
        <v>2415</v>
      </c>
      <c r="F2270" s="233" t="s">
        <v>2416</v>
      </c>
      <c r="G2270" s="234" t="s">
        <v>653</v>
      </c>
      <c r="H2270" s="235">
        <v>13</v>
      </c>
      <c r="I2270" s="236"/>
      <c r="J2270" s="237">
        <f>ROUND(I2270*H2270,2)</f>
        <v>0</v>
      </c>
      <c r="K2270" s="233" t="s">
        <v>150</v>
      </c>
      <c r="L2270" s="238"/>
      <c r="M2270" s="239" t="s">
        <v>19</v>
      </c>
      <c r="N2270" s="240" t="s">
        <v>40</v>
      </c>
      <c r="O2270" s="66"/>
      <c r="P2270" s="189">
        <f>O2270*H2270</f>
        <v>0</v>
      </c>
      <c r="Q2270" s="189">
        <v>1.24E-3</v>
      </c>
      <c r="R2270" s="189">
        <f>Q2270*H2270</f>
        <v>1.6119999999999999E-2</v>
      </c>
      <c r="S2270" s="189">
        <v>0</v>
      </c>
      <c r="T2270" s="190">
        <f>S2270*H2270</f>
        <v>0</v>
      </c>
      <c r="U2270" s="36"/>
      <c r="V2270" s="36"/>
      <c r="W2270" s="36"/>
      <c r="X2270" s="36"/>
      <c r="Y2270" s="36"/>
      <c r="Z2270" s="36"/>
      <c r="AA2270" s="36"/>
      <c r="AB2270" s="36"/>
      <c r="AC2270" s="36"/>
      <c r="AD2270" s="36"/>
      <c r="AE2270" s="36"/>
      <c r="AR2270" s="191" t="s">
        <v>684</v>
      </c>
      <c r="AT2270" s="191" t="s">
        <v>195</v>
      </c>
      <c r="AU2270" s="191" t="s">
        <v>78</v>
      </c>
      <c r="AY2270" s="19" t="s">
        <v>144</v>
      </c>
      <c r="BE2270" s="192">
        <f>IF(N2270="základní",J2270,0)</f>
        <v>0</v>
      </c>
      <c r="BF2270" s="192">
        <f>IF(N2270="snížená",J2270,0)</f>
        <v>0</v>
      </c>
      <c r="BG2270" s="192">
        <f>IF(N2270="zákl. přenesená",J2270,0)</f>
        <v>0</v>
      </c>
      <c r="BH2270" s="192">
        <f>IF(N2270="sníž. přenesená",J2270,0)</f>
        <v>0</v>
      </c>
      <c r="BI2270" s="192">
        <f>IF(N2270="nulová",J2270,0)</f>
        <v>0</v>
      </c>
      <c r="BJ2270" s="19" t="s">
        <v>74</v>
      </c>
      <c r="BK2270" s="192">
        <f>ROUND(I2270*H2270,2)</f>
        <v>0</v>
      </c>
      <c r="BL2270" s="19" t="s">
        <v>542</v>
      </c>
      <c r="BM2270" s="191" t="s">
        <v>2417</v>
      </c>
    </row>
    <row r="2271" spans="1:65" s="2" customFormat="1" ht="10.199999999999999">
      <c r="A2271" s="36"/>
      <c r="B2271" s="37"/>
      <c r="C2271" s="38"/>
      <c r="D2271" s="193" t="s">
        <v>152</v>
      </c>
      <c r="E2271" s="38"/>
      <c r="F2271" s="194" t="s">
        <v>2418</v>
      </c>
      <c r="G2271" s="38"/>
      <c r="H2271" s="38"/>
      <c r="I2271" s="195"/>
      <c r="J2271" s="38"/>
      <c r="K2271" s="38"/>
      <c r="L2271" s="41"/>
      <c r="M2271" s="196"/>
      <c r="N2271" s="197"/>
      <c r="O2271" s="66"/>
      <c r="P2271" s="66"/>
      <c r="Q2271" s="66"/>
      <c r="R2271" s="66"/>
      <c r="S2271" s="66"/>
      <c r="T2271" s="67"/>
      <c r="U2271" s="36"/>
      <c r="V2271" s="36"/>
      <c r="W2271" s="36"/>
      <c r="X2271" s="36"/>
      <c r="Y2271" s="36"/>
      <c r="Z2271" s="36"/>
      <c r="AA2271" s="36"/>
      <c r="AB2271" s="36"/>
      <c r="AC2271" s="36"/>
      <c r="AD2271" s="36"/>
      <c r="AE2271" s="36"/>
      <c r="AT2271" s="19" t="s">
        <v>152</v>
      </c>
      <c r="AU2271" s="19" t="s">
        <v>78</v>
      </c>
    </row>
    <row r="2272" spans="1:65" s="2" customFormat="1" ht="16.5" customHeight="1">
      <c r="A2272" s="36"/>
      <c r="B2272" s="37"/>
      <c r="C2272" s="180" t="s">
        <v>2419</v>
      </c>
      <c r="D2272" s="180" t="s">
        <v>146</v>
      </c>
      <c r="E2272" s="181" t="s">
        <v>2420</v>
      </c>
      <c r="F2272" s="182" t="s">
        <v>2421</v>
      </c>
      <c r="G2272" s="183" t="s">
        <v>149</v>
      </c>
      <c r="H2272" s="184">
        <v>1.5</v>
      </c>
      <c r="I2272" s="185"/>
      <c r="J2272" s="186">
        <f>ROUND(I2272*H2272,2)</f>
        <v>0</v>
      </c>
      <c r="K2272" s="182" t="s">
        <v>150</v>
      </c>
      <c r="L2272" s="41"/>
      <c r="M2272" s="187" t="s">
        <v>19</v>
      </c>
      <c r="N2272" s="188" t="s">
        <v>40</v>
      </c>
      <c r="O2272" s="66"/>
      <c r="P2272" s="189">
        <f>O2272*H2272</f>
        <v>0</v>
      </c>
      <c r="Q2272" s="189">
        <v>2.4469999999999999E-2</v>
      </c>
      <c r="R2272" s="189">
        <f>Q2272*H2272</f>
        <v>3.6705000000000002E-2</v>
      </c>
      <c r="S2272" s="189">
        <v>0</v>
      </c>
      <c r="T2272" s="190">
        <f>S2272*H2272</f>
        <v>0</v>
      </c>
      <c r="U2272" s="36"/>
      <c r="V2272" s="36"/>
      <c r="W2272" s="36"/>
      <c r="X2272" s="36"/>
      <c r="Y2272" s="36"/>
      <c r="Z2272" s="36"/>
      <c r="AA2272" s="36"/>
      <c r="AB2272" s="36"/>
      <c r="AC2272" s="36"/>
      <c r="AD2272" s="36"/>
      <c r="AE2272" s="36"/>
      <c r="AR2272" s="191" t="s">
        <v>542</v>
      </c>
      <c r="AT2272" s="191" t="s">
        <v>146</v>
      </c>
      <c r="AU2272" s="191" t="s">
        <v>78</v>
      </c>
      <c r="AY2272" s="19" t="s">
        <v>144</v>
      </c>
      <c r="BE2272" s="192">
        <f>IF(N2272="základní",J2272,0)</f>
        <v>0</v>
      </c>
      <c r="BF2272" s="192">
        <f>IF(N2272="snížená",J2272,0)</f>
        <v>0</v>
      </c>
      <c r="BG2272" s="192">
        <f>IF(N2272="zákl. přenesená",J2272,0)</f>
        <v>0</v>
      </c>
      <c r="BH2272" s="192">
        <f>IF(N2272="sníž. přenesená",J2272,0)</f>
        <v>0</v>
      </c>
      <c r="BI2272" s="192">
        <f>IF(N2272="nulová",J2272,0)</f>
        <v>0</v>
      </c>
      <c r="BJ2272" s="19" t="s">
        <v>74</v>
      </c>
      <c r="BK2272" s="192">
        <f>ROUND(I2272*H2272,2)</f>
        <v>0</v>
      </c>
      <c r="BL2272" s="19" t="s">
        <v>542</v>
      </c>
      <c r="BM2272" s="191" t="s">
        <v>2422</v>
      </c>
    </row>
    <row r="2273" spans="1:65" s="2" customFormat="1" ht="10.199999999999999">
      <c r="A2273" s="36"/>
      <c r="B2273" s="37"/>
      <c r="C2273" s="38"/>
      <c r="D2273" s="193" t="s">
        <v>152</v>
      </c>
      <c r="E2273" s="38"/>
      <c r="F2273" s="194" t="s">
        <v>2423</v>
      </c>
      <c r="G2273" s="38"/>
      <c r="H2273" s="38"/>
      <c r="I2273" s="195"/>
      <c r="J2273" s="38"/>
      <c r="K2273" s="38"/>
      <c r="L2273" s="41"/>
      <c r="M2273" s="196"/>
      <c r="N2273" s="197"/>
      <c r="O2273" s="66"/>
      <c r="P2273" s="66"/>
      <c r="Q2273" s="66"/>
      <c r="R2273" s="66"/>
      <c r="S2273" s="66"/>
      <c r="T2273" s="67"/>
      <c r="U2273" s="36"/>
      <c r="V2273" s="36"/>
      <c r="W2273" s="36"/>
      <c r="X2273" s="36"/>
      <c r="Y2273" s="36"/>
      <c r="Z2273" s="36"/>
      <c r="AA2273" s="36"/>
      <c r="AB2273" s="36"/>
      <c r="AC2273" s="36"/>
      <c r="AD2273" s="36"/>
      <c r="AE2273" s="36"/>
      <c r="AT2273" s="19" t="s">
        <v>152</v>
      </c>
      <c r="AU2273" s="19" t="s">
        <v>78</v>
      </c>
    </row>
    <row r="2274" spans="1:65" s="2" customFormat="1" ht="24.15" customHeight="1">
      <c r="A2274" s="36"/>
      <c r="B2274" s="37"/>
      <c r="C2274" s="180" t="s">
        <v>2424</v>
      </c>
      <c r="D2274" s="180" t="s">
        <v>146</v>
      </c>
      <c r="E2274" s="181" t="s">
        <v>2425</v>
      </c>
      <c r="F2274" s="182" t="s">
        <v>2426</v>
      </c>
      <c r="G2274" s="183" t="s">
        <v>1908</v>
      </c>
      <c r="H2274" s="256"/>
      <c r="I2274" s="185"/>
      <c r="J2274" s="186">
        <f>ROUND(I2274*H2274,2)</f>
        <v>0</v>
      </c>
      <c r="K2274" s="182" t="s">
        <v>150</v>
      </c>
      <c r="L2274" s="41"/>
      <c r="M2274" s="187" t="s">
        <v>19</v>
      </c>
      <c r="N2274" s="188" t="s">
        <v>40</v>
      </c>
      <c r="O2274" s="66"/>
      <c r="P2274" s="189">
        <f>O2274*H2274</f>
        <v>0</v>
      </c>
      <c r="Q2274" s="189">
        <v>0</v>
      </c>
      <c r="R2274" s="189">
        <f>Q2274*H2274</f>
        <v>0</v>
      </c>
      <c r="S2274" s="189">
        <v>0</v>
      </c>
      <c r="T2274" s="190">
        <f>S2274*H2274</f>
        <v>0</v>
      </c>
      <c r="U2274" s="36"/>
      <c r="V2274" s="36"/>
      <c r="W2274" s="36"/>
      <c r="X2274" s="36"/>
      <c r="Y2274" s="36"/>
      <c r="Z2274" s="36"/>
      <c r="AA2274" s="36"/>
      <c r="AB2274" s="36"/>
      <c r="AC2274" s="36"/>
      <c r="AD2274" s="36"/>
      <c r="AE2274" s="36"/>
      <c r="AR2274" s="191" t="s">
        <v>542</v>
      </c>
      <c r="AT2274" s="191" t="s">
        <v>146</v>
      </c>
      <c r="AU2274" s="191" t="s">
        <v>78</v>
      </c>
      <c r="AY2274" s="19" t="s">
        <v>144</v>
      </c>
      <c r="BE2274" s="192">
        <f>IF(N2274="základní",J2274,0)</f>
        <v>0</v>
      </c>
      <c r="BF2274" s="192">
        <f>IF(N2274="snížená",J2274,0)</f>
        <v>0</v>
      </c>
      <c r="BG2274" s="192">
        <f>IF(N2274="zákl. přenesená",J2274,0)</f>
        <v>0</v>
      </c>
      <c r="BH2274" s="192">
        <f>IF(N2274="sníž. přenesená",J2274,0)</f>
        <v>0</v>
      </c>
      <c r="BI2274" s="192">
        <f>IF(N2274="nulová",J2274,0)</f>
        <v>0</v>
      </c>
      <c r="BJ2274" s="19" t="s">
        <v>74</v>
      </c>
      <c r="BK2274" s="192">
        <f>ROUND(I2274*H2274,2)</f>
        <v>0</v>
      </c>
      <c r="BL2274" s="19" t="s">
        <v>542</v>
      </c>
      <c r="BM2274" s="191" t="s">
        <v>2427</v>
      </c>
    </row>
    <row r="2275" spans="1:65" s="2" customFormat="1" ht="10.199999999999999">
      <c r="A2275" s="36"/>
      <c r="B2275" s="37"/>
      <c r="C2275" s="38"/>
      <c r="D2275" s="193" t="s">
        <v>152</v>
      </c>
      <c r="E2275" s="38"/>
      <c r="F2275" s="194" t="s">
        <v>2428</v>
      </c>
      <c r="G2275" s="38"/>
      <c r="H2275" s="38"/>
      <c r="I2275" s="195"/>
      <c r="J2275" s="38"/>
      <c r="K2275" s="38"/>
      <c r="L2275" s="41"/>
      <c r="M2275" s="196"/>
      <c r="N2275" s="197"/>
      <c r="O2275" s="66"/>
      <c r="P2275" s="66"/>
      <c r="Q2275" s="66"/>
      <c r="R2275" s="66"/>
      <c r="S2275" s="66"/>
      <c r="T2275" s="67"/>
      <c r="U2275" s="36"/>
      <c r="V2275" s="36"/>
      <c r="W2275" s="36"/>
      <c r="X2275" s="36"/>
      <c r="Y2275" s="36"/>
      <c r="Z2275" s="36"/>
      <c r="AA2275" s="36"/>
      <c r="AB2275" s="36"/>
      <c r="AC2275" s="36"/>
      <c r="AD2275" s="36"/>
      <c r="AE2275" s="36"/>
      <c r="AT2275" s="19" t="s">
        <v>152</v>
      </c>
      <c r="AU2275" s="19" t="s">
        <v>78</v>
      </c>
    </row>
    <row r="2276" spans="1:65" s="12" customFormat="1" ht="22.8" customHeight="1">
      <c r="B2276" s="164"/>
      <c r="C2276" s="165"/>
      <c r="D2276" s="166" t="s">
        <v>68</v>
      </c>
      <c r="E2276" s="178" t="s">
        <v>2429</v>
      </c>
      <c r="F2276" s="178" t="s">
        <v>2430</v>
      </c>
      <c r="G2276" s="165"/>
      <c r="H2276" s="165"/>
      <c r="I2276" s="168"/>
      <c r="J2276" s="179">
        <f>BK2276</f>
        <v>0</v>
      </c>
      <c r="K2276" s="165"/>
      <c r="L2276" s="170"/>
      <c r="M2276" s="171"/>
      <c r="N2276" s="172"/>
      <c r="O2276" s="172"/>
      <c r="P2276" s="173">
        <f>SUM(P2277:P2336)</f>
        <v>0</v>
      </c>
      <c r="Q2276" s="172"/>
      <c r="R2276" s="173">
        <f>SUM(R2277:R2336)</f>
        <v>3.7249993400000001</v>
      </c>
      <c r="S2276" s="172"/>
      <c r="T2276" s="174">
        <f>SUM(T2277:T2336)</f>
        <v>0</v>
      </c>
      <c r="AR2276" s="175" t="s">
        <v>78</v>
      </c>
      <c r="AT2276" s="176" t="s">
        <v>68</v>
      </c>
      <c r="AU2276" s="176" t="s">
        <v>74</v>
      </c>
      <c r="AY2276" s="175" t="s">
        <v>144</v>
      </c>
      <c r="BK2276" s="177">
        <f>SUM(BK2277:BK2336)</f>
        <v>0</v>
      </c>
    </row>
    <row r="2277" spans="1:65" s="2" customFormat="1" ht="33" customHeight="1">
      <c r="A2277" s="36"/>
      <c r="B2277" s="37"/>
      <c r="C2277" s="180" t="s">
        <v>2431</v>
      </c>
      <c r="D2277" s="180" t="s">
        <v>146</v>
      </c>
      <c r="E2277" s="181" t="s">
        <v>2432</v>
      </c>
      <c r="F2277" s="182" t="s">
        <v>2433</v>
      </c>
      <c r="G2277" s="183" t="s">
        <v>232</v>
      </c>
      <c r="H2277" s="184">
        <v>20.053000000000001</v>
      </c>
      <c r="I2277" s="185"/>
      <c r="J2277" s="186">
        <f>ROUND(I2277*H2277,2)</f>
        <v>0</v>
      </c>
      <c r="K2277" s="182" t="s">
        <v>150</v>
      </c>
      <c r="L2277" s="41"/>
      <c r="M2277" s="187" t="s">
        <v>19</v>
      </c>
      <c r="N2277" s="188" t="s">
        <v>40</v>
      </c>
      <c r="O2277" s="66"/>
      <c r="P2277" s="189">
        <f>O2277*H2277</f>
        <v>0</v>
      </c>
      <c r="Q2277" s="189">
        <v>1.1820000000000001E-2</v>
      </c>
      <c r="R2277" s="189">
        <f>Q2277*H2277</f>
        <v>0.23702646000000002</v>
      </c>
      <c r="S2277" s="189">
        <v>0</v>
      </c>
      <c r="T2277" s="190">
        <f>S2277*H2277</f>
        <v>0</v>
      </c>
      <c r="U2277" s="36"/>
      <c r="V2277" s="36"/>
      <c r="W2277" s="36"/>
      <c r="X2277" s="36"/>
      <c r="Y2277" s="36"/>
      <c r="Z2277" s="36"/>
      <c r="AA2277" s="36"/>
      <c r="AB2277" s="36"/>
      <c r="AC2277" s="36"/>
      <c r="AD2277" s="36"/>
      <c r="AE2277" s="36"/>
      <c r="AR2277" s="191" t="s">
        <v>542</v>
      </c>
      <c r="AT2277" s="191" t="s">
        <v>146</v>
      </c>
      <c r="AU2277" s="191" t="s">
        <v>78</v>
      </c>
      <c r="AY2277" s="19" t="s">
        <v>144</v>
      </c>
      <c r="BE2277" s="192">
        <f>IF(N2277="základní",J2277,0)</f>
        <v>0</v>
      </c>
      <c r="BF2277" s="192">
        <f>IF(N2277="snížená",J2277,0)</f>
        <v>0</v>
      </c>
      <c r="BG2277" s="192">
        <f>IF(N2277="zákl. přenesená",J2277,0)</f>
        <v>0</v>
      </c>
      <c r="BH2277" s="192">
        <f>IF(N2277="sníž. přenesená",J2277,0)</f>
        <v>0</v>
      </c>
      <c r="BI2277" s="192">
        <f>IF(N2277="nulová",J2277,0)</f>
        <v>0</v>
      </c>
      <c r="BJ2277" s="19" t="s">
        <v>74</v>
      </c>
      <c r="BK2277" s="192">
        <f>ROUND(I2277*H2277,2)</f>
        <v>0</v>
      </c>
      <c r="BL2277" s="19" t="s">
        <v>542</v>
      </c>
      <c r="BM2277" s="191" t="s">
        <v>2434</v>
      </c>
    </row>
    <row r="2278" spans="1:65" s="2" customFormat="1" ht="10.199999999999999">
      <c r="A2278" s="36"/>
      <c r="B2278" s="37"/>
      <c r="C2278" s="38"/>
      <c r="D2278" s="193" t="s">
        <v>152</v>
      </c>
      <c r="E2278" s="38"/>
      <c r="F2278" s="194" t="s">
        <v>2435</v>
      </c>
      <c r="G2278" s="38"/>
      <c r="H2278" s="38"/>
      <c r="I2278" s="195"/>
      <c r="J2278" s="38"/>
      <c r="K2278" s="38"/>
      <c r="L2278" s="41"/>
      <c r="M2278" s="196"/>
      <c r="N2278" s="197"/>
      <c r="O2278" s="66"/>
      <c r="P2278" s="66"/>
      <c r="Q2278" s="66"/>
      <c r="R2278" s="66"/>
      <c r="S2278" s="66"/>
      <c r="T2278" s="67"/>
      <c r="U2278" s="36"/>
      <c r="V2278" s="36"/>
      <c r="W2278" s="36"/>
      <c r="X2278" s="36"/>
      <c r="Y2278" s="36"/>
      <c r="Z2278" s="36"/>
      <c r="AA2278" s="36"/>
      <c r="AB2278" s="36"/>
      <c r="AC2278" s="36"/>
      <c r="AD2278" s="36"/>
      <c r="AE2278" s="36"/>
      <c r="AT2278" s="19" t="s">
        <v>152</v>
      </c>
      <c r="AU2278" s="19" t="s">
        <v>78</v>
      </c>
    </row>
    <row r="2279" spans="1:65" s="13" customFormat="1" ht="10.199999999999999">
      <c r="B2279" s="198"/>
      <c r="C2279" s="199"/>
      <c r="D2279" s="200" t="s">
        <v>154</v>
      </c>
      <c r="E2279" s="201" t="s">
        <v>19</v>
      </c>
      <c r="F2279" s="202" t="s">
        <v>2436</v>
      </c>
      <c r="G2279" s="199"/>
      <c r="H2279" s="201" t="s">
        <v>19</v>
      </c>
      <c r="I2279" s="203"/>
      <c r="J2279" s="199"/>
      <c r="K2279" s="199"/>
      <c r="L2279" s="204"/>
      <c r="M2279" s="205"/>
      <c r="N2279" s="206"/>
      <c r="O2279" s="206"/>
      <c r="P2279" s="206"/>
      <c r="Q2279" s="206"/>
      <c r="R2279" s="206"/>
      <c r="S2279" s="206"/>
      <c r="T2279" s="207"/>
      <c r="AT2279" s="208" t="s">
        <v>154</v>
      </c>
      <c r="AU2279" s="208" t="s">
        <v>78</v>
      </c>
      <c r="AV2279" s="13" t="s">
        <v>74</v>
      </c>
      <c r="AW2279" s="13" t="s">
        <v>31</v>
      </c>
      <c r="AX2279" s="13" t="s">
        <v>69</v>
      </c>
      <c r="AY2279" s="208" t="s">
        <v>144</v>
      </c>
    </row>
    <row r="2280" spans="1:65" s="13" customFormat="1" ht="10.199999999999999">
      <c r="B2280" s="198"/>
      <c r="C2280" s="199"/>
      <c r="D2280" s="200" t="s">
        <v>154</v>
      </c>
      <c r="E2280" s="201" t="s">
        <v>19</v>
      </c>
      <c r="F2280" s="202" t="s">
        <v>2437</v>
      </c>
      <c r="G2280" s="199"/>
      <c r="H2280" s="201" t="s">
        <v>19</v>
      </c>
      <c r="I2280" s="203"/>
      <c r="J2280" s="199"/>
      <c r="K2280" s="199"/>
      <c r="L2280" s="204"/>
      <c r="M2280" s="205"/>
      <c r="N2280" s="206"/>
      <c r="O2280" s="206"/>
      <c r="P2280" s="206"/>
      <c r="Q2280" s="206"/>
      <c r="R2280" s="206"/>
      <c r="S2280" s="206"/>
      <c r="T2280" s="207"/>
      <c r="AT2280" s="208" t="s">
        <v>154</v>
      </c>
      <c r="AU2280" s="208" t="s">
        <v>78</v>
      </c>
      <c r="AV2280" s="13" t="s">
        <v>74</v>
      </c>
      <c r="AW2280" s="13" t="s">
        <v>31</v>
      </c>
      <c r="AX2280" s="13" t="s">
        <v>69</v>
      </c>
      <c r="AY2280" s="208" t="s">
        <v>144</v>
      </c>
    </row>
    <row r="2281" spans="1:65" s="14" customFormat="1" ht="10.199999999999999">
      <c r="B2281" s="209"/>
      <c r="C2281" s="210"/>
      <c r="D2281" s="200" t="s">
        <v>154</v>
      </c>
      <c r="E2281" s="211" t="s">
        <v>19</v>
      </c>
      <c r="F2281" s="212" t="s">
        <v>2438</v>
      </c>
      <c r="G2281" s="210"/>
      <c r="H2281" s="213">
        <v>4.0380000000000003</v>
      </c>
      <c r="I2281" s="214"/>
      <c r="J2281" s="210"/>
      <c r="K2281" s="210"/>
      <c r="L2281" s="215"/>
      <c r="M2281" s="216"/>
      <c r="N2281" s="217"/>
      <c r="O2281" s="217"/>
      <c r="P2281" s="217"/>
      <c r="Q2281" s="217"/>
      <c r="R2281" s="217"/>
      <c r="S2281" s="217"/>
      <c r="T2281" s="218"/>
      <c r="AT2281" s="219" t="s">
        <v>154</v>
      </c>
      <c r="AU2281" s="219" t="s">
        <v>78</v>
      </c>
      <c r="AV2281" s="14" t="s">
        <v>78</v>
      </c>
      <c r="AW2281" s="14" t="s">
        <v>31</v>
      </c>
      <c r="AX2281" s="14" t="s">
        <v>69</v>
      </c>
      <c r="AY2281" s="219" t="s">
        <v>144</v>
      </c>
    </row>
    <row r="2282" spans="1:65" s="13" customFormat="1" ht="10.199999999999999">
      <c r="B2282" s="198"/>
      <c r="C2282" s="199"/>
      <c r="D2282" s="200" t="s">
        <v>154</v>
      </c>
      <c r="E2282" s="201" t="s">
        <v>19</v>
      </c>
      <c r="F2282" s="202" t="s">
        <v>2439</v>
      </c>
      <c r="G2282" s="199"/>
      <c r="H2282" s="201" t="s">
        <v>19</v>
      </c>
      <c r="I2282" s="203"/>
      <c r="J2282" s="199"/>
      <c r="K2282" s="199"/>
      <c r="L2282" s="204"/>
      <c r="M2282" s="205"/>
      <c r="N2282" s="206"/>
      <c r="O2282" s="206"/>
      <c r="P2282" s="206"/>
      <c r="Q2282" s="206"/>
      <c r="R2282" s="206"/>
      <c r="S2282" s="206"/>
      <c r="T2282" s="207"/>
      <c r="AT2282" s="208" t="s">
        <v>154</v>
      </c>
      <c r="AU2282" s="208" t="s">
        <v>78</v>
      </c>
      <c r="AV2282" s="13" t="s">
        <v>74</v>
      </c>
      <c r="AW2282" s="13" t="s">
        <v>31</v>
      </c>
      <c r="AX2282" s="13" t="s">
        <v>69</v>
      </c>
      <c r="AY2282" s="208" t="s">
        <v>144</v>
      </c>
    </row>
    <row r="2283" spans="1:65" s="14" customFormat="1" ht="10.199999999999999">
      <c r="B2283" s="209"/>
      <c r="C2283" s="210"/>
      <c r="D2283" s="200" t="s">
        <v>154</v>
      </c>
      <c r="E2283" s="211" t="s">
        <v>19</v>
      </c>
      <c r="F2283" s="212" t="s">
        <v>2440</v>
      </c>
      <c r="G2283" s="210"/>
      <c r="H2283" s="213">
        <v>4.4000000000000004</v>
      </c>
      <c r="I2283" s="214"/>
      <c r="J2283" s="210"/>
      <c r="K2283" s="210"/>
      <c r="L2283" s="215"/>
      <c r="M2283" s="216"/>
      <c r="N2283" s="217"/>
      <c r="O2283" s="217"/>
      <c r="P2283" s="217"/>
      <c r="Q2283" s="217"/>
      <c r="R2283" s="217"/>
      <c r="S2283" s="217"/>
      <c r="T2283" s="218"/>
      <c r="AT2283" s="219" t="s">
        <v>154</v>
      </c>
      <c r="AU2283" s="219" t="s">
        <v>78</v>
      </c>
      <c r="AV2283" s="14" t="s">
        <v>78</v>
      </c>
      <c r="AW2283" s="14" t="s">
        <v>31</v>
      </c>
      <c r="AX2283" s="14" t="s">
        <v>69</v>
      </c>
      <c r="AY2283" s="219" t="s">
        <v>144</v>
      </c>
    </row>
    <row r="2284" spans="1:65" s="13" customFormat="1" ht="10.199999999999999">
      <c r="B2284" s="198"/>
      <c r="C2284" s="199"/>
      <c r="D2284" s="200" t="s">
        <v>154</v>
      </c>
      <c r="E2284" s="201" t="s">
        <v>19</v>
      </c>
      <c r="F2284" s="202" t="s">
        <v>2441</v>
      </c>
      <c r="G2284" s="199"/>
      <c r="H2284" s="201" t="s">
        <v>19</v>
      </c>
      <c r="I2284" s="203"/>
      <c r="J2284" s="199"/>
      <c r="K2284" s="199"/>
      <c r="L2284" s="204"/>
      <c r="M2284" s="205"/>
      <c r="N2284" s="206"/>
      <c r="O2284" s="206"/>
      <c r="P2284" s="206"/>
      <c r="Q2284" s="206"/>
      <c r="R2284" s="206"/>
      <c r="S2284" s="206"/>
      <c r="T2284" s="207"/>
      <c r="AT2284" s="208" t="s">
        <v>154</v>
      </c>
      <c r="AU2284" s="208" t="s">
        <v>78</v>
      </c>
      <c r="AV2284" s="13" t="s">
        <v>74</v>
      </c>
      <c r="AW2284" s="13" t="s">
        <v>31</v>
      </c>
      <c r="AX2284" s="13" t="s">
        <v>69</v>
      </c>
      <c r="AY2284" s="208" t="s">
        <v>144</v>
      </c>
    </row>
    <row r="2285" spans="1:65" s="14" customFormat="1" ht="10.199999999999999">
      <c r="B2285" s="209"/>
      <c r="C2285" s="210"/>
      <c r="D2285" s="200" t="s">
        <v>154</v>
      </c>
      <c r="E2285" s="211" t="s">
        <v>19</v>
      </c>
      <c r="F2285" s="212" t="s">
        <v>2442</v>
      </c>
      <c r="G2285" s="210"/>
      <c r="H2285" s="213">
        <v>4.3650000000000002</v>
      </c>
      <c r="I2285" s="214"/>
      <c r="J2285" s="210"/>
      <c r="K2285" s="210"/>
      <c r="L2285" s="215"/>
      <c r="M2285" s="216"/>
      <c r="N2285" s="217"/>
      <c r="O2285" s="217"/>
      <c r="P2285" s="217"/>
      <c r="Q2285" s="217"/>
      <c r="R2285" s="217"/>
      <c r="S2285" s="217"/>
      <c r="T2285" s="218"/>
      <c r="AT2285" s="219" t="s">
        <v>154</v>
      </c>
      <c r="AU2285" s="219" t="s">
        <v>78</v>
      </c>
      <c r="AV2285" s="14" t="s">
        <v>78</v>
      </c>
      <c r="AW2285" s="14" t="s">
        <v>31</v>
      </c>
      <c r="AX2285" s="14" t="s">
        <v>69</v>
      </c>
      <c r="AY2285" s="219" t="s">
        <v>144</v>
      </c>
    </row>
    <row r="2286" spans="1:65" s="13" customFormat="1" ht="10.199999999999999">
      <c r="B2286" s="198"/>
      <c r="C2286" s="199"/>
      <c r="D2286" s="200" t="s">
        <v>154</v>
      </c>
      <c r="E2286" s="201" t="s">
        <v>19</v>
      </c>
      <c r="F2286" s="202" t="s">
        <v>2443</v>
      </c>
      <c r="G2286" s="199"/>
      <c r="H2286" s="201" t="s">
        <v>19</v>
      </c>
      <c r="I2286" s="203"/>
      <c r="J2286" s="199"/>
      <c r="K2286" s="199"/>
      <c r="L2286" s="204"/>
      <c r="M2286" s="205"/>
      <c r="N2286" s="206"/>
      <c r="O2286" s="206"/>
      <c r="P2286" s="206"/>
      <c r="Q2286" s="206"/>
      <c r="R2286" s="206"/>
      <c r="S2286" s="206"/>
      <c r="T2286" s="207"/>
      <c r="AT2286" s="208" t="s">
        <v>154</v>
      </c>
      <c r="AU2286" s="208" t="s">
        <v>78</v>
      </c>
      <c r="AV2286" s="13" t="s">
        <v>74</v>
      </c>
      <c r="AW2286" s="13" t="s">
        <v>31</v>
      </c>
      <c r="AX2286" s="13" t="s">
        <v>69</v>
      </c>
      <c r="AY2286" s="208" t="s">
        <v>144</v>
      </c>
    </row>
    <row r="2287" spans="1:65" s="14" customFormat="1" ht="10.199999999999999">
      <c r="B2287" s="209"/>
      <c r="C2287" s="210"/>
      <c r="D2287" s="200" t="s">
        <v>154</v>
      </c>
      <c r="E2287" s="211" t="s">
        <v>19</v>
      </c>
      <c r="F2287" s="212" t="s">
        <v>2444</v>
      </c>
      <c r="G2287" s="210"/>
      <c r="H2287" s="213">
        <v>7.25</v>
      </c>
      <c r="I2287" s="214"/>
      <c r="J2287" s="210"/>
      <c r="K2287" s="210"/>
      <c r="L2287" s="215"/>
      <c r="M2287" s="216"/>
      <c r="N2287" s="217"/>
      <c r="O2287" s="217"/>
      <c r="P2287" s="217"/>
      <c r="Q2287" s="217"/>
      <c r="R2287" s="217"/>
      <c r="S2287" s="217"/>
      <c r="T2287" s="218"/>
      <c r="AT2287" s="219" t="s">
        <v>154</v>
      </c>
      <c r="AU2287" s="219" t="s">
        <v>78</v>
      </c>
      <c r="AV2287" s="14" t="s">
        <v>78</v>
      </c>
      <c r="AW2287" s="14" t="s">
        <v>31</v>
      </c>
      <c r="AX2287" s="14" t="s">
        <v>69</v>
      </c>
      <c r="AY2287" s="219" t="s">
        <v>144</v>
      </c>
    </row>
    <row r="2288" spans="1:65" s="15" customFormat="1" ht="10.199999999999999">
      <c r="B2288" s="220"/>
      <c r="C2288" s="221"/>
      <c r="D2288" s="200" t="s">
        <v>154</v>
      </c>
      <c r="E2288" s="222" t="s">
        <v>19</v>
      </c>
      <c r="F2288" s="223" t="s">
        <v>158</v>
      </c>
      <c r="G2288" s="221"/>
      <c r="H2288" s="224">
        <v>20.053000000000001</v>
      </c>
      <c r="I2288" s="225"/>
      <c r="J2288" s="221"/>
      <c r="K2288" s="221"/>
      <c r="L2288" s="226"/>
      <c r="M2288" s="227"/>
      <c r="N2288" s="228"/>
      <c r="O2288" s="228"/>
      <c r="P2288" s="228"/>
      <c r="Q2288" s="228"/>
      <c r="R2288" s="228"/>
      <c r="S2288" s="228"/>
      <c r="T2288" s="229"/>
      <c r="AT2288" s="230" t="s">
        <v>154</v>
      </c>
      <c r="AU2288" s="230" t="s">
        <v>78</v>
      </c>
      <c r="AV2288" s="15" t="s">
        <v>106</v>
      </c>
      <c r="AW2288" s="15" t="s">
        <v>31</v>
      </c>
      <c r="AX2288" s="15" t="s">
        <v>74</v>
      </c>
      <c r="AY2288" s="230" t="s">
        <v>144</v>
      </c>
    </row>
    <row r="2289" spans="1:65" s="2" customFormat="1" ht="24.15" customHeight="1">
      <c r="A2289" s="36"/>
      <c r="B2289" s="37"/>
      <c r="C2289" s="180" t="s">
        <v>2445</v>
      </c>
      <c r="D2289" s="180" t="s">
        <v>146</v>
      </c>
      <c r="E2289" s="181" t="s">
        <v>2446</v>
      </c>
      <c r="F2289" s="182" t="s">
        <v>2447</v>
      </c>
      <c r="G2289" s="183" t="s">
        <v>232</v>
      </c>
      <c r="H2289" s="184">
        <v>20.053000000000001</v>
      </c>
      <c r="I2289" s="185"/>
      <c r="J2289" s="186">
        <f>ROUND(I2289*H2289,2)</f>
        <v>0</v>
      </c>
      <c r="K2289" s="182" t="s">
        <v>150</v>
      </c>
      <c r="L2289" s="41"/>
      <c r="M2289" s="187" t="s">
        <v>19</v>
      </c>
      <c r="N2289" s="188" t="s">
        <v>40</v>
      </c>
      <c r="O2289" s="66"/>
      <c r="P2289" s="189">
        <f>O2289*H2289</f>
        <v>0</v>
      </c>
      <c r="Q2289" s="189">
        <v>1E-4</v>
      </c>
      <c r="R2289" s="189">
        <f>Q2289*H2289</f>
        <v>2.0053000000000002E-3</v>
      </c>
      <c r="S2289" s="189">
        <v>0</v>
      </c>
      <c r="T2289" s="190">
        <f>S2289*H2289</f>
        <v>0</v>
      </c>
      <c r="U2289" s="36"/>
      <c r="V2289" s="36"/>
      <c r="W2289" s="36"/>
      <c r="X2289" s="36"/>
      <c r="Y2289" s="36"/>
      <c r="Z2289" s="36"/>
      <c r="AA2289" s="36"/>
      <c r="AB2289" s="36"/>
      <c r="AC2289" s="36"/>
      <c r="AD2289" s="36"/>
      <c r="AE2289" s="36"/>
      <c r="AR2289" s="191" t="s">
        <v>542</v>
      </c>
      <c r="AT2289" s="191" t="s">
        <v>146</v>
      </c>
      <c r="AU2289" s="191" t="s">
        <v>78</v>
      </c>
      <c r="AY2289" s="19" t="s">
        <v>144</v>
      </c>
      <c r="BE2289" s="192">
        <f>IF(N2289="základní",J2289,0)</f>
        <v>0</v>
      </c>
      <c r="BF2289" s="192">
        <f>IF(N2289="snížená",J2289,0)</f>
        <v>0</v>
      </c>
      <c r="BG2289" s="192">
        <f>IF(N2289="zákl. přenesená",J2289,0)</f>
        <v>0</v>
      </c>
      <c r="BH2289" s="192">
        <f>IF(N2289="sníž. přenesená",J2289,0)</f>
        <v>0</v>
      </c>
      <c r="BI2289" s="192">
        <f>IF(N2289="nulová",J2289,0)</f>
        <v>0</v>
      </c>
      <c r="BJ2289" s="19" t="s">
        <v>74</v>
      </c>
      <c r="BK2289" s="192">
        <f>ROUND(I2289*H2289,2)</f>
        <v>0</v>
      </c>
      <c r="BL2289" s="19" t="s">
        <v>542</v>
      </c>
      <c r="BM2289" s="191" t="s">
        <v>2448</v>
      </c>
    </row>
    <row r="2290" spans="1:65" s="2" customFormat="1" ht="10.199999999999999">
      <c r="A2290" s="36"/>
      <c r="B2290" s="37"/>
      <c r="C2290" s="38"/>
      <c r="D2290" s="193" t="s">
        <v>152</v>
      </c>
      <c r="E2290" s="38"/>
      <c r="F2290" s="194" t="s">
        <v>2449</v>
      </c>
      <c r="G2290" s="38"/>
      <c r="H2290" s="38"/>
      <c r="I2290" s="195"/>
      <c r="J2290" s="38"/>
      <c r="K2290" s="38"/>
      <c r="L2290" s="41"/>
      <c r="M2290" s="196"/>
      <c r="N2290" s="197"/>
      <c r="O2290" s="66"/>
      <c r="P2290" s="66"/>
      <c r="Q2290" s="66"/>
      <c r="R2290" s="66"/>
      <c r="S2290" s="66"/>
      <c r="T2290" s="67"/>
      <c r="U2290" s="36"/>
      <c r="V2290" s="36"/>
      <c r="W2290" s="36"/>
      <c r="X2290" s="36"/>
      <c r="Y2290" s="36"/>
      <c r="Z2290" s="36"/>
      <c r="AA2290" s="36"/>
      <c r="AB2290" s="36"/>
      <c r="AC2290" s="36"/>
      <c r="AD2290" s="36"/>
      <c r="AE2290" s="36"/>
      <c r="AT2290" s="19" t="s">
        <v>152</v>
      </c>
      <c r="AU2290" s="19" t="s">
        <v>78</v>
      </c>
    </row>
    <row r="2291" spans="1:65" s="2" customFormat="1" ht="24.15" customHeight="1">
      <c r="A2291" s="36"/>
      <c r="B2291" s="37"/>
      <c r="C2291" s="180" t="s">
        <v>2450</v>
      </c>
      <c r="D2291" s="180" t="s">
        <v>146</v>
      </c>
      <c r="E2291" s="181" t="s">
        <v>2451</v>
      </c>
      <c r="F2291" s="182" t="s">
        <v>2452</v>
      </c>
      <c r="G2291" s="183" t="s">
        <v>250</v>
      </c>
      <c r="H2291" s="184">
        <v>30</v>
      </c>
      <c r="I2291" s="185"/>
      <c r="J2291" s="186">
        <f>ROUND(I2291*H2291,2)</f>
        <v>0</v>
      </c>
      <c r="K2291" s="182" t="s">
        <v>150</v>
      </c>
      <c r="L2291" s="41"/>
      <c r="M2291" s="187" t="s">
        <v>19</v>
      </c>
      <c r="N2291" s="188" t="s">
        <v>40</v>
      </c>
      <c r="O2291" s="66"/>
      <c r="P2291" s="189">
        <f>O2291*H2291</f>
        <v>0</v>
      </c>
      <c r="Q2291" s="189">
        <v>1E-4</v>
      </c>
      <c r="R2291" s="189">
        <f>Q2291*H2291</f>
        <v>3.0000000000000001E-3</v>
      </c>
      <c r="S2291" s="189">
        <v>0</v>
      </c>
      <c r="T2291" s="190">
        <f>S2291*H2291</f>
        <v>0</v>
      </c>
      <c r="U2291" s="36"/>
      <c r="V2291" s="36"/>
      <c r="W2291" s="36"/>
      <c r="X2291" s="36"/>
      <c r="Y2291" s="36"/>
      <c r="Z2291" s="36"/>
      <c r="AA2291" s="36"/>
      <c r="AB2291" s="36"/>
      <c r="AC2291" s="36"/>
      <c r="AD2291" s="36"/>
      <c r="AE2291" s="36"/>
      <c r="AR2291" s="191" t="s">
        <v>542</v>
      </c>
      <c r="AT2291" s="191" t="s">
        <v>146</v>
      </c>
      <c r="AU2291" s="191" t="s">
        <v>78</v>
      </c>
      <c r="AY2291" s="19" t="s">
        <v>144</v>
      </c>
      <c r="BE2291" s="192">
        <f>IF(N2291="základní",J2291,0)</f>
        <v>0</v>
      </c>
      <c r="BF2291" s="192">
        <f>IF(N2291="snížená",J2291,0)</f>
        <v>0</v>
      </c>
      <c r="BG2291" s="192">
        <f>IF(N2291="zákl. přenesená",J2291,0)</f>
        <v>0</v>
      </c>
      <c r="BH2291" s="192">
        <f>IF(N2291="sníž. přenesená",J2291,0)</f>
        <v>0</v>
      </c>
      <c r="BI2291" s="192">
        <f>IF(N2291="nulová",J2291,0)</f>
        <v>0</v>
      </c>
      <c r="BJ2291" s="19" t="s">
        <v>74</v>
      </c>
      <c r="BK2291" s="192">
        <f>ROUND(I2291*H2291,2)</f>
        <v>0</v>
      </c>
      <c r="BL2291" s="19" t="s">
        <v>542</v>
      </c>
      <c r="BM2291" s="191" t="s">
        <v>2453</v>
      </c>
    </row>
    <row r="2292" spans="1:65" s="2" customFormat="1" ht="10.199999999999999">
      <c r="A2292" s="36"/>
      <c r="B2292" s="37"/>
      <c r="C2292" s="38"/>
      <c r="D2292" s="193" t="s">
        <v>152</v>
      </c>
      <c r="E2292" s="38"/>
      <c r="F2292" s="194" t="s">
        <v>2454</v>
      </c>
      <c r="G2292" s="38"/>
      <c r="H2292" s="38"/>
      <c r="I2292" s="195"/>
      <c r="J2292" s="38"/>
      <c r="K2292" s="38"/>
      <c r="L2292" s="41"/>
      <c r="M2292" s="196"/>
      <c r="N2292" s="197"/>
      <c r="O2292" s="66"/>
      <c r="P2292" s="66"/>
      <c r="Q2292" s="66"/>
      <c r="R2292" s="66"/>
      <c r="S2292" s="66"/>
      <c r="T2292" s="67"/>
      <c r="U2292" s="36"/>
      <c r="V2292" s="36"/>
      <c r="W2292" s="36"/>
      <c r="X2292" s="36"/>
      <c r="Y2292" s="36"/>
      <c r="Z2292" s="36"/>
      <c r="AA2292" s="36"/>
      <c r="AB2292" s="36"/>
      <c r="AC2292" s="36"/>
      <c r="AD2292" s="36"/>
      <c r="AE2292" s="36"/>
      <c r="AT2292" s="19" t="s">
        <v>152</v>
      </c>
      <c r="AU2292" s="19" t="s">
        <v>78</v>
      </c>
    </row>
    <row r="2293" spans="1:65" s="2" customFormat="1" ht="16.5" customHeight="1">
      <c r="A2293" s="36"/>
      <c r="B2293" s="37"/>
      <c r="C2293" s="180" t="s">
        <v>2455</v>
      </c>
      <c r="D2293" s="180" t="s">
        <v>146</v>
      </c>
      <c r="E2293" s="181" t="s">
        <v>2456</v>
      </c>
      <c r="F2293" s="182" t="s">
        <v>2457</v>
      </c>
      <c r="G2293" s="183" t="s">
        <v>232</v>
      </c>
      <c r="H2293" s="184">
        <v>20.053000000000001</v>
      </c>
      <c r="I2293" s="185"/>
      <c r="J2293" s="186">
        <f>ROUND(I2293*H2293,2)</f>
        <v>0</v>
      </c>
      <c r="K2293" s="182" t="s">
        <v>150</v>
      </c>
      <c r="L2293" s="41"/>
      <c r="M2293" s="187" t="s">
        <v>19</v>
      </c>
      <c r="N2293" s="188" t="s">
        <v>40</v>
      </c>
      <c r="O2293" s="66"/>
      <c r="P2293" s="189">
        <f>O2293*H2293</f>
        <v>0</v>
      </c>
      <c r="Q2293" s="189">
        <v>0</v>
      </c>
      <c r="R2293" s="189">
        <f>Q2293*H2293</f>
        <v>0</v>
      </c>
      <c r="S2293" s="189">
        <v>0</v>
      </c>
      <c r="T2293" s="190">
        <f>S2293*H2293</f>
        <v>0</v>
      </c>
      <c r="U2293" s="36"/>
      <c r="V2293" s="36"/>
      <c r="W2293" s="36"/>
      <c r="X2293" s="36"/>
      <c r="Y2293" s="36"/>
      <c r="Z2293" s="36"/>
      <c r="AA2293" s="36"/>
      <c r="AB2293" s="36"/>
      <c r="AC2293" s="36"/>
      <c r="AD2293" s="36"/>
      <c r="AE2293" s="36"/>
      <c r="AR2293" s="191" t="s">
        <v>542</v>
      </c>
      <c r="AT2293" s="191" t="s">
        <v>146</v>
      </c>
      <c r="AU2293" s="191" t="s">
        <v>78</v>
      </c>
      <c r="AY2293" s="19" t="s">
        <v>144</v>
      </c>
      <c r="BE2293" s="192">
        <f>IF(N2293="základní",J2293,0)</f>
        <v>0</v>
      </c>
      <c r="BF2293" s="192">
        <f>IF(N2293="snížená",J2293,0)</f>
        <v>0</v>
      </c>
      <c r="BG2293" s="192">
        <f>IF(N2293="zákl. přenesená",J2293,0)</f>
        <v>0</v>
      </c>
      <c r="BH2293" s="192">
        <f>IF(N2293="sníž. přenesená",J2293,0)</f>
        <v>0</v>
      </c>
      <c r="BI2293" s="192">
        <f>IF(N2293="nulová",J2293,0)</f>
        <v>0</v>
      </c>
      <c r="BJ2293" s="19" t="s">
        <v>74</v>
      </c>
      <c r="BK2293" s="192">
        <f>ROUND(I2293*H2293,2)</f>
        <v>0</v>
      </c>
      <c r="BL2293" s="19" t="s">
        <v>542</v>
      </c>
      <c r="BM2293" s="191" t="s">
        <v>2458</v>
      </c>
    </row>
    <row r="2294" spans="1:65" s="2" customFormat="1" ht="10.199999999999999">
      <c r="A2294" s="36"/>
      <c r="B2294" s="37"/>
      <c r="C2294" s="38"/>
      <c r="D2294" s="193" t="s">
        <v>152</v>
      </c>
      <c r="E2294" s="38"/>
      <c r="F2294" s="194" t="s">
        <v>2459</v>
      </c>
      <c r="G2294" s="38"/>
      <c r="H2294" s="38"/>
      <c r="I2294" s="195"/>
      <c r="J2294" s="38"/>
      <c r="K2294" s="38"/>
      <c r="L2294" s="41"/>
      <c r="M2294" s="196"/>
      <c r="N2294" s="197"/>
      <c r="O2294" s="66"/>
      <c r="P2294" s="66"/>
      <c r="Q2294" s="66"/>
      <c r="R2294" s="66"/>
      <c r="S2294" s="66"/>
      <c r="T2294" s="67"/>
      <c r="U2294" s="36"/>
      <c r="V2294" s="36"/>
      <c r="W2294" s="36"/>
      <c r="X2294" s="36"/>
      <c r="Y2294" s="36"/>
      <c r="Z2294" s="36"/>
      <c r="AA2294" s="36"/>
      <c r="AB2294" s="36"/>
      <c r="AC2294" s="36"/>
      <c r="AD2294" s="36"/>
      <c r="AE2294" s="36"/>
      <c r="AT2294" s="19" t="s">
        <v>152</v>
      </c>
      <c r="AU2294" s="19" t="s">
        <v>78</v>
      </c>
    </row>
    <row r="2295" spans="1:65" s="2" customFormat="1" ht="24.15" customHeight="1">
      <c r="A2295" s="36"/>
      <c r="B2295" s="37"/>
      <c r="C2295" s="180" t="s">
        <v>2460</v>
      </c>
      <c r="D2295" s="180" t="s">
        <v>146</v>
      </c>
      <c r="E2295" s="181" t="s">
        <v>2461</v>
      </c>
      <c r="F2295" s="182" t="s">
        <v>2462</v>
      </c>
      <c r="G2295" s="183" t="s">
        <v>232</v>
      </c>
      <c r="H2295" s="184">
        <v>20.053000000000001</v>
      </c>
      <c r="I2295" s="185"/>
      <c r="J2295" s="186">
        <f>ROUND(I2295*H2295,2)</f>
        <v>0</v>
      </c>
      <c r="K2295" s="182" t="s">
        <v>150</v>
      </c>
      <c r="L2295" s="41"/>
      <c r="M2295" s="187" t="s">
        <v>19</v>
      </c>
      <c r="N2295" s="188" t="s">
        <v>40</v>
      </c>
      <c r="O2295" s="66"/>
      <c r="P2295" s="189">
        <f>O2295*H2295</f>
        <v>0</v>
      </c>
      <c r="Q2295" s="189">
        <v>6.9999999999999999E-4</v>
      </c>
      <c r="R2295" s="189">
        <f>Q2295*H2295</f>
        <v>1.40371E-2</v>
      </c>
      <c r="S2295" s="189">
        <v>0</v>
      </c>
      <c r="T2295" s="190">
        <f>S2295*H2295</f>
        <v>0</v>
      </c>
      <c r="U2295" s="36"/>
      <c r="V2295" s="36"/>
      <c r="W2295" s="36"/>
      <c r="X2295" s="36"/>
      <c r="Y2295" s="36"/>
      <c r="Z2295" s="36"/>
      <c r="AA2295" s="36"/>
      <c r="AB2295" s="36"/>
      <c r="AC2295" s="36"/>
      <c r="AD2295" s="36"/>
      <c r="AE2295" s="36"/>
      <c r="AR2295" s="191" t="s">
        <v>542</v>
      </c>
      <c r="AT2295" s="191" t="s">
        <v>146</v>
      </c>
      <c r="AU2295" s="191" t="s">
        <v>78</v>
      </c>
      <c r="AY2295" s="19" t="s">
        <v>144</v>
      </c>
      <c r="BE2295" s="192">
        <f>IF(N2295="základní",J2295,0)</f>
        <v>0</v>
      </c>
      <c r="BF2295" s="192">
        <f>IF(N2295="snížená",J2295,0)</f>
        <v>0</v>
      </c>
      <c r="BG2295" s="192">
        <f>IF(N2295="zákl. přenesená",J2295,0)</f>
        <v>0</v>
      </c>
      <c r="BH2295" s="192">
        <f>IF(N2295="sníž. přenesená",J2295,0)</f>
        <v>0</v>
      </c>
      <c r="BI2295" s="192">
        <f>IF(N2295="nulová",J2295,0)</f>
        <v>0</v>
      </c>
      <c r="BJ2295" s="19" t="s">
        <v>74</v>
      </c>
      <c r="BK2295" s="192">
        <f>ROUND(I2295*H2295,2)</f>
        <v>0</v>
      </c>
      <c r="BL2295" s="19" t="s">
        <v>542</v>
      </c>
      <c r="BM2295" s="191" t="s">
        <v>2463</v>
      </c>
    </row>
    <row r="2296" spans="1:65" s="2" customFormat="1" ht="10.199999999999999">
      <c r="A2296" s="36"/>
      <c r="B2296" s="37"/>
      <c r="C2296" s="38"/>
      <c r="D2296" s="193" t="s">
        <v>152</v>
      </c>
      <c r="E2296" s="38"/>
      <c r="F2296" s="194" t="s">
        <v>2464</v>
      </c>
      <c r="G2296" s="38"/>
      <c r="H2296" s="38"/>
      <c r="I2296" s="195"/>
      <c r="J2296" s="38"/>
      <c r="K2296" s="38"/>
      <c r="L2296" s="41"/>
      <c r="M2296" s="196"/>
      <c r="N2296" s="197"/>
      <c r="O2296" s="66"/>
      <c r="P2296" s="66"/>
      <c r="Q2296" s="66"/>
      <c r="R2296" s="66"/>
      <c r="S2296" s="66"/>
      <c r="T2296" s="67"/>
      <c r="U2296" s="36"/>
      <c r="V2296" s="36"/>
      <c r="W2296" s="36"/>
      <c r="X2296" s="36"/>
      <c r="Y2296" s="36"/>
      <c r="Z2296" s="36"/>
      <c r="AA2296" s="36"/>
      <c r="AB2296" s="36"/>
      <c r="AC2296" s="36"/>
      <c r="AD2296" s="36"/>
      <c r="AE2296" s="36"/>
      <c r="AT2296" s="19" t="s">
        <v>152</v>
      </c>
      <c r="AU2296" s="19" t="s">
        <v>78</v>
      </c>
    </row>
    <row r="2297" spans="1:65" s="2" customFormat="1" ht="24.15" customHeight="1">
      <c r="A2297" s="36"/>
      <c r="B2297" s="37"/>
      <c r="C2297" s="180" t="s">
        <v>2465</v>
      </c>
      <c r="D2297" s="180" t="s">
        <v>146</v>
      </c>
      <c r="E2297" s="181" t="s">
        <v>2466</v>
      </c>
      <c r="F2297" s="182" t="s">
        <v>2467</v>
      </c>
      <c r="G2297" s="183" t="s">
        <v>232</v>
      </c>
      <c r="H2297" s="184">
        <v>62.34</v>
      </c>
      <c r="I2297" s="185"/>
      <c r="J2297" s="186">
        <f>ROUND(I2297*H2297,2)</f>
        <v>0</v>
      </c>
      <c r="K2297" s="182" t="s">
        <v>150</v>
      </c>
      <c r="L2297" s="41"/>
      <c r="M2297" s="187" t="s">
        <v>19</v>
      </c>
      <c r="N2297" s="188" t="s">
        <v>40</v>
      </c>
      <c r="O2297" s="66"/>
      <c r="P2297" s="189">
        <f>O2297*H2297</f>
        <v>0</v>
      </c>
      <c r="Q2297" s="189">
        <v>1.2200000000000001E-2</v>
      </c>
      <c r="R2297" s="189">
        <f>Q2297*H2297</f>
        <v>0.76054800000000011</v>
      </c>
      <c r="S2297" s="189">
        <v>0</v>
      </c>
      <c r="T2297" s="190">
        <f>S2297*H2297</f>
        <v>0</v>
      </c>
      <c r="U2297" s="36"/>
      <c r="V2297" s="36"/>
      <c r="W2297" s="36"/>
      <c r="X2297" s="36"/>
      <c r="Y2297" s="36"/>
      <c r="Z2297" s="36"/>
      <c r="AA2297" s="36"/>
      <c r="AB2297" s="36"/>
      <c r="AC2297" s="36"/>
      <c r="AD2297" s="36"/>
      <c r="AE2297" s="36"/>
      <c r="AR2297" s="191" t="s">
        <v>542</v>
      </c>
      <c r="AT2297" s="191" t="s">
        <v>146</v>
      </c>
      <c r="AU2297" s="191" t="s">
        <v>78</v>
      </c>
      <c r="AY2297" s="19" t="s">
        <v>144</v>
      </c>
      <c r="BE2297" s="192">
        <f>IF(N2297="základní",J2297,0)</f>
        <v>0</v>
      </c>
      <c r="BF2297" s="192">
        <f>IF(N2297="snížená",J2297,0)</f>
        <v>0</v>
      </c>
      <c r="BG2297" s="192">
        <f>IF(N2297="zákl. přenesená",J2297,0)</f>
        <v>0</v>
      </c>
      <c r="BH2297" s="192">
        <f>IF(N2297="sníž. přenesená",J2297,0)</f>
        <v>0</v>
      </c>
      <c r="BI2297" s="192">
        <f>IF(N2297="nulová",J2297,0)</f>
        <v>0</v>
      </c>
      <c r="BJ2297" s="19" t="s">
        <v>74</v>
      </c>
      <c r="BK2297" s="192">
        <f>ROUND(I2297*H2297,2)</f>
        <v>0</v>
      </c>
      <c r="BL2297" s="19" t="s">
        <v>542</v>
      </c>
      <c r="BM2297" s="191" t="s">
        <v>2468</v>
      </c>
    </row>
    <row r="2298" spans="1:65" s="2" customFormat="1" ht="10.199999999999999">
      <c r="A2298" s="36"/>
      <c r="B2298" s="37"/>
      <c r="C2298" s="38"/>
      <c r="D2298" s="193" t="s">
        <v>152</v>
      </c>
      <c r="E2298" s="38"/>
      <c r="F2298" s="194" t="s">
        <v>2469</v>
      </c>
      <c r="G2298" s="38"/>
      <c r="H2298" s="38"/>
      <c r="I2298" s="195"/>
      <c r="J2298" s="38"/>
      <c r="K2298" s="38"/>
      <c r="L2298" s="41"/>
      <c r="M2298" s="196"/>
      <c r="N2298" s="197"/>
      <c r="O2298" s="66"/>
      <c r="P2298" s="66"/>
      <c r="Q2298" s="66"/>
      <c r="R2298" s="66"/>
      <c r="S2298" s="66"/>
      <c r="T2298" s="67"/>
      <c r="U2298" s="36"/>
      <c r="V2298" s="36"/>
      <c r="W2298" s="36"/>
      <c r="X2298" s="36"/>
      <c r="Y2298" s="36"/>
      <c r="Z2298" s="36"/>
      <c r="AA2298" s="36"/>
      <c r="AB2298" s="36"/>
      <c r="AC2298" s="36"/>
      <c r="AD2298" s="36"/>
      <c r="AE2298" s="36"/>
      <c r="AT2298" s="19" t="s">
        <v>152</v>
      </c>
      <c r="AU2298" s="19" t="s">
        <v>78</v>
      </c>
    </row>
    <row r="2299" spans="1:65" s="13" customFormat="1" ht="10.199999999999999">
      <c r="B2299" s="198"/>
      <c r="C2299" s="199"/>
      <c r="D2299" s="200" t="s">
        <v>154</v>
      </c>
      <c r="E2299" s="201" t="s">
        <v>19</v>
      </c>
      <c r="F2299" s="202" t="s">
        <v>2470</v>
      </c>
      <c r="G2299" s="199"/>
      <c r="H2299" s="201" t="s">
        <v>19</v>
      </c>
      <c r="I2299" s="203"/>
      <c r="J2299" s="199"/>
      <c r="K2299" s="199"/>
      <c r="L2299" s="204"/>
      <c r="M2299" s="205"/>
      <c r="N2299" s="206"/>
      <c r="O2299" s="206"/>
      <c r="P2299" s="206"/>
      <c r="Q2299" s="206"/>
      <c r="R2299" s="206"/>
      <c r="S2299" s="206"/>
      <c r="T2299" s="207"/>
      <c r="AT2299" s="208" t="s">
        <v>154</v>
      </c>
      <c r="AU2299" s="208" t="s">
        <v>78</v>
      </c>
      <c r="AV2299" s="13" t="s">
        <v>74</v>
      </c>
      <c r="AW2299" s="13" t="s">
        <v>31</v>
      </c>
      <c r="AX2299" s="13" t="s">
        <v>69</v>
      </c>
      <c r="AY2299" s="208" t="s">
        <v>144</v>
      </c>
    </row>
    <row r="2300" spans="1:65" s="14" customFormat="1" ht="10.199999999999999">
      <c r="B2300" s="209"/>
      <c r="C2300" s="210"/>
      <c r="D2300" s="200" t="s">
        <v>154</v>
      </c>
      <c r="E2300" s="211" t="s">
        <v>19</v>
      </c>
      <c r="F2300" s="212" t="s">
        <v>2471</v>
      </c>
      <c r="G2300" s="210"/>
      <c r="H2300" s="213">
        <v>62.34</v>
      </c>
      <c r="I2300" s="214"/>
      <c r="J2300" s="210"/>
      <c r="K2300" s="210"/>
      <c r="L2300" s="215"/>
      <c r="M2300" s="216"/>
      <c r="N2300" s="217"/>
      <c r="O2300" s="217"/>
      <c r="P2300" s="217"/>
      <c r="Q2300" s="217"/>
      <c r="R2300" s="217"/>
      <c r="S2300" s="217"/>
      <c r="T2300" s="218"/>
      <c r="AT2300" s="219" t="s">
        <v>154</v>
      </c>
      <c r="AU2300" s="219" t="s">
        <v>78</v>
      </c>
      <c r="AV2300" s="14" t="s">
        <v>78</v>
      </c>
      <c r="AW2300" s="14" t="s">
        <v>31</v>
      </c>
      <c r="AX2300" s="14" t="s">
        <v>69</v>
      </c>
      <c r="AY2300" s="219" t="s">
        <v>144</v>
      </c>
    </row>
    <row r="2301" spans="1:65" s="15" customFormat="1" ht="10.199999999999999">
      <c r="B2301" s="220"/>
      <c r="C2301" s="221"/>
      <c r="D2301" s="200" t="s">
        <v>154</v>
      </c>
      <c r="E2301" s="222" t="s">
        <v>19</v>
      </c>
      <c r="F2301" s="223" t="s">
        <v>158</v>
      </c>
      <c r="G2301" s="221"/>
      <c r="H2301" s="224">
        <v>62.34</v>
      </c>
      <c r="I2301" s="225"/>
      <c r="J2301" s="221"/>
      <c r="K2301" s="221"/>
      <c r="L2301" s="226"/>
      <c r="M2301" s="227"/>
      <c r="N2301" s="228"/>
      <c r="O2301" s="228"/>
      <c r="P2301" s="228"/>
      <c r="Q2301" s="228"/>
      <c r="R2301" s="228"/>
      <c r="S2301" s="228"/>
      <c r="T2301" s="229"/>
      <c r="AT2301" s="230" t="s">
        <v>154</v>
      </c>
      <c r="AU2301" s="230" t="s">
        <v>78</v>
      </c>
      <c r="AV2301" s="15" t="s">
        <v>106</v>
      </c>
      <c r="AW2301" s="15" t="s">
        <v>31</v>
      </c>
      <c r="AX2301" s="15" t="s">
        <v>74</v>
      </c>
      <c r="AY2301" s="230" t="s">
        <v>144</v>
      </c>
    </row>
    <row r="2302" spans="1:65" s="2" customFormat="1" ht="24.15" customHeight="1">
      <c r="A2302" s="36"/>
      <c r="B2302" s="37"/>
      <c r="C2302" s="180" t="s">
        <v>2472</v>
      </c>
      <c r="D2302" s="180" t="s">
        <v>146</v>
      </c>
      <c r="E2302" s="181" t="s">
        <v>2473</v>
      </c>
      <c r="F2302" s="182" t="s">
        <v>2474</v>
      </c>
      <c r="G2302" s="183" t="s">
        <v>232</v>
      </c>
      <c r="H2302" s="184">
        <v>32.03</v>
      </c>
      <c r="I2302" s="185"/>
      <c r="J2302" s="186">
        <f>ROUND(I2302*H2302,2)</f>
        <v>0</v>
      </c>
      <c r="K2302" s="182" t="s">
        <v>150</v>
      </c>
      <c r="L2302" s="41"/>
      <c r="M2302" s="187" t="s">
        <v>19</v>
      </c>
      <c r="N2302" s="188" t="s">
        <v>40</v>
      </c>
      <c r="O2302" s="66"/>
      <c r="P2302" s="189">
        <f>O2302*H2302</f>
        <v>0</v>
      </c>
      <c r="Q2302" s="189">
        <v>1.259E-2</v>
      </c>
      <c r="R2302" s="189">
        <f>Q2302*H2302</f>
        <v>0.40325770000000005</v>
      </c>
      <c r="S2302" s="189">
        <v>0</v>
      </c>
      <c r="T2302" s="190">
        <f>S2302*H2302</f>
        <v>0</v>
      </c>
      <c r="U2302" s="36"/>
      <c r="V2302" s="36"/>
      <c r="W2302" s="36"/>
      <c r="X2302" s="36"/>
      <c r="Y2302" s="36"/>
      <c r="Z2302" s="36"/>
      <c r="AA2302" s="36"/>
      <c r="AB2302" s="36"/>
      <c r="AC2302" s="36"/>
      <c r="AD2302" s="36"/>
      <c r="AE2302" s="36"/>
      <c r="AR2302" s="191" t="s">
        <v>542</v>
      </c>
      <c r="AT2302" s="191" t="s">
        <v>146</v>
      </c>
      <c r="AU2302" s="191" t="s">
        <v>78</v>
      </c>
      <c r="AY2302" s="19" t="s">
        <v>144</v>
      </c>
      <c r="BE2302" s="192">
        <f>IF(N2302="základní",J2302,0)</f>
        <v>0</v>
      </c>
      <c r="BF2302" s="192">
        <f>IF(N2302="snížená",J2302,0)</f>
        <v>0</v>
      </c>
      <c r="BG2302" s="192">
        <f>IF(N2302="zákl. přenesená",J2302,0)</f>
        <v>0</v>
      </c>
      <c r="BH2302" s="192">
        <f>IF(N2302="sníž. přenesená",J2302,0)</f>
        <v>0</v>
      </c>
      <c r="BI2302" s="192">
        <f>IF(N2302="nulová",J2302,0)</f>
        <v>0</v>
      </c>
      <c r="BJ2302" s="19" t="s">
        <v>74</v>
      </c>
      <c r="BK2302" s="192">
        <f>ROUND(I2302*H2302,2)</f>
        <v>0</v>
      </c>
      <c r="BL2302" s="19" t="s">
        <v>542</v>
      </c>
      <c r="BM2302" s="191" t="s">
        <v>2475</v>
      </c>
    </row>
    <row r="2303" spans="1:65" s="2" customFormat="1" ht="10.199999999999999">
      <c r="A2303" s="36"/>
      <c r="B2303" s="37"/>
      <c r="C2303" s="38"/>
      <c r="D2303" s="193" t="s">
        <v>152</v>
      </c>
      <c r="E2303" s="38"/>
      <c r="F2303" s="194" t="s">
        <v>2476</v>
      </c>
      <c r="G2303" s="38"/>
      <c r="H2303" s="38"/>
      <c r="I2303" s="195"/>
      <c r="J2303" s="38"/>
      <c r="K2303" s="38"/>
      <c r="L2303" s="41"/>
      <c r="M2303" s="196"/>
      <c r="N2303" s="197"/>
      <c r="O2303" s="66"/>
      <c r="P2303" s="66"/>
      <c r="Q2303" s="66"/>
      <c r="R2303" s="66"/>
      <c r="S2303" s="66"/>
      <c r="T2303" s="67"/>
      <c r="U2303" s="36"/>
      <c r="V2303" s="36"/>
      <c r="W2303" s="36"/>
      <c r="X2303" s="36"/>
      <c r="Y2303" s="36"/>
      <c r="Z2303" s="36"/>
      <c r="AA2303" s="36"/>
      <c r="AB2303" s="36"/>
      <c r="AC2303" s="36"/>
      <c r="AD2303" s="36"/>
      <c r="AE2303" s="36"/>
      <c r="AT2303" s="19" t="s">
        <v>152</v>
      </c>
      <c r="AU2303" s="19" t="s">
        <v>78</v>
      </c>
    </row>
    <row r="2304" spans="1:65" s="13" customFormat="1" ht="10.199999999999999">
      <c r="B2304" s="198"/>
      <c r="C2304" s="199"/>
      <c r="D2304" s="200" t="s">
        <v>154</v>
      </c>
      <c r="E2304" s="201" t="s">
        <v>19</v>
      </c>
      <c r="F2304" s="202" t="s">
        <v>2477</v>
      </c>
      <c r="G2304" s="199"/>
      <c r="H2304" s="201" t="s">
        <v>19</v>
      </c>
      <c r="I2304" s="203"/>
      <c r="J2304" s="199"/>
      <c r="K2304" s="199"/>
      <c r="L2304" s="204"/>
      <c r="M2304" s="205"/>
      <c r="N2304" s="206"/>
      <c r="O2304" s="206"/>
      <c r="P2304" s="206"/>
      <c r="Q2304" s="206"/>
      <c r="R2304" s="206"/>
      <c r="S2304" s="206"/>
      <c r="T2304" s="207"/>
      <c r="AT2304" s="208" t="s">
        <v>154</v>
      </c>
      <c r="AU2304" s="208" t="s">
        <v>78</v>
      </c>
      <c r="AV2304" s="13" t="s">
        <v>74</v>
      </c>
      <c r="AW2304" s="13" t="s">
        <v>31</v>
      </c>
      <c r="AX2304" s="13" t="s">
        <v>69</v>
      </c>
      <c r="AY2304" s="208" t="s">
        <v>144</v>
      </c>
    </row>
    <row r="2305" spans="1:65" s="14" customFormat="1" ht="10.199999999999999">
      <c r="B2305" s="209"/>
      <c r="C2305" s="210"/>
      <c r="D2305" s="200" t="s">
        <v>154</v>
      </c>
      <c r="E2305" s="211" t="s">
        <v>19</v>
      </c>
      <c r="F2305" s="212" t="s">
        <v>2478</v>
      </c>
      <c r="G2305" s="210"/>
      <c r="H2305" s="213">
        <v>32.03</v>
      </c>
      <c r="I2305" s="214"/>
      <c r="J2305" s="210"/>
      <c r="K2305" s="210"/>
      <c r="L2305" s="215"/>
      <c r="M2305" s="216"/>
      <c r="N2305" s="217"/>
      <c r="O2305" s="217"/>
      <c r="P2305" s="217"/>
      <c r="Q2305" s="217"/>
      <c r="R2305" s="217"/>
      <c r="S2305" s="217"/>
      <c r="T2305" s="218"/>
      <c r="AT2305" s="219" t="s">
        <v>154</v>
      </c>
      <c r="AU2305" s="219" t="s">
        <v>78</v>
      </c>
      <c r="AV2305" s="14" t="s">
        <v>78</v>
      </c>
      <c r="AW2305" s="14" t="s">
        <v>31</v>
      </c>
      <c r="AX2305" s="14" t="s">
        <v>69</v>
      </c>
      <c r="AY2305" s="219" t="s">
        <v>144</v>
      </c>
    </row>
    <row r="2306" spans="1:65" s="15" customFormat="1" ht="10.199999999999999">
      <c r="B2306" s="220"/>
      <c r="C2306" s="221"/>
      <c r="D2306" s="200" t="s">
        <v>154</v>
      </c>
      <c r="E2306" s="222" t="s">
        <v>19</v>
      </c>
      <c r="F2306" s="223" t="s">
        <v>158</v>
      </c>
      <c r="G2306" s="221"/>
      <c r="H2306" s="224">
        <v>32.03</v>
      </c>
      <c r="I2306" s="225"/>
      <c r="J2306" s="221"/>
      <c r="K2306" s="221"/>
      <c r="L2306" s="226"/>
      <c r="M2306" s="227"/>
      <c r="N2306" s="228"/>
      <c r="O2306" s="228"/>
      <c r="P2306" s="228"/>
      <c r="Q2306" s="228"/>
      <c r="R2306" s="228"/>
      <c r="S2306" s="228"/>
      <c r="T2306" s="229"/>
      <c r="AT2306" s="230" t="s">
        <v>154</v>
      </c>
      <c r="AU2306" s="230" t="s">
        <v>78</v>
      </c>
      <c r="AV2306" s="15" t="s">
        <v>106</v>
      </c>
      <c r="AW2306" s="15" t="s">
        <v>31</v>
      </c>
      <c r="AX2306" s="15" t="s">
        <v>74</v>
      </c>
      <c r="AY2306" s="230" t="s">
        <v>144</v>
      </c>
    </row>
    <row r="2307" spans="1:65" s="2" customFormat="1" ht="24.15" customHeight="1">
      <c r="A2307" s="36"/>
      <c r="B2307" s="37"/>
      <c r="C2307" s="180" t="s">
        <v>2479</v>
      </c>
      <c r="D2307" s="180" t="s">
        <v>146</v>
      </c>
      <c r="E2307" s="181" t="s">
        <v>2480</v>
      </c>
      <c r="F2307" s="182" t="s">
        <v>2481</v>
      </c>
      <c r="G2307" s="183" t="s">
        <v>232</v>
      </c>
      <c r="H2307" s="184">
        <v>94.37</v>
      </c>
      <c r="I2307" s="185"/>
      <c r="J2307" s="186">
        <f>ROUND(I2307*H2307,2)</f>
        <v>0</v>
      </c>
      <c r="K2307" s="182" t="s">
        <v>150</v>
      </c>
      <c r="L2307" s="41"/>
      <c r="M2307" s="187" t="s">
        <v>19</v>
      </c>
      <c r="N2307" s="188" t="s">
        <v>40</v>
      </c>
      <c r="O2307" s="66"/>
      <c r="P2307" s="189">
        <f>O2307*H2307</f>
        <v>0</v>
      </c>
      <c r="Q2307" s="189">
        <v>1E-4</v>
      </c>
      <c r="R2307" s="189">
        <f>Q2307*H2307</f>
        <v>9.4370000000000009E-3</v>
      </c>
      <c r="S2307" s="189">
        <v>0</v>
      </c>
      <c r="T2307" s="190">
        <f>S2307*H2307</f>
        <v>0</v>
      </c>
      <c r="U2307" s="36"/>
      <c r="V2307" s="36"/>
      <c r="W2307" s="36"/>
      <c r="X2307" s="36"/>
      <c r="Y2307" s="36"/>
      <c r="Z2307" s="36"/>
      <c r="AA2307" s="36"/>
      <c r="AB2307" s="36"/>
      <c r="AC2307" s="36"/>
      <c r="AD2307" s="36"/>
      <c r="AE2307" s="36"/>
      <c r="AR2307" s="191" t="s">
        <v>542</v>
      </c>
      <c r="AT2307" s="191" t="s">
        <v>146</v>
      </c>
      <c r="AU2307" s="191" t="s">
        <v>78</v>
      </c>
      <c r="AY2307" s="19" t="s">
        <v>144</v>
      </c>
      <c r="BE2307" s="192">
        <f>IF(N2307="základní",J2307,0)</f>
        <v>0</v>
      </c>
      <c r="BF2307" s="192">
        <f>IF(N2307="snížená",J2307,0)</f>
        <v>0</v>
      </c>
      <c r="BG2307" s="192">
        <f>IF(N2307="zákl. přenesená",J2307,0)</f>
        <v>0</v>
      </c>
      <c r="BH2307" s="192">
        <f>IF(N2307="sníž. přenesená",J2307,0)</f>
        <v>0</v>
      </c>
      <c r="BI2307" s="192">
        <f>IF(N2307="nulová",J2307,0)</f>
        <v>0</v>
      </c>
      <c r="BJ2307" s="19" t="s">
        <v>74</v>
      </c>
      <c r="BK2307" s="192">
        <f>ROUND(I2307*H2307,2)</f>
        <v>0</v>
      </c>
      <c r="BL2307" s="19" t="s">
        <v>542</v>
      </c>
      <c r="BM2307" s="191" t="s">
        <v>2482</v>
      </c>
    </row>
    <row r="2308" spans="1:65" s="2" customFormat="1" ht="10.199999999999999">
      <c r="A2308" s="36"/>
      <c r="B2308" s="37"/>
      <c r="C2308" s="38"/>
      <c r="D2308" s="193" t="s">
        <v>152</v>
      </c>
      <c r="E2308" s="38"/>
      <c r="F2308" s="194" t="s">
        <v>2483</v>
      </c>
      <c r="G2308" s="38"/>
      <c r="H2308" s="38"/>
      <c r="I2308" s="195"/>
      <c r="J2308" s="38"/>
      <c r="K2308" s="38"/>
      <c r="L2308" s="41"/>
      <c r="M2308" s="196"/>
      <c r="N2308" s="197"/>
      <c r="O2308" s="66"/>
      <c r="P2308" s="66"/>
      <c r="Q2308" s="66"/>
      <c r="R2308" s="66"/>
      <c r="S2308" s="66"/>
      <c r="T2308" s="67"/>
      <c r="U2308" s="36"/>
      <c r="V2308" s="36"/>
      <c r="W2308" s="36"/>
      <c r="X2308" s="36"/>
      <c r="Y2308" s="36"/>
      <c r="Z2308" s="36"/>
      <c r="AA2308" s="36"/>
      <c r="AB2308" s="36"/>
      <c r="AC2308" s="36"/>
      <c r="AD2308" s="36"/>
      <c r="AE2308" s="36"/>
      <c r="AT2308" s="19" t="s">
        <v>152</v>
      </c>
      <c r="AU2308" s="19" t="s">
        <v>78</v>
      </c>
    </row>
    <row r="2309" spans="1:65" s="13" customFormat="1" ht="10.199999999999999">
      <c r="B2309" s="198"/>
      <c r="C2309" s="199"/>
      <c r="D2309" s="200" t="s">
        <v>154</v>
      </c>
      <c r="E2309" s="201" t="s">
        <v>19</v>
      </c>
      <c r="F2309" s="202" t="s">
        <v>2484</v>
      </c>
      <c r="G2309" s="199"/>
      <c r="H2309" s="201" t="s">
        <v>19</v>
      </c>
      <c r="I2309" s="203"/>
      <c r="J2309" s="199"/>
      <c r="K2309" s="199"/>
      <c r="L2309" s="204"/>
      <c r="M2309" s="205"/>
      <c r="N2309" s="206"/>
      <c r="O2309" s="206"/>
      <c r="P2309" s="206"/>
      <c r="Q2309" s="206"/>
      <c r="R2309" s="206"/>
      <c r="S2309" s="206"/>
      <c r="T2309" s="207"/>
      <c r="AT2309" s="208" t="s">
        <v>154</v>
      </c>
      <c r="AU2309" s="208" t="s">
        <v>78</v>
      </c>
      <c r="AV2309" s="13" t="s">
        <v>74</v>
      </c>
      <c r="AW2309" s="13" t="s">
        <v>31</v>
      </c>
      <c r="AX2309" s="13" t="s">
        <v>69</v>
      </c>
      <c r="AY2309" s="208" t="s">
        <v>144</v>
      </c>
    </row>
    <row r="2310" spans="1:65" s="14" customFormat="1" ht="10.199999999999999">
      <c r="B2310" s="209"/>
      <c r="C2310" s="210"/>
      <c r="D2310" s="200" t="s">
        <v>154</v>
      </c>
      <c r="E2310" s="211" t="s">
        <v>19</v>
      </c>
      <c r="F2310" s="212" t="s">
        <v>2485</v>
      </c>
      <c r="G2310" s="210"/>
      <c r="H2310" s="213">
        <v>94.37</v>
      </c>
      <c r="I2310" s="214"/>
      <c r="J2310" s="210"/>
      <c r="K2310" s="210"/>
      <c r="L2310" s="215"/>
      <c r="M2310" s="216"/>
      <c r="N2310" s="217"/>
      <c r="O2310" s="217"/>
      <c r="P2310" s="217"/>
      <c r="Q2310" s="217"/>
      <c r="R2310" s="217"/>
      <c r="S2310" s="217"/>
      <c r="T2310" s="218"/>
      <c r="AT2310" s="219" t="s">
        <v>154</v>
      </c>
      <c r="AU2310" s="219" t="s">
        <v>78</v>
      </c>
      <c r="AV2310" s="14" t="s">
        <v>78</v>
      </c>
      <c r="AW2310" s="14" t="s">
        <v>31</v>
      </c>
      <c r="AX2310" s="14" t="s">
        <v>69</v>
      </c>
      <c r="AY2310" s="219" t="s">
        <v>144</v>
      </c>
    </row>
    <row r="2311" spans="1:65" s="15" customFormat="1" ht="10.199999999999999">
      <c r="B2311" s="220"/>
      <c r="C2311" s="221"/>
      <c r="D2311" s="200" t="s">
        <v>154</v>
      </c>
      <c r="E2311" s="222" t="s">
        <v>19</v>
      </c>
      <c r="F2311" s="223" t="s">
        <v>158</v>
      </c>
      <c r="G2311" s="221"/>
      <c r="H2311" s="224">
        <v>94.37</v>
      </c>
      <c r="I2311" s="225"/>
      <c r="J2311" s="221"/>
      <c r="K2311" s="221"/>
      <c r="L2311" s="226"/>
      <c r="M2311" s="227"/>
      <c r="N2311" s="228"/>
      <c r="O2311" s="228"/>
      <c r="P2311" s="228"/>
      <c r="Q2311" s="228"/>
      <c r="R2311" s="228"/>
      <c r="S2311" s="228"/>
      <c r="T2311" s="229"/>
      <c r="AT2311" s="230" t="s">
        <v>154</v>
      </c>
      <c r="AU2311" s="230" t="s">
        <v>78</v>
      </c>
      <c r="AV2311" s="15" t="s">
        <v>106</v>
      </c>
      <c r="AW2311" s="15" t="s">
        <v>31</v>
      </c>
      <c r="AX2311" s="15" t="s">
        <v>74</v>
      </c>
      <c r="AY2311" s="230" t="s">
        <v>144</v>
      </c>
    </row>
    <row r="2312" spans="1:65" s="2" customFormat="1" ht="24.15" customHeight="1">
      <c r="A2312" s="36"/>
      <c r="B2312" s="37"/>
      <c r="C2312" s="180" t="s">
        <v>2486</v>
      </c>
      <c r="D2312" s="180" t="s">
        <v>146</v>
      </c>
      <c r="E2312" s="181" t="s">
        <v>2487</v>
      </c>
      <c r="F2312" s="182" t="s">
        <v>2488</v>
      </c>
      <c r="G2312" s="183" t="s">
        <v>232</v>
      </c>
      <c r="H2312" s="184">
        <v>94.37</v>
      </c>
      <c r="I2312" s="185"/>
      <c r="J2312" s="186">
        <f>ROUND(I2312*H2312,2)</f>
        <v>0</v>
      </c>
      <c r="K2312" s="182" t="s">
        <v>150</v>
      </c>
      <c r="L2312" s="41"/>
      <c r="M2312" s="187" t="s">
        <v>19</v>
      </c>
      <c r="N2312" s="188" t="s">
        <v>40</v>
      </c>
      <c r="O2312" s="66"/>
      <c r="P2312" s="189">
        <f>O2312*H2312</f>
        <v>0</v>
      </c>
      <c r="Q2312" s="189">
        <v>0</v>
      </c>
      <c r="R2312" s="189">
        <f>Q2312*H2312</f>
        <v>0</v>
      </c>
      <c r="S2312" s="189">
        <v>0</v>
      </c>
      <c r="T2312" s="190">
        <f>S2312*H2312</f>
        <v>0</v>
      </c>
      <c r="U2312" s="36"/>
      <c r="V2312" s="36"/>
      <c r="W2312" s="36"/>
      <c r="X2312" s="36"/>
      <c r="Y2312" s="36"/>
      <c r="Z2312" s="36"/>
      <c r="AA2312" s="36"/>
      <c r="AB2312" s="36"/>
      <c r="AC2312" s="36"/>
      <c r="AD2312" s="36"/>
      <c r="AE2312" s="36"/>
      <c r="AR2312" s="191" t="s">
        <v>542</v>
      </c>
      <c r="AT2312" s="191" t="s">
        <v>146</v>
      </c>
      <c r="AU2312" s="191" t="s">
        <v>78</v>
      </c>
      <c r="AY2312" s="19" t="s">
        <v>144</v>
      </c>
      <c r="BE2312" s="192">
        <f>IF(N2312="základní",J2312,0)</f>
        <v>0</v>
      </c>
      <c r="BF2312" s="192">
        <f>IF(N2312="snížená",J2312,0)</f>
        <v>0</v>
      </c>
      <c r="BG2312" s="192">
        <f>IF(N2312="zákl. přenesená",J2312,0)</f>
        <v>0</v>
      </c>
      <c r="BH2312" s="192">
        <f>IF(N2312="sníž. přenesená",J2312,0)</f>
        <v>0</v>
      </c>
      <c r="BI2312" s="192">
        <f>IF(N2312="nulová",J2312,0)</f>
        <v>0</v>
      </c>
      <c r="BJ2312" s="19" t="s">
        <v>74</v>
      </c>
      <c r="BK2312" s="192">
        <f>ROUND(I2312*H2312,2)</f>
        <v>0</v>
      </c>
      <c r="BL2312" s="19" t="s">
        <v>542</v>
      </c>
      <c r="BM2312" s="191" t="s">
        <v>2489</v>
      </c>
    </row>
    <row r="2313" spans="1:65" s="2" customFormat="1" ht="10.199999999999999">
      <c r="A2313" s="36"/>
      <c r="B2313" s="37"/>
      <c r="C2313" s="38"/>
      <c r="D2313" s="193" t="s">
        <v>152</v>
      </c>
      <c r="E2313" s="38"/>
      <c r="F2313" s="194" t="s">
        <v>2490</v>
      </c>
      <c r="G2313" s="38"/>
      <c r="H2313" s="38"/>
      <c r="I2313" s="195"/>
      <c r="J2313" s="38"/>
      <c r="K2313" s="38"/>
      <c r="L2313" s="41"/>
      <c r="M2313" s="196"/>
      <c r="N2313" s="197"/>
      <c r="O2313" s="66"/>
      <c r="P2313" s="66"/>
      <c r="Q2313" s="66"/>
      <c r="R2313" s="66"/>
      <c r="S2313" s="66"/>
      <c r="T2313" s="67"/>
      <c r="U2313" s="36"/>
      <c r="V2313" s="36"/>
      <c r="W2313" s="36"/>
      <c r="X2313" s="36"/>
      <c r="Y2313" s="36"/>
      <c r="Z2313" s="36"/>
      <c r="AA2313" s="36"/>
      <c r="AB2313" s="36"/>
      <c r="AC2313" s="36"/>
      <c r="AD2313" s="36"/>
      <c r="AE2313" s="36"/>
      <c r="AT2313" s="19" t="s">
        <v>152</v>
      </c>
      <c r="AU2313" s="19" t="s">
        <v>78</v>
      </c>
    </row>
    <row r="2314" spans="1:65" s="13" customFormat="1" ht="10.199999999999999">
      <c r="B2314" s="198"/>
      <c r="C2314" s="199"/>
      <c r="D2314" s="200" t="s">
        <v>154</v>
      </c>
      <c r="E2314" s="201" t="s">
        <v>19</v>
      </c>
      <c r="F2314" s="202" t="s">
        <v>2484</v>
      </c>
      <c r="G2314" s="199"/>
      <c r="H2314" s="201" t="s">
        <v>19</v>
      </c>
      <c r="I2314" s="203"/>
      <c r="J2314" s="199"/>
      <c r="K2314" s="199"/>
      <c r="L2314" s="204"/>
      <c r="M2314" s="205"/>
      <c r="N2314" s="206"/>
      <c r="O2314" s="206"/>
      <c r="P2314" s="206"/>
      <c r="Q2314" s="206"/>
      <c r="R2314" s="206"/>
      <c r="S2314" s="206"/>
      <c r="T2314" s="207"/>
      <c r="AT2314" s="208" t="s">
        <v>154</v>
      </c>
      <c r="AU2314" s="208" t="s">
        <v>78</v>
      </c>
      <c r="AV2314" s="13" t="s">
        <v>74</v>
      </c>
      <c r="AW2314" s="13" t="s">
        <v>31</v>
      </c>
      <c r="AX2314" s="13" t="s">
        <v>69</v>
      </c>
      <c r="AY2314" s="208" t="s">
        <v>144</v>
      </c>
    </row>
    <row r="2315" spans="1:65" s="14" customFormat="1" ht="10.199999999999999">
      <c r="B2315" s="209"/>
      <c r="C2315" s="210"/>
      <c r="D2315" s="200" t="s">
        <v>154</v>
      </c>
      <c r="E2315" s="211" t="s">
        <v>19</v>
      </c>
      <c r="F2315" s="212" t="s">
        <v>2491</v>
      </c>
      <c r="G2315" s="210"/>
      <c r="H2315" s="213">
        <v>94.37</v>
      </c>
      <c r="I2315" s="214"/>
      <c r="J2315" s="210"/>
      <c r="K2315" s="210"/>
      <c r="L2315" s="215"/>
      <c r="M2315" s="216"/>
      <c r="N2315" s="217"/>
      <c r="O2315" s="217"/>
      <c r="P2315" s="217"/>
      <c r="Q2315" s="217"/>
      <c r="R2315" s="217"/>
      <c r="S2315" s="217"/>
      <c r="T2315" s="218"/>
      <c r="AT2315" s="219" t="s">
        <v>154</v>
      </c>
      <c r="AU2315" s="219" t="s">
        <v>78</v>
      </c>
      <c r="AV2315" s="14" t="s">
        <v>78</v>
      </c>
      <c r="AW2315" s="14" t="s">
        <v>31</v>
      </c>
      <c r="AX2315" s="14" t="s">
        <v>69</v>
      </c>
      <c r="AY2315" s="219" t="s">
        <v>144</v>
      </c>
    </row>
    <row r="2316" spans="1:65" s="15" customFormat="1" ht="10.199999999999999">
      <c r="B2316" s="220"/>
      <c r="C2316" s="221"/>
      <c r="D2316" s="200" t="s">
        <v>154</v>
      </c>
      <c r="E2316" s="222" t="s">
        <v>19</v>
      </c>
      <c r="F2316" s="223" t="s">
        <v>158</v>
      </c>
      <c r="G2316" s="221"/>
      <c r="H2316" s="224">
        <v>94.37</v>
      </c>
      <c r="I2316" s="225"/>
      <c r="J2316" s="221"/>
      <c r="K2316" s="221"/>
      <c r="L2316" s="226"/>
      <c r="M2316" s="227"/>
      <c r="N2316" s="228"/>
      <c r="O2316" s="228"/>
      <c r="P2316" s="228"/>
      <c r="Q2316" s="228"/>
      <c r="R2316" s="228"/>
      <c r="S2316" s="228"/>
      <c r="T2316" s="229"/>
      <c r="AT2316" s="230" t="s">
        <v>154</v>
      </c>
      <c r="AU2316" s="230" t="s">
        <v>78</v>
      </c>
      <c r="AV2316" s="15" t="s">
        <v>106</v>
      </c>
      <c r="AW2316" s="15" t="s">
        <v>31</v>
      </c>
      <c r="AX2316" s="15" t="s">
        <v>74</v>
      </c>
      <c r="AY2316" s="230" t="s">
        <v>144</v>
      </c>
    </row>
    <row r="2317" spans="1:65" s="2" customFormat="1" ht="16.5" customHeight="1">
      <c r="A2317" s="36"/>
      <c r="B2317" s="37"/>
      <c r="C2317" s="231" t="s">
        <v>2492</v>
      </c>
      <c r="D2317" s="231" t="s">
        <v>195</v>
      </c>
      <c r="E2317" s="232" t="s">
        <v>2493</v>
      </c>
      <c r="F2317" s="233" t="s">
        <v>2494</v>
      </c>
      <c r="G2317" s="234" t="s">
        <v>232</v>
      </c>
      <c r="H2317" s="235">
        <v>106.654</v>
      </c>
      <c r="I2317" s="236"/>
      <c r="J2317" s="237">
        <f>ROUND(I2317*H2317,2)</f>
        <v>0</v>
      </c>
      <c r="K2317" s="233" t="s">
        <v>150</v>
      </c>
      <c r="L2317" s="238"/>
      <c r="M2317" s="239" t="s">
        <v>19</v>
      </c>
      <c r="N2317" s="240" t="s">
        <v>40</v>
      </c>
      <c r="O2317" s="66"/>
      <c r="P2317" s="189">
        <f>O2317*H2317</f>
        <v>0</v>
      </c>
      <c r="Q2317" s="189">
        <v>1.7000000000000001E-4</v>
      </c>
      <c r="R2317" s="189">
        <f>Q2317*H2317</f>
        <v>1.813118E-2</v>
      </c>
      <c r="S2317" s="189">
        <v>0</v>
      </c>
      <c r="T2317" s="190">
        <f>S2317*H2317</f>
        <v>0</v>
      </c>
      <c r="U2317" s="36"/>
      <c r="V2317" s="36"/>
      <c r="W2317" s="36"/>
      <c r="X2317" s="36"/>
      <c r="Y2317" s="36"/>
      <c r="Z2317" s="36"/>
      <c r="AA2317" s="36"/>
      <c r="AB2317" s="36"/>
      <c r="AC2317" s="36"/>
      <c r="AD2317" s="36"/>
      <c r="AE2317" s="36"/>
      <c r="AR2317" s="191" t="s">
        <v>684</v>
      </c>
      <c r="AT2317" s="191" t="s">
        <v>195</v>
      </c>
      <c r="AU2317" s="191" t="s">
        <v>78</v>
      </c>
      <c r="AY2317" s="19" t="s">
        <v>144</v>
      </c>
      <c r="BE2317" s="192">
        <f>IF(N2317="základní",J2317,0)</f>
        <v>0</v>
      </c>
      <c r="BF2317" s="192">
        <f>IF(N2317="snížená",J2317,0)</f>
        <v>0</v>
      </c>
      <c r="BG2317" s="192">
        <f>IF(N2317="zákl. přenesená",J2317,0)</f>
        <v>0</v>
      </c>
      <c r="BH2317" s="192">
        <f>IF(N2317="sníž. přenesená",J2317,0)</f>
        <v>0</v>
      </c>
      <c r="BI2317" s="192">
        <f>IF(N2317="nulová",J2317,0)</f>
        <v>0</v>
      </c>
      <c r="BJ2317" s="19" t="s">
        <v>74</v>
      </c>
      <c r="BK2317" s="192">
        <f>ROUND(I2317*H2317,2)</f>
        <v>0</v>
      </c>
      <c r="BL2317" s="19" t="s">
        <v>542</v>
      </c>
      <c r="BM2317" s="191" t="s">
        <v>2495</v>
      </c>
    </row>
    <row r="2318" spans="1:65" s="2" customFormat="1" ht="10.199999999999999">
      <c r="A2318" s="36"/>
      <c r="B2318" s="37"/>
      <c r="C2318" s="38"/>
      <c r="D2318" s="193" t="s">
        <v>152</v>
      </c>
      <c r="E2318" s="38"/>
      <c r="F2318" s="194" t="s">
        <v>2496</v>
      </c>
      <c r="G2318" s="38"/>
      <c r="H2318" s="38"/>
      <c r="I2318" s="195"/>
      <c r="J2318" s="38"/>
      <c r="K2318" s="38"/>
      <c r="L2318" s="41"/>
      <c r="M2318" s="196"/>
      <c r="N2318" s="197"/>
      <c r="O2318" s="66"/>
      <c r="P2318" s="66"/>
      <c r="Q2318" s="66"/>
      <c r="R2318" s="66"/>
      <c r="S2318" s="66"/>
      <c r="T2318" s="67"/>
      <c r="U2318" s="36"/>
      <c r="V2318" s="36"/>
      <c r="W2318" s="36"/>
      <c r="X2318" s="36"/>
      <c r="Y2318" s="36"/>
      <c r="Z2318" s="36"/>
      <c r="AA2318" s="36"/>
      <c r="AB2318" s="36"/>
      <c r="AC2318" s="36"/>
      <c r="AD2318" s="36"/>
      <c r="AE2318" s="36"/>
      <c r="AT2318" s="19" t="s">
        <v>152</v>
      </c>
      <c r="AU2318" s="19" t="s">
        <v>78</v>
      </c>
    </row>
    <row r="2319" spans="1:65" s="14" customFormat="1" ht="10.199999999999999">
      <c r="B2319" s="209"/>
      <c r="C2319" s="210"/>
      <c r="D2319" s="200" t="s">
        <v>154</v>
      </c>
      <c r="E2319" s="210"/>
      <c r="F2319" s="212" t="s">
        <v>2497</v>
      </c>
      <c r="G2319" s="210"/>
      <c r="H2319" s="213">
        <v>106.654</v>
      </c>
      <c r="I2319" s="214"/>
      <c r="J2319" s="210"/>
      <c r="K2319" s="210"/>
      <c r="L2319" s="215"/>
      <c r="M2319" s="216"/>
      <c r="N2319" s="217"/>
      <c r="O2319" s="217"/>
      <c r="P2319" s="217"/>
      <c r="Q2319" s="217"/>
      <c r="R2319" s="217"/>
      <c r="S2319" s="217"/>
      <c r="T2319" s="218"/>
      <c r="AT2319" s="219" t="s">
        <v>154</v>
      </c>
      <c r="AU2319" s="219" t="s">
        <v>78</v>
      </c>
      <c r="AV2319" s="14" t="s">
        <v>78</v>
      </c>
      <c r="AW2319" s="14" t="s">
        <v>4</v>
      </c>
      <c r="AX2319" s="14" t="s">
        <v>74</v>
      </c>
      <c r="AY2319" s="219" t="s">
        <v>144</v>
      </c>
    </row>
    <row r="2320" spans="1:65" s="2" customFormat="1" ht="21.75" customHeight="1">
      <c r="A2320" s="36"/>
      <c r="B2320" s="37"/>
      <c r="C2320" s="180" t="s">
        <v>2498</v>
      </c>
      <c r="D2320" s="180" t="s">
        <v>146</v>
      </c>
      <c r="E2320" s="181" t="s">
        <v>2499</v>
      </c>
      <c r="F2320" s="182" t="s">
        <v>2500</v>
      </c>
      <c r="G2320" s="183" t="s">
        <v>232</v>
      </c>
      <c r="H2320" s="184">
        <v>94.93</v>
      </c>
      <c r="I2320" s="185"/>
      <c r="J2320" s="186">
        <f>ROUND(I2320*H2320,2)</f>
        <v>0</v>
      </c>
      <c r="K2320" s="182" t="s">
        <v>150</v>
      </c>
      <c r="L2320" s="41"/>
      <c r="M2320" s="187" t="s">
        <v>19</v>
      </c>
      <c r="N2320" s="188" t="s">
        <v>40</v>
      </c>
      <c r="O2320" s="66"/>
      <c r="P2320" s="189">
        <f>O2320*H2320</f>
        <v>0</v>
      </c>
      <c r="Q2320" s="189">
        <v>6.9999999999999999E-4</v>
      </c>
      <c r="R2320" s="189">
        <f>Q2320*H2320</f>
        <v>6.645100000000001E-2</v>
      </c>
      <c r="S2320" s="189">
        <v>0</v>
      </c>
      <c r="T2320" s="190">
        <f>S2320*H2320</f>
        <v>0</v>
      </c>
      <c r="U2320" s="36"/>
      <c r="V2320" s="36"/>
      <c r="W2320" s="36"/>
      <c r="X2320" s="36"/>
      <c r="Y2320" s="36"/>
      <c r="Z2320" s="36"/>
      <c r="AA2320" s="36"/>
      <c r="AB2320" s="36"/>
      <c r="AC2320" s="36"/>
      <c r="AD2320" s="36"/>
      <c r="AE2320" s="36"/>
      <c r="AR2320" s="191" t="s">
        <v>542</v>
      </c>
      <c r="AT2320" s="191" t="s">
        <v>146</v>
      </c>
      <c r="AU2320" s="191" t="s">
        <v>78</v>
      </c>
      <c r="AY2320" s="19" t="s">
        <v>144</v>
      </c>
      <c r="BE2320" s="192">
        <f>IF(N2320="základní",J2320,0)</f>
        <v>0</v>
      </c>
      <c r="BF2320" s="192">
        <f>IF(N2320="snížená",J2320,0)</f>
        <v>0</v>
      </c>
      <c r="BG2320" s="192">
        <f>IF(N2320="zákl. přenesená",J2320,0)</f>
        <v>0</v>
      </c>
      <c r="BH2320" s="192">
        <f>IF(N2320="sníž. přenesená",J2320,0)</f>
        <v>0</v>
      </c>
      <c r="BI2320" s="192">
        <f>IF(N2320="nulová",J2320,0)</f>
        <v>0</v>
      </c>
      <c r="BJ2320" s="19" t="s">
        <v>74</v>
      </c>
      <c r="BK2320" s="192">
        <f>ROUND(I2320*H2320,2)</f>
        <v>0</v>
      </c>
      <c r="BL2320" s="19" t="s">
        <v>542</v>
      </c>
      <c r="BM2320" s="191" t="s">
        <v>2501</v>
      </c>
    </row>
    <row r="2321" spans="1:65" s="2" customFormat="1" ht="10.199999999999999">
      <c r="A2321" s="36"/>
      <c r="B2321" s="37"/>
      <c r="C2321" s="38"/>
      <c r="D2321" s="193" t="s">
        <v>152</v>
      </c>
      <c r="E2321" s="38"/>
      <c r="F2321" s="194" t="s">
        <v>2502</v>
      </c>
      <c r="G2321" s="38"/>
      <c r="H2321" s="38"/>
      <c r="I2321" s="195"/>
      <c r="J2321" s="38"/>
      <c r="K2321" s="38"/>
      <c r="L2321" s="41"/>
      <c r="M2321" s="196"/>
      <c r="N2321" s="197"/>
      <c r="O2321" s="66"/>
      <c r="P2321" s="66"/>
      <c r="Q2321" s="66"/>
      <c r="R2321" s="66"/>
      <c r="S2321" s="66"/>
      <c r="T2321" s="67"/>
      <c r="U2321" s="36"/>
      <c r="V2321" s="36"/>
      <c r="W2321" s="36"/>
      <c r="X2321" s="36"/>
      <c r="Y2321" s="36"/>
      <c r="Z2321" s="36"/>
      <c r="AA2321" s="36"/>
      <c r="AB2321" s="36"/>
      <c r="AC2321" s="36"/>
      <c r="AD2321" s="36"/>
      <c r="AE2321" s="36"/>
      <c r="AT2321" s="19" t="s">
        <v>152</v>
      </c>
      <c r="AU2321" s="19" t="s">
        <v>78</v>
      </c>
    </row>
    <row r="2322" spans="1:65" s="13" customFormat="1" ht="10.199999999999999">
      <c r="B2322" s="198"/>
      <c r="C2322" s="199"/>
      <c r="D2322" s="200" t="s">
        <v>154</v>
      </c>
      <c r="E2322" s="201" t="s">
        <v>19</v>
      </c>
      <c r="F2322" s="202" t="s">
        <v>2484</v>
      </c>
      <c r="G2322" s="199"/>
      <c r="H2322" s="201" t="s">
        <v>19</v>
      </c>
      <c r="I2322" s="203"/>
      <c r="J2322" s="199"/>
      <c r="K2322" s="199"/>
      <c r="L2322" s="204"/>
      <c r="M2322" s="205"/>
      <c r="N2322" s="206"/>
      <c r="O2322" s="206"/>
      <c r="P2322" s="206"/>
      <c r="Q2322" s="206"/>
      <c r="R2322" s="206"/>
      <c r="S2322" s="206"/>
      <c r="T2322" s="207"/>
      <c r="AT2322" s="208" t="s">
        <v>154</v>
      </c>
      <c r="AU2322" s="208" t="s">
        <v>78</v>
      </c>
      <c r="AV2322" s="13" t="s">
        <v>74</v>
      </c>
      <c r="AW2322" s="13" t="s">
        <v>31</v>
      </c>
      <c r="AX2322" s="13" t="s">
        <v>69</v>
      </c>
      <c r="AY2322" s="208" t="s">
        <v>144</v>
      </c>
    </row>
    <row r="2323" spans="1:65" s="14" customFormat="1" ht="10.199999999999999">
      <c r="B2323" s="209"/>
      <c r="C2323" s="210"/>
      <c r="D2323" s="200" t="s">
        <v>154</v>
      </c>
      <c r="E2323" s="211" t="s">
        <v>19</v>
      </c>
      <c r="F2323" s="212" t="s">
        <v>2503</v>
      </c>
      <c r="G2323" s="210"/>
      <c r="H2323" s="213">
        <v>94.93</v>
      </c>
      <c r="I2323" s="214"/>
      <c r="J2323" s="210"/>
      <c r="K2323" s="210"/>
      <c r="L2323" s="215"/>
      <c r="M2323" s="216"/>
      <c r="N2323" s="217"/>
      <c r="O2323" s="217"/>
      <c r="P2323" s="217"/>
      <c r="Q2323" s="217"/>
      <c r="R2323" s="217"/>
      <c r="S2323" s="217"/>
      <c r="T2323" s="218"/>
      <c r="AT2323" s="219" t="s">
        <v>154</v>
      </c>
      <c r="AU2323" s="219" t="s">
        <v>78</v>
      </c>
      <c r="AV2323" s="14" t="s">
        <v>78</v>
      </c>
      <c r="AW2323" s="14" t="s">
        <v>31</v>
      </c>
      <c r="AX2323" s="14" t="s">
        <v>69</v>
      </c>
      <c r="AY2323" s="219" t="s">
        <v>144</v>
      </c>
    </row>
    <row r="2324" spans="1:65" s="15" customFormat="1" ht="10.199999999999999">
      <c r="B2324" s="220"/>
      <c r="C2324" s="221"/>
      <c r="D2324" s="200" t="s">
        <v>154</v>
      </c>
      <c r="E2324" s="222" t="s">
        <v>19</v>
      </c>
      <c r="F2324" s="223" t="s">
        <v>158</v>
      </c>
      <c r="G2324" s="221"/>
      <c r="H2324" s="224">
        <v>94.93</v>
      </c>
      <c r="I2324" s="225"/>
      <c r="J2324" s="221"/>
      <c r="K2324" s="221"/>
      <c r="L2324" s="226"/>
      <c r="M2324" s="227"/>
      <c r="N2324" s="228"/>
      <c r="O2324" s="228"/>
      <c r="P2324" s="228"/>
      <c r="Q2324" s="228"/>
      <c r="R2324" s="228"/>
      <c r="S2324" s="228"/>
      <c r="T2324" s="229"/>
      <c r="AT2324" s="230" t="s">
        <v>154</v>
      </c>
      <c r="AU2324" s="230" t="s">
        <v>78</v>
      </c>
      <c r="AV2324" s="15" t="s">
        <v>106</v>
      </c>
      <c r="AW2324" s="15" t="s">
        <v>31</v>
      </c>
      <c r="AX2324" s="15" t="s">
        <v>74</v>
      </c>
      <c r="AY2324" s="230" t="s">
        <v>144</v>
      </c>
    </row>
    <row r="2325" spans="1:65" s="2" customFormat="1" ht="24.15" customHeight="1">
      <c r="A2325" s="36"/>
      <c r="B2325" s="37"/>
      <c r="C2325" s="180" t="s">
        <v>2504</v>
      </c>
      <c r="D2325" s="180" t="s">
        <v>146</v>
      </c>
      <c r="E2325" s="181" t="s">
        <v>2505</v>
      </c>
      <c r="F2325" s="182" t="s">
        <v>2506</v>
      </c>
      <c r="G2325" s="183" t="s">
        <v>232</v>
      </c>
      <c r="H2325" s="184">
        <v>152.28</v>
      </c>
      <c r="I2325" s="185"/>
      <c r="J2325" s="186">
        <f>ROUND(I2325*H2325,2)</f>
        <v>0</v>
      </c>
      <c r="K2325" s="182" t="s">
        <v>150</v>
      </c>
      <c r="L2325" s="41"/>
      <c r="M2325" s="187" t="s">
        <v>19</v>
      </c>
      <c r="N2325" s="188" t="s">
        <v>40</v>
      </c>
      <c r="O2325" s="66"/>
      <c r="P2325" s="189">
        <f>O2325*H2325</f>
        <v>0</v>
      </c>
      <c r="Q2325" s="189">
        <v>3.2499999999999999E-3</v>
      </c>
      <c r="R2325" s="189">
        <f>Q2325*H2325</f>
        <v>0.49490999999999996</v>
      </c>
      <c r="S2325" s="189">
        <v>0</v>
      </c>
      <c r="T2325" s="190">
        <f>S2325*H2325</f>
        <v>0</v>
      </c>
      <c r="U2325" s="36"/>
      <c r="V2325" s="36"/>
      <c r="W2325" s="36"/>
      <c r="X2325" s="36"/>
      <c r="Y2325" s="36"/>
      <c r="Z2325" s="36"/>
      <c r="AA2325" s="36"/>
      <c r="AB2325" s="36"/>
      <c r="AC2325" s="36"/>
      <c r="AD2325" s="36"/>
      <c r="AE2325" s="36"/>
      <c r="AR2325" s="191" t="s">
        <v>542</v>
      </c>
      <c r="AT2325" s="191" t="s">
        <v>146</v>
      </c>
      <c r="AU2325" s="191" t="s">
        <v>78</v>
      </c>
      <c r="AY2325" s="19" t="s">
        <v>144</v>
      </c>
      <c r="BE2325" s="192">
        <f>IF(N2325="základní",J2325,0)</f>
        <v>0</v>
      </c>
      <c r="BF2325" s="192">
        <f>IF(N2325="snížená",J2325,0)</f>
        <v>0</v>
      </c>
      <c r="BG2325" s="192">
        <f>IF(N2325="zákl. přenesená",J2325,0)</f>
        <v>0</v>
      </c>
      <c r="BH2325" s="192">
        <f>IF(N2325="sníž. přenesená",J2325,0)</f>
        <v>0</v>
      </c>
      <c r="BI2325" s="192">
        <f>IF(N2325="nulová",J2325,0)</f>
        <v>0</v>
      </c>
      <c r="BJ2325" s="19" t="s">
        <v>74</v>
      </c>
      <c r="BK2325" s="192">
        <f>ROUND(I2325*H2325,2)</f>
        <v>0</v>
      </c>
      <c r="BL2325" s="19" t="s">
        <v>542</v>
      </c>
      <c r="BM2325" s="191" t="s">
        <v>2507</v>
      </c>
    </row>
    <row r="2326" spans="1:65" s="2" customFormat="1" ht="10.199999999999999">
      <c r="A2326" s="36"/>
      <c r="B2326" s="37"/>
      <c r="C2326" s="38"/>
      <c r="D2326" s="193" t="s">
        <v>152</v>
      </c>
      <c r="E2326" s="38"/>
      <c r="F2326" s="194" t="s">
        <v>2508</v>
      </c>
      <c r="G2326" s="38"/>
      <c r="H2326" s="38"/>
      <c r="I2326" s="195"/>
      <c r="J2326" s="38"/>
      <c r="K2326" s="38"/>
      <c r="L2326" s="41"/>
      <c r="M2326" s="196"/>
      <c r="N2326" s="197"/>
      <c r="O2326" s="66"/>
      <c r="P2326" s="66"/>
      <c r="Q2326" s="66"/>
      <c r="R2326" s="66"/>
      <c r="S2326" s="66"/>
      <c r="T2326" s="67"/>
      <c r="U2326" s="36"/>
      <c r="V2326" s="36"/>
      <c r="W2326" s="36"/>
      <c r="X2326" s="36"/>
      <c r="Y2326" s="36"/>
      <c r="Z2326" s="36"/>
      <c r="AA2326" s="36"/>
      <c r="AB2326" s="36"/>
      <c r="AC2326" s="36"/>
      <c r="AD2326" s="36"/>
      <c r="AE2326" s="36"/>
      <c r="AT2326" s="19" t="s">
        <v>152</v>
      </c>
      <c r="AU2326" s="19" t="s">
        <v>78</v>
      </c>
    </row>
    <row r="2327" spans="1:65" s="13" customFormat="1" ht="10.199999999999999">
      <c r="B2327" s="198"/>
      <c r="C2327" s="199"/>
      <c r="D2327" s="200" t="s">
        <v>154</v>
      </c>
      <c r="E2327" s="201" t="s">
        <v>19</v>
      </c>
      <c r="F2327" s="202" t="s">
        <v>751</v>
      </c>
      <c r="G2327" s="199"/>
      <c r="H2327" s="201" t="s">
        <v>19</v>
      </c>
      <c r="I2327" s="203"/>
      <c r="J2327" s="199"/>
      <c r="K2327" s="199"/>
      <c r="L2327" s="204"/>
      <c r="M2327" s="205"/>
      <c r="N2327" s="206"/>
      <c r="O2327" s="206"/>
      <c r="P2327" s="206"/>
      <c r="Q2327" s="206"/>
      <c r="R2327" s="206"/>
      <c r="S2327" s="206"/>
      <c r="T2327" s="207"/>
      <c r="AT2327" s="208" t="s">
        <v>154</v>
      </c>
      <c r="AU2327" s="208" t="s">
        <v>78</v>
      </c>
      <c r="AV2327" s="13" t="s">
        <v>74</v>
      </c>
      <c r="AW2327" s="13" t="s">
        <v>31</v>
      </c>
      <c r="AX2327" s="13" t="s">
        <v>69</v>
      </c>
      <c r="AY2327" s="208" t="s">
        <v>144</v>
      </c>
    </row>
    <row r="2328" spans="1:65" s="14" customFormat="1" ht="10.199999999999999">
      <c r="B2328" s="209"/>
      <c r="C2328" s="210"/>
      <c r="D2328" s="200" t="s">
        <v>154</v>
      </c>
      <c r="E2328" s="211" t="s">
        <v>19</v>
      </c>
      <c r="F2328" s="212" t="s">
        <v>2509</v>
      </c>
      <c r="G2328" s="210"/>
      <c r="H2328" s="213">
        <v>152.28</v>
      </c>
      <c r="I2328" s="214"/>
      <c r="J2328" s="210"/>
      <c r="K2328" s="210"/>
      <c r="L2328" s="215"/>
      <c r="M2328" s="216"/>
      <c r="N2328" s="217"/>
      <c r="O2328" s="217"/>
      <c r="P2328" s="217"/>
      <c r="Q2328" s="217"/>
      <c r="R2328" s="217"/>
      <c r="S2328" s="217"/>
      <c r="T2328" s="218"/>
      <c r="AT2328" s="219" t="s">
        <v>154</v>
      </c>
      <c r="AU2328" s="219" t="s">
        <v>78</v>
      </c>
      <c r="AV2328" s="14" t="s">
        <v>78</v>
      </c>
      <c r="AW2328" s="14" t="s">
        <v>31</v>
      </c>
      <c r="AX2328" s="14" t="s">
        <v>69</v>
      </c>
      <c r="AY2328" s="219" t="s">
        <v>144</v>
      </c>
    </row>
    <row r="2329" spans="1:65" s="15" customFormat="1" ht="10.199999999999999">
      <c r="B2329" s="220"/>
      <c r="C2329" s="221"/>
      <c r="D2329" s="200" t="s">
        <v>154</v>
      </c>
      <c r="E2329" s="222" t="s">
        <v>19</v>
      </c>
      <c r="F2329" s="223" t="s">
        <v>158</v>
      </c>
      <c r="G2329" s="221"/>
      <c r="H2329" s="224">
        <v>152.28</v>
      </c>
      <c r="I2329" s="225"/>
      <c r="J2329" s="221"/>
      <c r="K2329" s="221"/>
      <c r="L2329" s="226"/>
      <c r="M2329" s="227"/>
      <c r="N2329" s="228"/>
      <c r="O2329" s="228"/>
      <c r="P2329" s="228"/>
      <c r="Q2329" s="228"/>
      <c r="R2329" s="228"/>
      <c r="S2329" s="228"/>
      <c r="T2329" s="229"/>
      <c r="AT2329" s="230" t="s">
        <v>154</v>
      </c>
      <c r="AU2329" s="230" t="s">
        <v>78</v>
      </c>
      <c r="AV2329" s="15" t="s">
        <v>106</v>
      </c>
      <c r="AW2329" s="15" t="s">
        <v>31</v>
      </c>
      <c r="AX2329" s="15" t="s">
        <v>74</v>
      </c>
      <c r="AY2329" s="230" t="s">
        <v>144</v>
      </c>
    </row>
    <row r="2330" spans="1:65" s="2" customFormat="1" ht="16.5" customHeight="1">
      <c r="A2330" s="36"/>
      <c r="B2330" s="37"/>
      <c r="C2330" s="231" t="s">
        <v>2510</v>
      </c>
      <c r="D2330" s="231" t="s">
        <v>195</v>
      </c>
      <c r="E2330" s="232" t="s">
        <v>2511</v>
      </c>
      <c r="F2330" s="233" t="s">
        <v>2512</v>
      </c>
      <c r="G2330" s="234" t="s">
        <v>232</v>
      </c>
      <c r="H2330" s="235">
        <v>175.12200000000001</v>
      </c>
      <c r="I2330" s="236"/>
      <c r="J2330" s="237">
        <f>ROUND(I2330*H2330,2)</f>
        <v>0</v>
      </c>
      <c r="K2330" s="233" t="s">
        <v>150</v>
      </c>
      <c r="L2330" s="238"/>
      <c r="M2330" s="239" t="s">
        <v>19</v>
      </c>
      <c r="N2330" s="240" t="s">
        <v>40</v>
      </c>
      <c r="O2330" s="66"/>
      <c r="P2330" s="189">
        <f>O2330*H2330</f>
        <v>0</v>
      </c>
      <c r="Q2330" s="189">
        <v>9.7999999999999997E-3</v>
      </c>
      <c r="R2330" s="189">
        <f>Q2330*H2330</f>
        <v>1.7161956</v>
      </c>
      <c r="S2330" s="189">
        <v>0</v>
      </c>
      <c r="T2330" s="190">
        <f>S2330*H2330</f>
        <v>0</v>
      </c>
      <c r="U2330" s="36"/>
      <c r="V2330" s="36"/>
      <c r="W2330" s="36"/>
      <c r="X2330" s="36"/>
      <c r="Y2330" s="36"/>
      <c r="Z2330" s="36"/>
      <c r="AA2330" s="36"/>
      <c r="AB2330" s="36"/>
      <c r="AC2330" s="36"/>
      <c r="AD2330" s="36"/>
      <c r="AE2330" s="36"/>
      <c r="AR2330" s="191" t="s">
        <v>684</v>
      </c>
      <c r="AT2330" s="191" t="s">
        <v>195</v>
      </c>
      <c r="AU2330" s="191" t="s">
        <v>78</v>
      </c>
      <c r="AY2330" s="19" t="s">
        <v>144</v>
      </c>
      <c r="BE2330" s="192">
        <f>IF(N2330="základní",J2330,0)</f>
        <v>0</v>
      </c>
      <c r="BF2330" s="192">
        <f>IF(N2330="snížená",J2330,0)</f>
        <v>0</v>
      </c>
      <c r="BG2330" s="192">
        <f>IF(N2330="zákl. přenesená",J2330,0)</f>
        <v>0</v>
      </c>
      <c r="BH2330" s="192">
        <f>IF(N2330="sníž. přenesená",J2330,0)</f>
        <v>0</v>
      </c>
      <c r="BI2330" s="192">
        <f>IF(N2330="nulová",J2330,0)</f>
        <v>0</v>
      </c>
      <c r="BJ2330" s="19" t="s">
        <v>74</v>
      </c>
      <c r="BK2330" s="192">
        <f>ROUND(I2330*H2330,2)</f>
        <v>0</v>
      </c>
      <c r="BL2330" s="19" t="s">
        <v>542</v>
      </c>
      <c r="BM2330" s="191" t="s">
        <v>2513</v>
      </c>
    </row>
    <row r="2331" spans="1:65" s="2" customFormat="1" ht="10.199999999999999">
      <c r="A2331" s="36"/>
      <c r="B2331" s="37"/>
      <c r="C2331" s="38"/>
      <c r="D2331" s="193" t="s">
        <v>152</v>
      </c>
      <c r="E2331" s="38"/>
      <c r="F2331" s="194" t="s">
        <v>2514</v>
      </c>
      <c r="G2331" s="38"/>
      <c r="H2331" s="38"/>
      <c r="I2331" s="195"/>
      <c r="J2331" s="38"/>
      <c r="K2331" s="38"/>
      <c r="L2331" s="41"/>
      <c r="M2331" s="196"/>
      <c r="N2331" s="197"/>
      <c r="O2331" s="66"/>
      <c r="P2331" s="66"/>
      <c r="Q2331" s="66"/>
      <c r="R2331" s="66"/>
      <c r="S2331" s="66"/>
      <c r="T2331" s="67"/>
      <c r="U2331" s="36"/>
      <c r="V2331" s="36"/>
      <c r="W2331" s="36"/>
      <c r="X2331" s="36"/>
      <c r="Y2331" s="36"/>
      <c r="Z2331" s="36"/>
      <c r="AA2331" s="36"/>
      <c r="AB2331" s="36"/>
      <c r="AC2331" s="36"/>
      <c r="AD2331" s="36"/>
      <c r="AE2331" s="36"/>
      <c r="AT2331" s="19" t="s">
        <v>152</v>
      </c>
      <c r="AU2331" s="19" t="s">
        <v>78</v>
      </c>
    </row>
    <row r="2332" spans="1:65" s="14" customFormat="1" ht="10.199999999999999">
      <c r="B2332" s="209"/>
      <c r="C2332" s="210"/>
      <c r="D2332" s="200" t="s">
        <v>154</v>
      </c>
      <c r="E2332" s="210"/>
      <c r="F2332" s="212" t="s">
        <v>2515</v>
      </c>
      <c r="G2332" s="210"/>
      <c r="H2332" s="213">
        <v>175.12200000000001</v>
      </c>
      <c r="I2332" s="214"/>
      <c r="J2332" s="210"/>
      <c r="K2332" s="210"/>
      <c r="L2332" s="215"/>
      <c r="M2332" s="216"/>
      <c r="N2332" s="217"/>
      <c r="O2332" s="217"/>
      <c r="P2332" s="217"/>
      <c r="Q2332" s="217"/>
      <c r="R2332" s="217"/>
      <c r="S2332" s="217"/>
      <c r="T2332" s="218"/>
      <c r="AT2332" s="219" t="s">
        <v>154</v>
      </c>
      <c r="AU2332" s="219" t="s">
        <v>78</v>
      </c>
      <c r="AV2332" s="14" t="s">
        <v>78</v>
      </c>
      <c r="AW2332" s="14" t="s">
        <v>4</v>
      </c>
      <c r="AX2332" s="14" t="s">
        <v>74</v>
      </c>
      <c r="AY2332" s="219" t="s">
        <v>144</v>
      </c>
    </row>
    <row r="2333" spans="1:65" s="2" customFormat="1" ht="16.5" customHeight="1">
      <c r="A2333" s="36"/>
      <c r="B2333" s="37"/>
      <c r="C2333" s="180" t="s">
        <v>2516</v>
      </c>
      <c r="D2333" s="180" t="s">
        <v>146</v>
      </c>
      <c r="E2333" s="181" t="s">
        <v>2517</v>
      </c>
      <c r="F2333" s="182" t="s">
        <v>2518</v>
      </c>
      <c r="G2333" s="183" t="s">
        <v>1916</v>
      </c>
      <c r="H2333" s="184">
        <v>1</v>
      </c>
      <c r="I2333" s="185"/>
      <c r="J2333" s="186">
        <f>ROUND(I2333*H2333,2)</f>
        <v>0</v>
      </c>
      <c r="K2333" s="182" t="s">
        <v>19</v>
      </c>
      <c r="L2333" s="41"/>
      <c r="M2333" s="187" t="s">
        <v>19</v>
      </c>
      <c r="N2333" s="188" t="s">
        <v>40</v>
      </c>
      <c r="O2333" s="66"/>
      <c r="P2333" s="189">
        <f>O2333*H2333</f>
        <v>0</v>
      </c>
      <c r="Q2333" s="189">
        <v>0</v>
      </c>
      <c r="R2333" s="189">
        <f>Q2333*H2333</f>
        <v>0</v>
      </c>
      <c r="S2333" s="189">
        <v>0</v>
      </c>
      <c r="T2333" s="190">
        <f>S2333*H2333</f>
        <v>0</v>
      </c>
      <c r="U2333" s="36"/>
      <c r="V2333" s="36"/>
      <c r="W2333" s="36"/>
      <c r="X2333" s="36"/>
      <c r="Y2333" s="36"/>
      <c r="Z2333" s="36"/>
      <c r="AA2333" s="36"/>
      <c r="AB2333" s="36"/>
      <c r="AC2333" s="36"/>
      <c r="AD2333" s="36"/>
      <c r="AE2333" s="36"/>
      <c r="AR2333" s="191" t="s">
        <v>542</v>
      </c>
      <c r="AT2333" s="191" t="s">
        <v>146</v>
      </c>
      <c r="AU2333" s="191" t="s">
        <v>78</v>
      </c>
      <c r="AY2333" s="19" t="s">
        <v>144</v>
      </c>
      <c r="BE2333" s="192">
        <f>IF(N2333="základní",J2333,0)</f>
        <v>0</v>
      </c>
      <c r="BF2333" s="192">
        <f>IF(N2333="snížená",J2333,0)</f>
        <v>0</v>
      </c>
      <c r="BG2333" s="192">
        <f>IF(N2333="zákl. přenesená",J2333,0)</f>
        <v>0</v>
      </c>
      <c r="BH2333" s="192">
        <f>IF(N2333="sníž. přenesená",J2333,0)</f>
        <v>0</v>
      </c>
      <c r="BI2333" s="192">
        <f>IF(N2333="nulová",J2333,0)</f>
        <v>0</v>
      </c>
      <c r="BJ2333" s="19" t="s">
        <v>74</v>
      </c>
      <c r="BK2333" s="192">
        <f>ROUND(I2333*H2333,2)</f>
        <v>0</v>
      </c>
      <c r="BL2333" s="19" t="s">
        <v>542</v>
      </c>
      <c r="BM2333" s="191" t="s">
        <v>2519</v>
      </c>
    </row>
    <row r="2334" spans="1:65" s="2" customFormat="1" ht="16.5" customHeight="1">
      <c r="A2334" s="36"/>
      <c r="B2334" s="37"/>
      <c r="C2334" s="180" t="s">
        <v>2520</v>
      </c>
      <c r="D2334" s="180" t="s">
        <v>146</v>
      </c>
      <c r="E2334" s="181" t="s">
        <v>2521</v>
      </c>
      <c r="F2334" s="182" t="s">
        <v>2522</v>
      </c>
      <c r="G2334" s="183" t="s">
        <v>1922</v>
      </c>
      <c r="H2334" s="184">
        <v>1</v>
      </c>
      <c r="I2334" s="185"/>
      <c r="J2334" s="186">
        <f>ROUND(I2334*H2334,2)</f>
        <v>0</v>
      </c>
      <c r="K2334" s="182" t="s">
        <v>19</v>
      </c>
      <c r="L2334" s="41"/>
      <c r="M2334" s="187" t="s">
        <v>19</v>
      </c>
      <c r="N2334" s="188" t="s">
        <v>40</v>
      </c>
      <c r="O2334" s="66"/>
      <c r="P2334" s="189">
        <f>O2334*H2334</f>
        <v>0</v>
      </c>
      <c r="Q2334" s="189">
        <v>0</v>
      </c>
      <c r="R2334" s="189">
        <f>Q2334*H2334</f>
        <v>0</v>
      </c>
      <c r="S2334" s="189">
        <v>0</v>
      </c>
      <c r="T2334" s="190">
        <f>S2334*H2334</f>
        <v>0</v>
      </c>
      <c r="U2334" s="36"/>
      <c r="V2334" s="36"/>
      <c r="W2334" s="36"/>
      <c r="X2334" s="36"/>
      <c r="Y2334" s="36"/>
      <c r="Z2334" s="36"/>
      <c r="AA2334" s="36"/>
      <c r="AB2334" s="36"/>
      <c r="AC2334" s="36"/>
      <c r="AD2334" s="36"/>
      <c r="AE2334" s="36"/>
      <c r="AR2334" s="191" t="s">
        <v>542</v>
      </c>
      <c r="AT2334" s="191" t="s">
        <v>146</v>
      </c>
      <c r="AU2334" s="191" t="s">
        <v>78</v>
      </c>
      <c r="AY2334" s="19" t="s">
        <v>144</v>
      </c>
      <c r="BE2334" s="192">
        <f>IF(N2334="základní",J2334,0)</f>
        <v>0</v>
      </c>
      <c r="BF2334" s="192">
        <f>IF(N2334="snížená",J2334,0)</f>
        <v>0</v>
      </c>
      <c r="BG2334" s="192">
        <f>IF(N2334="zákl. přenesená",J2334,0)</f>
        <v>0</v>
      </c>
      <c r="BH2334" s="192">
        <f>IF(N2334="sníž. přenesená",J2334,0)</f>
        <v>0</v>
      </c>
      <c r="BI2334" s="192">
        <f>IF(N2334="nulová",J2334,0)</f>
        <v>0</v>
      </c>
      <c r="BJ2334" s="19" t="s">
        <v>74</v>
      </c>
      <c r="BK2334" s="192">
        <f>ROUND(I2334*H2334,2)</f>
        <v>0</v>
      </c>
      <c r="BL2334" s="19" t="s">
        <v>542</v>
      </c>
      <c r="BM2334" s="191" t="s">
        <v>2523</v>
      </c>
    </row>
    <row r="2335" spans="1:65" s="2" customFormat="1" ht="24.15" customHeight="1">
      <c r="A2335" s="36"/>
      <c r="B2335" s="37"/>
      <c r="C2335" s="180" t="s">
        <v>2524</v>
      </c>
      <c r="D2335" s="180" t="s">
        <v>146</v>
      </c>
      <c r="E2335" s="181" t="s">
        <v>2525</v>
      </c>
      <c r="F2335" s="182" t="s">
        <v>2526</v>
      </c>
      <c r="G2335" s="183" t="s">
        <v>1908</v>
      </c>
      <c r="H2335" s="256"/>
      <c r="I2335" s="185"/>
      <c r="J2335" s="186">
        <f>ROUND(I2335*H2335,2)</f>
        <v>0</v>
      </c>
      <c r="K2335" s="182" t="s">
        <v>150</v>
      </c>
      <c r="L2335" s="41"/>
      <c r="M2335" s="187" t="s">
        <v>19</v>
      </c>
      <c r="N2335" s="188" t="s">
        <v>40</v>
      </c>
      <c r="O2335" s="66"/>
      <c r="P2335" s="189">
        <f>O2335*H2335</f>
        <v>0</v>
      </c>
      <c r="Q2335" s="189">
        <v>0</v>
      </c>
      <c r="R2335" s="189">
        <f>Q2335*H2335</f>
        <v>0</v>
      </c>
      <c r="S2335" s="189">
        <v>0</v>
      </c>
      <c r="T2335" s="190">
        <f>S2335*H2335</f>
        <v>0</v>
      </c>
      <c r="U2335" s="36"/>
      <c r="V2335" s="36"/>
      <c r="W2335" s="36"/>
      <c r="X2335" s="36"/>
      <c r="Y2335" s="36"/>
      <c r="Z2335" s="36"/>
      <c r="AA2335" s="36"/>
      <c r="AB2335" s="36"/>
      <c r="AC2335" s="36"/>
      <c r="AD2335" s="36"/>
      <c r="AE2335" s="36"/>
      <c r="AR2335" s="191" t="s">
        <v>542</v>
      </c>
      <c r="AT2335" s="191" t="s">
        <v>146</v>
      </c>
      <c r="AU2335" s="191" t="s">
        <v>78</v>
      </c>
      <c r="AY2335" s="19" t="s">
        <v>144</v>
      </c>
      <c r="BE2335" s="192">
        <f>IF(N2335="základní",J2335,0)</f>
        <v>0</v>
      </c>
      <c r="BF2335" s="192">
        <f>IF(N2335="snížená",J2335,0)</f>
        <v>0</v>
      </c>
      <c r="BG2335" s="192">
        <f>IF(N2335="zákl. přenesená",J2335,0)</f>
        <v>0</v>
      </c>
      <c r="BH2335" s="192">
        <f>IF(N2335="sníž. přenesená",J2335,0)</f>
        <v>0</v>
      </c>
      <c r="BI2335" s="192">
        <f>IF(N2335="nulová",J2335,0)</f>
        <v>0</v>
      </c>
      <c r="BJ2335" s="19" t="s">
        <v>74</v>
      </c>
      <c r="BK2335" s="192">
        <f>ROUND(I2335*H2335,2)</f>
        <v>0</v>
      </c>
      <c r="BL2335" s="19" t="s">
        <v>542</v>
      </c>
      <c r="BM2335" s="191" t="s">
        <v>2527</v>
      </c>
    </row>
    <row r="2336" spans="1:65" s="2" customFormat="1" ht="10.199999999999999">
      <c r="A2336" s="36"/>
      <c r="B2336" s="37"/>
      <c r="C2336" s="38"/>
      <c r="D2336" s="193" t="s">
        <v>152</v>
      </c>
      <c r="E2336" s="38"/>
      <c r="F2336" s="194" t="s">
        <v>2528</v>
      </c>
      <c r="G2336" s="38"/>
      <c r="H2336" s="38"/>
      <c r="I2336" s="195"/>
      <c r="J2336" s="38"/>
      <c r="K2336" s="38"/>
      <c r="L2336" s="41"/>
      <c r="M2336" s="196"/>
      <c r="N2336" s="197"/>
      <c r="O2336" s="66"/>
      <c r="P2336" s="66"/>
      <c r="Q2336" s="66"/>
      <c r="R2336" s="66"/>
      <c r="S2336" s="66"/>
      <c r="T2336" s="67"/>
      <c r="U2336" s="36"/>
      <c r="V2336" s="36"/>
      <c r="W2336" s="36"/>
      <c r="X2336" s="36"/>
      <c r="Y2336" s="36"/>
      <c r="Z2336" s="36"/>
      <c r="AA2336" s="36"/>
      <c r="AB2336" s="36"/>
      <c r="AC2336" s="36"/>
      <c r="AD2336" s="36"/>
      <c r="AE2336" s="36"/>
      <c r="AT2336" s="19" t="s">
        <v>152</v>
      </c>
      <c r="AU2336" s="19" t="s">
        <v>78</v>
      </c>
    </row>
    <row r="2337" spans="1:65" s="12" customFormat="1" ht="22.8" customHeight="1">
      <c r="B2337" s="164"/>
      <c r="C2337" s="165"/>
      <c r="D2337" s="166" t="s">
        <v>68</v>
      </c>
      <c r="E2337" s="178" t="s">
        <v>2529</v>
      </c>
      <c r="F2337" s="178" t="s">
        <v>2530</v>
      </c>
      <c r="G2337" s="165"/>
      <c r="H2337" s="165"/>
      <c r="I2337" s="168"/>
      <c r="J2337" s="179">
        <f>BK2337</f>
        <v>0</v>
      </c>
      <c r="K2337" s="165"/>
      <c r="L2337" s="170"/>
      <c r="M2337" s="171"/>
      <c r="N2337" s="172"/>
      <c r="O2337" s="172"/>
      <c r="P2337" s="173">
        <f>SUM(P2338:P2354)</f>
        <v>0</v>
      </c>
      <c r="Q2337" s="172"/>
      <c r="R2337" s="173">
        <f>SUM(R2338:R2354)</f>
        <v>0.20602529999999999</v>
      </c>
      <c r="S2337" s="172"/>
      <c r="T2337" s="174">
        <f>SUM(T2338:T2354)</f>
        <v>0.25960176000000001</v>
      </c>
      <c r="AR2337" s="175" t="s">
        <v>78</v>
      </c>
      <c r="AT2337" s="176" t="s">
        <v>68</v>
      </c>
      <c r="AU2337" s="176" t="s">
        <v>74</v>
      </c>
      <c r="AY2337" s="175" t="s">
        <v>144</v>
      </c>
      <c r="BK2337" s="177">
        <f>SUM(BK2338:BK2354)</f>
        <v>0</v>
      </c>
    </row>
    <row r="2338" spans="1:65" s="2" customFormat="1" ht="16.5" customHeight="1">
      <c r="A2338" s="36"/>
      <c r="B2338" s="37"/>
      <c r="C2338" s="180" t="s">
        <v>2531</v>
      </c>
      <c r="D2338" s="180" t="s">
        <v>146</v>
      </c>
      <c r="E2338" s="181" t="s">
        <v>2532</v>
      </c>
      <c r="F2338" s="182" t="s">
        <v>2533</v>
      </c>
      <c r="G2338" s="183" t="s">
        <v>232</v>
      </c>
      <c r="H2338" s="184">
        <v>43.704000000000001</v>
      </c>
      <c r="I2338" s="185"/>
      <c r="J2338" s="186">
        <f>ROUND(I2338*H2338,2)</f>
        <v>0</v>
      </c>
      <c r="K2338" s="182" t="s">
        <v>150</v>
      </c>
      <c r="L2338" s="41"/>
      <c r="M2338" s="187" t="s">
        <v>19</v>
      </c>
      <c r="N2338" s="188" t="s">
        <v>40</v>
      </c>
      <c r="O2338" s="66"/>
      <c r="P2338" s="189">
        <f>O2338*H2338</f>
        <v>0</v>
      </c>
      <c r="Q2338" s="189">
        <v>0</v>
      </c>
      <c r="R2338" s="189">
        <f>Q2338*H2338</f>
        <v>0</v>
      </c>
      <c r="S2338" s="189">
        <v>5.94E-3</v>
      </c>
      <c r="T2338" s="190">
        <f>S2338*H2338</f>
        <v>0.25960176000000001</v>
      </c>
      <c r="U2338" s="36"/>
      <c r="V2338" s="36"/>
      <c r="W2338" s="36"/>
      <c r="X2338" s="36"/>
      <c r="Y2338" s="36"/>
      <c r="Z2338" s="36"/>
      <c r="AA2338" s="36"/>
      <c r="AB2338" s="36"/>
      <c r="AC2338" s="36"/>
      <c r="AD2338" s="36"/>
      <c r="AE2338" s="36"/>
      <c r="AR2338" s="191" t="s">
        <v>542</v>
      </c>
      <c r="AT2338" s="191" t="s">
        <v>146</v>
      </c>
      <c r="AU2338" s="191" t="s">
        <v>78</v>
      </c>
      <c r="AY2338" s="19" t="s">
        <v>144</v>
      </c>
      <c r="BE2338" s="192">
        <f>IF(N2338="základní",J2338,0)</f>
        <v>0</v>
      </c>
      <c r="BF2338" s="192">
        <f>IF(N2338="snížená",J2338,0)</f>
        <v>0</v>
      </c>
      <c r="BG2338" s="192">
        <f>IF(N2338="zákl. přenesená",J2338,0)</f>
        <v>0</v>
      </c>
      <c r="BH2338" s="192">
        <f>IF(N2338="sníž. přenesená",J2338,0)</f>
        <v>0</v>
      </c>
      <c r="BI2338" s="192">
        <f>IF(N2338="nulová",J2338,0)</f>
        <v>0</v>
      </c>
      <c r="BJ2338" s="19" t="s">
        <v>74</v>
      </c>
      <c r="BK2338" s="192">
        <f>ROUND(I2338*H2338,2)</f>
        <v>0</v>
      </c>
      <c r="BL2338" s="19" t="s">
        <v>542</v>
      </c>
      <c r="BM2338" s="191" t="s">
        <v>2534</v>
      </c>
    </row>
    <row r="2339" spans="1:65" s="2" customFormat="1" ht="10.199999999999999">
      <c r="A2339" s="36"/>
      <c r="B2339" s="37"/>
      <c r="C2339" s="38"/>
      <c r="D2339" s="193" t="s">
        <v>152</v>
      </c>
      <c r="E2339" s="38"/>
      <c r="F2339" s="194" t="s">
        <v>2535</v>
      </c>
      <c r="G2339" s="38"/>
      <c r="H2339" s="38"/>
      <c r="I2339" s="195"/>
      <c r="J2339" s="38"/>
      <c r="K2339" s="38"/>
      <c r="L2339" s="41"/>
      <c r="M2339" s="196"/>
      <c r="N2339" s="197"/>
      <c r="O2339" s="66"/>
      <c r="P2339" s="66"/>
      <c r="Q2339" s="66"/>
      <c r="R2339" s="66"/>
      <c r="S2339" s="66"/>
      <c r="T2339" s="67"/>
      <c r="U2339" s="36"/>
      <c r="V2339" s="36"/>
      <c r="W2339" s="36"/>
      <c r="X2339" s="36"/>
      <c r="Y2339" s="36"/>
      <c r="Z2339" s="36"/>
      <c r="AA2339" s="36"/>
      <c r="AB2339" s="36"/>
      <c r="AC2339" s="36"/>
      <c r="AD2339" s="36"/>
      <c r="AE2339" s="36"/>
      <c r="AT2339" s="19" t="s">
        <v>152</v>
      </c>
      <c r="AU2339" s="19" t="s">
        <v>78</v>
      </c>
    </row>
    <row r="2340" spans="1:65" s="13" customFormat="1" ht="10.199999999999999">
      <c r="B2340" s="198"/>
      <c r="C2340" s="199"/>
      <c r="D2340" s="200" t="s">
        <v>154</v>
      </c>
      <c r="E2340" s="201" t="s">
        <v>19</v>
      </c>
      <c r="F2340" s="202" t="s">
        <v>2536</v>
      </c>
      <c r="G2340" s="199"/>
      <c r="H2340" s="201" t="s">
        <v>19</v>
      </c>
      <c r="I2340" s="203"/>
      <c r="J2340" s="199"/>
      <c r="K2340" s="199"/>
      <c r="L2340" s="204"/>
      <c r="M2340" s="205"/>
      <c r="N2340" s="206"/>
      <c r="O2340" s="206"/>
      <c r="P2340" s="206"/>
      <c r="Q2340" s="206"/>
      <c r="R2340" s="206"/>
      <c r="S2340" s="206"/>
      <c r="T2340" s="207"/>
      <c r="AT2340" s="208" t="s">
        <v>154</v>
      </c>
      <c r="AU2340" s="208" t="s">
        <v>78</v>
      </c>
      <c r="AV2340" s="13" t="s">
        <v>74</v>
      </c>
      <c r="AW2340" s="13" t="s">
        <v>31</v>
      </c>
      <c r="AX2340" s="13" t="s">
        <v>69</v>
      </c>
      <c r="AY2340" s="208" t="s">
        <v>144</v>
      </c>
    </row>
    <row r="2341" spans="1:65" s="14" customFormat="1" ht="10.199999999999999">
      <c r="B2341" s="209"/>
      <c r="C2341" s="210"/>
      <c r="D2341" s="200" t="s">
        <v>154</v>
      </c>
      <c r="E2341" s="211" t="s">
        <v>19</v>
      </c>
      <c r="F2341" s="212" t="s">
        <v>2537</v>
      </c>
      <c r="G2341" s="210"/>
      <c r="H2341" s="213">
        <v>43.704000000000001</v>
      </c>
      <c r="I2341" s="214"/>
      <c r="J2341" s="210"/>
      <c r="K2341" s="210"/>
      <c r="L2341" s="215"/>
      <c r="M2341" s="216"/>
      <c r="N2341" s="217"/>
      <c r="O2341" s="217"/>
      <c r="P2341" s="217"/>
      <c r="Q2341" s="217"/>
      <c r="R2341" s="217"/>
      <c r="S2341" s="217"/>
      <c r="T2341" s="218"/>
      <c r="AT2341" s="219" t="s">
        <v>154</v>
      </c>
      <c r="AU2341" s="219" t="s">
        <v>78</v>
      </c>
      <c r="AV2341" s="14" t="s">
        <v>78</v>
      </c>
      <c r="AW2341" s="14" t="s">
        <v>31</v>
      </c>
      <c r="AX2341" s="14" t="s">
        <v>69</v>
      </c>
      <c r="AY2341" s="219" t="s">
        <v>144</v>
      </c>
    </row>
    <row r="2342" spans="1:65" s="15" customFormat="1" ht="10.199999999999999">
      <c r="B2342" s="220"/>
      <c r="C2342" s="221"/>
      <c r="D2342" s="200" t="s">
        <v>154</v>
      </c>
      <c r="E2342" s="222" t="s">
        <v>19</v>
      </c>
      <c r="F2342" s="223" t="s">
        <v>158</v>
      </c>
      <c r="G2342" s="221"/>
      <c r="H2342" s="224">
        <v>43.704000000000001</v>
      </c>
      <c r="I2342" s="225"/>
      <c r="J2342" s="221"/>
      <c r="K2342" s="221"/>
      <c r="L2342" s="226"/>
      <c r="M2342" s="227"/>
      <c r="N2342" s="228"/>
      <c r="O2342" s="228"/>
      <c r="P2342" s="228"/>
      <c r="Q2342" s="228"/>
      <c r="R2342" s="228"/>
      <c r="S2342" s="228"/>
      <c r="T2342" s="229"/>
      <c r="AT2342" s="230" t="s">
        <v>154</v>
      </c>
      <c r="AU2342" s="230" t="s">
        <v>78</v>
      </c>
      <c r="AV2342" s="15" t="s">
        <v>106</v>
      </c>
      <c r="AW2342" s="15" t="s">
        <v>31</v>
      </c>
      <c r="AX2342" s="15" t="s">
        <v>74</v>
      </c>
      <c r="AY2342" s="230" t="s">
        <v>144</v>
      </c>
    </row>
    <row r="2343" spans="1:65" s="2" customFormat="1" ht="24.15" customHeight="1">
      <c r="A2343" s="36"/>
      <c r="B2343" s="37"/>
      <c r="C2343" s="180" t="s">
        <v>2538</v>
      </c>
      <c r="D2343" s="180" t="s">
        <v>146</v>
      </c>
      <c r="E2343" s="181" t="s">
        <v>2539</v>
      </c>
      <c r="F2343" s="182" t="s">
        <v>2540</v>
      </c>
      <c r="G2343" s="183" t="s">
        <v>250</v>
      </c>
      <c r="H2343" s="184">
        <v>63.49</v>
      </c>
      <c r="I2343" s="185"/>
      <c r="J2343" s="186">
        <f>ROUND(I2343*H2343,2)</f>
        <v>0</v>
      </c>
      <c r="K2343" s="182" t="s">
        <v>150</v>
      </c>
      <c r="L2343" s="41"/>
      <c r="M2343" s="187" t="s">
        <v>19</v>
      </c>
      <c r="N2343" s="188" t="s">
        <v>40</v>
      </c>
      <c r="O2343" s="66"/>
      <c r="P2343" s="189">
        <f>O2343*H2343</f>
        <v>0</v>
      </c>
      <c r="Q2343" s="189">
        <v>2.97E-3</v>
      </c>
      <c r="R2343" s="189">
        <f>Q2343*H2343</f>
        <v>0.18856529999999999</v>
      </c>
      <c r="S2343" s="189">
        <v>0</v>
      </c>
      <c r="T2343" s="190">
        <f>S2343*H2343</f>
        <v>0</v>
      </c>
      <c r="U2343" s="36"/>
      <c r="V2343" s="36"/>
      <c r="W2343" s="36"/>
      <c r="X2343" s="36"/>
      <c r="Y2343" s="36"/>
      <c r="Z2343" s="36"/>
      <c r="AA2343" s="36"/>
      <c r="AB2343" s="36"/>
      <c r="AC2343" s="36"/>
      <c r="AD2343" s="36"/>
      <c r="AE2343" s="36"/>
      <c r="AR2343" s="191" t="s">
        <v>542</v>
      </c>
      <c r="AT2343" s="191" t="s">
        <v>146</v>
      </c>
      <c r="AU2343" s="191" t="s">
        <v>78</v>
      </c>
      <c r="AY2343" s="19" t="s">
        <v>144</v>
      </c>
      <c r="BE2343" s="192">
        <f>IF(N2343="základní",J2343,0)</f>
        <v>0</v>
      </c>
      <c r="BF2343" s="192">
        <f>IF(N2343="snížená",J2343,0)</f>
        <v>0</v>
      </c>
      <c r="BG2343" s="192">
        <f>IF(N2343="zákl. přenesená",J2343,0)</f>
        <v>0</v>
      </c>
      <c r="BH2343" s="192">
        <f>IF(N2343="sníž. přenesená",J2343,0)</f>
        <v>0</v>
      </c>
      <c r="BI2343" s="192">
        <f>IF(N2343="nulová",J2343,0)</f>
        <v>0</v>
      </c>
      <c r="BJ2343" s="19" t="s">
        <v>74</v>
      </c>
      <c r="BK2343" s="192">
        <f>ROUND(I2343*H2343,2)</f>
        <v>0</v>
      </c>
      <c r="BL2343" s="19" t="s">
        <v>542</v>
      </c>
      <c r="BM2343" s="191" t="s">
        <v>2541</v>
      </c>
    </row>
    <row r="2344" spans="1:65" s="2" customFormat="1" ht="10.199999999999999">
      <c r="A2344" s="36"/>
      <c r="B2344" s="37"/>
      <c r="C2344" s="38"/>
      <c r="D2344" s="193" t="s">
        <v>152</v>
      </c>
      <c r="E2344" s="38"/>
      <c r="F2344" s="194" t="s">
        <v>2542</v>
      </c>
      <c r="G2344" s="38"/>
      <c r="H2344" s="38"/>
      <c r="I2344" s="195"/>
      <c r="J2344" s="38"/>
      <c r="K2344" s="38"/>
      <c r="L2344" s="41"/>
      <c r="M2344" s="196"/>
      <c r="N2344" s="197"/>
      <c r="O2344" s="66"/>
      <c r="P2344" s="66"/>
      <c r="Q2344" s="66"/>
      <c r="R2344" s="66"/>
      <c r="S2344" s="66"/>
      <c r="T2344" s="67"/>
      <c r="U2344" s="36"/>
      <c r="V2344" s="36"/>
      <c r="W2344" s="36"/>
      <c r="X2344" s="36"/>
      <c r="Y2344" s="36"/>
      <c r="Z2344" s="36"/>
      <c r="AA2344" s="36"/>
      <c r="AB2344" s="36"/>
      <c r="AC2344" s="36"/>
      <c r="AD2344" s="36"/>
      <c r="AE2344" s="36"/>
      <c r="AT2344" s="19" t="s">
        <v>152</v>
      </c>
      <c r="AU2344" s="19" t="s">
        <v>78</v>
      </c>
    </row>
    <row r="2345" spans="1:65" s="13" customFormat="1" ht="10.199999999999999">
      <c r="B2345" s="198"/>
      <c r="C2345" s="199"/>
      <c r="D2345" s="200" t="s">
        <v>154</v>
      </c>
      <c r="E2345" s="201" t="s">
        <v>19</v>
      </c>
      <c r="F2345" s="202" t="s">
        <v>2543</v>
      </c>
      <c r="G2345" s="199"/>
      <c r="H2345" s="201" t="s">
        <v>19</v>
      </c>
      <c r="I2345" s="203"/>
      <c r="J2345" s="199"/>
      <c r="K2345" s="199"/>
      <c r="L2345" s="204"/>
      <c r="M2345" s="205"/>
      <c r="N2345" s="206"/>
      <c r="O2345" s="206"/>
      <c r="P2345" s="206"/>
      <c r="Q2345" s="206"/>
      <c r="R2345" s="206"/>
      <c r="S2345" s="206"/>
      <c r="T2345" s="207"/>
      <c r="AT2345" s="208" t="s">
        <v>154</v>
      </c>
      <c r="AU2345" s="208" t="s">
        <v>78</v>
      </c>
      <c r="AV2345" s="13" t="s">
        <v>74</v>
      </c>
      <c r="AW2345" s="13" t="s">
        <v>31</v>
      </c>
      <c r="AX2345" s="13" t="s">
        <v>69</v>
      </c>
      <c r="AY2345" s="208" t="s">
        <v>144</v>
      </c>
    </row>
    <row r="2346" spans="1:65" s="14" customFormat="1" ht="10.199999999999999">
      <c r="B2346" s="209"/>
      <c r="C2346" s="210"/>
      <c r="D2346" s="200" t="s">
        <v>154</v>
      </c>
      <c r="E2346" s="211" t="s">
        <v>19</v>
      </c>
      <c r="F2346" s="212" t="s">
        <v>2544</v>
      </c>
      <c r="G2346" s="210"/>
      <c r="H2346" s="213">
        <v>63.49</v>
      </c>
      <c r="I2346" s="214"/>
      <c r="J2346" s="210"/>
      <c r="K2346" s="210"/>
      <c r="L2346" s="215"/>
      <c r="M2346" s="216"/>
      <c r="N2346" s="217"/>
      <c r="O2346" s="217"/>
      <c r="P2346" s="217"/>
      <c r="Q2346" s="217"/>
      <c r="R2346" s="217"/>
      <c r="S2346" s="217"/>
      <c r="T2346" s="218"/>
      <c r="AT2346" s="219" t="s">
        <v>154</v>
      </c>
      <c r="AU2346" s="219" t="s">
        <v>78</v>
      </c>
      <c r="AV2346" s="14" t="s">
        <v>78</v>
      </c>
      <c r="AW2346" s="14" t="s">
        <v>31</v>
      </c>
      <c r="AX2346" s="14" t="s">
        <v>69</v>
      </c>
      <c r="AY2346" s="219" t="s">
        <v>144</v>
      </c>
    </row>
    <row r="2347" spans="1:65" s="15" customFormat="1" ht="10.199999999999999">
      <c r="B2347" s="220"/>
      <c r="C2347" s="221"/>
      <c r="D2347" s="200" t="s">
        <v>154</v>
      </c>
      <c r="E2347" s="222" t="s">
        <v>19</v>
      </c>
      <c r="F2347" s="223" t="s">
        <v>158</v>
      </c>
      <c r="G2347" s="221"/>
      <c r="H2347" s="224">
        <v>63.49</v>
      </c>
      <c r="I2347" s="225"/>
      <c r="J2347" s="221"/>
      <c r="K2347" s="221"/>
      <c r="L2347" s="226"/>
      <c r="M2347" s="227"/>
      <c r="N2347" s="228"/>
      <c r="O2347" s="228"/>
      <c r="P2347" s="228"/>
      <c r="Q2347" s="228"/>
      <c r="R2347" s="228"/>
      <c r="S2347" s="228"/>
      <c r="T2347" s="229"/>
      <c r="AT2347" s="230" t="s">
        <v>154</v>
      </c>
      <c r="AU2347" s="230" t="s">
        <v>78</v>
      </c>
      <c r="AV2347" s="15" t="s">
        <v>106</v>
      </c>
      <c r="AW2347" s="15" t="s">
        <v>31</v>
      </c>
      <c r="AX2347" s="15" t="s">
        <v>74</v>
      </c>
      <c r="AY2347" s="230" t="s">
        <v>144</v>
      </c>
    </row>
    <row r="2348" spans="1:65" s="2" customFormat="1" ht="24.15" customHeight="1">
      <c r="A2348" s="36"/>
      <c r="B2348" s="37"/>
      <c r="C2348" s="180" t="s">
        <v>2545</v>
      </c>
      <c r="D2348" s="180" t="s">
        <v>146</v>
      </c>
      <c r="E2348" s="181" t="s">
        <v>2546</v>
      </c>
      <c r="F2348" s="182" t="s">
        <v>2547</v>
      </c>
      <c r="G2348" s="183" t="s">
        <v>250</v>
      </c>
      <c r="H2348" s="184">
        <v>6</v>
      </c>
      <c r="I2348" s="185"/>
      <c r="J2348" s="186">
        <f>ROUND(I2348*H2348,2)</f>
        <v>0</v>
      </c>
      <c r="K2348" s="182" t="s">
        <v>150</v>
      </c>
      <c r="L2348" s="41"/>
      <c r="M2348" s="187" t="s">
        <v>19</v>
      </c>
      <c r="N2348" s="188" t="s">
        <v>40</v>
      </c>
      <c r="O2348" s="66"/>
      <c r="P2348" s="189">
        <f>O2348*H2348</f>
        <v>0</v>
      </c>
      <c r="Q2348" s="189">
        <v>2.9099999999999998E-3</v>
      </c>
      <c r="R2348" s="189">
        <f>Q2348*H2348</f>
        <v>1.746E-2</v>
      </c>
      <c r="S2348" s="189">
        <v>0</v>
      </c>
      <c r="T2348" s="190">
        <f>S2348*H2348</f>
        <v>0</v>
      </c>
      <c r="U2348" s="36"/>
      <c r="V2348" s="36"/>
      <c r="W2348" s="36"/>
      <c r="X2348" s="36"/>
      <c r="Y2348" s="36"/>
      <c r="Z2348" s="36"/>
      <c r="AA2348" s="36"/>
      <c r="AB2348" s="36"/>
      <c r="AC2348" s="36"/>
      <c r="AD2348" s="36"/>
      <c r="AE2348" s="36"/>
      <c r="AR2348" s="191" t="s">
        <v>542</v>
      </c>
      <c r="AT2348" s="191" t="s">
        <v>146</v>
      </c>
      <c r="AU2348" s="191" t="s">
        <v>78</v>
      </c>
      <c r="AY2348" s="19" t="s">
        <v>144</v>
      </c>
      <c r="BE2348" s="192">
        <f>IF(N2348="základní",J2348,0)</f>
        <v>0</v>
      </c>
      <c r="BF2348" s="192">
        <f>IF(N2348="snížená",J2348,0)</f>
        <v>0</v>
      </c>
      <c r="BG2348" s="192">
        <f>IF(N2348="zákl. přenesená",J2348,0)</f>
        <v>0</v>
      </c>
      <c r="BH2348" s="192">
        <f>IF(N2348="sníž. přenesená",J2348,0)</f>
        <v>0</v>
      </c>
      <c r="BI2348" s="192">
        <f>IF(N2348="nulová",J2348,0)</f>
        <v>0</v>
      </c>
      <c r="BJ2348" s="19" t="s">
        <v>74</v>
      </c>
      <c r="BK2348" s="192">
        <f>ROUND(I2348*H2348,2)</f>
        <v>0</v>
      </c>
      <c r="BL2348" s="19" t="s">
        <v>542</v>
      </c>
      <c r="BM2348" s="191" t="s">
        <v>2548</v>
      </c>
    </row>
    <row r="2349" spans="1:65" s="2" customFormat="1" ht="10.199999999999999">
      <c r="A2349" s="36"/>
      <c r="B2349" s="37"/>
      <c r="C2349" s="38"/>
      <c r="D2349" s="193" t="s">
        <v>152</v>
      </c>
      <c r="E2349" s="38"/>
      <c r="F2349" s="194" t="s">
        <v>2549</v>
      </c>
      <c r="G2349" s="38"/>
      <c r="H2349" s="38"/>
      <c r="I2349" s="195"/>
      <c r="J2349" s="38"/>
      <c r="K2349" s="38"/>
      <c r="L2349" s="41"/>
      <c r="M2349" s="196"/>
      <c r="N2349" s="197"/>
      <c r="O2349" s="66"/>
      <c r="P2349" s="66"/>
      <c r="Q2349" s="66"/>
      <c r="R2349" s="66"/>
      <c r="S2349" s="66"/>
      <c r="T2349" s="67"/>
      <c r="U2349" s="36"/>
      <c r="V2349" s="36"/>
      <c r="W2349" s="36"/>
      <c r="X2349" s="36"/>
      <c r="Y2349" s="36"/>
      <c r="Z2349" s="36"/>
      <c r="AA2349" s="36"/>
      <c r="AB2349" s="36"/>
      <c r="AC2349" s="36"/>
      <c r="AD2349" s="36"/>
      <c r="AE2349" s="36"/>
      <c r="AT2349" s="19" t="s">
        <v>152</v>
      </c>
      <c r="AU2349" s="19" t="s">
        <v>78</v>
      </c>
    </row>
    <row r="2350" spans="1:65" s="13" customFormat="1" ht="10.199999999999999">
      <c r="B2350" s="198"/>
      <c r="C2350" s="199"/>
      <c r="D2350" s="200" t="s">
        <v>154</v>
      </c>
      <c r="E2350" s="201" t="s">
        <v>19</v>
      </c>
      <c r="F2350" s="202" t="s">
        <v>2359</v>
      </c>
      <c r="G2350" s="199"/>
      <c r="H2350" s="201" t="s">
        <v>19</v>
      </c>
      <c r="I2350" s="203"/>
      <c r="J2350" s="199"/>
      <c r="K2350" s="199"/>
      <c r="L2350" s="204"/>
      <c r="M2350" s="205"/>
      <c r="N2350" s="206"/>
      <c r="O2350" s="206"/>
      <c r="P2350" s="206"/>
      <c r="Q2350" s="206"/>
      <c r="R2350" s="206"/>
      <c r="S2350" s="206"/>
      <c r="T2350" s="207"/>
      <c r="AT2350" s="208" t="s">
        <v>154</v>
      </c>
      <c r="AU2350" s="208" t="s">
        <v>78</v>
      </c>
      <c r="AV2350" s="13" t="s">
        <v>74</v>
      </c>
      <c r="AW2350" s="13" t="s">
        <v>31</v>
      </c>
      <c r="AX2350" s="13" t="s">
        <v>69</v>
      </c>
      <c r="AY2350" s="208" t="s">
        <v>144</v>
      </c>
    </row>
    <row r="2351" spans="1:65" s="14" customFormat="1" ht="10.199999999999999">
      <c r="B2351" s="209"/>
      <c r="C2351" s="210"/>
      <c r="D2351" s="200" t="s">
        <v>154</v>
      </c>
      <c r="E2351" s="211" t="s">
        <v>19</v>
      </c>
      <c r="F2351" s="212" t="s">
        <v>2550</v>
      </c>
      <c r="G2351" s="210"/>
      <c r="H2351" s="213">
        <v>6</v>
      </c>
      <c r="I2351" s="214"/>
      <c r="J2351" s="210"/>
      <c r="K2351" s="210"/>
      <c r="L2351" s="215"/>
      <c r="M2351" s="216"/>
      <c r="N2351" s="217"/>
      <c r="O2351" s="217"/>
      <c r="P2351" s="217"/>
      <c r="Q2351" s="217"/>
      <c r="R2351" s="217"/>
      <c r="S2351" s="217"/>
      <c r="T2351" s="218"/>
      <c r="AT2351" s="219" t="s">
        <v>154</v>
      </c>
      <c r="AU2351" s="219" t="s">
        <v>78</v>
      </c>
      <c r="AV2351" s="14" t="s">
        <v>78</v>
      </c>
      <c r="AW2351" s="14" t="s">
        <v>31</v>
      </c>
      <c r="AX2351" s="14" t="s">
        <v>69</v>
      </c>
      <c r="AY2351" s="219" t="s">
        <v>144</v>
      </c>
    </row>
    <row r="2352" spans="1:65" s="15" customFormat="1" ht="10.199999999999999">
      <c r="B2352" s="220"/>
      <c r="C2352" s="221"/>
      <c r="D2352" s="200" t="s">
        <v>154</v>
      </c>
      <c r="E2352" s="222" t="s">
        <v>19</v>
      </c>
      <c r="F2352" s="223" t="s">
        <v>158</v>
      </c>
      <c r="G2352" s="221"/>
      <c r="H2352" s="224">
        <v>6</v>
      </c>
      <c r="I2352" s="225"/>
      <c r="J2352" s="221"/>
      <c r="K2352" s="221"/>
      <c r="L2352" s="226"/>
      <c r="M2352" s="227"/>
      <c r="N2352" s="228"/>
      <c r="O2352" s="228"/>
      <c r="P2352" s="228"/>
      <c r="Q2352" s="228"/>
      <c r="R2352" s="228"/>
      <c r="S2352" s="228"/>
      <c r="T2352" s="229"/>
      <c r="AT2352" s="230" t="s">
        <v>154</v>
      </c>
      <c r="AU2352" s="230" t="s">
        <v>78</v>
      </c>
      <c r="AV2352" s="15" t="s">
        <v>106</v>
      </c>
      <c r="AW2352" s="15" t="s">
        <v>31</v>
      </c>
      <c r="AX2352" s="15" t="s">
        <v>74</v>
      </c>
      <c r="AY2352" s="230" t="s">
        <v>144</v>
      </c>
    </row>
    <row r="2353" spans="1:65" s="2" customFormat="1" ht="24.15" customHeight="1">
      <c r="A2353" s="36"/>
      <c r="B2353" s="37"/>
      <c r="C2353" s="180" t="s">
        <v>2551</v>
      </c>
      <c r="D2353" s="180" t="s">
        <v>146</v>
      </c>
      <c r="E2353" s="181" t="s">
        <v>2552</v>
      </c>
      <c r="F2353" s="182" t="s">
        <v>2553</v>
      </c>
      <c r="G2353" s="183" t="s">
        <v>1908</v>
      </c>
      <c r="H2353" s="256"/>
      <c r="I2353" s="185"/>
      <c r="J2353" s="186">
        <f>ROUND(I2353*H2353,2)</f>
        <v>0</v>
      </c>
      <c r="K2353" s="182" t="s">
        <v>150</v>
      </c>
      <c r="L2353" s="41"/>
      <c r="M2353" s="187" t="s">
        <v>19</v>
      </c>
      <c r="N2353" s="188" t="s">
        <v>40</v>
      </c>
      <c r="O2353" s="66"/>
      <c r="P2353" s="189">
        <f>O2353*H2353</f>
        <v>0</v>
      </c>
      <c r="Q2353" s="189">
        <v>0</v>
      </c>
      <c r="R2353" s="189">
        <f>Q2353*H2353</f>
        <v>0</v>
      </c>
      <c r="S2353" s="189">
        <v>0</v>
      </c>
      <c r="T2353" s="190">
        <f>S2353*H2353</f>
        <v>0</v>
      </c>
      <c r="U2353" s="36"/>
      <c r="V2353" s="36"/>
      <c r="W2353" s="36"/>
      <c r="X2353" s="36"/>
      <c r="Y2353" s="36"/>
      <c r="Z2353" s="36"/>
      <c r="AA2353" s="36"/>
      <c r="AB2353" s="36"/>
      <c r="AC2353" s="36"/>
      <c r="AD2353" s="36"/>
      <c r="AE2353" s="36"/>
      <c r="AR2353" s="191" t="s">
        <v>542</v>
      </c>
      <c r="AT2353" s="191" t="s">
        <v>146</v>
      </c>
      <c r="AU2353" s="191" t="s">
        <v>78</v>
      </c>
      <c r="AY2353" s="19" t="s">
        <v>144</v>
      </c>
      <c r="BE2353" s="192">
        <f>IF(N2353="základní",J2353,0)</f>
        <v>0</v>
      </c>
      <c r="BF2353" s="192">
        <f>IF(N2353="snížená",J2353,0)</f>
        <v>0</v>
      </c>
      <c r="BG2353" s="192">
        <f>IF(N2353="zákl. přenesená",J2353,0)</f>
        <v>0</v>
      </c>
      <c r="BH2353" s="192">
        <f>IF(N2353="sníž. přenesená",J2353,0)</f>
        <v>0</v>
      </c>
      <c r="BI2353" s="192">
        <f>IF(N2353="nulová",J2353,0)</f>
        <v>0</v>
      </c>
      <c r="BJ2353" s="19" t="s">
        <v>74</v>
      </c>
      <c r="BK2353" s="192">
        <f>ROUND(I2353*H2353,2)</f>
        <v>0</v>
      </c>
      <c r="BL2353" s="19" t="s">
        <v>542</v>
      </c>
      <c r="BM2353" s="191" t="s">
        <v>2554</v>
      </c>
    </row>
    <row r="2354" spans="1:65" s="2" customFormat="1" ht="10.199999999999999">
      <c r="A2354" s="36"/>
      <c r="B2354" s="37"/>
      <c r="C2354" s="38"/>
      <c r="D2354" s="193" t="s">
        <v>152</v>
      </c>
      <c r="E2354" s="38"/>
      <c r="F2354" s="194" t="s">
        <v>2555</v>
      </c>
      <c r="G2354" s="38"/>
      <c r="H2354" s="38"/>
      <c r="I2354" s="195"/>
      <c r="J2354" s="38"/>
      <c r="K2354" s="38"/>
      <c r="L2354" s="41"/>
      <c r="M2354" s="196"/>
      <c r="N2354" s="197"/>
      <c r="O2354" s="66"/>
      <c r="P2354" s="66"/>
      <c r="Q2354" s="66"/>
      <c r="R2354" s="66"/>
      <c r="S2354" s="66"/>
      <c r="T2354" s="67"/>
      <c r="U2354" s="36"/>
      <c r="V2354" s="36"/>
      <c r="W2354" s="36"/>
      <c r="X2354" s="36"/>
      <c r="Y2354" s="36"/>
      <c r="Z2354" s="36"/>
      <c r="AA2354" s="36"/>
      <c r="AB2354" s="36"/>
      <c r="AC2354" s="36"/>
      <c r="AD2354" s="36"/>
      <c r="AE2354" s="36"/>
      <c r="AT2354" s="19" t="s">
        <v>152</v>
      </c>
      <c r="AU2354" s="19" t="s">
        <v>78</v>
      </c>
    </row>
    <row r="2355" spans="1:65" s="12" customFormat="1" ht="22.8" customHeight="1">
      <c r="B2355" s="164"/>
      <c r="C2355" s="165"/>
      <c r="D2355" s="166" t="s">
        <v>68</v>
      </c>
      <c r="E2355" s="178" t="s">
        <v>2556</v>
      </c>
      <c r="F2355" s="178" t="s">
        <v>2557</v>
      </c>
      <c r="G2355" s="165"/>
      <c r="H2355" s="165"/>
      <c r="I2355" s="168"/>
      <c r="J2355" s="179">
        <f>BK2355</f>
        <v>0</v>
      </c>
      <c r="K2355" s="165"/>
      <c r="L2355" s="170"/>
      <c r="M2355" s="171"/>
      <c r="N2355" s="172"/>
      <c r="O2355" s="172"/>
      <c r="P2355" s="173">
        <f>SUM(P2356:P2361)</f>
        <v>0</v>
      </c>
      <c r="Q2355" s="172"/>
      <c r="R2355" s="173">
        <f>SUM(R2356:R2361)</f>
        <v>0</v>
      </c>
      <c r="S2355" s="172"/>
      <c r="T2355" s="174">
        <f>SUM(T2356:T2361)</f>
        <v>8.6183999999999997E-2</v>
      </c>
      <c r="AR2355" s="175" t="s">
        <v>78</v>
      </c>
      <c r="AT2355" s="176" t="s">
        <v>68</v>
      </c>
      <c r="AU2355" s="176" t="s">
        <v>74</v>
      </c>
      <c r="AY2355" s="175" t="s">
        <v>144</v>
      </c>
      <c r="BK2355" s="177">
        <f>SUM(BK2356:BK2361)</f>
        <v>0</v>
      </c>
    </row>
    <row r="2356" spans="1:65" s="2" customFormat="1" ht="16.5" customHeight="1">
      <c r="A2356" s="36"/>
      <c r="B2356" s="37"/>
      <c r="C2356" s="180" t="s">
        <v>2558</v>
      </c>
      <c r="D2356" s="180" t="s">
        <v>146</v>
      </c>
      <c r="E2356" s="181" t="s">
        <v>2559</v>
      </c>
      <c r="F2356" s="182" t="s">
        <v>2560</v>
      </c>
      <c r="G2356" s="183" t="s">
        <v>232</v>
      </c>
      <c r="H2356" s="184">
        <v>32.4</v>
      </c>
      <c r="I2356" s="185"/>
      <c r="J2356" s="186">
        <f>ROUND(I2356*H2356,2)</f>
        <v>0</v>
      </c>
      <c r="K2356" s="182" t="s">
        <v>150</v>
      </c>
      <c r="L2356" s="41"/>
      <c r="M2356" s="187" t="s">
        <v>19</v>
      </c>
      <c r="N2356" s="188" t="s">
        <v>40</v>
      </c>
      <c r="O2356" s="66"/>
      <c r="P2356" s="189">
        <f>O2356*H2356</f>
        <v>0</v>
      </c>
      <c r="Q2356" s="189">
        <v>0</v>
      </c>
      <c r="R2356" s="189">
        <f>Q2356*H2356</f>
        <v>0</v>
      </c>
      <c r="S2356" s="189">
        <v>2.66E-3</v>
      </c>
      <c r="T2356" s="190">
        <f>S2356*H2356</f>
        <v>8.6183999999999997E-2</v>
      </c>
      <c r="U2356" s="36"/>
      <c r="V2356" s="36"/>
      <c r="W2356" s="36"/>
      <c r="X2356" s="36"/>
      <c r="Y2356" s="36"/>
      <c r="Z2356" s="36"/>
      <c r="AA2356" s="36"/>
      <c r="AB2356" s="36"/>
      <c r="AC2356" s="36"/>
      <c r="AD2356" s="36"/>
      <c r="AE2356" s="36"/>
      <c r="AR2356" s="191" t="s">
        <v>542</v>
      </c>
      <c r="AT2356" s="191" t="s">
        <v>146</v>
      </c>
      <c r="AU2356" s="191" t="s">
        <v>78</v>
      </c>
      <c r="AY2356" s="19" t="s">
        <v>144</v>
      </c>
      <c r="BE2356" s="192">
        <f>IF(N2356="základní",J2356,0)</f>
        <v>0</v>
      </c>
      <c r="BF2356" s="192">
        <f>IF(N2356="snížená",J2356,0)</f>
        <v>0</v>
      </c>
      <c r="BG2356" s="192">
        <f>IF(N2356="zákl. přenesená",J2356,0)</f>
        <v>0</v>
      </c>
      <c r="BH2356" s="192">
        <f>IF(N2356="sníž. přenesená",J2356,0)</f>
        <v>0</v>
      </c>
      <c r="BI2356" s="192">
        <f>IF(N2356="nulová",J2356,0)</f>
        <v>0</v>
      </c>
      <c r="BJ2356" s="19" t="s">
        <v>74</v>
      </c>
      <c r="BK2356" s="192">
        <f>ROUND(I2356*H2356,2)</f>
        <v>0</v>
      </c>
      <c r="BL2356" s="19" t="s">
        <v>542</v>
      </c>
      <c r="BM2356" s="191" t="s">
        <v>2561</v>
      </c>
    </row>
    <row r="2357" spans="1:65" s="2" customFormat="1" ht="10.199999999999999">
      <c r="A2357" s="36"/>
      <c r="B2357" s="37"/>
      <c r="C2357" s="38"/>
      <c r="D2357" s="193" t="s">
        <v>152</v>
      </c>
      <c r="E2357" s="38"/>
      <c r="F2357" s="194" t="s">
        <v>2562</v>
      </c>
      <c r="G2357" s="38"/>
      <c r="H2357" s="38"/>
      <c r="I2357" s="195"/>
      <c r="J2357" s="38"/>
      <c r="K2357" s="38"/>
      <c r="L2357" s="41"/>
      <c r="M2357" s="196"/>
      <c r="N2357" s="197"/>
      <c r="O2357" s="66"/>
      <c r="P2357" s="66"/>
      <c r="Q2357" s="66"/>
      <c r="R2357" s="66"/>
      <c r="S2357" s="66"/>
      <c r="T2357" s="67"/>
      <c r="U2357" s="36"/>
      <c r="V2357" s="36"/>
      <c r="W2357" s="36"/>
      <c r="X2357" s="36"/>
      <c r="Y2357" s="36"/>
      <c r="Z2357" s="36"/>
      <c r="AA2357" s="36"/>
      <c r="AB2357" s="36"/>
      <c r="AC2357" s="36"/>
      <c r="AD2357" s="36"/>
      <c r="AE2357" s="36"/>
      <c r="AT2357" s="19" t="s">
        <v>152</v>
      </c>
      <c r="AU2357" s="19" t="s">
        <v>78</v>
      </c>
    </row>
    <row r="2358" spans="1:65" s="13" customFormat="1" ht="10.199999999999999">
      <c r="B2358" s="198"/>
      <c r="C2358" s="199"/>
      <c r="D2358" s="200" t="s">
        <v>154</v>
      </c>
      <c r="E2358" s="201" t="s">
        <v>19</v>
      </c>
      <c r="F2358" s="202" t="s">
        <v>2563</v>
      </c>
      <c r="G2358" s="199"/>
      <c r="H2358" s="201" t="s">
        <v>19</v>
      </c>
      <c r="I2358" s="203"/>
      <c r="J2358" s="199"/>
      <c r="K2358" s="199"/>
      <c r="L2358" s="204"/>
      <c r="M2358" s="205"/>
      <c r="N2358" s="206"/>
      <c r="O2358" s="206"/>
      <c r="P2358" s="206"/>
      <c r="Q2358" s="206"/>
      <c r="R2358" s="206"/>
      <c r="S2358" s="206"/>
      <c r="T2358" s="207"/>
      <c r="AT2358" s="208" t="s">
        <v>154</v>
      </c>
      <c r="AU2358" s="208" t="s">
        <v>78</v>
      </c>
      <c r="AV2358" s="13" t="s">
        <v>74</v>
      </c>
      <c r="AW2358" s="13" t="s">
        <v>31</v>
      </c>
      <c r="AX2358" s="13" t="s">
        <v>69</v>
      </c>
      <c r="AY2358" s="208" t="s">
        <v>144</v>
      </c>
    </row>
    <row r="2359" spans="1:65" s="14" customFormat="1" ht="10.199999999999999">
      <c r="B2359" s="209"/>
      <c r="C2359" s="210"/>
      <c r="D2359" s="200" t="s">
        <v>154</v>
      </c>
      <c r="E2359" s="211" t="s">
        <v>19</v>
      </c>
      <c r="F2359" s="212" t="s">
        <v>2564</v>
      </c>
      <c r="G2359" s="210"/>
      <c r="H2359" s="213">
        <v>14.4</v>
      </c>
      <c r="I2359" s="214"/>
      <c r="J2359" s="210"/>
      <c r="K2359" s="210"/>
      <c r="L2359" s="215"/>
      <c r="M2359" s="216"/>
      <c r="N2359" s="217"/>
      <c r="O2359" s="217"/>
      <c r="P2359" s="217"/>
      <c r="Q2359" s="217"/>
      <c r="R2359" s="217"/>
      <c r="S2359" s="217"/>
      <c r="T2359" s="218"/>
      <c r="AT2359" s="219" t="s">
        <v>154</v>
      </c>
      <c r="AU2359" s="219" t="s">
        <v>78</v>
      </c>
      <c r="AV2359" s="14" t="s">
        <v>78</v>
      </c>
      <c r="AW2359" s="14" t="s">
        <v>31</v>
      </c>
      <c r="AX2359" s="14" t="s">
        <v>69</v>
      </c>
      <c r="AY2359" s="219" t="s">
        <v>144</v>
      </c>
    </row>
    <row r="2360" spans="1:65" s="14" customFormat="1" ht="10.199999999999999">
      <c r="B2360" s="209"/>
      <c r="C2360" s="210"/>
      <c r="D2360" s="200" t="s">
        <v>154</v>
      </c>
      <c r="E2360" s="211" t="s">
        <v>19</v>
      </c>
      <c r="F2360" s="212" t="s">
        <v>2565</v>
      </c>
      <c r="G2360" s="210"/>
      <c r="H2360" s="213">
        <v>18</v>
      </c>
      <c r="I2360" s="214"/>
      <c r="J2360" s="210"/>
      <c r="K2360" s="210"/>
      <c r="L2360" s="215"/>
      <c r="M2360" s="216"/>
      <c r="N2360" s="217"/>
      <c r="O2360" s="217"/>
      <c r="P2360" s="217"/>
      <c r="Q2360" s="217"/>
      <c r="R2360" s="217"/>
      <c r="S2360" s="217"/>
      <c r="T2360" s="218"/>
      <c r="AT2360" s="219" t="s">
        <v>154</v>
      </c>
      <c r="AU2360" s="219" t="s">
        <v>78</v>
      </c>
      <c r="AV2360" s="14" t="s">
        <v>78</v>
      </c>
      <c r="AW2360" s="14" t="s">
        <v>31</v>
      </c>
      <c r="AX2360" s="14" t="s">
        <v>69</v>
      </c>
      <c r="AY2360" s="219" t="s">
        <v>144</v>
      </c>
    </row>
    <row r="2361" spans="1:65" s="15" customFormat="1" ht="10.199999999999999">
      <c r="B2361" s="220"/>
      <c r="C2361" s="221"/>
      <c r="D2361" s="200" t="s">
        <v>154</v>
      </c>
      <c r="E2361" s="222" t="s">
        <v>19</v>
      </c>
      <c r="F2361" s="223" t="s">
        <v>158</v>
      </c>
      <c r="G2361" s="221"/>
      <c r="H2361" s="224">
        <v>32.4</v>
      </c>
      <c r="I2361" s="225"/>
      <c r="J2361" s="221"/>
      <c r="K2361" s="221"/>
      <c r="L2361" s="226"/>
      <c r="M2361" s="227"/>
      <c r="N2361" s="228"/>
      <c r="O2361" s="228"/>
      <c r="P2361" s="228"/>
      <c r="Q2361" s="228"/>
      <c r="R2361" s="228"/>
      <c r="S2361" s="228"/>
      <c r="T2361" s="229"/>
      <c r="AT2361" s="230" t="s">
        <v>154</v>
      </c>
      <c r="AU2361" s="230" t="s">
        <v>78</v>
      </c>
      <c r="AV2361" s="15" t="s">
        <v>106</v>
      </c>
      <c r="AW2361" s="15" t="s">
        <v>31</v>
      </c>
      <c r="AX2361" s="15" t="s">
        <v>74</v>
      </c>
      <c r="AY2361" s="230" t="s">
        <v>144</v>
      </c>
    </row>
    <row r="2362" spans="1:65" s="12" customFormat="1" ht="22.8" customHeight="1">
      <c r="B2362" s="164"/>
      <c r="C2362" s="165"/>
      <c r="D2362" s="166" t="s">
        <v>68</v>
      </c>
      <c r="E2362" s="178" t="s">
        <v>2566</v>
      </c>
      <c r="F2362" s="178" t="s">
        <v>2567</v>
      </c>
      <c r="G2362" s="165"/>
      <c r="H2362" s="165"/>
      <c r="I2362" s="168"/>
      <c r="J2362" s="179">
        <f>BK2362</f>
        <v>0</v>
      </c>
      <c r="K2362" s="165"/>
      <c r="L2362" s="170"/>
      <c r="M2362" s="171"/>
      <c r="N2362" s="172"/>
      <c r="O2362" s="172"/>
      <c r="P2362" s="173">
        <f>SUM(P2363:P2676)</f>
        <v>0</v>
      </c>
      <c r="Q2362" s="172"/>
      <c r="R2362" s="173">
        <f>SUM(R2363:R2676)</f>
        <v>2.1312900100000003</v>
      </c>
      <c r="S2362" s="172"/>
      <c r="T2362" s="174">
        <f>SUM(T2363:T2676)</f>
        <v>0.17500000000000002</v>
      </c>
      <c r="AR2362" s="175" t="s">
        <v>78</v>
      </c>
      <c r="AT2362" s="176" t="s">
        <v>68</v>
      </c>
      <c r="AU2362" s="176" t="s">
        <v>74</v>
      </c>
      <c r="AY2362" s="175" t="s">
        <v>144</v>
      </c>
      <c r="BK2362" s="177">
        <f>SUM(BK2363:BK2676)</f>
        <v>0</v>
      </c>
    </row>
    <row r="2363" spans="1:65" s="2" customFormat="1" ht="21.75" customHeight="1">
      <c r="A2363" s="36"/>
      <c r="B2363" s="37"/>
      <c r="C2363" s="180" t="s">
        <v>2568</v>
      </c>
      <c r="D2363" s="180" t="s">
        <v>146</v>
      </c>
      <c r="E2363" s="181" t="s">
        <v>2569</v>
      </c>
      <c r="F2363" s="182" t="s">
        <v>2570</v>
      </c>
      <c r="G2363" s="183" t="s">
        <v>232</v>
      </c>
      <c r="H2363" s="184">
        <v>27.486999999999998</v>
      </c>
      <c r="I2363" s="185"/>
      <c r="J2363" s="186">
        <f>ROUND(I2363*H2363,2)</f>
        <v>0</v>
      </c>
      <c r="K2363" s="182" t="s">
        <v>150</v>
      </c>
      <c r="L2363" s="41"/>
      <c r="M2363" s="187" t="s">
        <v>19</v>
      </c>
      <c r="N2363" s="188" t="s">
        <v>40</v>
      </c>
      <c r="O2363" s="66"/>
      <c r="P2363" s="189">
        <f>O2363*H2363</f>
        <v>0</v>
      </c>
      <c r="Q2363" s="189">
        <v>0</v>
      </c>
      <c r="R2363" s="189">
        <f>Q2363*H2363</f>
        <v>0</v>
      </c>
      <c r="S2363" s="189">
        <v>0</v>
      </c>
      <c r="T2363" s="190">
        <f>S2363*H2363</f>
        <v>0</v>
      </c>
      <c r="U2363" s="36"/>
      <c r="V2363" s="36"/>
      <c r="W2363" s="36"/>
      <c r="X2363" s="36"/>
      <c r="Y2363" s="36"/>
      <c r="Z2363" s="36"/>
      <c r="AA2363" s="36"/>
      <c r="AB2363" s="36"/>
      <c r="AC2363" s="36"/>
      <c r="AD2363" s="36"/>
      <c r="AE2363" s="36"/>
      <c r="AR2363" s="191" t="s">
        <v>542</v>
      </c>
      <c r="AT2363" s="191" t="s">
        <v>146</v>
      </c>
      <c r="AU2363" s="191" t="s">
        <v>78</v>
      </c>
      <c r="AY2363" s="19" t="s">
        <v>144</v>
      </c>
      <c r="BE2363" s="192">
        <f>IF(N2363="základní",J2363,0)</f>
        <v>0</v>
      </c>
      <c r="BF2363" s="192">
        <f>IF(N2363="snížená",J2363,0)</f>
        <v>0</v>
      </c>
      <c r="BG2363" s="192">
        <f>IF(N2363="zákl. přenesená",J2363,0)</f>
        <v>0</v>
      </c>
      <c r="BH2363" s="192">
        <f>IF(N2363="sníž. přenesená",J2363,0)</f>
        <v>0</v>
      </c>
      <c r="BI2363" s="192">
        <f>IF(N2363="nulová",J2363,0)</f>
        <v>0</v>
      </c>
      <c r="BJ2363" s="19" t="s">
        <v>74</v>
      </c>
      <c r="BK2363" s="192">
        <f>ROUND(I2363*H2363,2)</f>
        <v>0</v>
      </c>
      <c r="BL2363" s="19" t="s">
        <v>542</v>
      </c>
      <c r="BM2363" s="191" t="s">
        <v>2571</v>
      </c>
    </row>
    <row r="2364" spans="1:65" s="2" customFormat="1" ht="10.199999999999999">
      <c r="A2364" s="36"/>
      <c r="B2364" s="37"/>
      <c r="C2364" s="38"/>
      <c r="D2364" s="193" t="s">
        <v>152</v>
      </c>
      <c r="E2364" s="38"/>
      <c r="F2364" s="194" t="s">
        <v>2572</v>
      </c>
      <c r="G2364" s="38"/>
      <c r="H2364" s="38"/>
      <c r="I2364" s="195"/>
      <c r="J2364" s="38"/>
      <c r="K2364" s="38"/>
      <c r="L2364" s="41"/>
      <c r="M2364" s="196"/>
      <c r="N2364" s="197"/>
      <c r="O2364" s="66"/>
      <c r="P2364" s="66"/>
      <c r="Q2364" s="66"/>
      <c r="R2364" s="66"/>
      <c r="S2364" s="66"/>
      <c r="T2364" s="67"/>
      <c r="U2364" s="36"/>
      <c r="V2364" s="36"/>
      <c r="W2364" s="36"/>
      <c r="X2364" s="36"/>
      <c r="Y2364" s="36"/>
      <c r="Z2364" s="36"/>
      <c r="AA2364" s="36"/>
      <c r="AB2364" s="36"/>
      <c r="AC2364" s="36"/>
      <c r="AD2364" s="36"/>
      <c r="AE2364" s="36"/>
      <c r="AT2364" s="19" t="s">
        <v>152</v>
      </c>
      <c r="AU2364" s="19" t="s">
        <v>78</v>
      </c>
    </row>
    <row r="2365" spans="1:65" s="13" customFormat="1" ht="10.199999999999999">
      <c r="B2365" s="198"/>
      <c r="C2365" s="199"/>
      <c r="D2365" s="200" t="s">
        <v>154</v>
      </c>
      <c r="E2365" s="201" t="s">
        <v>19</v>
      </c>
      <c r="F2365" s="202" t="s">
        <v>2573</v>
      </c>
      <c r="G2365" s="199"/>
      <c r="H2365" s="201" t="s">
        <v>19</v>
      </c>
      <c r="I2365" s="203"/>
      <c r="J2365" s="199"/>
      <c r="K2365" s="199"/>
      <c r="L2365" s="204"/>
      <c r="M2365" s="205"/>
      <c r="N2365" s="206"/>
      <c r="O2365" s="206"/>
      <c r="P2365" s="206"/>
      <c r="Q2365" s="206"/>
      <c r="R2365" s="206"/>
      <c r="S2365" s="206"/>
      <c r="T2365" s="207"/>
      <c r="AT2365" s="208" t="s">
        <v>154</v>
      </c>
      <c r="AU2365" s="208" t="s">
        <v>78</v>
      </c>
      <c r="AV2365" s="13" t="s">
        <v>74</v>
      </c>
      <c r="AW2365" s="13" t="s">
        <v>31</v>
      </c>
      <c r="AX2365" s="13" t="s">
        <v>69</v>
      </c>
      <c r="AY2365" s="208" t="s">
        <v>144</v>
      </c>
    </row>
    <row r="2366" spans="1:65" s="13" customFormat="1" ht="10.199999999999999">
      <c r="B2366" s="198"/>
      <c r="C2366" s="199"/>
      <c r="D2366" s="200" t="s">
        <v>154</v>
      </c>
      <c r="E2366" s="201" t="s">
        <v>19</v>
      </c>
      <c r="F2366" s="202" t="s">
        <v>1253</v>
      </c>
      <c r="G2366" s="199"/>
      <c r="H2366" s="201" t="s">
        <v>19</v>
      </c>
      <c r="I2366" s="203"/>
      <c r="J2366" s="199"/>
      <c r="K2366" s="199"/>
      <c r="L2366" s="204"/>
      <c r="M2366" s="205"/>
      <c r="N2366" s="206"/>
      <c r="O2366" s="206"/>
      <c r="P2366" s="206"/>
      <c r="Q2366" s="206"/>
      <c r="R2366" s="206"/>
      <c r="S2366" s="206"/>
      <c r="T2366" s="207"/>
      <c r="AT2366" s="208" t="s">
        <v>154</v>
      </c>
      <c r="AU2366" s="208" t="s">
        <v>78</v>
      </c>
      <c r="AV2366" s="13" t="s">
        <v>74</v>
      </c>
      <c r="AW2366" s="13" t="s">
        <v>31</v>
      </c>
      <c r="AX2366" s="13" t="s">
        <v>69</v>
      </c>
      <c r="AY2366" s="208" t="s">
        <v>144</v>
      </c>
    </row>
    <row r="2367" spans="1:65" s="14" customFormat="1" ht="10.199999999999999">
      <c r="B2367" s="209"/>
      <c r="C2367" s="210"/>
      <c r="D2367" s="200" t="s">
        <v>154</v>
      </c>
      <c r="E2367" s="211" t="s">
        <v>19</v>
      </c>
      <c r="F2367" s="212" t="s">
        <v>1254</v>
      </c>
      <c r="G2367" s="210"/>
      <c r="H2367" s="213">
        <v>16.462</v>
      </c>
      <c r="I2367" s="214"/>
      <c r="J2367" s="210"/>
      <c r="K2367" s="210"/>
      <c r="L2367" s="215"/>
      <c r="M2367" s="216"/>
      <c r="N2367" s="217"/>
      <c r="O2367" s="217"/>
      <c r="P2367" s="217"/>
      <c r="Q2367" s="217"/>
      <c r="R2367" s="217"/>
      <c r="S2367" s="217"/>
      <c r="T2367" s="218"/>
      <c r="AT2367" s="219" t="s">
        <v>154</v>
      </c>
      <c r="AU2367" s="219" t="s">
        <v>78</v>
      </c>
      <c r="AV2367" s="14" t="s">
        <v>78</v>
      </c>
      <c r="AW2367" s="14" t="s">
        <v>31</v>
      </c>
      <c r="AX2367" s="14" t="s">
        <v>69</v>
      </c>
      <c r="AY2367" s="219" t="s">
        <v>144</v>
      </c>
    </row>
    <row r="2368" spans="1:65" s="14" customFormat="1" ht="10.199999999999999">
      <c r="B2368" s="209"/>
      <c r="C2368" s="210"/>
      <c r="D2368" s="200" t="s">
        <v>154</v>
      </c>
      <c r="E2368" s="211" t="s">
        <v>19</v>
      </c>
      <c r="F2368" s="212" t="s">
        <v>1255</v>
      </c>
      <c r="G2368" s="210"/>
      <c r="H2368" s="213">
        <v>4.4640000000000004</v>
      </c>
      <c r="I2368" s="214"/>
      <c r="J2368" s="210"/>
      <c r="K2368" s="210"/>
      <c r="L2368" s="215"/>
      <c r="M2368" s="216"/>
      <c r="N2368" s="217"/>
      <c r="O2368" s="217"/>
      <c r="P2368" s="217"/>
      <c r="Q2368" s="217"/>
      <c r="R2368" s="217"/>
      <c r="S2368" s="217"/>
      <c r="T2368" s="218"/>
      <c r="AT2368" s="219" t="s">
        <v>154</v>
      </c>
      <c r="AU2368" s="219" t="s">
        <v>78</v>
      </c>
      <c r="AV2368" s="14" t="s">
        <v>78</v>
      </c>
      <c r="AW2368" s="14" t="s">
        <v>31</v>
      </c>
      <c r="AX2368" s="14" t="s">
        <v>69</v>
      </c>
      <c r="AY2368" s="219" t="s">
        <v>144</v>
      </c>
    </row>
    <row r="2369" spans="1:65" s="13" customFormat="1" ht="10.199999999999999">
      <c r="B2369" s="198"/>
      <c r="C2369" s="199"/>
      <c r="D2369" s="200" t="s">
        <v>154</v>
      </c>
      <c r="E2369" s="201" t="s">
        <v>19</v>
      </c>
      <c r="F2369" s="202" t="s">
        <v>566</v>
      </c>
      <c r="G2369" s="199"/>
      <c r="H2369" s="201" t="s">
        <v>19</v>
      </c>
      <c r="I2369" s="203"/>
      <c r="J2369" s="199"/>
      <c r="K2369" s="199"/>
      <c r="L2369" s="204"/>
      <c r="M2369" s="205"/>
      <c r="N2369" s="206"/>
      <c r="O2369" s="206"/>
      <c r="P2369" s="206"/>
      <c r="Q2369" s="206"/>
      <c r="R2369" s="206"/>
      <c r="S2369" s="206"/>
      <c r="T2369" s="207"/>
      <c r="AT2369" s="208" t="s">
        <v>154</v>
      </c>
      <c r="AU2369" s="208" t="s">
        <v>78</v>
      </c>
      <c r="AV2369" s="13" t="s">
        <v>74</v>
      </c>
      <c r="AW2369" s="13" t="s">
        <v>31</v>
      </c>
      <c r="AX2369" s="13" t="s">
        <v>69</v>
      </c>
      <c r="AY2369" s="208" t="s">
        <v>144</v>
      </c>
    </row>
    <row r="2370" spans="1:65" s="14" customFormat="1" ht="10.199999999999999">
      <c r="B2370" s="209"/>
      <c r="C2370" s="210"/>
      <c r="D2370" s="200" t="s">
        <v>154</v>
      </c>
      <c r="E2370" s="211" t="s">
        <v>19</v>
      </c>
      <c r="F2370" s="212" t="s">
        <v>1256</v>
      </c>
      <c r="G2370" s="210"/>
      <c r="H2370" s="213">
        <v>-3.2850000000000001</v>
      </c>
      <c r="I2370" s="214"/>
      <c r="J2370" s="210"/>
      <c r="K2370" s="210"/>
      <c r="L2370" s="215"/>
      <c r="M2370" s="216"/>
      <c r="N2370" s="217"/>
      <c r="O2370" s="217"/>
      <c r="P2370" s="217"/>
      <c r="Q2370" s="217"/>
      <c r="R2370" s="217"/>
      <c r="S2370" s="217"/>
      <c r="T2370" s="218"/>
      <c r="AT2370" s="219" t="s">
        <v>154</v>
      </c>
      <c r="AU2370" s="219" t="s">
        <v>78</v>
      </c>
      <c r="AV2370" s="14" t="s">
        <v>78</v>
      </c>
      <c r="AW2370" s="14" t="s">
        <v>31</v>
      </c>
      <c r="AX2370" s="14" t="s">
        <v>69</v>
      </c>
      <c r="AY2370" s="219" t="s">
        <v>144</v>
      </c>
    </row>
    <row r="2371" spans="1:65" s="14" customFormat="1" ht="10.199999999999999">
      <c r="B2371" s="209"/>
      <c r="C2371" s="210"/>
      <c r="D2371" s="200" t="s">
        <v>154</v>
      </c>
      <c r="E2371" s="211" t="s">
        <v>19</v>
      </c>
      <c r="F2371" s="212" t="s">
        <v>609</v>
      </c>
      <c r="G2371" s="210"/>
      <c r="H2371" s="213">
        <v>-2.9830000000000001</v>
      </c>
      <c r="I2371" s="214"/>
      <c r="J2371" s="210"/>
      <c r="K2371" s="210"/>
      <c r="L2371" s="215"/>
      <c r="M2371" s="216"/>
      <c r="N2371" s="217"/>
      <c r="O2371" s="217"/>
      <c r="P2371" s="217"/>
      <c r="Q2371" s="217"/>
      <c r="R2371" s="217"/>
      <c r="S2371" s="217"/>
      <c r="T2371" s="218"/>
      <c r="AT2371" s="219" t="s">
        <v>154</v>
      </c>
      <c r="AU2371" s="219" t="s">
        <v>78</v>
      </c>
      <c r="AV2371" s="14" t="s">
        <v>78</v>
      </c>
      <c r="AW2371" s="14" t="s">
        <v>31</v>
      </c>
      <c r="AX2371" s="14" t="s">
        <v>69</v>
      </c>
      <c r="AY2371" s="219" t="s">
        <v>144</v>
      </c>
    </row>
    <row r="2372" spans="1:65" s="13" customFormat="1" ht="10.199999999999999">
      <c r="B2372" s="198"/>
      <c r="C2372" s="199"/>
      <c r="D2372" s="200" t="s">
        <v>154</v>
      </c>
      <c r="E2372" s="201" t="s">
        <v>19</v>
      </c>
      <c r="F2372" s="202" t="s">
        <v>1257</v>
      </c>
      <c r="G2372" s="199"/>
      <c r="H2372" s="201" t="s">
        <v>19</v>
      </c>
      <c r="I2372" s="203"/>
      <c r="J2372" s="199"/>
      <c r="K2372" s="199"/>
      <c r="L2372" s="204"/>
      <c r="M2372" s="205"/>
      <c r="N2372" s="206"/>
      <c r="O2372" s="206"/>
      <c r="P2372" s="206"/>
      <c r="Q2372" s="206"/>
      <c r="R2372" s="206"/>
      <c r="S2372" s="206"/>
      <c r="T2372" s="207"/>
      <c r="AT2372" s="208" t="s">
        <v>154</v>
      </c>
      <c r="AU2372" s="208" t="s">
        <v>78</v>
      </c>
      <c r="AV2372" s="13" t="s">
        <v>74</v>
      </c>
      <c r="AW2372" s="13" t="s">
        <v>31</v>
      </c>
      <c r="AX2372" s="13" t="s">
        <v>69</v>
      </c>
      <c r="AY2372" s="208" t="s">
        <v>144</v>
      </c>
    </row>
    <row r="2373" spans="1:65" s="14" customFormat="1" ht="10.199999999999999">
      <c r="B2373" s="209"/>
      <c r="C2373" s="210"/>
      <c r="D2373" s="200" t="s">
        <v>154</v>
      </c>
      <c r="E2373" s="211" t="s">
        <v>19</v>
      </c>
      <c r="F2373" s="212" t="s">
        <v>1258</v>
      </c>
      <c r="G2373" s="210"/>
      <c r="H2373" s="213">
        <v>16.170000000000002</v>
      </c>
      <c r="I2373" s="214"/>
      <c r="J2373" s="210"/>
      <c r="K2373" s="210"/>
      <c r="L2373" s="215"/>
      <c r="M2373" s="216"/>
      <c r="N2373" s="217"/>
      <c r="O2373" s="217"/>
      <c r="P2373" s="217"/>
      <c r="Q2373" s="217"/>
      <c r="R2373" s="217"/>
      <c r="S2373" s="217"/>
      <c r="T2373" s="218"/>
      <c r="AT2373" s="219" t="s">
        <v>154</v>
      </c>
      <c r="AU2373" s="219" t="s">
        <v>78</v>
      </c>
      <c r="AV2373" s="14" t="s">
        <v>78</v>
      </c>
      <c r="AW2373" s="14" t="s">
        <v>31</v>
      </c>
      <c r="AX2373" s="14" t="s">
        <v>69</v>
      </c>
      <c r="AY2373" s="219" t="s">
        <v>144</v>
      </c>
    </row>
    <row r="2374" spans="1:65" s="13" customFormat="1" ht="10.199999999999999">
      <c r="B2374" s="198"/>
      <c r="C2374" s="199"/>
      <c r="D2374" s="200" t="s">
        <v>154</v>
      </c>
      <c r="E2374" s="201" t="s">
        <v>19</v>
      </c>
      <c r="F2374" s="202" t="s">
        <v>566</v>
      </c>
      <c r="G2374" s="199"/>
      <c r="H2374" s="201" t="s">
        <v>19</v>
      </c>
      <c r="I2374" s="203"/>
      <c r="J2374" s="199"/>
      <c r="K2374" s="199"/>
      <c r="L2374" s="204"/>
      <c r="M2374" s="205"/>
      <c r="N2374" s="206"/>
      <c r="O2374" s="206"/>
      <c r="P2374" s="206"/>
      <c r="Q2374" s="206"/>
      <c r="R2374" s="206"/>
      <c r="S2374" s="206"/>
      <c r="T2374" s="207"/>
      <c r="AT2374" s="208" t="s">
        <v>154</v>
      </c>
      <c r="AU2374" s="208" t="s">
        <v>78</v>
      </c>
      <c r="AV2374" s="13" t="s">
        <v>74</v>
      </c>
      <c r="AW2374" s="13" t="s">
        <v>31</v>
      </c>
      <c r="AX2374" s="13" t="s">
        <v>69</v>
      </c>
      <c r="AY2374" s="208" t="s">
        <v>144</v>
      </c>
    </row>
    <row r="2375" spans="1:65" s="14" customFormat="1" ht="10.199999999999999">
      <c r="B2375" s="209"/>
      <c r="C2375" s="210"/>
      <c r="D2375" s="200" t="s">
        <v>154</v>
      </c>
      <c r="E2375" s="211" t="s">
        <v>19</v>
      </c>
      <c r="F2375" s="212" t="s">
        <v>610</v>
      </c>
      <c r="G2375" s="210"/>
      <c r="H2375" s="213">
        <v>-3.3410000000000002</v>
      </c>
      <c r="I2375" s="214"/>
      <c r="J2375" s="210"/>
      <c r="K2375" s="210"/>
      <c r="L2375" s="215"/>
      <c r="M2375" s="216"/>
      <c r="N2375" s="217"/>
      <c r="O2375" s="217"/>
      <c r="P2375" s="217"/>
      <c r="Q2375" s="217"/>
      <c r="R2375" s="217"/>
      <c r="S2375" s="217"/>
      <c r="T2375" s="218"/>
      <c r="AT2375" s="219" t="s">
        <v>154</v>
      </c>
      <c r="AU2375" s="219" t="s">
        <v>78</v>
      </c>
      <c r="AV2375" s="14" t="s">
        <v>78</v>
      </c>
      <c r="AW2375" s="14" t="s">
        <v>31</v>
      </c>
      <c r="AX2375" s="14" t="s">
        <v>69</v>
      </c>
      <c r="AY2375" s="219" t="s">
        <v>144</v>
      </c>
    </row>
    <row r="2376" spans="1:65" s="15" customFormat="1" ht="10.199999999999999">
      <c r="B2376" s="220"/>
      <c r="C2376" s="221"/>
      <c r="D2376" s="200" t="s">
        <v>154</v>
      </c>
      <c r="E2376" s="222" t="s">
        <v>19</v>
      </c>
      <c r="F2376" s="223" t="s">
        <v>158</v>
      </c>
      <c r="G2376" s="221"/>
      <c r="H2376" s="224">
        <v>27.487000000000002</v>
      </c>
      <c r="I2376" s="225"/>
      <c r="J2376" s="221"/>
      <c r="K2376" s="221"/>
      <c r="L2376" s="226"/>
      <c r="M2376" s="227"/>
      <c r="N2376" s="228"/>
      <c r="O2376" s="228"/>
      <c r="P2376" s="228"/>
      <c r="Q2376" s="228"/>
      <c r="R2376" s="228"/>
      <c r="S2376" s="228"/>
      <c r="T2376" s="229"/>
      <c r="AT2376" s="230" t="s">
        <v>154</v>
      </c>
      <c r="AU2376" s="230" t="s">
        <v>78</v>
      </c>
      <c r="AV2376" s="15" t="s">
        <v>106</v>
      </c>
      <c r="AW2376" s="15" t="s">
        <v>31</v>
      </c>
      <c r="AX2376" s="15" t="s">
        <v>74</v>
      </c>
      <c r="AY2376" s="230" t="s">
        <v>144</v>
      </c>
    </row>
    <row r="2377" spans="1:65" s="2" customFormat="1" ht="16.5" customHeight="1">
      <c r="A2377" s="36"/>
      <c r="B2377" s="37"/>
      <c r="C2377" s="231" t="s">
        <v>2574</v>
      </c>
      <c r="D2377" s="231" t="s">
        <v>195</v>
      </c>
      <c r="E2377" s="232" t="s">
        <v>2329</v>
      </c>
      <c r="F2377" s="233" t="s">
        <v>2330</v>
      </c>
      <c r="G2377" s="234" t="s">
        <v>149</v>
      </c>
      <c r="H2377" s="235">
        <v>1.2090000000000001</v>
      </c>
      <c r="I2377" s="236"/>
      <c r="J2377" s="237">
        <f>ROUND(I2377*H2377,2)</f>
        <v>0</v>
      </c>
      <c r="K2377" s="233" t="s">
        <v>150</v>
      </c>
      <c r="L2377" s="238"/>
      <c r="M2377" s="239" t="s">
        <v>19</v>
      </c>
      <c r="N2377" s="240" t="s">
        <v>40</v>
      </c>
      <c r="O2377" s="66"/>
      <c r="P2377" s="189">
        <f>O2377*H2377</f>
        <v>0</v>
      </c>
      <c r="Q2377" s="189">
        <v>0.44</v>
      </c>
      <c r="R2377" s="189">
        <f>Q2377*H2377</f>
        <v>0.53195999999999999</v>
      </c>
      <c r="S2377" s="189">
        <v>0</v>
      </c>
      <c r="T2377" s="190">
        <f>S2377*H2377</f>
        <v>0</v>
      </c>
      <c r="U2377" s="36"/>
      <c r="V2377" s="36"/>
      <c r="W2377" s="36"/>
      <c r="X2377" s="36"/>
      <c r="Y2377" s="36"/>
      <c r="Z2377" s="36"/>
      <c r="AA2377" s="36"/>
      <c r="AB2377" s="36"/>
      <c r="AC2377" s="36"/>
      <c r="AD2377" s="36"/>
      <c r="AE2377" s="36"/>
      <c r="AR2377" s="191" t="s">
        <v>684</v>
      </c>
      <c r="AT2377" s="191" t="s">
        <v>195</v>
      </c>
      <c r="AU2377" s="191" t="s">
        <v>78</v>
      </c>
      <c r="AY2377" s="19" t="s">
        <v>144</v>
      </c>
      <c r="BE2377" s="192">
        <f>IF(N2377="základní",J2377,0)</f>
        <v>0</v>
      </c>
      <c r="BF2377" s="192">
        <f>IF(N2377="snížená",J2377,0)</f>
        <v>0</v>
      </c>
      <c r="BG2377" s="192">
        <f>IF(N2377="zákl. přenesená",J2377,0)</f>
        <v>0</v>
      </c>
      <c r="BH2377" s="192">
        <f>IF(N2377="sníž. přenesená",J2377,0)</f>
        <v>0</v>
      </c>
      <c r="BI2377" s="192">
        <f>IF(N2377="nulová",J2377,0)</f>
        <v>0</v>
      </c>
      <c r="BJ2377" s="19" t="s">
        <v>74</v>
      </c>
      <c r="BK2377" s="192">
        <f>ROUND(I2377*H2377,2)</f>
        <v>0</v>
      </c>
      <c r="BL2377" s="19" t="s">
        <v>542</v>
      </c>
      <c r="BM2377" s="191" t="s">
        <v>2575</v>
      </c>
    </row>
    <row r="2378" spans="1:65" s="2" customFormat="1" ht="10.199999999999999">
      <c r="A2378" s="36"/>
      <c r="B2378" s="37"/>
      <c r="C2378" s="38"/>
      <c r="D2378" s="193" t="s">
        <v>152</v>
      </c>
      <c r="E2378" s="38"/>
      <c r="F2378" s="194" t="s">
        <v>2332</v>
      </c>
      <c r="G2378" s="38"/>
      <c r="H2378" s="38"/>
      <c r="I2378" s="195"/>
      <c r="J2378" s="38"/>
      <c r="K2378" s="38"/>
      <c r="L2378" s="41"/>
      <c r="M2378" s="196"/>
      <c r="N2378" s="197"/>
      <c r="O2378" s="66"/>
      <c r="P2378" s="66"/>
      <c r="Q2378" s="66"/>
      <c r="R2378" s="66"/>
      <c r="S2378" s="66"/>
      <c r="T2378" s="67"/>
      <c r="U2378" s="36"/>
      <c r="V2378" s="36"/>
      <c r="W2378" s="36"/>
      <c r="X2378" s="36"/>
      <c r="Y2378" s="36"/>
      <c r="Z2378" s="36"/>
      <c r="AA2378" s="36"/>
      <c r="AB2378" s="36"/>
      <c r="AC2378" s="36"/>
      <c r="AD2378" s="36"/>
      <c r="AE2378" s="36"/>
      <c r="AT2378" s="19" t="s">
        <v>152</v>
      </c>
      <c r="AU2378" s="19" t="s">
        <v>78</v>
      </c>
    </row>
    <row r="2379" spans="1:65" s="13" customFormat="1" ht="10.199999999999999">
      <c r="B2379" s="198"/>
      <c r="C2379" s="199"/>
      <c r="D2379" s="200" t="s">
        <v>154</v>
      </c>
      <c r="E2379" s="201" t="s">
        <v>19</v>
      </c>
      <c r="F2379" s="202" t="s">
        <v>2576</v>
      </c>
      <c r="G2379" s="199"/>
      <c r="H2379" s="201" t="s">
        <v>19</v>
      </c>
      <c r="I2379" s="203"/>
      <c r="J2379" s="199"/>
      <c r="K2379" s="199"/>
      <c r="L2379" s="204"/>
      <c r="M2379" s="205"/>
      <c r="N2379" s="206"/>
      <c r="O2379" s="206"/>
      <c r="P2379" s="206"/>
      <c r="Q2379" s="206"/>
      <c r="R2379" s="206"/>
      <c r="S2379" s="206"/>
      <c r="T2379" s="207"/>
      <c r="AT2379" s="208" t="s">
        <v>154</v>
      </c>
      <c r="AU2379" s="208" t="s">
        <v>78</v>
      </c>
      <c r="AV2379" s="13" t="s">
        <v>74</v>
      </c>
      <c r="AW2379" s="13" t="s">
        <v>31</v>
      </c>
      <c r="AX2379" s="13" t="s">
        <v>69</v>
      </c>
      <c r="AY2379" s="208" t="s">
        <v>144</v>
      </c>
    </row>
    <row r="2380" spans="1:65" s="14" customFormat="1" ht="10.199999999999999">
      <c r="B2380" s="209"/>
      <c r="C2380" s="210"/>
      <c r="D2380" s="200" t="s">
        <v>154</v>
      </c>
      <c r="E2380" s="211" t="s">
        <v>19</v>
      </c>
      <c r="F2380" s="212" t="s">
        <v>2577</v>
      </c>
      <c r="G2380" s="210"/>
      <c r="H2380" s="213">
        <v>1.2090000000000001</v>
      </c>
      <c r="I2380" s="214"/>
      <c r="J2380" s="210"/>
      <c r="K2380" s="210"/>
      <c r="L2380" s="215"/>
      <c r="M2380" s="216"/>
      <c r="N2380" s="217"/>
      <c r="O2380" s="217"/>
      <c r="P2380" s="217"/>
      <c r="Q2380" s="217"/>
      <c r="R2380" s="217"/>
      <c r="S2380" s="217"/>
      <c r="T2380" s="218"/>
      <c r="AT2380" s="219" t="s">
        <v>154</v>
      </c>
      <c r="AU2380" s="219" t="s">
        <v>78</v>
      </c>
      <c r="AV2380" s="14" t="s">
        <v>78</v>
      </c>
      <c r="AW2380" s="14" t="s">
        <v>31</v>
      </c>
      <c r="AX2380" s="14" t="s">
        <v>69</v>
      </c>
      <c r="AY2380" s="219" t="s">
        <v>144</v>
      </c>
    </row>
    <row r="2381" spans="1:65" s="15" customFormat="1" ht="10.199999999999999">
      <c r="B2381" s="220"/>
      <c r="C2381" s="221"/>
      <c r="D2381" s="200" t="s">
        <v>154</v>
      </c>
      <c r="E2381" s="222" t="s">
        <v>19</v>
      </c>
      <c r="F2381" s="223" t="s">
        <v>158</v>
      </c>
      <c r="G2381" s="221"/>
      <c r="H2381" s="224">
        <v>1.2090000000000001</v>
      </c>
      <c r="I2381" s="225"/>
      <c r="J2381" s="221"/>
      <c r="K2381" s="221"/>
      <c r="L2381" s="226"/>
      <c r="M2381" s="227"/>
      <c r="N2381" s="228"/>
      <c r="O2381" s="228"/>
      <c r="P2381" s="228"/>
      <c r="Q2381" s="228"/>
      <c r="R2381" s="228"/>
      <c r="S2381" s="228"/>
      <c r="T2381" s="229"/>
      <c r="AT2381" s="230" t="s">
        <v>154</v>
      </c>
      <c r="AU2381" s="230" t="s">
        <v>78</v>
      </c>
      <c r="AV2381" s="15" t="s">
        <v>106</v>
      </c>
      <c r="AW2381" s="15" t="s">
        <v>31</v>
      </c>
      <c r="AX2381" s="15" t="s">
        <v>74</v>
      </c>
      <c r="AY2381" s="230" t="s">
        <v>144</v>
      </c>
    </row>
    <row r="2382" spans="1:65" s="2" customFormat="1" ht="16.5" customHeight="1">
      <c r="A2382" s="36"/>
      <c r="B2382" s="37"/>
      <c r="C2382" s="180" t="s">
        <v>2578</v>
      </c>
      <c r="D2382" s="180" t="s">
        <v>146</v>
      </c>
      <c r="E2382" s="181" t="s">
        <v>2579</v>
      </c>
      <c r="F2382" s="182" t="s">
        <v>2580</v>
      </c>
      <c r="G2382" s="183" t="s">
        <v>250</v>
      </c>
      <c r="H2382" s="184">
        <v>27.486999999999998</v>
      </c>
      <c r="I2382" s="185"/>
      <c r="J2382" s="186">
        <f>ROUND(I2382*H2382,2)</f>
        <v>0</v>
      </c>
      <c r="K2382" s="182" t="s">
        <v>150</v>
      </c>
      <c r="L2382" s="41"/>
      <c r="M2382" s="187" t="s">
        <v>19</v>
      </c>
      <c r="N2382" s="188" t="s">
        <v>40</v>
      </c>
      <c r="O2382" s="66"/>
      <c r="P2382" s="189">
        <f>O2382*H2382</f>
        <v>0</v>
      </c>
      <c r="Q2382" s="189">
        <v>0</v>
      </c>
      <c r="R2382" s="189">
        <f>Q2382*H2382</f>
        <v>0</v>
      </c>
      <c r="S2382" s="189">
        <v>0</v>
      </c>
      <c r="T2382" s="190">
        <f>S2382*H2382</f>
        <v>0</v>
      </c>
      <c r="U2382" s="36"/>
      <c r="V2382" s="36"/>
      <c r="W2382" s="36"/>
      <c r="X2382" s="36"/>
      <c r="Y2382" s="36"/>
      <c r="Z2382" s="36"/>
      <c r="AA2382" s="36"/>
      <c r="AB2382" s="36"/>
      <c r="AC2382" s="36"/>
      <c r="AD2382" s="36"/>
      <c r="AE2382" s="36"/>
      <c r="AR2382" s="191" t="s">
        <v>542</v>
      </c>
      <c r="AT2382" s="191" t="s">
        <v>146</v>
      </c>
      <c r="AU2382" s="191" t="s">
        <v>78</v>
      </c>
      <c r="AY2382" s="19" t="s">
        <v>144</v>
      </c>
      <c r="BE2382" s="192">
        <f>IF(N2382="základní",J2382,0)</f>
        <v>0</v>
      </c>
      <c r="BF2382" s="192">
        <f>IF(N2382="snížená",J2382,0)</f>
        <v>0</v>
      </c>
      <c r="BG2382" s="192">
        <f>IF(N2382="zákl. přenesená",J2382,0)</f>
        <v>0</v>
      </c>
      <c r="BH2382" s="192">
        <f>IF(N2382="sníž. přenesená",J2382,0)</f>
        <v>0</v>
      </c>
      <c r="BI2382" s="192">
        <f>IF(N2382="nulová",J2382,0)</f>
        <v>0</v>
      </c>
      <c r="BJ2382" s="19" t="s">
        <v>74</v>
      </c>
      <c r="BK2382" s="192">
        <f>ROUND(I2382*H2382,2)</f>
        <v>0</v>
      </c>
      <c r="BL2382" s="19" t="s">
        <v>542</v>
      </c>
      <c r="BM2382" s="191" t="s">
        <v>2581</v>
      </c>
    </row>
    <row r="2383" spans="1:65" s="2" customFormat="1" ht="10.199999999999999">
      <c r="A2383" s="36"/>
      <c r="B2383" s="37"/>
      <c r="C2383" s="38"/>
      <c r="D2383" s="193" t="s">
        <v>152</v>
      </c>
      <c r="E2383" s="38"/>
      <c r="F2383" s="194" t="s">
        <v>2582</v>
      </c>
      <c r="G2383" s="38"/>
      <c r="H2383" s="38"/>
      <c r="I2383" s="195"/>
      <c r="J2383" s="38"/>
      <c r="K2383" s="38"/>
      <c r="L2383" s="41"/>
      <c r="M2383" s="196"/>
      <c r="N2383" s="197"/>
      <c r="O2383" s="66"/>
      <c r="P2383" s="66"/>
      <c r="Q2383" s="66"/>
      <c r="R2383" s="66"/>
      <c r="S2383" s="66"/>
      <c r="T2383" s="67"/>
      <c r="U2383" s="36"/>
      <c r="V2383" s="36"/>
      <c r="W2383" s="36"/>
      <c r="X2383" s="36"/>
      <c r="Y2383" s="36"/>
      <c r="Z2383" s="36"/>
      <c r="AA2383" s="36"/>
      <c r="AB2383" s="36"/>
      <c r="AC2383" s="36"/>
      <c r="AD2383" s="36"/>
      <c r="AE2383" s="36"/>
      <c r="AT2383" s="19" t="s">
        <v>152</v>
      </c>
      <c r="AU2383" s="19" t="s">
        <v>78</v>
      </c>
    </row>
    <row r="2384" spans="1:65" s="13" customFormat="1" ht="10.199999999999999">
      <c r="B2384" s="198"/>
      <c r="C2384" s="199"/>
      <c r="D2384" s="200" t="s">
        <v>154</v>
      </c>
      <c r="E2384" s="201" t="s">
        <v>19</v>
      </c>
      <c r="F2384" s="202" t="s">
        <v>2583</v>
      </c>
      <c r="G2384" s="199"/>
      <c r="H2384" s="201" t="s">
        <v>19</v>
      </c>
      <c r="I2384" s="203"/>
      <c r="J2384" s="199"/>
      <c r="K2384" s="199"/>
      <c r="L2384" s="204"/>
      <c r="M2384" s="205"/>
      <c r="N2384" s="206"/>
      <c r="O2384" s="206"/>
      <c r="P2384" s="206"/>
      <c r="Q2384" s="206"/>
      <c r="R2384" s="206"/>
      <c r="S2384" s="206"/>
      <c r="T2384" s="207"/>
      <c r="AT2384" s="208" t="s">
        <v>154</v>
      </c>
      <c r="AU2384" s="208" t="s">
        <v>78</v>
      </c>
      <c r="AV2384" s="13" t="s">
        <v>74</v>
      </c>
      <c r="AW2384" s="13" t="s">
        <v>31</v>
      </c>
      <c r="AX2384" s="13" t="s">
        <v>69</v>
      </c>
      <c r="AY2384" s="208" t="s">
        <v>144</v>
      </c>
    </row>
    <row r="2385" spans="1:65" s="14" customFormat="1" ht="10.199999999999999">
      <c r="B2385" s="209"/>
      <c r="C2385" s="210"/>
      <c r="D2385" s="200" t="s">
        <v>154</v>
      </c>
      <c r="E2385" s="211" t="s">
        <v>19</v>
      </c>
      <c r="F2385" s="212" t="s">
        <v>2584</v>
      </c>
      <c r="G2385" s="210"/>
      <c r="H2385" s="213">
        <v>27.486999999999998</v>
      </c>
      <c r="I2385" s="214"/>
      <c r="J2385" s="210"/>
      <c r="K2385" s="210"/>
      <c r="L2385" s="215"/>
      <c r="M2385" s="216"/>
      <c r="N2385" s="217"/>
      <c r="O2385" s="217"/>
      <c r="P2385" s="217"/>
      <c r="Q2385" s="217"/>
      <c r="R2385" s="217"/>
      <c r="S2385" s="217"/>
      <c r="T2385" s="218"/>
      <c r="AT2385" s="219" t="s">
        <v>154</v>
      </c>
      <c r="AU2385" s="219" t="s">
        <v>78</v>
      </c>
      <c r="AV2385" s="14" t="s">
        <v>78</v>
      </c>
      <c r="AW2385" s="14" t="s">
        <v>31</v>
      </c>
      <c r="AX2385" s="14" t="s">
        <v>69</v>
      </c>
      <c r="AY2385" s="219" t="s">
        <v>144</v>
      </c>
    </row>
    <row r="2386" spans="1:65" s="15" customFormat="1" ht="10.199999999999999">
      <c r="B2386" s="220"/>
      <c r="C2386" s="221"/>
      <c r="D2386" s="200" t="s">
        <v>154</v>
      </c>
      <c r="E2386" s="222" t="s">
        <v>19</v>
      </c>
      <c r="F2386" s="223" t="s">
        <v>158</v>
      </c>
      <c r="G2386" s="221"/>
      <c r="H2386" s="224">
        <v>27.486999999999998</v>
      </c>
      <c r="I2386" s="225"/>
      <c r="J2386" s="221"/>
      <c r="K2386" s="221"/>
      <c r="L2386" s="226"/>
      <c r="M2386" s="227"/>
      <c r="N2386" s="228"/>
      <c r="O2386" s="228"/>
      <c r="P2386" s="228"/>
      <c r="Q2386" s="228"/>
      <c r="R2386" s="228"/>
      <c r="S2386" s="228"/>
      <c r="T2386" s="229"/>
      <c r="AT2386" s="230" t="s">
        <v>154</v>
      </c>
      <c r="AU2386" s="230" t="s">
        <v>78</v>
      </c>
      <c r="AV2386" s="15" t="s">
        <v>106</v>
      </c>
      <c r="AW2386" s="15" t="s">
        <v>31</v>
      </c>
      <c r="AX2386" s="15" t="s">
        <v>74</v>
      </c>
      <c r="AY2386" s="230" t="s">
        <v>144</v>
      </c>
    </row>
    <row r="2387" spans="1:65" s="2" customFormat="1" ht="16.5" customHeight="1">
      <c r="A2387" s="36"/>
      <c r="B2387" s="37"/>
      <c r="C2387" s="231" t="s">
        <v>2585</v>
      </c>
      <c r="D2387" s="231" t="s">
        <v>195</v>
      </c>
      <c r="E2387" s="232" t="s">
        <v>2586</v>
      </c>
      <c r="F2387" s="233" t="s">
        <v>2587</v>
      </c>
      <c r="G2387" s="234" t="s">
        <v>149</v>
      </c>
      <c r="H2387" s="235">
        <v>1.2090000000000001</v>
      </c>
      <c r="I2387" s="236"/>
      <c r="J2387" s="237">
        <f>ROUND(I2387*H2387,2)</f>
        <v>0</v>
      </c>
      <c r="K2387" s="233" t="s">
        <v>150</v>
      </c>
      <c r="L2387" s="238"/>
      <c r="M2387" s="239" t="s">
        <v>19</v>
      </c>
      <c r="N2387" s="240" t="s">
        <v>40</v>
      </c>
      <c r="O2387" s="66"/>
      <c r="P2387" s="189">
        <f>O2387*H2387</f>
        <v>0</v>
      </c>
      <c r="Q2387" s="189">
        <v>0.55000000000000004</v>
      </c>
      <c r="R2387" s="189">
        <f>Q2387*H2387</f>
        <v>0.66495000000000004</v>
      </c>
      <c r="S2387" s="189">
        <v>0</v>
      </c>
      <c r="T2387" s="190">
        <f>S2387*H2387</f>
        <v>0</v>
      </c>
      <c r="U2387" s="36"/>
      <c r="V2387" s="36"/>
      <c r="W2387" s="36"/>
      <c r="X2387" s="36"/>
      <c r="Y2387" s="36"/>
      <c r="Z2387" s="36"/>
      <c r="AA2387" s="36"/>
      <c r="AB2387" s="36"/>
      <c r="AC2387" s="36"/>
      <c r="AD2387" s="36"/>
      <c r="AE2387" s="36"/>
      <c r="AR2387" s="191" t="s">
        <v>684</v>
      </c>
      <c r="AT2387" s="191" t="s">
        <v>195</v>
      </c>
      <c r="AU2387" s="191" t="s">
        <v>78</v>
      </c>
      <c r="AY2387" s="19" t="s">
        <v>144</v>
      </c>
      <c r="BE2387" s="192">
        <f>IF(N2387="základní",J2387,0)</f>
        <v>0</v>
      </c>
      <c r="BF2387" s="192">
        <f>IF(N2387="snížená",J2387,0)</f>
        <v>0</v>
      </c>
      <c r="BG2387" s="192">
        <f>IF(N2387="zákl. přenesená",J2387,0)</f>
        <v>0</v>
      </c>
      <c r="BH2387" s="192">
        <f>IF(N2387="sníž. přenesená",J2387,0)</f>
        <v>0</v>
      </c>
      <c r="BI2387" s="192">
        <f>IF(N2387="nulová",J2387,0)</f>
        <v>0</v>
      </c>
      <c r="BJ2387" s="19" t="s">
        <v>74</v>
      </c>
      <c r="BK2387" s="192">
        <f>ROUND(I2387*H2387,2)</f>
        <v>0</v>
      </c>
      <c r="BL2387" s="19" t="s">
        <v>542</v>
      </c>
      <c r="BM2387" s="191" t="s">
        <v>2588</v>
      </c>
    </row>
    <row r="2388" spans="1:65" s="2" customFormat="1" ht="10.199999999999999">
      <c r="A2388" s="36"/>
      <c r="B2388" s="37"/>
      <c r="C2388" s="38"/>
      <c r="D2388" s="193" t="s">
        <v>152</v>
      </c>
      <c r="E2388" s="38"/>
      <c r="F2388" s="194" t="s">
        <v>2589</v>
      </c>
      <c r="G2388" s="38"/>
      <c r="H2388" s="38"/>
      <c r="I2388" s="195"/>
      <c r="J2388" s="38"/>
      <c r="K2388" s="38"/>
      <c r="L2388" s="41"/>
      <c r="M2388" s="196"/>
      <c r="N2388" s="197"/>
      <c r="O2388" s="66"/>
      <c r="P2388" s="66"/>
      <c r="Q2388" s="66"/>
      <c r="R2388" s="66"/>
      <c r="S2388" s="66"/>
      <c r="T2388" s="67"/>
      <c r="U2388" s="36"/>
      <c r="V2388" s="36"/>
      <c r="W2388" s="36"/>
      <c r="X2388" s="36"/>
      <c r="Y2388" s="36"/>
      <c r="Z2388" s="36"/>
      <c r="AA2388" s="36"/>
      <c r="AB2388" s="36"/>
      <c r="AC2388" s="36"/>
      <c r="AD2388" s="36"/>
      <c r="AE2388" s="36"/>
      <c r="AT2388" s="19" t="s">
        <v>152</v>
      </c>
      <c r="AU2388" s="19" t="s">
        <v>78</v>
      </c>
    </row>
    <row r="2389" spans="1:65" s="13" customFormat="1" ht="10.199999999999999">
      <c r="B2389" s="198"/>
      <c r="C2389" s="199"/>
      <c r="D2389" s="200" t="s">
        <v>154</v>
      </c>
      <c r="E2389" s="201" t="s">
        <v>19</v>
      </c>
      <c r="F2389" s="202" t="s">
        <v>2576</v>
      </c>
      <c r="G2389" s="199"/>
      <c r="H2389" s="201" t="s">
        <v>19</v>
      </c>
      <c r="I2389" s="203"/>
      <c r="J2389" s="199"/>
      <c r="K2389" s="199"/>
      <c r="L2389" s="204"/>
      <c r="M2389" s="205"/>
      <c r="N2389" s="206"/>
      <c r="O2389" s="206"/>
      <c r="P2389" s="206"/>
      <c r="Q2389" s="206"/>
      <c r="R2389" s="206"/>
      <c r="S2389" s="206"/>
      <c r="T2389" s="207"/>
      <c r="AT2389" s="208" t="s">
        <v>154</v>
      </c>
      <c r="AU2389" s="208" t="s">
        <v>78</v>
      </c>
      <c r="AV2389" s="13" t="s">
        <v>74</v>
      </c>
      <c r="AW2389" s="13" t="s">
        <v>31</v>
      </c>
      <c r="AX2389" s="13" t="s">
        <v>69</v>
      </c>
      <c r="AY2389" s="208" t="s">
        <v>144</v>
      </c>
    </row>
    <row r="2390" spans="1:65" s="14" customFormat="1" ht="10.199999999999999">
      <c r="B2390" s="209"/>
      <c r="C2390" s="210"/>
      <c r="D2390" s="200" t="s">
        <v>154</v>
      </c>
      <c r="E2390" s="211" t="s">
        <v>19</v>
      </c>
      <c r="F2390" s="212" t="s">
        <v>2577</v>
      </c>
      <c r="G2390" s="210"/>
      <c r="H2390" s="213">
        <v>1.2090000000000001</v>
      </c>
      <c r="I2390" s="214"/>
      <c r="J2390" s="210"/>
      <c r="K2390" s="210"/>
      <c r="L2390" s="215"/>
      <c r="M2390" s="216"/>
      <c r="N2390" s="217"/>
      <c r="O2390" s="217"/>
      <c r="P2390" s="217"/>
      <c r="Q2390" s="217"/>
      <c r="R2390" s="217"/>
      <c r="S2390" s="217"/>
      <c r="T2390" s="218"/>
      <c r="AT2390" s="219" t="s">
        <v>154</v>
      </c>
      <c r="AU2390" s="219" t="s">
        <v>78</v>
      </c>
      <c r="AV2390" s="14" t="s">
        <v>78</v>
      </c>
      <c r="AW2390" s="14" t="s">
        <v>31</v>
      </c>
      <c r="AX2390" s="14" t="s">
        <v>69</v>
      </c>
      <c r="AY2390" s="219" t="s">
        <v>144</v>
      </c>
    </row>
    <row r="2391" spans="1:65" s="15" customFormat="1" ht="10.199999999999999">
      <c r="B2391" s="220"/>
      <c r="C2391" s="221"/>
      <c r="D2391" s="200" t="s">
        <v>154</v>
      </c>
      <c r="E2391" s="222" t="s">
        <v>19</v>
      </c>
      <c r="F2391" s="223" t="s">
        <v>158</v>
      </c>
      <c r="G2391" s="221"/>
      <c r="H2391" s="224">
        <v>1.2090000000000001</v>
      </c>
      <c r="I2391" s="225"/>
      <c r="J2391" s="221"/>
      <c r="K2391" s="221"/>
      <c r="L2391" s="226"/>
      <c r="M2391" s="227"/>
      <c r="N2391" s="228"/>
      <c r="O2391" s="228"/>
      <c r="P2391" s="228"/>
      <c r="Q2391" s="228"/>
      <c r="R2391" s="228"/>
      <c r="S2391" s="228"/>
      <c r="T2391" s="229"/>
      <c r="AT2391" s="230" t="s">
        <v>154</v>
      </c>
      <c r="AU2391" s="230" t="s">
        <v>78</v>
      </c>
      <c r="AV2391" s="15" t="s">
        <v>106</v>
      </c>
      <c r="AW2391" s="15" t="s">
        <v>31</v>
      </c>
      <c r="AX2391" s="15" t="s">
        <v>74</v>
      </c>
      <c r="AY2391" s="230" t="s">
        <v>144</v>
      </c>
    </row>
    <row r="2392" spans="1:65" s="2" customFormat="1" ht="21.75" customHeight="1">
      <c r="A2392" s="36"/>
      <c r="B2392" s="37"/>
      <c r="C2392" s="180" t="s">
        <v>2590</v>
      </c>
      <c r="D2392" s="180" t="s">
        <v>146</v>
      </c>
      <c r="E2392" s="181" t="s">
        <v>2591</v>
      </c>
      <c r="F2392" s="182" t="s">
        <v>2592</v>
      </c>
      <c r="G2392" s="183" t="s">
        <v>232</v>
      </c>
      <c r="H2392" s="184">
        <v>23.13</v>
      </c>
      <c r="I2392" s="185"/>
      <c r="J2392" s="186">
        <f>ROUND(I2392*H2392,2)</f>
        <v>0</v>
      </c>
      <c r="K2392" s="182" t="s">
        <v>150</v>
      </c>
      <c r="L2392" s="41"/>
      <c r="M2392" s="187" t="s">
        <v>19</v>
      </c>
      <c r="N2392" s="188" t="s">
        <v>40</v>
      </c>
      <c r="O2392" s="66"/>
      <c r="P2392" s="189">
        <f>O2392*H2392</f>
        <v>0</v>
      </c>
      <c r="Q2392" s="189">
        <v>0</v>
      </c>
      <c r="R2392" s="189">
        <f>Q2392*H2392</f>
        <v>0</v>
      </c>
      <c r="S2392" s="189">
        <v>0</v>
      </c>
      <c r="T2392" s="190">
        <f>S2392*H2392</f>
        <v>0</v>
      </c>
      <c r="U2392" s="36"/>
      <c r="V2392" s="36"/>
      <c r="W2392" s="36"/>
      <c r="X2392" s="36"/>
      <c r="Y2392" s="36"/>
      <c r="Z2392" s="36"/>
      <c r="AA2392" s="36"/>
      <c r="AB2392" s="36"/>
      <c r="AC2392" s="36"/>
      <c r="AD2392" s="36"/>
      <c r="AE2392" s="36"/>
      <c r="AR2392" s="191" t="s">
        <v>542</v>
      </c>
      <c r="AT2392" s="191" t="s">
        <v>146</v>
      </c>
      <c r="AU2392" s="191" t="s">
        <v>78</v>
      </c>
      <c r="AY2392" s="19" t="s">
        <v>144</v>
      </c>
      <c r="BE2392" s="192">
        <f>IF(N2392="základní",J2392,0)</f>
        <v>0</v>
      </c>
      <c r="BF2392" s="192">
        <f>IF(N2392="snížená",J2392,0)</f>
        <v>0</v>
      </c>
      <c r="BG2392" s="192">
        <f>IF(N2392="zákl. přenesená",J2392,0)</f>
        <v>0</v>
      </c>
      <c r="BH2392" s="192">
        <f>IF(N2392="sníž. přenesená",J2392,0)</f>
        <v>0</v>
      </c>
      <c r="BI2392" s="192">
        <f>IF(N2392="nulová",J2392,0)</f>
        <v>0</v>
      </c>
      <c r="BJ2392" s="19" t="s">
        <v>74</v>
      </c>
      <c r="BK2392" s="192">
        <f>ROUND(I2392*H2392,2)</f>
        <v>0</v>
      </c>
      <c r="BL2392" s="19" t="s">
        <v>542</v>
      </c>
      <c r="BM2392" s="191" t="s">
        <v>2593</v>
      </c>
    </row>
    <row r="2393" spans="1:65" s="2" customFormat="1" ht="10.199999999999999">
      <c r="A2393" s="36"/>
      <c r="B2393" s="37"/>
      <c r="C2393" s="38"/>
      <c r="D2393" s="193" t="s">
        <v>152</v>
      </c>
      <c r="E2393" s="38"/>
      <c r="F2393" s="194" t="s">
        <v>2594</v>
      </c>
      <c r="G2393" s="38"/>
      <c r="H2393" s="38"/>
      <c r="I2393" s="195"/>
      <c r="J2393" s="38"/>
      <c r="K2393" s="38"/>
      <c r="L2393" s="41"/>
      <c r="M2393" s="196"/>
      <c r="N2393" s="197"/>
      <c r="O2393" s="66"/>
      <c r="P2393" s="66"/>
      <c r="Q2393" s="66"/>
      <c r="R2393" s="66"/>
      <c r="S2393" s="66"/>
      <c r="T2393" s="67"/>
      <c r="U2393" s="36"/>
      <c r="V2393" s="36"/>
      <c r="W2393" s="36"/>
      <c r="X2393" s="36"/>
      <c r="Y2393" s="36"/>
      <c r="Z2393" s="36"/>
      <c r="AA2393" s="36"/>
      <c r="AB2393" s="36"/>
      <c r="AC2393" s="36"/>
      <c r="AD2393" s="36"/>
      <c r="AE2393" s="36"/>
      <c r="AT2393" s="19" t="s">
        <v>152</v>
      </c>
      <c r="AU2393" s="19" t="s">
        <v>78</v>
      </c>
    </row>
    <row r="2394" spans="1:65" s="13" customFormat="1" ht="10.199999999999999">
      <c r="B2394" s="198"/>
      <c r="C2394" s="199"/>
      <c r="D2394" s="200" t="s">
        <v>154</v>
      </c>
      <c r="E2394" s="201" t="s">
        <v>19</v>
      </c>
      <c r="F2394" s="202" t="s">
        <v>2595</v>
      </c>
      <c r="G2394" s="199"/>
      <c r="H2394" s="201" t="s">
        <v>19</v>
      </c>
      <c r="I2394" s="203"/>
      <c r="J2394" s="199"/>
      <c r="K2394" s="199"/>
      <c r="L2394" s="204"/>
      <c r="M2394" s="205"/>
      <c r="N2394" s="206"/>
      <c r="O2394" s="206"/>
      <c r="P2394" s="206"/>
      <c r="Q2394" s="206"/>
      <c r="R2394" s="206"/>
      <c r="S2394" s="206"/>
      <c r="T2394" s="207"/>
      <c r="AT2394" s="208" t="s">
        <v>154</v>
      </c>
      <c r="AU2394" s="208" t="s">
        <v>78</v>
      </c>
      <c r="AV2394" s="13" t="s">
        <v>74</v>
      </c>
      <c r="AW2394" s="13" t="s">
        <v>31</v>
      </c>
      <c r="AX2394" s="13" t="s">
        <v>69</v>
      </c>
      <c r="AY2394" s="208" t="s">
        <v>144</v>
      </c>
    </row>
    <row r="2395" spans="1:65" s="14" customFormat="1" ht="10.199999999999999">
      <c r="B2395" s="209"/>
      <c r="C2395" s="210"/>
      <c r="D2395" s="200" t="s">
        <v>154</v>
      </c>
      <c r="E2395" s="211" t="s">
        <v>19</v>
      </c>
      <c r="F2395" s="212" t="s">
        <v>2596</v>
      </c>
      <c r="G2395" s="210"/>
      <c r="H2395" s="213">
        <v>24.63</v>
      </c>
      <c r="I2395" s="214"/>
      <c r="J2395" s="210"/>
      <c r="K2395" s="210"/>
      <c r="L2395" s="215"/>
      <c r="M2395" s="216"/>
      <c r="N2395" s="217"/>
      <c r="O2395" s="217"/>
      <c r="P2395" s="217"/>
      <c r="Q2395" s="217"/>
      <c r="R2395" s="217"/>
      <c r="S2395" s="217"/>
      <c r="T2395" s="218"/>
      <c r="AT2395" s="219" t="s">
        <v>154</v>
      </c>
      <c r="AU2395" s="219" t="s">
        <v>78</v>
      </c>
      <c r="AV2395" s="14" t="s">
        <v>78</v>
      </c>
      <c r="AW2395" s="14" t="s">
        <v>31</v>
      </c>
      <c r="AX2395" s="14" t="s">
        <v>69</v>
      </c>
      <c r="AY2395" s="219" t="s">
        <v>144</v>
      </c>
    </row>
    <row r="2396" spans="1:65" s="13" customFormat="1" ht="10.199999999999999">
      <c r="B2396" s="198"/>
      <c r="C2396" s="199"/>
      <c r="D2396" s="200" t="s">
        <v>154</v>
      </c>
      <c r="E2396" s="201" t="s">
        <v>19</v>
      </c>
      <c r="F2396" s="202" t="s">
        <v>566</v>
      </c>
      <c r="G2396" s="199"/>
      <c r="H2396" s="201" t="s">
        <v>19</v>
      </c>
      <c r="I2396" s="203"/>
      <c r="J2396" s="199"/>
      <c r="K2396" s="199"/>
      <c r="L2396" s="204"/>
      <c r="M2396" s="205"/>
      <c r="N2396" s="206"/>
      <c r="O2396" s="206"/>
      <c r="P2396" s="206"/>
      <c r="Q2396" s="206"/>
      <c r="R2396" s="206"/>
      <c r="S2396" s="206"/>
      <c r="T2396" s="207"/>
      <c r="AT2396" s="208" t="s">
        <v>154</v>
      </c>
      <c r="AU2396" s="208" t="s">
        <v>78</v>
      </c>
      <c r="AV2396" s="13" t="s">
        <v>74</v>
      </c>
      <c r="AW2396" s="13" t="s">
        <v>31</v>
      </c>
      <c r="AX2396" s="13" t="s">
        <v>69</v>
      </c>
      <c r="AY2396" s="208" t="s">
        <v>144</v>
      </c>
    </row>
    <row r="2397" spans="1:65" s="14" customFormat="1" ht="10.199999999999999">
      <c r="B2397" s="209"/>
      <c r="C2397" s="210"/>
      <c r="D2397" s="200" t="s">
        <v>154</v>
      </c>
      <c r="E2397" s="211" t="s">
        <v>19</v>
      </c>
      <c r="F2397" s="212" t="s">
        <v>2597</v>
      </c>
      <c r="G2397" s="210"/>
      <c r="H2397" s="213">
        <v>-1.5</v>
      </c>
      <c r="I2397" s="214"/>
      <c r="J2397" s="210"/>
      <c r="K2397" s="210"/>
      <c r="L2397" s="215"/>
      <c r="M2397" s="216"/>
      <c r="N2397" s="217"/>
      <c r="O2397" s="217"/>
      <c r="P2397" s="217"/>
      <c r="Q2397" s="217"/>
      <c r="R2397" s="217"/>
      <c r="S2397" s="217"/>
      <c r="T2397" s="218"/>
      <c r="AT2397" s="219" t="s">
        <v>154</v>
      </c>
      <c r="AU2397" s="219" t="s">
        <v>78</v>
      </c>
      <c r="AV2397" s="14" t="s">
        <v>78</v>
      </c>
      <c r="AW2397" s="14" t="s">
        <v>31</v>
      </c>
      <c r="AX2397" s="14" t="s">
        <v>69</v>
      </c>
      <c r="AY2397" s="219" t="s">
        <v>144</v>
      </c>
    </row>
    <row r="2398" spans="1:65" s="15" customFormat="1" ht="10.199999999999999">
      <c r="B2398" s="220"/>
      <c r="C2398" s="221"/>
      <c r="D2398" s="200" t="s">
        <v>154</v>
      </c>
      <c r="E2398" s="222" t="s">
        <v>19</v>
      </c>
      <c r="F2398" s="223" t="s">
        <v>158</v>
      </c>
      <c r="G2398" s="221"/>
      <c r="H2398" s="224">
        <v>23.13</v>
      </c>
      <c r="I2398" s="225"/>
      <c r="J2398" s="221"/>
      <c r="K2398" s="221"/>
      <c r="L2398" s="226"/>
      <c r="M2398" s="227"/>
      <c r="N2398" s="228"/>
      <c r="O2398" s="228"/>
      <c r="P2398" s="228"/>
      <c r="Q2398" s="228"/>
      <c r="R2398" s="228"/>
      <c r="S2398" s="228"/>
      <c r="T2398" s="229"/>
      <c r="AT2398" s="230" t="s">
        <v>154</v>
      </c>
      <c r="AU2398" s="230" t="s">
        <v>78</v>
      </c>
      <c r="AV2398" s="15" t="s">
        <v>106</v>
      </c>
      <c r="AW2398" s="15" t="s">
        <v>31</v>
      </c>
      <c r="AX2398" s="15" t="s">
        <v>74</v>
      </c>
      <c r="AY2398" s="230" t="s">
        <v>144</v>
      </c>
    </row>
    <row r="2399" spans="1:65" s="2" customFormat="1" ht="16.5" customHeight="1">
      <c r="A2399" s="36"/>
      <c r="B2399" s="37"/>
      <c r="C2399" s="231" t="s">
        <v>2598</v>
      </c>
      <c r="D2399" s="231" t="s">
        <v>195</v>
      </c>
      <c r="E2399" s="232" t="s">
        <v>2329</v>
      </c>
      <c r="F2399" s="233" t="s">
        <v>2330</v>
      </c>
      <c r="G2399" s="234" t="s">
        <v>149</v>
      </c>
      <c r="H2399" s="235">
        <v>0.65500000000000003</v>
      </c>
      <c r="I2399" s="236"/>
      <c r="J2399" s="237">
        <f>ROUND(I2399*H2399,2)</f>
        <v>0</v>
      </c>
      <c r="K2399" s="233" t="s">
        <v>150</v>
      </c>
      <c r="L2399" s="238"/>
      <c r="M2399" s="239" t="s">
        <v>19</v>
      </c>
      <c r="N2399" s="240" t="s">
        <v>40</v>
      </c>
      <c r="O2399" s="66"/>
      <c r="P2399" s="189">
        <f>O2399*H2399</f>
        <v>0</v>
      </c>
      <c r="Q2399" s="189">
        <v>0.44</v>
      </c>
      <c r="R2399" s="189">
        <f>Q2399*H2399</f>
        <v>0.28820000000000001</v>
      </c>
      <c r="S2399" s="189">
        <v>0</v>
      </c>
      <c r="T2399" s="190">
        <f>S2399*H2399</f>
        <v>0</v>
      </c>
      <c r="U2399" s="36"/>
      <c r="V2399" s="36"/>
      <c r="W2399" s="36"/>
      <c r="X2399" s="36"/>
      <c r="Y2399" s="36"/>
      <c r="Z2399" s="36"/>
      <c r="AA2399" s="36"/>
      <c r="AB2399" s="36"/>
      <c r="AC2399" s="36"/>
      <c r="AD2399" s="36"/>
      <c r="AE2399" s="36"/>
      <c r="AR2399" s="191" t="s">
        <v>684</v>
      </c>
      <c r="AT2399" s="191" t="s">
        <v>195</v>
      </c>
      <c r="AU2399" s="191" t="s">
        <v>78</v>
      </c>
      <c r="AY2399" s="19" t="s">
        <v>144</v>
      </c>
      <c r="BE2399" s="192">
        <f>IF(N2399="základní",J2399,0)</f>
        <v>0</v>
      </c>
      <c r="BF2399" s="192">
        <f>IF(N2399="snížená",J2399,0)</f>
        <v>0</v>
      </c>
      <c r="BG2399" s="192">
        <f>IF(N2399="zákl. přenesená",J2399,0)</f>
        <v>0</v>
      </c>
      <c r="BH2399" s="192">
        <f>IF(N2399="sníž. přenesená",J2399,0)</f>
        <v>0</v>
      </c>
      <c r="BI2399" s="192">
        <f>IF(N2399="nulová",J2399,0)</f>
        <v>0</v>
      </c>
      <c r="BJ2399" s="19" t="s">
        <v>74</v>
      </c>
      <c r="BK2399" s="192">
        <f>ROUND(I2399*H2399,2)</f>
        <v>0</v>
      </c>
      <c r="BL2399" s="19" t="s">
        <v>542</v>
      </c>
      <c r="BM2399" s="191" t="s">
        <v>2599</v>
      </c>
    </row>
    <row r="2400" spans="1:65" s="2" customFormat="1" ht="10.199999999999999">
      <c r="A2400" s="36"/>
      <c r="B2400" s="37"/>
      <c r="C2400" s="38"/>
      <c r="D2400" s="193" t="s">
        <v>152</v>
      </c>
      <c r="E2400" s="38"/>
      <c r="F2400" s="194" t="s">
        <v>2332</v>
      </c>
      <c r="G2400" s="38"/>
      <c r="H2400" s="38"/>
      <c r="I2400" s="195"/>
      <c r="J2400" s="38"/>
      <c r="K2400" s="38"/>
      <c r="L2400" s="41"/>
      <c r="M2400" s="196"/>
      <c r="N2400" s="197"/>
      <c r="O2400" s="66"/>
      <c r="P2400" s="66"/>
      <c r="Q2400" s="66"/>
      <c r="R2400" s="66"/>
      <c r="S2400" s="66"/>
      <c r="T2400" s="67"/>
      <c r="U2400" s="36"/>
      <c r="V2400" s="36"/>
      <c r="W2400" s="36"/>
      <c r="X2400" s="36"/>
      <c r="Y2400" s="36"/>
      <c r="Z2400" s="36"/>
      <c r="AA2400" s="36"/>
      <c r="AB2400" s="36"/>
      <c r="AC2400" s="36"/>
      <c r="AD2400" s="36"/>
      <c r="AE2400" s="36"/>
      <c r="AT2400" s="19" t="s">
        <v>152</v>
      </c>
      <c r="AU2400" s="19" t="s">
        <v>78</v>
      </c>
    </row>
    <row r="2401" spans="1:65" s="13" customFormat="1" ht="10.199999999999999">
      <c r="B2401" s="198"/>
      <c r="C2401" s="199"/>
      <c r="D2401" s="200" t="s">
        <v>154</v>
      </c>
      <c r="E2401" s="201" t="s">
        <v>19</v>
      </c>
      <c r="F2401" s="202" t="s">
        <v>2600</v>
      </c>
      <c r="G2401" s="199"/>
      <c r="H2401" s="201" t="s">
        <v>19</v>
      </c>
      <c r="I2401" s="203"/>
      <c r="J2401" s="199"/>
      <c r="K2401" s="199"/>
      <c r="L2401" s="204"/>
      <c r="M2401" s="205"/>
      <c r="N2401" s="206"/>
      <c r="O2401" s="206"/>
      <c r="P2401" s="206"/>
      <c r="Q2401" s="206"/>
      <c r="R2401" s="206"/>
      <c r="S2401" s="206"/>
      <c r="T2401" s="207"/>
      <c r="AT2401" s="208" t="s">
        <v>154</v>
      </c>
      <c r="AU2401" s="208" t="s">
        <v>78</v>
      </c>
      <c r="AV2401" s="13" t="s">
        <v>74</v>
      </c>
      <c r="AW2401" s="13" t="s">
        <v>31</v>
      </c>
      <c r="AX2401" s="13" t="s">
        <v>69</v>
      </c>
      <c r="AY2401" s="208" t="s">
        <v>144</v>
      </c>
    </row>
    <row r="2402" spans="1:65" s="14" customFormat="1" ht="10.199999999999999">
      <c r="B2402" s="209"/>
      <c r="C2402" s="210"/>
      <c r="D2402" s="200" t="s">
        <v>154</v>
      </c>
      <c r="E2402" s="211" t="s">
        <v>19</v>
      </c>
      <c r="F2402" s="212" t="s">
        <v>2601</v>
      </c>
      <c r="G2402" s="210"/>
      <c r="H2402" s="213">
        <v>0.65500000000000003</v>
      </c>
      <c r="I2402" s="214"/>
      <c r="J2402" s="210"/>
      <c r="K2402" s="210"/>
      <c r="L2402" s="215"/>
      <c r="M2402" s="216"/>
      <c r="N2402" s="217"/>
      <c r="O2402" s="217"/>
      <c r="P2402" s="217"/>
      <c r="Q2402" s="217"/>
      <c r="R2402" s="217"/>
      <c r="S2402" s="217"/>
      <c r="T2402" s="218"/>
      <c r="AT2402" s="219" t="s">
        <v>154</v>
      </c>
      <c r="AU2402" s="219" t="s">
        <v>78</v>
      </c>
      <c r="AV2402" s="14" t="s">
        <v>78</v>
      </c>
      <c r="AW2402" s="14" t="s">
        <v>31</v>
      </c>
      <c r="AX2402" s="14" t="s">
        <v>69</v>
      </c>
      <c r="AY2402" s="219" t="s">
        <v>144</v>
      </c>
    </row>
    <row r="2403" spans="1:65" s="15" customFormat="1" ht="10.199999999999999">
      <c r="B2403" s="220"/>
      <c r="C2403" s="221"/>
      <c r="D2403" s="200" t="s">
        <v>154</v>
      </c>
      <c r="E2403" s="222" t="s">
        <v>19</v>
      </c>
      <c r="F2403" s="223" t="s">
        <v>158</v>
      </c>
      <c r="G2403" s="221"/>
      <c r="H2403" s="224">
        <v>0.65500000000000003</v>
      </c>
      <c r="I2403" s="225"/>
      <c r="J2403" s="221"/>
      <c r="K2403" s="221"/>
      <c r="L2403" s="226"/>
      <c r="M2403" s="227"/>
      <c r="N2403" s="228"/>
      <c r="O2403" s="228"/>
      <c r="P2403" s="228"/>
      <c r="Q2403" s="228"/>
      <c r="R2403" s="228"/>
      <c r="S2403" s="228"/>
      <c r="T2403" s="229"/>
      <c r="AT2403" s="230" t="s">
        <v>154</v>
      </c>
      <c r="AU2403" s="230" t="s">
        <v>78</v>
      </c>
      <c r="AV2403" s="15" t="s">
        <v>106</v>
      </c>
      <c r="AW2403" s="15" t="s">
        <v>31</v>
      </c>
      <c r="AX2403" s="15" t="s">
        <v>74</v>
      </c>
      <c r="AY2403" s="230" t="s">
        <v>144</v>
      </c>
    </row>
    <row r="2404" spans="1:65" s="2" customFormat="1" ht="16.5" customHeight="1">
      <c r="A2404" s="36"/>
      <c r="B2404" s="37"/>
      <c r="C2404" s="180" t="s">
        <v>2602</v>
      </c>
      <c r="D2404" s="180" t="s">
        <v>146</v>
      </c>
      <c r="E2404" s="181" t="s">
        <v>2603</v>
      </c>
      <c r="F2404" s="182" t="s">
        <v>2604</v>
      </c>
      <c r="G2404" s="183" t="s">
        <v>250</v>
      </c>
      <c r="H2404" s="184">
        <v>177.923</v>
      </c>
      <c r="I2404" s="185"/>
      <c r="J2404" s="186">
        <f>ROUND(I2404*H2404,2)</f>
        <v>0</v>
      </c>
      <c r="K2404" s="182" t="s">
        <v>150</v>
      </c>
      <c r="L2404" s="41"/>
      <c r="M2404" s="187" t="s">
        <v>19</v>
      </c>
      <c r="N2404" s="188" t="s">
        <v>40</v>
      </c>
      <c r="O2404" s="66"/>
      <c r="P2404" s="189">
        <f>O2404*H2404</f>
        <v>0</v>
      </c>
      <c r="Q2404" s="189">
        <v>0</v>
      </c>
      <c r="R2404" s="189">
        <f>Q2404*H2404</f>
        <v>0</v>
      </c>
      <c r="S2404" s="189">
        <v>0</v>
      </c>
      <c r="T2404" s="190">
        <f>S2404*H2404</f>
        <v>0</v>
      </c>
      <c r="U2404" s="36"/>
      <c r="V2404" s="36"/>
      <c r="W2404" s="36"/>
      <c r="X2404" s="36"/>
      <c r="Y2404" s="36"/>
      <c r="Z2404" s="36"/>
      <c r="AA2404" s="36"/>
      <c r="AB2404" s="36"/>
      <c r="AC2404" s="36"/>
      <c r="AD2404" s="36"/>
      <c r="AE2404" s="36"/>
      <c r="AR2404" s="191" t="s">
        <v>542</v>
      </c>
      <c r="AT2404" s="191" t="s">
        <v>146</v>
      </c>
      <c r="AU2404" s="191" t="s">
        <v>78</v>
      </c>
      <c r="AY2404" s="19" t="s">
        <v>144</v>
      </c>
      <c r="BE2404" s="192">
        <f>IF(N2404="základní",J2404,0)</f>
        <v>0</v>
      </c>
      <c r="BF2404" s="192">
        <f>IF(N2404="snížená",J2404,0)</f>
        <v>0</v>
      </c>
      <c r="BG2404" s="192">
        <f>IF(N2404="zákl. přenesená",J2404,0)</f>
        <v>0</v>
      </c>
      <c r="BH2404" s="192">
        <f>IF(N2404="sníž. přenesená",J2404,0)</f>
        <v>0</v>
      </c>
      <c r="BI2404" s="192">
        <f>IF(N2404="nulová",J2404,0)</f>
        <v>0</v>
      </c>
      <c r="BJ2404" s="19" t="s">
        <v>74</v>
      </c>
      <c r="BK2404" s="192">
        <f>ROUND(I2404*H2404,2)</f>
        <v>0</v>
      </c>
      <c r="BL2404" s="19" t="s">
        <v>542</v>
      </c>
      <c r="BM2404" s="191" t="s">
        <v>2605</v>
      </c>
    </row>
    <row r="2405" spans="1:65" s="2" customFormat="1" ht="10.199999999999999">
      <c r="A2405" s="36"/>
      <c r="B2405" s="37"/>
      <c r="C2405" s="38"/>
      <c r="D2405" s="193" t="s">
        <v>152</v>
      </c>
      <c r="E2405" s="38"/>
      <c r="F2405" s="194" t="s">
        <v>2606</v>
      </c>
      <c r="G2405" s="38"/>
      <c r="H2405" s="38"/>
      <c r="I2405" s="195"/>
      <c r="J2405" s="38"/>
      <c r="K2405" s="38"/>
      <c r="L2405" s="41"/>
      <c r="M2405" s="196"/>
      <c r="N2405" s="197"/>
      <c r="O2405" s="66"/>
      <c r="P2405" s="66"/>
      <c r="Q2405" s="66"/>
      <c r="R2405" s="66"/>
      <c r="S2405" s="66"/>
      <c r="T2405" s="67"/>
      <c r="U2405" s="36"/>
      <c r="V2405" s="36"/>
      <c r="W2405" s="36"/>
      <c r="X2405" s="36"/>
      <c r="Y2405" s="36"/>
      <c r="Z2405" s="36"/>
      <c r="AA2405" s="36"/>
      <c r="AB2405" s="36"/>
      <c r="AC2405" s="36"/>
      <c r="AD2405" s="36"/>
      <c r="AE2405" s="36"/>
      <c r="AT2405" s="19" t="s">
        <v>152</v>
      </c>
      <c r="AU2405" s="19" t="s">
        <v>78</v>
      </c>
    </row>
    <row r="2406" spans="1:65" s="13" customFormat="1" ht="10.199999999999999">
      <c r="B2406" s="198"/>
      <c r="C2406" s="199"/>
      <c r="D2406" s="200" t="s">
        <v>154</v>
      </c>
      <c r="E2406" s="201" t="s">
        <v>19</v>
      </c>
      <c r="F2406" s="202" t="s">
        <v>2600</v>
      </c>
      <c r="G2406" s="199"/>
      <c r="H2406" s="201" t="s">
        <v>19</v>
      </c>
      <c r="I2406" s="203"/>
      <c r="J2406" s="199"/>
      <c r="K2406" s="199"/>
      <c r="L2406" s="204"/>
      <c r="M2406" s="205"/>
      <c r="N2406" s="206"/>
      <c r="O2406" s="206"/>
      <c r="P2406" s="206"/>
      <c r="Q2406" s="206"/>
      <c r="R2406" s="206"/>
      <c r="S2406" s="206"/>
      <c r="T2406" s="207"/>
      <c r="AT2406" s="208" t="s">
        <v>154</v>
      </c>
      <c r="AU2406" s="208" t="s">
        <v>78</v>
      </c>
      <c r="AV2406" s="13" t="s">
        <v>74</v>
      </c>
      <c r="AW2406" s="13" t="s">
        <v>31</v>
      </c>
      <c r="AX2406" s="13" t="s">
        <v>69</v>
      </c>
      <c r="AY2406" s="208" t="s">
        <v>144</v>
      </c>
    </row>
    <row r="2407" spans="1:65" s="14" customFormat="1" ht="10.199999999999999">
      <c r="B2407" s="209"/>
      <c r="C2407" s="210"/>
      <c r="D2407" s="200" t="s">
        <v>154</v>
      </c>
      <c r="E2407" s="211" t="s">
        <v>19</v>
      </c>
      <c r="F2407" s="212" t="s">
        <v>2607</v>
      </c>
      <c r="G2407" s="210"/>
      <c r="H2407" s="213">
        <v>177.923</v>
      </c>
      <c r="I2407" s="214"/>
      <c r="J2407" s="210"/>
      <c r="K2407" s="210"/>
      <c r="L2407" s="215"/>
      <c r="M2407" s="216"/>
      <c r="N2407" s="217"/>
      <c r="O2407" s="217"/>
      <c r="P2407" s="217"/>
      <c r="Q2407" s="217"/>
      <c r="R2407" s="217"/>
      <c r="S2407" s="217"/>
      <c r="T2407" s="218"/>
      <c r="AT2407" s="219" t="s">
        <v>154</v>
      </c>
      <c r="AU2407" s="219" t="s">
        <v>78</v>
      </c>
      <c r="AV2407" s="14" t="s">
        <v>78</v>
      </c>
      <c r="AW2407" s="14" t="s">
        <v>31</v>
      </c>
      <c r="AX2407" s="14" t="s">
        <v>69</v>
      </c>
      <c r="AY2407" s="219" t="s">
        <v>144</v>
      </c>
    </row>
    <row r="2408" spans="1:65" s="15" customFormat="1" ht="10.199999999999999">
      <c r="B2408" s="220"/>
      <c r="C2408" s="221"/>
      <c r="D2408" s="200" t="s">
        <v>154</v>
      </c>
      <c r="E2408" s="222" t="s">
        <v>19</v>
      </c>
      <c r="F2408" s="223" t="s">
        <v>158</v>
      </c>
      <c r="G2408" s="221"/>
      <c r="H2408" s="224">
        <v>177.923</v>
      </c>
      <c r="I2408" s="225"/>
      <c r="J2408" s="221"/>
      <c r="K2408" s="221"/>
      <c r="L2408" s="226"/>
      <c r="M2408" s="227"/>
      <c r="N2408" s="228"/>
      <c r="O2408" s="228"/>
      <c r="P2408" s="228"/>
      <c r="Q2408" s="228"/>
      <c r="R2408" s="228"/>
      <c r="S2408" s="228"/>
      <c r="T2408" s="229"/>
      <c r="AT2408" s="230" t="s">
        <v>154</v>
      </c>
      <c r="AU2408" s="230" t="s">
        <v>78</v>
      </c>
      <c r="AV2408" s="15" t="s">
        <v>106</v>
      </c>
      <c r="AW2408" s="15" t="s">
        <v>31</v>
      </c>
      <c r="AX2408" s="15" t="s">
        <v>74</v>
      </c>
      <c r="AY2408" s="230" t="s">
        <v>144</v>
      </c>
    </row>
    <row r="2409" spans="1:65" s="2" customFormat="1" ht="16.5" customHeight="1">
      <c r="A2409" s="36"/>
      <c r="B2409" s="37"/>
      <c r="C2409" s="231" t="s">
        <v>2608</v>
      </c>
      <c r="D2409" s="231" t="s">
        <v>195</v>
      </c>
      <c r="E2409" s="232" t="s">
        <v>2609</v>
      </c>
      <c r="F2409" s="233" t="s">
        <v>2610</v>
      </c>
      <c r="G2409" s="234" t="s">
        <v>149</v>
      </c>
      <c r="H2409" s="235">
        <v>0.48899999999999999</v>
      </c>
      <c r="I2409" s="236"/>
      <c r="J2409" s="237">
        <f>ROUND(I2409*H2409,2)</f>
        <v>0</v>
      </c>
      <c r="K2409" s="233" t="s">
        <v>150</v>
      </c>
      <c r="L2409" s="238"/>
      <c r="M2409" s="239" t="s">
        <v>19</v>
      </c>
      <c r="N2409" s="240" t="s">
        <v>40</v>
      </c>
      <c r="O2409" s="66"/>
      <c r="P2409" s="189">
        <f>O2409*H2409</f>
        <v>0</v>
      </c>
      <c r="Q2409" s="189">
        <v>0.44</v>
      </c>
      <c r="R2409" s="189">
        <f>Q2409*H2409</f>
        <v>0.21515999999999999</v>
      </c>
      <c r="S2409" s="189">
        <v>0</v>
      </c>
      <c r="T2409" s="190">
        <f>S2409*H2409</f>
        <v>0</v>
      </c>
      <c r="U2409" s="36"/>
      <c r="V2409" s="36"/>
      <c r="W2409" s="36"/>
      <c r="X2409" s="36"/>
      <c r="Y2409" s="36"/>
      <c r="Z2409" s="36"/>
      <c r="AA2409" s="36"/>
      <c r="AB2409" s="36"/>
      <c r="AC2409" s="36"/>
      <c r="AD2409" s="36"/>
      <c r="AE2409" s="36"/>
      <c r="AR2409" s="191" t="s">
        <v>684</v>
      </c>
      <c r="AT2409" s="191" t="s">
        <v>195</v>
      </c>
      <c r="AU2409" s="191" t="s">
        <v>78</v>
      </c>
      <c r="AY2409" s="19" t="s">
        <v>144</v>
      </c>
      <c r="BE2409" s="192">
        <f>IF(N2409="základní",J2409,0)</f>
        <v>0</v>
      </c>
      <c r="BF2409" s="192">
        <f>IF(N2409="snížená",J2409,0)</f>
        <v>0</v>
      </c>
      <c r="BG2409" s="192">
        <f>IF(N2409="zákl. přenesená",J2409,0)</f>
        <v>0</v>
      </c>
      <c r="BH2409" s="192">
        <f>IF(N2409="sníž. přenesená",J2409,0)</f>
        <v>0</v>
      </c>
      <c r="BI2409" s="192">
        <f>IF(N2409="nulová",J2409,0)</f>
        <v>0</v>
      </c>
      <c r="BJ2409" s="19" t="s">
        <v>74</v>
      </c>
      <c r="BK2409" s="192">
        <f>ROUND(I2409*H2409,2)</f>
        <v>0</v>
      </c>
      <c r="BL2409" s="19" t="s">
        <v>542</v>
      </c>
      <c r="BM2409" s="191" t="s">
        <v>2611</v>
      </c>
    </row>
    <row r="2410" spans="1:65" s="2" customFormat="1" ht="10.199999999999999">
      <c r="A2410" s="36"/>
      <c r="B2410" s="37"/>
      <c r="C2410" s="38"/>
      <c r="D2410" s="193" t="s">
        <v>152</v>
      </c>
      <c r="E2410" s="38"/>
      <c r="F2410" s="194" t="s">
        <v>2612</v>
      </c>
      <c r="G2410" s="38"/>
      <c r="H2410" s="38"/>
      <c r="I2410" s="195"/>
      <c r="J2410" s="38"/>
      <c r="K2410" s="38"/>
      <c r="L2410" s="41"/>
      <c r="M2410" s="196"/>
      <c r="N2410" s="197"/>
      <c r="O2410" s="66"/>
      <c r="P2410" s="66"/>
      <c r="Q2410" s="66"/>
      <c r="R2410" s="66"/>
      <c r="S2410" s="66"/>
      <c r="T2410" s="67"/>
      <c r="U2410" s="36"/>
      <c r="V2410" s="36"/>
      <c r="W2410" s="36"/>
      <c r="X2410" s="36"/>
      <c r="Y2410" s="36"/>
      <c r="Z2410" s="36"/>
      <c r="AA2410" s="36"/>
      <c r="AB2410" s="36"/>
      <c r="AC2410" s="36"/>
      <c r="AD2410" s="36"/>
      <c r="AE2410" s="36"/>
      <c r="AT2410" s="19" t="s">
        <v>152</v>
      </c>
      <c r="AU2410" s="19" t="s">
        <v>78</v>
      </c>
    </row>
    <row r="2411" spans="1:65" s="14" customFormat="1" ht="10.199999999999999">
      <c r="B2411" s="209"/>
      <c r="C2411" s="210"/>
      <c r="D2411" s="200" t="s">
        <v>154</v>
      </c>
      <c r="E2411" s="211" t="s">
        <v>19</v>
      </c>
      <c r="F2411" s="212" t="s">
        <v>2613</v>
      </c>
      <c r="G2411" s="210"/>
      <c r="H2411" s="213">
        <v>0.48899999999999999</v>
      </c>
      <c r="I2411" s="214"/>
      <c r="J2411" s="210"/>
      <c r="K2411" s="210"/>
      <c r="L2411" s="215"/>
      <c r="M2411" s="216"/>
      <c r="N2411" s="217"/>
      <c r="O2411" s="217"/>
      <c r="P2411" s="217"/>
      <c r="Q2411" s="217"/>
      <c r="R2411" s="217"/>
      <c r="S2411" s="217"/>
      <c r="T2411" s="218"/>
      <c r="AT2411" s="219" t="s">
        <v>154</v>
      </c>
      <c r="AU2411" s="219" t="s">
        <v>78</v>
      </c>
      <c r="AV2411" s="14" t="s">
        <v>78</v>
      </c>
      <c r="AW2411" s="14" t="s">
        <v>31</v>
      </c>
      <c r="AX2411" s="14" t="s">
        <v>69</v>
      </c>
      <c r="AY2411" s="219" t="s">
        <v>144</v>
      </c>
    </row>
    <row r="2412" spans="1:65" s="15" customFormat="1" ht="10.199999999999999">
      <c r="B2412" s="220"/>
      <c r="C2412" s="221"/>
      <c r="D2412" s="200" t="s">
        <v>154</v>
      </c>
      <c r="E2412" s="222" t="s">
        <v>19</v>
      </c>
      <c r="F2412" s="223" t="s">
        <v>158</v>
      </c>
      <c r="G2412" s="221"/>
      <c r="H2412" s="224">
        <v>0.48899999999999999</v>
      </c>
      <c r="I2412" s="225"/>
      <c r="J2412" s="221"/>
      <c r="K2412" s="221"/>
      <c r="L2412" s="226"/>
      <c r="M2412" s="227"/>
      <c r="N2412" s="228"/>
      <c r="O2412" s="228"/>
      <c r="P2412" s="228"/>
      <c r="Q2412" s="228"/>
      <c r="R2412" s="228"/>
      <c r="S2412" s="228"/>
      <c r="T2412" s="229"/>
      <c r="AT2412" s="230" t="s">
        <v>154</v>
      </c>
      <c r="AU2412" s="230" t="s">
        <v>78</v>
      </c>
      <c r="AV2412" s="15" t="s">
        <v>106</v>
      </c>
      <c r="AW2412" s="15" t="s">
        <v>31</v>
      </c>
      <c r="AX2412" s="15" t="s">
        <v>74</v>
      </c>
      <c r="AY2412" s="230" t="s">
        <v>144</v>
      </c>
    </row>
    <row r="2413" spans="1:65" s="2" customFormat="1" ht="16.5" customHeight="1">
      <c r="A2413" s="36"/>
      <c r="B2413" s="37"/>
      <c r="C2413" s="180" t="s">
        <v>2614</v>
      </c>
      <c r="D2413" s="180" t="s">
        <v>146</v>
      </c>
      <c r="E2413" s="181" t="s">
        <v>2615</v>
      </c>
      <c r="F2413" s="182" t="s">
        <v>2616</v>
      </c>
      <c r="G2413" s="183" t="s">
        <v>1922</v>
      </c>
      <c r="H2413" s="184">
        <v>1</v>
      </c>
      <c r="I2413" s="185"/>
      <c r="J2413" s="186">
        <f>ROUND(I2413*H2413,2)</f>
        <v>0</v>
      </c>
      <c r="K2413" s="182" t="s">
        <v>19</v>
      </c>
      <c r="L2413" s="41"/>
      <c r="M2413" s="187" t="s">
        <v>19</v>
      </c>
      <c r="N2413" s="188" t="s">
        <v>40</v>
      </c>
      <c r="O2413" s="66"/>
      <c r="P2413" s="189">
        <f>O2413*H2413</f>
        <v>0</v>
      </c>
      <c r="Q2413" s="189">
        <v>0</v>
      </c>
      <c r="R2413" s="189">
        <f>Q2413*H2413</f>
        <v>0</v>
      </c>
      <c r="S2413" s="189">
        <v>0</v>
      </c>
      <c r="T2413" s="190">
        <f>S2413*H2413</f>
        <v>0</v>
      </c>
      <c r="U2413" s="36"/>
      <c r="V2413" s="36"/>
      <c r="W2413" s="36"/>
      <c r="X2413" s="36"/>
      <c r="Y2413" s="36"/>
      <c r="Z2413" s="36"/>
      <c r="AA2413" s="36"/>
      <c r="AB2413" s="36"/>
      <c r="AC2413" s="36"/>
      <c r="AD2413" s="36"/>
      <c r="AE2413" s="36"/>
      <c r="AR2413" s="191" t="s">
        <v>542</v>
      </c>
      <c r="AT2413" s="191" t="s">
        <v>146</v>
      </c>
      <c r="AU2413" s="191" t="s">
        <v>78</v>
      </c>
      <c r="AY2413" s="19" t="s">
        <v>144</v>
      </c>
      <c r="BE2413" s="192">
        <f>IF(N2413="základní",J2413,0)</f>
        <v>0</v>
      </c>
      <c r="BF2413" s="192">
        <f>IF(N2413="snížená",J2413,0)</f>
        <v>0</v>
      </c>
      <c r="BG2413" s="192">
        <f>IF(N2413="zákl. přenesená",J2413,0)</f>
        <v>0</v>
      </c>
      <c r="BH2413" s="192">
        <f>IF(N2413="sníž. přenesená",J2413,0)</f>
        <v>0</v>
      </c>
      <c r="BI2413" s="192">
        <f>IF(N2413="nulová",J2413,0)</f>
        <v>0</v>
      </c>
      <c r="BJ2413" s="19" t="s">
        <v>74</v>
      </c>
      <c r="BK2413" s="192">
        <f>ROUND(I2413*H2413,2)</f>
        <v>0</v>
      </c>
      <c r="BL2413" s="19" t="s">
        <v>542</v>
      </c>
      <c r="BM2413" s="191" t="s">
        <v>2617</v>
      </c>
    </row>
    <row r="2414" spans="1:65" s="13" customFormat="1" ht="10.199999999999999">
      <c r="B2414" s="198"/>
      <c r="C2414" s="199"/>
      <c r="D2414" s="200" t="s">
        <v>154</v>
      </c>
      <c r="E2414" s="201" t="s">
        <v>19</v>
      </c>
      <c r="F2414" s="202" t="s">
        <v>2618</v>
      </c>
      <c r="G2414" s="199"/>
      <c r="H2414" s="201" t="s">
        <v>19</v>
      </c>
      <c r="I2414" s="203"/>
      <c r="J2414" s="199"/>
      <c r="K2414" s="199"/>
      <c r="L2414" s="204"/>
      <c r="M2414" s="205"/>
      <c r="N2414" s="206"/>
      <c r="O2414" s="206"/>
      <c r="P2414" s="206"/>
      <c r="Q2414" s="206"/>
      <c r="R2414" s="206"/>
      <c r="S2414" s="206"/>
      <c r="T2414" s="207"/>
      <c r="AT2414" s="208" t="s">
        <v>154</v>
      </c>
      <c r="AU2414" s="208" t="s">
        <v>78</v>
      </c>
      <c r="AV2414" s="13" t="s">
        <v>74</v>
      </c>
      <c r="AW2414" s="13" t="s">
        <v>31</v>
      </c>
      <c r="AX2414" s="13" t="s">
        <v>69</v>
      </c>
      <c r="AY2414" s="208" t="s">
        <v>144</v>
      </c>
    </row>
    <row r="2415" spans="1:65" s="14" customFormat="1" ht="10.199999999999999">
      <c r="B2415" s="209"/>
      <c r="C2415" s="210"/>
      <c r="D2415" s="200" t="s">
        <v>154</v>
      </c>
      <c r="E2415" s="211" t="s">
        <v>19</v>
      </c>
      <c r="F2415" s="212" t="s">
        <v>74</v>
      </c>
      <c r="G2415" s="210"/>
      <c r="H2415" s="213">
        <v>1</v>
      </c>
      <c r="I2415" s="214"/>
      <c r="J2415" s="210"/>
      <c r="K2415" s="210"/>
      <c r="L2415" s="215"/>
      <c r="M2415" s="216"/>
      <c r="N2415" s="217"/>
      <c r="O2415" s="217"/>
      <c r="P2415" s="217"/>
      <c r="Q2415" s="217"/>
      <c r="R2415" s="217"/>
      <c r="S2415" s="217"/>
      <c r="T2415" s="218"/>
      <c r="AT2415" s="219" t="s">
        <v>154</v>
      </c>
      <c r="AU2415" s="219" t="s">
        <v>78</v>
      </c>
      <c r="AV2415" s="14" t="s">
        <v>78</v>
      </c>
      <c r="AW2415" s="14" t="s">
        <v>31</v>
      </c>
      <c r="AX2415" s="14" t="s">
        <v>69</v>
      </c>
      <c r="AY2415" s="219" t="s">
        <v>144</v>
      </c>
    </row>
    <row r="2416" spans="1:65" s="15" customFormat="1" ht="10.199999999999999">
      <c r="B2416" s="220"/>
      <c r="C2416" s="221"/>
      <c r="D2416" s="200" t="s">
        <v>154</v>
      </c>
      <c r="E2416" s="222" t="s">
        <v>19</v>
      </c>
      <c r="F2416" s="223" t="s">
        <v>158</v>
      </c>
      <c r="G2416" s="221"/>
      <c r="H2416" s="224">
        <v>1</v>
      </c>
      <c r="I2416" s="225"/>
      <c r="J2416" s="221"/>
      <c r="K2416" s="221"/>
      <c r="L2416" s="226"/>
      <c r="M2416" s="227"/>
      <c r="N2416" s="228"/>
      <c r="O2416" s="228"/>
      <c r="P2416" s="228"/>
      <c r="Q2416" s="228"/>
      <c r="R2416" s="228"/>
      <c r="S2416" s="228"/>
      <c r="T2416" s="229"/>
      <c r="AT2416" s="230" t="s">
        <v>154</v>
      </c>
      <c r="AU2416" s="230" t="s">
        <v>78</v>
      </c>
      <c r="AV2416" s="15" t="s">
        <v>106</v>
      </c>
      <c r="AW2416" s="15" t="s">
        <v>31</v>
      </c>
      <c r="AX2416" s="15" t="s">
        <v>74</v>
      </c>
      <c r="AY2416" s="230" t="s">
        <v>144</v>
      </c>
    </row>
    <row r="2417" spans="1:65" s="2" customFormat="1" ht="21.75" customHeight="1">
      <c r="A2417" s="36"/>
      <c r="B2417" s="37"/>
      <c r="C2417" s="180" t="s">
        <v>2619</v>
      </c>
      <c r="D2417" s="180" t="s">
        <v>146</v>
      </c>
      <c r="E2417" s="181" t="s">
        <v>2620</v>
      </c>
      <c r="F2417" s="182" t="s">
        <v>2621</v>
      </c>
      <c r="G2417" s="183" t="s">
        <v>232</v>
      </c>
      <c r="H2417" s="184">
        <v>2.9830000000000001</v>
      </c>
      <c r="I2417" s="185"/>
      <c r="J2417" s="186">
        <f>ROUND(I2417*H2417,2)</f>
        <v>0</v>
      </c>
      <c r="K2417" s="182" t="s">
        <v>150</v>
      </c>
      <c r="L2417" s="41"/>
      <c r="M2417" s="187" t="s">
        <v>19</v>
      </c>
      <c r="N2417" s="188" t="s">
        <v>40</v>
      </c>
      <c r="O2417" s="66"/>
      <c r="P2417" s="189">
        <f>O2417*H2417</f>
        <v>0</v>
      </c>
      <c r="Q2417" s="189">
        <v>2.7E-4</v>
      </c>
      <c r="R2417" s="189">
        <f>Q2417*H2417</f>
        <v>8.0541E-4</v>
      </c>
      <c r="S2417" s="189">
        <v>0</v>
      </c>
      <c r="T2417" s="190">
        <f>S2417*H2417</f>
        <v>0</v>
      </c>
      <c r="U2417" s="36"/>
      <c r="V2417" s="36"/>
      <c r="W2417" s="36"/>
      <c r="X2417" s="36"/>
      <c r="Y2417" s="36"/>
      <c r="Z2417" s="36"/>
      <c r="AA2417" s="36"/>
      <c r="AB2417" s="36"/>
      <c r="AC2417" s="36"/>
      <c r="AD2417" s="36"/>
      <c r="AE2417" s="36"/>
      <c r="AR2417" s="191" t="s">
        <v>542</v>
      </c>
      <c r="AT2417" s="191" t="s">
        <v>146</v>
      </c>
      <c r="AU2417" s="191" t="s">
        <v>78</v>
      </c>
      <c r="AY2417" s="19" t="s">
        <v>144</v>
      </c>
      <c r="BE2417" s="192">
        <f>IF(N2417="základní",J2417,0)</f>
        <v>0</v>
      </c>
      <c r="BF2417" s="192">
        <f>IF(N2417="snížená",J2417,0)</f>
        <v>0</v>
      </c>
      <c r="BG2417" s="192">
        <f>IF(N2417="zákl. přenesená",J2417,0)</f>
        <v>0</v>
      </c>
      <c r="BH2417" s="192">
        <f>IF(N2417="sníž. přenesená",J2417,0)</f>
        <v>0</v>
      </c>
      <c r="BI2417" s="192">
        <f>IF(N2417="nulová",J2417,0)</f>
        <v>0</v>
      </c>
      <c r="BJ2417" s="19" t="s">
        <v>74</v>
      </c>
      <c r="BK2417" s="192">
        <f>ROUND(I2417*H2417,2)</f>
        <v>0</v>
      </c>
      <c r="BL2417" s="19" t="s">
        <v>542</v>
      </c>
      <c r="BM2417" s="191" t="s">
        <v>2622</v>
      </c>
    </row>
    <row r="2418" spans="1:65" s="2" customFormat="1" ht="10.199999999999999">
      <c r="A2418" s="36"/>
      <c r="B2418" s="37"/>
      <c r="C2418" s="38"/>
      <c r="D2418" s="193" t="s">
        <v>152</v>
      </c>
      <c r="E2418" s="38"/>
      <c r="F2418" s="194" t="s">
        <v>2623</v>
      </c>
      <c r="G2418" s="38"/>
      <c r="H2418" s="38"/>
      <c r="I2418" s="195"/>
      <c r="J2418" s="38"/>
      <c r="K2418" s="38"/>
      <c r="L2418" s="41"/>
      <c r="M2418" s="196"/>
      <c r="N2418" s="197"/>
      <c r="O2418" s="66"/>
      <c r="P2418" s="66"/>
      <c r="Q2418" s="66"/>
      <c r="R2418" s="66"/>
      <c r="S2418" s="66"/>
      <c r="T2418" s="67"/>
      <c r="U2418" s="36"/>
      <c r="V2418" s="36"/>
      <c r="W2418" s="36"/>
      <c r="X2418" s="36"/>
      <c r="Y2418" s="36"/>
      <c r="Z2418" s="36"/>
      <c r="AA2418" s="36"/>
      <c r="AB2418" s="36"/>
      <c r="AC2418" s="36"/>
      <c r="AD2418" s="36"/>
      <c r="AE2418" s="36"/>
      <c r="AT2418" s="19" t="s">
        <v>152</v>
      </c>
      <c r="AU2418" s="19" t="s">
        <v>78</v>
      </c>
    </row>
    <row r="2419" spans="1:65" s="13" customFormat="1" ht="10.199999999999999">
      <c r="B2419" s="198"/>
      <c r="C2419" s="199"/>
      <c r="D2419" s="200" t="s">
        <v>154</v>
      </c>
      <c r="E2419" s="201" t="s">
        <v>19</v>
      </c>
      <c r="F2419" s="202" t="s">
        <v>2624</v>
      </c>
      <c r="G2419" s="199"/>
      <c r="H2419" s="201" t="s">
        <v>19</v>
      </c>
      <c r="I2419" s="203"/>
      <c r="J2419" s="199"/>
      <c r="K2419" s="199"/>
      <c r="L2419" s="204"/>
      <c r="M2419" s="205"/>
      <c r="N2419" s="206"/>
      <c r="O2419" s="206"/>
      <c r="P2419" s="206"/>
      <c r="Q2419" s="206"/>
      <c r="R2419" s="206"/>
      <c r="S2419" s="206"/>
      <c r="T2419" s="207"/>
      <c r="AT2419" s="208" t="s">
        <v>154</v>
      </c>
      <c r="AU2419" s="208" t="s">
        <v>78</v>
      </c>
      <c r="AV2419" s="13" t="s">
        <v>74</v>
      </c>
      <c r="AW2419" s="13" t="s">
        <v>31</v>
      </c>
      <c r="AX2419" s="13" t="s">
        <v>69</v>
      </c>
      <c r="AY2419" s="208" t="s">
        <v>144</v>
      </c>
    </row>
    <row r="2420" spans="1:65" s="13" customFormat="1" ht="10.199999999999999">
      <c r="B2420" s="198"/>
      <c r="C2420" s="199"/>
      <c r="D2420" s="200" t="s">
        <v>154</v>
      </c>
      <c r="E2420" s="201" t="s">
        <v>19</v>
      </c>
      <c r="F2420" s="202" t="s">
        <v>2625</v>
      </c>
      <c r="G2420" s="199"/>
      <c r="H2420" s="201" t="s">
        <v>19</v>
      </c>
      <c r="I2420" s="203"/>
      <c r="J2420" s="199"/>
      <c r="K2420" s="199"/>
      <c r="L2420" s="204"/>
      <c r="M2420" s="205"/>
      <c r="N2420" s="206"/>
      <c r="O2420" s="206"/>
      <c r="P2420" s="206"/>
      <c r="Q2420" s="206"/>
      <c r="R2420" s="206"/>
      <c r="S2420" s="206"/>
      <c r="T2420" s="207"/>
      <c r="AT2420" s="208" t="s">
        <v>154</v>
      </c>
      <c r="AU2420" s="208" t="s">
        <v>78</v>
      </c>
      <c r="AV2420" s="13" t="s">
        <v>74</v>
      </c>
      <c r="AW2420" s="13" t="s">
        <v>31</v>
      </c>
      <c r="AX2420" s="13" t="s">
        <v>69</v>
      </c>
      <c r="AY2420" s="208" t="s">
        <v>144</v>
      </c>
    </row>
    <row r="2421" spans="1:65" s="14" customFormat="1" ht="10.199999999999999">
      <c r="B2421" s="209"/>
      <c r="C2421" s="210"/>
      <c r="D2421" s="200" t="s">
        <v>154</v>
      </c>
      <c r="E2421" s="211" t="s">
        <v>19</v>
      </c>
      <c r="F2421" s="212" t="s">
        <v>2626</v>
      </c>
      <c r="G2421" s="210"/>
      <c r="H2421" s="213">
        <v>2.9830000000000001</v>
      </c>
      <c r="I2421" s="214"/>
      <c r="J2421" s="210"/>
      <c r="K2421" s="210"/>
      <c r="L2421" s="215"/>
      <c r="M2421" s="216"/>
      <c r="N2421" s="217"/>
      <c r="O2421" s="217"/>
      <c r="P2421" s="217"/>
      <c r="Q2421" s="217"/>
      <c r="R2421" s="217"/>
      <c r="S2421" s="217"/>
      <c r="T2421" s="218"/>
      <c r="AT2421" s="219" t="s">
        <v>154</v>
      </c>
      <c r="AU2421" s="219" t="s">
        <v>78</v>
      </c>
      <c r="AV2421" s="14" t="s">
        <v>78</v>
      </c>
      <c r="AW2421" s="14" t="s">
        <v>31</v>
      </c>
      <c r="AX2421" s="14" t="s">
        <v>69</v>
      </c>
      <c r="AY2421" s="219" t="s">
        <v>144</v>
      </c>
    </row>
    <row r="2422" spans="1:65" s="15" customFormat="1" ht="10.199999999999999">
      <c r="B2422" s="220"/>
      <c r="C2422" s="221"/>
      <c r="D2422" s="200" t="s">
        <v>154</v>
      </c>
      <c r="E2422" s="222" t="s">
        <v>19</v>
      </c>
      <c r="F2422" s="223" t="s">
        <v>158</v>
      </c>
      <c r="G2422" s="221"/>
      <c r="H2422" s="224">
        <v>2.9830000000000001</v>
      </c>
      <c r="I2422" s="225"/>
      <c r="J2422" s="221"/>
      <c r="K2422" s="221"/>
      <c r="L2422" s="226"/>
      <c r="M2422" s="227"/>
      <c r="N2422" s="228"/>
      <c r="O2422" s="228"/>
      <c r="P2422" s="228"/>
      <c r="Q2422" s="228"/>
      <c r="R2422" s="228"/>
      <c r="S2422" s="228"/>
      <c r="T2422" s="229"/>
      <c r="AT2422" s="230" t="s">
        <v>154</v>
      </c>
      <c r="AU2422" s="230" t="s">
        <v>78</v>
      </c>
      <c r="AV2422" s="15" t="s">
        <v>106</v>
      </c>
      <c r="AW2422" s="15" t="s">
        <v>31</v>
      </c>
      <c r="AX2422" s="15" t="s">
        <v>74</v>
      </c>
      <c r="AY2422" s="230" t="s">
        <v>144</v>
      </c>
    </row>
    <row r="2423" spans="1:65" s="2" customFormat="1" ht="16.5" customHeight="1">
      <c r="A2423" s="36"/>
      <c r="B2423" s="37"/>
      <c r="C2423" s="231" t="s">
        <v>2627</v>
      </c>
      <c r="D2423" s="231" t="s">
        <v>195</v>
      </c>
      <c r="E2423" s="232" t="s">
        <v>2628</v>
      </c>
      <c r="F2423" s="233" t="s">
        <v>2629</v>
      </c>
      <c r="G2423" s="234" t="s">
        <v>1922</v>
      </c>
      <c r="H2423" s="235">
        <v>1</v>
      </c>
      <c r="I2423" s="236"/>
      <c r="J2423" s="237">
        <f>ROUND(I2423*H2423,2)</f>
        <v>0</v>
      </c>
      <c r="K2423" s="233" t="s">
        <v>19</v>
      </c>
      <c r="L2423" s="238"/>
      <c r="M2423" s="239" t="s">
        <v>19</v>
      </c>
      <c r="N2423" s="240" t="s">
        <v>40</v>
      </c>
      <c r="O2423" s="66"/>
      <c r="P2423" s="189">
        <f>O2423*H2423</f>
        <v>0</v>
      </c>
      <c r="Q2423" s="189">
        <v>0</v>
      </c>
      <c r="R2423" s="189">
        <f>Q2423*H2423</f>
        <v>0</v>
      </c>
      <c r="S2423" s="189">
        <v>0</v>
      </c>
      <c r="T2423" s="190">
        <f>S2423*H2423</f>
        <v>0</v>
      </c>
      <c r="U2423" s="36"/>
      <c r="V2423" s="36"/>
      <c r="W2423" s="36"/>
      <c r="X2423" s="36"/>
      <c r="Y2423" s="36"/>
      <c r="Z2423" s="36"/>
      <c r="AA2423" s="36"/>
      <c r="AB2423" s="36"/>
      <c r="AC2423" s="36"/>
      <c r="AD2423" s="36"/>
      <c r="AE2423" s="36"/>
      <c r="AR2423" s="191" t="s">
        <v>684</v>
      </c>
      <c r="AT2423" s="191" t="s">
        <v>195</v>
      </c>
      <c r="AU2423" s="191" t="s">
        <v>78</v>
      </c>
      <c r="AY2423" s="19" t="s">
        <v>144</v>
      </c>
      <c r="BE2423" s="192">
        <f>IF(N2423="základní",J2423,0)</f>
        <v>0</v>
      </c>
      <c r="BF2423" s="192">
        <f>IF(N2423="snížená",J2423,0)</f>
        <v>0</v>
      </c>
      <c r="BG2423" s="192">
        <f>IF(N2423="zákl. přenesená",J2423,0)</f>
        <v>0</v>
      </c>
      <c r="BH2423" s="192">
        <f>IF(N2423="sníž. přenesená",J2423,0)</f>
        <v>0</v>
      </c>
      <c r="BI2423" s="192">
        <f>IF(N2423="nulová",J2423,0)</f>
        <v>0</v>
      </c>
      <c r="BJ2423" s="19" t="s">
        <v>74</v>
      </c>
      <c r="BK2423" s="192">
        <f>ROUND(I2423*H2423,2)</f>
        <v>0</v>
      </c>
      <c r="BL2423" s="19" t="s">
        <v>542</v>
      </c>
      <c r="BM2423" s="191" t="s">
        <v>2630</v>
      </c>
    </row>
    <row r="2424" spans="1:65" s="13" customFormat="1" ht="10.199999999999999">
      <c r="B2424" s="198"/>
      <c r="C2424" s="199"/>
      <c r="D2424" s="200" t="s">
        <v>154</v>
      </c>
      <c r="E2424" s="201" t="s">
        <v>19</v>
      </c>
      <c r="F2424" s="202" t="s">
        <v>2631</v>
      </c>
      <c r="G2424" s="199"/>
      <c r="H2424" s="201" t="s">
        <v>19</v>
      </c>
      <c r="I2424" s="203"/>
      <c r="J2424" s="199"/>
      <c r="K2424" s="199"/>
      <c r="L2424" s="204"/>
      <c r="M2424" s="205"/>
      <c r="N2424" s="206"/>
      <c r="O2424" s="206"/>
      <c r="P2424" s="206"/>
      <c r="Q2424" s="206"/>
      <c r="R2424" s="206"/>
      <c r="S2424" s="206"/>
      <c r="T2424" s="207"/>
      <c r="AT2424" s="208" t="s">
        <v>154</v>
      </c>
      <c r="AU2424" s="208" t="s">
        <v>78</v>
      </c>
      <c r="AV2424" s="13" t="s">
        <v>74</v>
      </c>
      <c r="AW2424" s="13" t="s">
        <v>31</v>
      </c>
      <c r="AX2424" s="13" t="s">
        <v>69</v>
      </c>
      <c r="AY2424" s="208" t="s">
        <v>144</v>
      </c>
    </row>
    <row r="2425" spans="1:65" s="14" customFormat="1" ht="10.199999999999999">
      <c r="B2425" s="209"/>
      <c r="C2425" s="210"/>
      <c r="D2425" s="200" t="s">
        <v>154</v>
      </c>
      <c r="E2425" s="211" t="s">
        <v>19</v>
      </c>
      <c r="F2425" s="212" t="s">
        <v>74</v>
      </c>
      <c r="G2425" s="210"/>
      <c r="H2425" s="213">
        <v>1</v>
      </c>
      <c r="I2425" s="214"/>
      <c r="J2425" s="210"/>
      <c r="K2425" s="210"/>
      <c r="L2425" s="215"/>
      <c r="M2425" s="216"/>
      <c r="N2425" s="217"/>
      <c r="O2425" s="217"/>
      <c r="P2425" s="217"/>
      <c r="Q2425" s="217"/>
      <c r="R2425" s="217"/>
      <c r="S2425" s="217"/>
      <c r="T2425" s="218"/>
      <c r="AT2425" s="219" t="s">
        <v>154</v>
      </c>
      <c r="AU2425" s="219" t="s">
        <v>78</v>
      </c>
      <c r="AV2425" s="14" t="s">
        <v>78</v>
      </c>
      <c r="AW2425" s="14" t="s">
        <v>31</v>
      </c>
      <c r="AX2425" s="14" t="s">
        <v>69</v>
      </c>
      <c r="AY2425" s="219" t="s">
        <v>144</v>
      </c>
    </row>
    <row r="2426" spans="1:65" s="15" customFormat="1" ht="10.199999999999999">
      <c r="B2426" s="220"/>
      <c r="C2426" s="221"/>
      <c r="D2426" s="200" t="s">
        <v>154</v>
      </c>
      <c r="E2426" s="222" t="s">
        <v>19</v>
      </c>
      <c r="F2426" s="223" t="s">
        <v>158</v>
      </c>
      <c r="G2426" s="221"/>
      <c r="H2426" s="224">
        <v>1</v>
      </c>
      <c r="I2426" s="225"/>
      <c r="J2426" s="221"/>
      <c r="K2426" s="221"/>
      <c r="L2426" s="226"/>
      <c r="M2426" s="227"/>
      <c r="N2426" s="228"/>
      <c r="O2426" s="228"/>
      <c r="P2426" s="228"/>
      <c r="Q2426" s="228"/>
      <c r="R2426" s="228"/>
      <c r="S2426" s="228"/>
      <c r="T2426" s="229"/>
      <c r="AT2426" s="230" t="s">
        <v>154</v>
      </c>
      <c r="AU2426" s="230" t="s">
        <v>78</v>
      </c>
      <c r="AV2426" s="15" t="s">
        <v>106</v>
      </c>
      <c r="AW2426" s="15" t="s">
        <v>31</v>
      </c>
      <c r="AX2426" s="15" t="s">
        <v>74</v>
      </c>
      <c r="AY2426" s="230" t="s">
        <v>144</v>
      </c>
    </row>
    <row r="2427" spans="1:65" s="2" customFormat="1" ht="21.75" customHeight="1">
      <c r="A2427" s="36"/>
      <c r="B2427" s="37"/>
      <c r="C2427" s="180" t="s">
        <v>2632</v>
      </c>
      <c r="D2427" s="180" t="s">
        <v>146</v>
      </c>
      <c r="E2427" s="181" t="s">
        <v>2633</v>
      </c>
      <c r="F2427" s="182" t="s">
        <v>2634</v>
      </c>
      <c r="G2427" s="183" t="s">
        <v>232</v>
      </c>
      <c r="H2427" s="184">
        <v>30.945</v>
      </c>
      <c r="I2427" s="185"/>
      <c r="J2427" s="186">
        <f>ROUND(I2427*H2427,2)</f>
        <v>0</v>
      </c>
      <c r="K2427" s="182" t="s">
        <v>150</v>
      </c>
      <c r="L2427" s="41"/>
      <c r="M2427" s="187" t="s">
        <v>19</v>
      </c>
      <c r="N2427" s="188" t="s">
        <v>40</v>
      </c>
      <c r="O2427" s="66"/>
      <c r="P2427" s="189">
        <f>O2427*H2427</f>
        <v>0</v>
      </c>
      <c r="Q2427" s="189">
        <v>2.5999999999999998E-4</v>
      </c>
      <c r="R2427" s="189">
        <f>Q2427*H2427</f>
        <v>8.0456999999999994E-3</v>
      </c>
      <c r="S2427" s="189">
        <v>0</v>
      </c>
      <c r="T2427" s="190">
        <f>S2427*H2427</f>
        <v>0</v>
      </c>
      <c r="U2427" s="36"/>
      <c r="V2427" s="36"/>
      <c r="W2427" s="36"/>
      <c r="X2427" s="36"/>
      <c r="Y2427" s="36"/>
      <c r="Z2427" s="36"/>
      <c r="AA2427" s="36"/>
      <c r="AB2427" s="36"/>
      <c r="AC2427" s="36"/>
      <c r="AD2427" s="36"/>
      <c r="AE2427" s="36"/>
      <c r="AR2427" s="191" t="s">
        <v>542</v>
      </c>
      <c r="AT2427" s="191" t="s">
        <v>146</v>
      </c>
      <c r="AU2427" s="191" t="s">
        <v>78</v>
      </c>
      <c r="AY2427" s="19" t="s">
        <v>144</v>
      </c>
      <c r="BE2427" s="192">
        <f>IF(N2427="základní",J2427,0)</f>
        <v>0</v>
      </c>
      <c r="BF2427" s="192">
        <f>IF(N2427="snížená",J2427,0)</f>
        <v>0</v>
      </c>
      <c r="BG2427" s="192">
        <f>IF(N2427="zákl. přenesená",J2427,0)</f>
        <v>0</v>
      </c>
      <c r="BH2427" s="192">
        <f>IF(N2427="sníž. přenesená",J2427,0)</f>
        <v>0</v>
      </c>
      <c r="BI2427" s="192">
        <f>IF(N2427="nulová",J2427,0)</f>
        <v>0</v>
      </c>
      <c r="BJ2427" s="19" t="s">
        <v>74</v>
      </c>
      <c r="BK2427" s="192">
        <f>ROUND(I2427*H2427,2)</f>
        <v>0</v>
      </c>
      <c r="BL2427" s="19" t="s">
        <v>542</v>
      </c>
      <c r="BM2427" s="191" t="s">
        <v>2635</v>
      </c>
    </row>
    <row r="2428" spans="1:65" s="2" customFormat="1" ht="10.199999999999999">
      <c r="A2428" s="36"/>
      <c r="B2428" s="37"/>
      <c r="C2428" s="38"/>
      <c r="D2428" s="193" t="s">
        <v>152</v>
      </c>
      <c r="E2428" s="38"/>
      <c r="F2428" s="194" t="s">
        <v>2636</v>
      </c>
      <c r="G2428" s="38"/>
      <c r="H2428" s="38"/>
      <c r="I2428" s="195"/>
      <c r="J2428" s="38"/>
      <c r="K2428" s="38"/>
      <c r="L2428" s="41"/>
      <c r="M2428" s="196"/>
      <c r="N2428" s="197"/>
      <c r="O2428" s="66"/>
      <c r="P2428" s="66"/>
      <c r="Q2428" s="66"/>
      <c r="R2428" s="66"/>
      <c r="S2428" s="66"/>
      <c r="T2428" s="67"/>
      <c r="U2428" s="36"/>
      <c r="V2428" s="36"/>
      <c r="W2428" s="36"/>
      <c r="X2428" s="36"/>
      <c r="Y2428" s="36"/>
      <c r="Z2428" s="36"/>
      <c r="AA2428" s="36"/>
      <c r="AB2428" s="36"/>
      <c r="AC2428" s="36"/>
      <c r="AD2428" s="36"/>
      <c r="AE2428" s="36"/>
      <c r="AT2428" s="19" t="s">
        <v>152</v>
      </c>
      <c r="AU2428" s="19" t="s">
        <v>78</v>
      </c>
    </row>
    <row r="2429" spans="1:65" s="13" customFormat="1" ht="10.199999999999999">
      <c r="B2429" s="198"/>
      <c r="C2429" s="199"/>
      <c r="D2429" s="200" t="s">
        <v>154</v>
      </c>
      <c r="E2429" s="201" t="s">
        <v>19</v>
      </c>
      <c r="F2429" s="202" t="s">
        <v>2624</v>
      </c>
      <c r="G2429" s="199"/>
      <c r="H2429" s="201" t="s">
        <v>19</v>
      </c>
      <c r="I2429" s="203"/>
      <c r="J2429" s="199"/>
      <c r="K2429" s="199"/>
      <c r="L2429" s="204"/>
      <c r="M2429" s="205"/>
      <c r="N2429" s="206"/>
      <c r="O2429" s="206"/>
      <c r="P2429" s="206"/>
      <c r="Q2429" s="206"/>
      <c r="R2429" s="206"/>
      <c r="S2429" s="206"/>
      <c r="T2429" s="207"/>
      <c r="AT2429" s="208" t="s">
        <v>154</v>
      </c>
      <c r="AU2429" s="208" t="s">
        <v>78</v>
      </c>
      <c r="AV2429" s="13" t="s">
        <v>74</v>
      </c>
      <c r="AW2429" s="13" t="s">
        <v>31</v>
      </c>
      <c r="AX2429" s="13" t="s">
        <v>69</v>
      </c>
      <c r="AY2429" s="208" t="s">
        <v>144</v>
      </c>
    </row>
    <row r="2430" spans="1:65" s="13" customFormat="1" ht="10.199999999999999">
      <c r="B2430" s="198"/>
      <c r="C2430" s="199"/>
      <c r="D2430" s="200" t="s">
        <v>154</v>
      </c>
      <c r="E2430" s="201" t="s">
        <v>19</v>
      </c>
      <c r="F2430" s="202" t="s">
        <v>2637</v>
      </c>
      <c r="G2430" s="199"/>
      <c r="H2430" s="201" t="s">
        <v>19</v>
      </c>
      <c r="I2430" s="203"/>
      <c r="J2430" s="199"/>
      <c r="K2430" s="199"/>
      <c r="L2430" s="204"/>
      <c r="M2430" s="205"/>
      <c r="N2430" s="206"/>
      <c r="O2430" s="206"/>
      <c r="P2430" s="206"/>
      <c r="Q2430" s="206"/>
      <c r="R2430" s="206"/>
      <c r="S2430" s="206"/>
      <c r="T2430" s="207"/>
      <c r="AT2430" s="208" t="s">
        <v>154</v>
      </c>
      <c r="AU2430" s="208" t="s">
        <v>78</v>
      </c>
      <c r="AV2430" s="13" t="s">
        <v>74</v>
      </c>
      <c r="AW2430" s="13" t="s">
        <v>31</v>
      </c>
      <c r="AX2430" s="13" t="s">
        <v>69</v>
      </c>
      <c r="AY2430" s="208" t="s">
        <v>144</v>
      </c>
    </row>
    <row r="2431" spans="1:65" s="14" customFormat="1" ht="10.199999999999999">
      <c r="B2431" s="209"/>
      <c r="C2431" s="210"/>
      <c r="D2431" s="200" t="s">
        <v>154</v>
      </c>
      <c r="E2431" s="211" t="s">
        <v>19</v>
      </c>
      <c r="F2431" s="212" t="s">
        <v>2638</v>
      </c>
      <c r="G2431" s="210"/>
      <c r="H2431" s="213">
        <v>3.3410000000000002</v>
      </c>
      <c r="I2431" s="214"/>
      <c r="J2431" s="210"/>
      <c r="K2431" s="210"/>
      <c r="L2431" s="215"/>
      <c r="M2431" s="216"/>
      <c r="N2431" s="217"/>
      <c r="O2431" s="217"/>
      <c r="P2431" s="217"/>
      <c r="Q2431" s="217"/>
      <c r="R2431" s="217"/>
      <c r="S2431" s="217"/>
      <c r="T2431" s="218"/>
      <c r="AT2431" s="219" t="s">
        <v>154</v>
      </c>
      <c r="AU2431" s="219" t="s">
        <v>78</v>
      </c>
      <c r="AV2431" s="14" t="s">
        <v>78</v>
      </c>
      <c r="AW2431" s="14" t="s">
        <v>31</v>
      </c>
      <c r="AX2431" s="14" t="s">
        <v>69</v>
      </c>
      <c r="AY2431" s="219" t="s">
        <v>144</v>
      </c>
    </row>
    <row r="2432" spans="1:65" s="13" customFormat="1" ht="10.199999999999999">
      <c r="B2432" s="198"/>
      <c r="C2432" s="199"/>
      <c r="D2432" s="200" t="s">
        <v>154</v>
      </c>
      <c r="E2432" s="201" t="s">
        <v>19</v>
      </c>
      <c r="F2432" s="202" t="s">
        <v>2639</v>
      </c>
      <c r="G2432" s="199"/>
      <c r="H2432" s="201" t="s">
        <v>19</v>
      </c>
      <c r="I2432" s="203"/>
      <c r="J2432" s="199"/>
      <c r="K2432" s="199"/>
      <c r="L2432" s="204"/>
      <c r="M2432" s="205"/>
      <c r="N2432" s="206"/>
      <c r="O2432" s="206"/>
      <c r="P2432" s="206"/>
      <c r="Q2432" s="206"/>
      <c r="R2432" s="206"/>
      <c r="S2432" s="206"/>
      <c r="T2432" s="207"/>
      <c r="AT2432" s="208" t="s">
        <v>154</v>
      </c>
      <c r="AU2432" s="208" t="s">
        <v>78</v>
      </c>
      <c r="AV2432" s="13" t="s">
        <v>74</v>
      </c>
      <c r="AW2432" s="13" t="s">
        <v>31</v>
      </c>
      <c r="AX2432" s="13" t="s">
        <v>69</v>
      </c>
      <c r="AY2432" s="208" t="s">
        <v>144</v>
      </c>
    </row>
    <row r="2433" spans="1:65" s="14" customFormat="1" ht="10.199999999999999">
      <c r="B2433" s="209"/>
      <c r="C2433" s="210"/>
      <c r="D2433" s="200" t="s">
        <v>154</v>
      </c>
      <c r="E2433" s="211" t="s">
        <v>19</v>
      </c>
      <c r="F2433" s="212" t="s">
        <v>2640</v>
      </c>
      <c r="G2433" s="210"/>
      <c r="H2433" s="213">
        <v>23.643999999999998</v>
      </c>
      <c r="I2433" s="214"/>
      <c r="J2433" s="210"/>
      <c r="K2433" s="210"/>
      <c r="L2433" s="215"/>
      <c r="M2433" s="216"/>
      <c r="N2433" s="217"/>
      <c r="O2433" s="217"/>
      <c r="P2433" s="217"/>
      <c r="Q2433" s="217"/>
      <c r="R2433" s="217"/>
      <c r="S2433" s="217"/>
      <c r="T2433" s="218"/>
      <c r="AT2433" s="219" t="s">
        <v>154</v>
      </c>
      <c r="AU2433" s="219" t="s">
        <v>78</v>
      </c>
      <c r="AV2433" s="14" t="s">
        <v>78</v>
      </c>
      <c r="AW2433" s="14" t="s">
        <v>31</v>
      </c>
      <c r="AX2433" s="14" t="s">
        <v>69</v>
      </c>
      <c r="AY2433" s="219" t="s">
        <v>144</v>
      </c>
    </row>
    <row r="2434" spans="1:65" s="13" customFormat="1" ht="10.199999999999999">
      <c r="B2434" s="198"/>
      <c r="C2434" s="199"/>
      <c r="D2434" s="200" t="s">
        <v>154</v>
      </c>
      <c r="E2434" s="201" t="s">
        <v>19</v>
      </c>
      <c r="F2434" s="202" t="s">
        <v>2641</v>
      </c>
      <c r="G2434" s="199"/>
      <c r="H2434" s="201" t="s">
        <v>19</v>
      </c>
      <c r="I2434" s="203"/>
      <c r="J2434" s="199"/>
      <c r="K2434" s="199"/>
      <c r="L2434" s="204"/>
      <c r="M2434" s="205"/>
      <c r="N2434" s="206"/>
      <c r="O2434" s="206"/>
      <c r="P2434" s="206"/>
      <c r="Q2434" s="206"/>
      <c r="R2434" s="206"/>
      <c r="S2434" s="206"/>
      <c r="T2434" s="207"/>
      <c r="AT2434" s="208" t="s">
        <v>154</v>
      </c>
      <c r="AU2434" s="208" t="s">
        <v>78</v>
      </c>
      <c r="AV2434" s="13" t="s">
        <v>74</v>
      </c>
      <c r="AW2434" s="13" t="s">
        <v>31</v>
      </c>
      <c r="AX2434" s="13" t="s">
        <v>69</v>
      </c>
      <c r="AY2434" s="208" t="s">
        <v>144</v>
      </c>
    </row>
    <row r="2435" spans="1:65" s="14" customFormat="1" ht="10.199999999999999">
      <c r="B2435" s="209"/>
      <c r="C2435" s="210"/>
      <c r="D2435" s="200" t="s">
        <v>154</v>
      </c>
      <c r="E2435" s="211" t="s">
        <v>19</v>
      </c>
      <c r="F2435" s="212" t="s">
        <v>2642</v>
      </c>
      <c r="G2435" s="210"/>
      <c r="H2435" s="213">
        <v>3.96</v>
      </c>
      <c r="I2435" s="214"/>
      <c r="J2435" s="210"/>
      <c r="K2435" s="210"/>
      <c r="L2435" s="215"/>
      <c r="M2435" s="216"/>
      <c r="N2435" s="217"/>
      <c r="O2435" s="217"/>
      <c r="P2435" s="217"/>
      <c r="Q2435" s="217"/>
      <c r="R2435" s="217"/>
      <c r="S2435" s="217"/>
      <c r="T2435" s="218"/>
      <c r="AT2435" s="219" t="s">
        <v>154</v>
      </c>
      <c r="AU2435" s="219" t="s">
        <v>78</v>
      </c>
      <c r="AV2435" s="14" t="s">
        <v>78</v>
      </c>
      <c r="AW2435" s="14" t="s">
        <v>31</v>
      </c>
      <c r="AX2435" s="14" t="s">
        <v>69</v>
      </c>
      <c r="AY2435" s="219" t="s">
        <v>144</v>
      </c>
    </row>
    <row r="2436" spans="1:65" s="15" customFormat="1" ht="10.199999999999999">
      <c r="B2436" s="220"/>
      <c r="C2436" s="221"/>
      <c r="D2436" s="200" t="s">
        <v>154</v>
      </c>
      <c r="E2436" s="222" t="s">
        <v>19</v>
      </c>
      <c r="F2436" s="223" t="s">
        <v>158</v>
      </c>
      <c r="G2436" s="221"/>
      <c r="H2436" s="224">
        <v>30.945</v>
      </c>
      <c r="I2436" s="225"/>
      <c r="J2436" s="221"/>
      <c r="K2436" s="221"/>
      <c r="L2436" s="226"/>
      <c r="M2436" s="227"/>
      <c r="N2436" s="228"/>
      <c r="O2436" s="228"/>
      <c r="P2436" s="228"/>
      <c r="Q2436" s="228"/>
      <c r="R2436" s="228"/>
      <c r="S2436" s="228"/>
      <c r="T2436" s="229"/>
      <c r="AT2436" s="230" t="s">
        <v>154</v>
      </c>
      <c r="AU2436" s="230" t="s">
        <v>78</v>
      </c>
      <c r="AV2436" s="15" t="s">
        <v>106</v>
      </c>
      <c r="AW2436" s="15" t="s">
        <v>31</v>
      </c>
      <c r="AX2436" s="15" t="s">
        <v>74</v>
      </c>
      <c r="AY2436" s="230" t="s">
        <v>144</v>
      </c>
    </row>
    <row r="2437" spans="1:65" s="2" customFormat="1" ht="16.5" customHeight="1">
      <c r="A2437" s="36"/>
      <c r="B2437" s="37"/>
      <c r="C2437" s="231" t="s">
        <v>2643</v>
      </c>
      <c r="D2437" s="231" t="s">
        <v>195</v>
      </c>
      <c r="E2437" s="232" t="s">
        <v>2644</v>
      </c>
      <c r="F2437" s="233" t="s">
        <v>2645</v>
      </c>
      <c r="G2437" s="234" t="s">
        <v>1922</v>
      </c>
      <c r="H2437" s="235">
        <v>1</v>
      </c>
      <c r="I2437" s="236"/>
      <c r="J2437" s="237">
        <f>ROUND(I2437*H2437,2)</f>
        <v>0</v>
      </c>
      <c r="K2437" s="233" t="s">
        <v>19</v>
      </c>
      <c r="L2437" s="238"/>
      <c r="M2437" s="239" t="s">
        <v>19</v>
      </c>
      <c r="N2437" s="240" t="s">
        <v>40</v>
      </c>
      <c r="O2437" s="66"/>
      <c r="P2437" s="189">
        <f>O2437*H2437</f>
        <v>0</v>
      </c>
      <c r="Q2437" s="189">
        <v>0</v>
      </c>
      <c r="R2437" s="189">
        <f>Q2437*H2437</f>
        <v>0</v>
      </c>
      <c r="S2437" s="189">
        <v>0</v>
      </c>
      <c r="T2437" s="190">
        <f>S2437*H2437</f>
        <v>0</v>
      </c>
      <c r="U2437" s="36"/>
      <c r="V2437" s="36"/>
      <c r="W2437" s="36"/>
      <c r="X2437" s="36"/>
      <c r="Y2437" s="36"/>
      <c r="Z2437" s="36"/>
      <c r="AA2437" s="36"/>
      <c r="AB2437" s="36"/>
      <c r="AC2437" s="36"/>
      <c r="AD2437" s="36"/>
      <c r="AE2437" s="36"/>
      <c r="AR2437" s="191" t="s">
        <v>684</v>
      </c>
      <c r="AT2437" s="191" t="s">
        <v>195</v>
      </c>
      <c r="AU2437" s="191" t="s">
        <v>78</v>
      </c>
      <c r="AY2437" s="19" t="s">
        <v>144</v>
      </c>
      <c r="BE2437" s="192">
        <f>IF(N2437="základní",J2437,0)</f>
        <v>0</v>
      </c>
      <c r="BF2437" s="192">
        <f>IF(N2437="snížená",J2437,0)</f>
        <v>0</v>
      </c>
      <c r="BG2437" s="192">
        <f>IF(N2437="zákl. přenesená",J2437,0)</f>
        <v>0</v>
      </c>
      <c r="BH2437" s="192">
        <f>IF(N2437="sníž. přenesená",J2437,0)</f>
        <v>0</v>
      </c>
      <c r="BI2437" s="192">
        <f>IF(N2437="nulová",J2437,0)</f>
        <v>0</v>
      </c>
      <c r="BJ2437" s="19" t="s">
        <v>74</v>
      </c>
      <c r="BK2437" s="192">
        <f>ROUND(I2437*H2437,2)</f>
        <v>0</v>
      </c>
      <c r="BL2437" s="19" t="s">
        <v>542</v>
      </c>
      <c r="BM2437" s="191" t="s">
        <v>2646</v>
      </c>
    </row>
    <row r="2438" spans="1:65" s="13" customFormat="1" ht="10.199999999999999">
      <c r="B2438" s="198"/>
      <c r="C2438" s="199"/>
      <c r="D2438" s="200" t="s">
        <v>154</v>
      </c>
      <c r="E2438" s="201" t="s">
        <v>19</v>
      </c>
      <c r="F2438" s="202" t="s">
        <v>2631</v>
      </c>
      <c r="G2438" s="199"/>
      <c r="H2438" s="201" t="s">
        <v>19</v>
      </c>
      <c r="I2438" s="203"/>
      <c r="J2438" s="199"/>
      <c r="K2438" s="199"/>
      <c r="L2438" s="204"/>
      <c r="M2438" s="205"/>
      <c r="N2438" s="206"/>
      <c r="O2438" s="206"/>
      <c r="P2438" s="206"/>
      <c r="Q2438" s="206"/>
      <c r="R2438" s="206"/>
      <c r="S2438" s="206"/>
      <c r="T2438" s="207"/>
      <c r="AT2438" s="208" t="s">
        <v>154</v>
      </c>
      <c r="AU2438" s="208" t="s">
        <v>78</v>
      </c>
      <c r="AV2438" s="13" t="s">
        <v>74</v>
      </c>
      <c r="AW2438" s="13" t="s">
        <v>31</v>
      </c>
      <c r="AX2438" s="13" t="s">
        <v>69</v>
      </c>
      <c r="AY2438" s="208" t="s">
        <v>144</v>
      </c>
    </row>
    <row r="2439" spans="1:65" s="14" customFormat="1" ht="10.199999999999999">
      <c r="B2439" s="209"/>
      <c r="C2439" s="210"/>
      <c r="D2439" s="200" t="s">
        <v>154</v>
      </c>
      <c r="E2439" s="211" t="s">
        <v>19</v>
      </c>
      <c r="F2439" s="212" t="s">
        <v>74</v>
      </c>
      <c r="G2439" s="210"/>
      <c r="H2439" s="213">
        <v>1</v>
      </c>
      <c r="I2439" s="214"/>
      <c r="J2439" s="210"/>
      <c r="K2439" s="210"/>
      <c r="L2439" s="215"/>
      <c r="M2439" s="216"/>
      <c r="N2439" s="217"/>
      <c r="O2439" s="217"/>
      <c r="P2439" s="217"/>
      <c r="Q2439" s="217"/>
      <c r="R2439" s="217"/>
      <c r="S2439" s="217"/>
      <c r="T2439" s="218"/>
      <c r="AT2439" s="219" t="s">
        <v>154</v>
      </c>
      <c r="AU2439" s="219" t="s">
        <v>78</v>
      </c>
      <c r="AV2439" s="14" t="s">
        <v>78</v>
      </c>
      <c r="AW2439" s="14" t="s">
        <v>31</v>
      </c>
      <c r="AX2439" s="14" t="s">
        <v>69</v>
      </c>
      <c r="AY2439" s="219" t="s">
        <v>144</v>
      </c>
    </row>
    <row r="2440" spans="1:65" s="15" customFormat="1" ht="10.199999999999999">
      <c r="B2440" s="220"/>
      <c r="C2440" s="221"/>
      <c r="D2440" s="200" t="s">
        <v>154</v>
      </c>
      <c r="E2440" s="222" t="s">
        <v>19</v>
      </c>
      <c r="F2440" s="223" t="s">
        <v>158</v>
      </c>
      <c r="G2440" s="221"/>
      <c r="H2440" s="224">
        <v>1</v>
      </c>
      <c r="I2440" s="225"/>
      <c r="J2440" s="221"/>
      <c r="K2440" s="221"/>
      <c r="L2440" s="226"/>
      <c r="M2440" s="227"/>
      <c r="N2440" s="228"/>
      <c r="O2440" s="228"/>
      <c r="P2440" s="228"/>
      <c r="Q2440" s="228"/>
      <c r="R2440" s="228"/>
      <c r="S2440" s="228"/>
      <c r="T2440" s="229"/>
      <c r="AT2440" s="230" t="s">
        <v>154</v>
      </c>
      <c r="AU2440" s="230" t="s">
        <v>78</v>
      </c>
      <c r="AV2440" s="15" t="s">
        <v>106</v>
      </c>
      <c r="AW2440" s="15" t="s">
        <v>31</v>
      </c>
      <c r="AX2440" s="15" t="s">
        <v>74</v>
      </c>
      <c r="AY2440" s="230" t="s">
        <v>144</v>
      </c>
    </row>
    <row r="2441" spans="1:65" s="2" customFormat="1" ht="16.5" customHeight="1">
      <c r="A2441" s="36"/>
      <c r="B2441" s="37"/>
      <c r="C2441" s="231" t="s">
        <v>2647</v>
      </c>
      <c r="D2441" s="231" t="s">
        <v>195</v>
      </c>
      <c r="E2441" s="232" t="s">
        <v>2648</v>
      </c>
      <c r="F2441" s="233" t="s">
        <v>2649</v>
      </c>
      <c r="G2441" s="234" t="s">
        <v>1922</v>
      </c>
      <c r="H2441" s="235">
        <v>1</v>
      </c>
      <c r="I2441" s="236"/>
      <c r="J2441" s="237">
        <f>ROUND(I2441*H2441,2)</f>
        <v>0</v>
      </c>
      <c r="K2441" s="233" t="s">
        <v>19</v>
      </c>
      <c r="L2441" s="238"/>
      <c r="M2441" s="239" t="s">
        <v>19</v>
      </c>
      <c r="N2441" s="240" t="s">
        <v>40</v>
      </c>
      <c r="O2441" s="66"/>
      <c r="P2441" s="189">
        <f>O2441*H2441</f>
        <v>0</v>
      </c>
      <c r="Q2441" s="189">
        <v>0</v>
      </c>
      <c r="R2441" s="189">
        <f>Q2441*H2441</f>
        <v>0</v>
      </c>
      <c r="S2441" s="189">
        <v>0</v>
      </c>
      <c r="T2441" s="190">
        <f>S2441*H2441</f>
        <v>0</v>
      </c>
      <c r="U2441" s="36"/>
      <c r="V2441" s="36"/>
      <c r="W2441" s="36"/>
      <c r="X2441" s="36"/>
      <c r="Y2441" s="36"/>
      <c r="Z2441" s="36"/>
      <c r="AA2441" s="36"/>
      <c r="AB2441" s="36"/>
      <c r="AC2441" s="36"/>
      <c r="AD2441" s="36"/>
      <c r="AE2441" s="36"/>
      <c r="AR2441" s="191" t="s">
        <v>684</v>
      </c>
      <c r="AT2441" s="191" t="s">
        <v>195</v>
      </c>
      <c r="AU2441" s="191" t="s">
        <v>78</v>
      </c>
      <c r="AY2441" s="19" t="s">
        <v>144</v>
      </c>
      <c r="BE2441" s="192">
        <f>IF(N2441="základní",J2441,0)</f>
        <v>0</v>
      </c>
      <c r="BF2441" s="192">
        <f>IF(N2441="snížená",J2441,0)</f>
        <v>0</v>
      </c>
      <c r="BG2441" s="192">
        <f>IF(N2441="zákl. přenesená",J2441,0)</f>
        <v>0</v>
      </c>
      <c r="BH2441" s="192">
        <f>IF(N2441="sníž. přenesená",J2441,0)</f>
        <v>0</v>
      </c>
      <c r="BI2441" s="192">
        <f>IF(N2441="nulová",J2441,0)</f>
        <v>0</v>
      </c>
      <c r="BJ2441" s="19" t="s">
        <v>74</v>
      </c>
      <c r="BK2441" s="192">
        <f>ROUND(I2441*H2441,2)</f>
        <v>0</v>
      </c>
      <c r="BL2441" s="19" t="s">
        <v>542</v>
      </c>
      <c r="BM2441" s="191" t="s">
        <v>2650</v>
      </c>
    </row>
    <row r="2442" spans="1:65" s="13" customFormat="1" ht="10.199999999999999">
      <c r="B2442" s="198"/>
      <c r="C2442" s="199"/>
      <c r="D2442" s="200" t="s">
        <v>154</v>
      </c>
      <c r="E2442" s="201" t="s">
        <v>19</v>
      </c>
      <c r="F2442" s="202" t="s">
        <v>2631</v>
      </c>
      <c r="G2442" s="199"/>
      <c r="H2442" s="201" t="s">
        <v>19</v>
      </c>
      <c r="I2442" s="203"/>
      <c r="J2442" s="199"/>
      <c r="K2442" s="199"/>
      <c r="L2442" s="204"/>
      <c r="M2442" s="205"/>
      <c r="N2442" s="206"/>
      <c r="O2442" s="206"/>
      <c r="P2442" s="206"/>
      <c r="Q2442" s="206"/>
      <c r="R2442" s="206"/>
      <c r="S2442" s="206"/>
      <c r="T2442" s="207"/>
      <c r="AT2442" s="208" t="s">
        <v>154</v>
      </c>
      <c r="AU2442" s="208" t="s">
        <v>78</v>
      </c>
      <c r="AV2442" s="13" t="s">
        <v>74</v>
      </c>
      <c r="AW2442" s="13" t="s">
        <v>31</v>
      </c>
      <c r="AX2442" s="13" t="s">
        <v>69</v>
      </c>
      <c r="AY2442" s="208" t="s">
        <v>144</v>
      </c>
    </row>
    <row r="2443" spans="1:65" s="14" customFormat="1" ht="10.199999999999999">
      <c r="B2443" s="209"/>
      <c r="C2443" s="210"/>
      <c r="D2443" s="200" t="s">
        <v>154</v>
      </c>
      <c r="E2443" s="211" t="s">
        <v>19</v>
      </c>
      <c r="F2443" s="212" t="s">
        <v>74</v>
      </c>
      <c r="G2443" s="210"/>
      <c r="H2443" s="213">
        <v>1</v>
      </c>
      <c r="I2443" s="214"/>
      <c r="J2443" s="210"/>
      <c r="K2443" s="210"/>
      <c r="L2443" s="215"/>
      <c r="M2443" s="216"/>
      <c r="N2443" s="217"/>
      <c r="O2443" s="217"/>
      <c r="P2443" s="217"/>
      <c r="Q2443" s="217"/>
      <c r="R2443" s="217"/>
      <c r="S2443" s="217"/>
      <c r="T2443" s="218"/>
      <c r="AT2443" s="219" t="s">
        <v>154</v>
      </c>
      <c r="AU2443" s="219" t="s">
        <v>78</v>
      </c>
      <c r="AV2443" s="14" t="s">
        <v>78</v>
      </c>
      <c r="AW2443" s="14" t="s">
        <v>31</v>
      </c>
      <c r="AX2443" s="14" t="s">
        <v>69</v>
      </c>
      <c r="AY2443" s="219" t="s">
        <v>144</v>
      </c>
    </row>
    <row r="2444" spans="1:65" s="15" customFormat="1" ht="10.199999999999999">
      <c r="B2444" s="220"/>
      <c r="C2444" s="221"/>
      <c r="D2444" s="200" t="s">
        <v>154</v>
      </c>
      <c r="E2444" s="222" t="s">
        <v>19</v>
      </c>
      <c r="F2444" s="223" t="s">
        <v>158</v>
      </c>
      <c r="G2444" s="221"/>
      <c r="H2444" s="224">
        <v>1</v>
      </c>
      <c r="I2444" s="225"/>
      <c r="J2444" s="221"/>
      <c r="K2444" s="221"/>
      <c r="L2444" s="226"/>
      <c r="M2444" s="227"/>
      <c r="N2444" s="228"/>
      <c r="O2444" s="228"/>
      <c r="P2444" s="228"/>
      <c r="Q2444" s="228"/>
      <c r="R2444" s="228"/>
      <c r="S2444" s="228"/>
      <c r="T2444" s="229"/>
      <c r="AT2444" s="230" t="s">
        <v>154</v>
      </c>
      <c r="AU2444" s="230" t="s">
        <v>78</v>
      </c>
      <c r="AV2444" s="15" t="s">
        <v>106</v>
      </c>
      <c r="AW2444" s="15" t="s">
        <v>31</v>
      </c>
      <c r="AX2444" s="15" t="s">
        <v>74</v>
      </c>
      <c r="AY2444" s="230" t="s">
        <v>144</v>
      </c>
    </row>
    <row r="2445" spans="1:65" s="2" customFormat="1" ht="21.75" customHeight="1">
      <c r="A2445" s="36"/>
      <c r="B2445" s="37"/>
      <c r="C2445" s="180" t="s">
        <v>2651</v>
      </c>
      <c r="D2445" s="180" t="s">
        <v>146</v>
      </c>
      <c r="E2445" s="181" t="s">
        <v>2652</v>
      </c>
      <c r="F2445" s="182" t="s">
        <v>2653</v>
      </c>
      <c r="G2445" s="183" t="s">
        <v>232</v>
      </c>
      <c r="H2445" s="184">
        <v>18.59</v>
      </c>
      <c r="I2445" s="185"/>
      <c r="J2445" s="186">
        <f>ROUND(I2445*H2445,2)</f>
        <v>0</v>
      </c>
      <c r="K2445" s="182" t="s">
        <v>150</v>
      </c>
      <c r="L2445" s="41"/>
      <c r="M2445" s="187" t="s">
        <v>19</v>
      </c>
      <c r="N2445" s="188" t="s">
        <v>40</v>
      </c>
      <c r="O2445" s="66"/>
      <c r="P2445" s="189">
        <f>O2445*H2445</f>
        <v>0</v>
      </c>
      <c r="Q2445" s="189">
        <v>2.7E-4</v>
      </c>
      <c r="R2445" s="189">
        <f>Q2445*H2445</f>
        <v>5.0193E-3</v>
      </c>
      <c r="S2445" s="189">
        <v>0</v>
      </c>
      <c r="T2445" s="190">
        <f>S2445*H2445</f>
        <v>0</v>
      </c>
      <c r="U2445" s="36"/>
      <c r="V2445" s="36"/>
      <c r="W2445" s="36"/>
      <c r="X2445" s="36"/>
      <c r="Y2445" s="36"/>
      <c r="Z2445" s="36"/>
      <c r="AA2445" s="36"/>
      <c r="AB2445" s="36"/>
      <c r="AC2445" s="36"/>
      <c r="AD2445" s="36"/>
      <c r="AE2445" s="36"/>
      <c r="AR2445" s="191" t="s">
        <v>542</v>
      </c>
      <c r="AT2445" s="191" t="s">
        <v>146</v>
      </c>
      <c r="AU2445" s="191" t="s">
        <v>78</v>
      </c>
      <c r="AY2445" s="19" t="s">
        <v>144</v>
      </c>
      <c r="BE2445" s="192">
        <f>IF(N2445="základní",J2445,0)</f>
        <v>0</v>
      </c>
      <c r="BF2445" s="192">
        <f>IF(N2445="snížená",J2445,0)</f>
        <v>0</v>
      </c>
      <c r="BG2445" s="192">
        <f>IF(N2445="zákl. přenesená",J2445,0)</f>
        <v>0</v>
      </c>
      <c r="BH2445" s="192">
        <f>IF(N2445="sníž. přenesená",J2445,0)</f>
        <v>0</v>
      </c>
      <c r="BI2445" s="192">
        <f>IF(N2445="nulová",J2445,0)</f>
        <v>0</v>
      </c>
      <c r="BJ2445" s="19" t="s">
        <v>74</v>
      </c>
      <c r="BK2445" s="192">
        <f>ROUND(I2445*H2445,2)</f>
        <v>0</v>
      </c>
      <c r="BL2445" s="19" t="s">
        <v>542</v>
      </c>
      <c r="BM2445" s="191" t="s">
        <v>2654</v>
      </c>
    </row>
    <row r="2446" spans="1:65" s="2" customFormat="1" ht="10.199999999999999">
      <c r="A2446" s="36"/>
      <c r="B2446" s="37"/>
      <c r="C2446" s="38"/>
      <c r="D2446" s="193" t="s">
        <v>152</v>
      </c>
      <c r="E2446" s="38"/>
      <c r="F2446" s="194" t="s">
        <v>2655</v>
      </c>
      <c r="G2446" s="38"/>
      <c r="H2446" s="38"/>
      <c r="I2446" s="195"/>
      <c r="J2446" s="38"/>
      <c r="K2446" s="38"/>
      <c r="L2446" s="41"/>
      <c r="M2446" s="196"/>
      <c r="N2446" s="197"/>
      <c r="O2446" s="66"/>
      <c r="P2446" s="66"/>
      <c r="Q2446" s="66"/>
      <c r="R2446" s="66"/>
      <c r="S2446" s="66"/>
      <c r="T2446" s="67"/>
      <c r="U2446" s="36"/>
      <c r="V2446" s="36"/>
      <c r="W2446" s="36"/>
      <c r="X2446" s="36"/>
      <c r="Y2446" s="36"/>
      <c r="Z2446" s="36"/>
      <c r="AA2446" s="36"/>
      <c r="AB2446" s="36"/>
      <c r="AC2446" s="36"/>
      <c r="AD2446" s="36"/>
      <c r="AE2446" s="36"/>
      <c r="AT2446" s="19" t="s">
        <v>152</v>
      </c>
      <c r="AU2446" s="19" t="s">
        <v>78</v>
      </c>
    </row>
    <row r="2447" spans="1:65" s="13" customFormat="1" ht="10.199999999999999">
      <c r="B2447" s="198"/>
      <c r="C2447" s="199"/>
      <c r="D2447" s="200" t="s">
        <v>154</v>
      </c>
      <c r="E2447" s="201" t="s">
        <v>19</v>
      </c>
      <c r="F2447" s="202" t="s">
        <v>2624</v>
      </c>
      <c r="G2447" s="199"/>
      <c r="H2447" s="201" t="s">
        <v>19</v>
      </c>
      <c r="I2447" s="203"/>
      <c r="J2447" s="199"/>
      <c r="K2447" s="199"/>
      <c r="L2447" s="204"/>
      <c r="M2447" s="205"/>
      <c r="N2447" s="206"/>
      <c r="O2447" s="206"/>
      <c r="P2447" s="206"/>
      <c r="Q2447" s="206"/>
      <c r="R2447" s="206"/>
      <c r="S2447" s="206"/>
      <c r="T2447" s="207"/>
      <c r="AT2447" s="208" t="s">
        <v>154</v>
      </c>
      <c r="AU2447" s="208" t="s">
        <v>78</v>
      </c>
      <c r="AV2447" s="13" t="s">
        <v>74</v>
      </c>
      <c r="AW2447" s="13" t="s">
        <v>31</v>
      </c>
      <c r="AX2447" s="13" t="s">
        <v>69</v>
      </c>
      <c r="AY2447" s="208" t="s">
        <v>144</v>
      </c>
    </row>
    <row r="2448" spans="1:65" s="13" customFormat="1" ht="10.199999999999999">
      <c r="B2448" s="198"/>
      <c r="C2448" s="199"/>
      <c r="D2448" s="200" t="s">
        <v>154</v>
      </c>
      <c r="E2448" s="201" t="s">
        <v>19</v>
      </c>
      <c r="F2448" s="202" t="s">
        <v>2656</v>
      </c>
      <c r="G2448" s="199"/>
      <c r="H2448" s="201" t="s">
        <v>19</v>
      </c>
      <c r="I2448" s="203"/>
      <c r="J2448" s="199"/>
      <c r="K2448" s="199"/>
      <c r="L2448" s="204"/>
      <c r="M2448" s="205"/>
      <c r="N2448" s="206"/>
      <c r="O2448" s="206"/>
      <c r="P2448" s="206"/>
      <c r="Q2448" s="206"/>
      <c r="R2448" s="206"/>
      <c r="S2448" s="206"/>
      <c r="T2448" s="207"/>
      <c r="AT2448" s="208" t="s">
        <v>154</v>
      </c>
      <c r="AU2448" s="208" t="s">
        <v>78</v>
      </c>
      <c r="AV2448" s="13" t="s">
        <v>74</v>
      </c>
      <c r="AW2448" s="13" t="s">
        <v>31</v>
      </c>
      <c r="AX2448" s="13" t="s">
        <v>69</v>
      </c>
      <c r="AY2448" s="208" t="s">
        <v>144</v>
      </c>
    </row>
    <row r="2449" spans="1:65" s="14" customFormat="1" ht="10.199999999999999">
      <c r="B2449" s="209"/>
      <c r="C2449" s="210"/>
      <c r="D2449" s="200" t="s">
        <v>154</v>
      </c>
      <c r="E2449" s="211" t="s">
        <v>19</v>
      </c>
      <c r="F2449" s="212" t="s">
        <v>2657</v>
      </c>
      <c r="G2449" s="210"/>
      <c r="H2449" s="213">
        <v>3.52</v>
      </c>
      <c r="I2449" s="214"/>
      <c r="J2449" s="210"/>
      <c r="K2449" s="210"/>
      <c r="L2449" s="215"/>
      <c r="M2449" s="216"/>
      <c r="N2449" s="217"/>
      <c r="O2449" s="217"/>
      <c r="P2449" s="217"/>
      <c r="Q2449" s="217"/>
      <c r="R2449" s="217"/>
      <c r="S2449" s="217"/>
      <c r="T2449" s="218"/>
      <c r="AT2449" s="219" t="s">
        <v>154</v>
      </c>
      <c r="AU2449" s="219" t="s">
        <v>78</v>
      </c>
      <c r="AV2449" s="14" t="s">
        <v>78</v>
      </c>
      <c r="AW2449" s="14" t="s">
        <v>31</v>
      </c>
      <c r="AX2449" s="14" t="s">
        <v>69</v>
      </c>
      <c r="AY2449" s="219" t="s">
        <v>144</v>
      </c>
    </row>
    <row r="2450" spans="1:65" s="13" customFormat="1" ht="10.199999999999999">
      <c r="B2450" s="198"/>
      <c r="C2450" s="199"/>
      <c r="D2450" s="200" t="s">
        <v>154</v>
      </c>
      <c r="E2450" s="201" t="s">
        <v>19</v>
      </c>
      <c r="F2450" s="202" t="s">
        <v>2658</v>
      </c>
      <c r="G2450" s="199"/>
      <c r="H2450" s="201" t="s">
        <v>19</v>
      </c>
      <c r="I2450" s="203"/>
      <c r="J2450" s="199"/>
      <c r="K2450" s="199"/>
      <c r="L2450" s="204"/>
      <c r="M2450" s="205"/>
      <c r="N2450" s="206"/>
      <c r="O2450" s="206"/>
      <c r="P2450" s="206"/>
      <c r="Q2450" s="206"/>
      <c r="R2450" s="206"/>
      <c r="S2450" s="206"/>
      <c r="T2450" s="207"/>
      <c r="AT2450" s="208" t="s">
        <v>154</v>
      </c>
      <c r="AU2450" s="208" t="s">
        <v>78</v>
      </c>
      <c r="AV2450" s="13" t="s">
        <v>74</v>
      </c>
      <c r="AW2450" s="13" t="s">
        <v>31</v>
      </c>
      <c r="AX2450" s="13" t="s">
        <v>69</v>
      </c>
      <c r="AY2450" s="208" t="s">
        <v>144</v>
      </c>
    </row>
    <row r="2451" spans="1:65" s="14" customFormat="1" ht="10.199999999999999">
      <c r="B2451" s="209"/>
      <c r="C2451" s="210"/>
      <c r="D2451" s="200" t="s">
        <v>154</v>
      </c>
      <c r="E2451" s="211" t="s">
        <v>19</v>
      </c>
      <c r="F2451" s="212" t="s">
        <v>2659</v>
      </c>
      <c r="G2451" s="210"/>
      <c r="H2451" s="213">
        <v>15.07</v>
      </c>
      <c r="I2451" s="214"/>
      <c r="J2451" s="210"/>
      <c r="K2451" s="210"/>
      <c r="L2451" s="215"/>
      <c r="M2451" s="216"/>
      <c r="N2451" s="217"/>
      <c r="O2451" s="217"/>
      <c r="P2451" s="217"/>
      <c r="Q2451" s="217"/>
      <c r="R2451" s="217"/>
      <c r="S2451" s="217"/>
      <c r="T2451" s="218"/>
      <c r="AT2451" s="219" t="s">
        <v>154</v>
      </c>
      <c r="AU2451" s="219" t="s">
        <v>78</v>
      </c>
      <c r="AV2451" s="14" t="s">
        <v>78</v>
      </c>
      <c r="AW2451" s="14" t="s">
        <v>31</v>
      </c>
      <c r="AX2451" s="14" t="s">
        <v>69</v>
      </c>
      <c r="AY2451" s="219" t="s">
        <v>144</v>
      </c>
    </row>
    <row r="2452" spans="1:65" s="15" customFormat="1" ht="10.199999999999999">
      <c r="B2452" s="220"/>
      <c r="C2452" s="221"/>
      <c r="D2452" s="200" t="s">
        <v>154</v>
      </c>
      <c r="E2452" s="222" t="s">
        <v>19</v>
      </c>
      <c r="F2452" s="223" t="s">
        <v>158</v>
      </c>
      <c r="G2452" s="221"/>
      <c r="H2452" s="224">
        <v>18.59</v>
      </c>
      <c r="I2452" s="225"/>
      <c r="J2452" s="221"/>
      <c r="K2452" s="221"/>
      <c r="L2452" s="226"/>
      <c r="M2452" s="227"/>
      <c r="N2452" s="228"/>
      <c r="O2452" s="228"/>
      <c r="P2452" s="228"/>
      <c r="Q2452" s="228"/>
      <c r="R2452" s="228"/>
      <c r="S2452" s="228"/>
      <c r="T2452" s="229"/>
      <c r="AT2452" s="230" t="s">
        <v>154</v>
      </c>
      <c r="AU2452" s="230" t="s">
        <v>78</v>
      </c>
      <c r="AV2452" s="15" t="s">
        <v>106</v>
      </c>
      <c r="AW2452" s="15" t="s">
        <v>31</v>
      </c>
      <c r="AX2452" s="15" t="s">
        <v>74</v>
      </c>
      <c r="AY2452" s="230" t="s">
        <v>144</v>
      </c>
    </row>
    <row r="2453" spans="1:65" s="2" customFormat="1" ht="16.5" customHeight="1">
      <c r="A2453" s="36"/>
      <c r="B2453" s="37"/>
      <c r="C2453" s="231" t="s">
        <v>2660</v>
      </c>
      <c r="D2453" s="231" t="s">
        <v>195</v>
      </c>
      <c r="E2453" s="232" t="s">
        <v>2661</v>
      </c>
      <c r="F2453" s="233" t="s">
        <v>2662</v>
      </c>
      <c r="G2453" s="234" t="s">
        <v>1922</v>
      </c>
      <c r="H2453" s="235">
        <v>1</v>
      </c>
      <c r="I2453" s="236"/>
      <c r="J2453" s="237">
        <f>ROUND(I2453*H2453,2)</f>
        <v>0</v>
      </c>
      <c r="K2453" s="233" t="s">
        <v>19</v>
      </c>
      <c r="L2453" s="238"/>
      <c r="M2453" s="239" t="s">
        <v>19</v>
      </c>
      <c r="N2453" s="240" t="s">
        <v>40</v>
      </c>
      <c r="O2453" s="66"/>
      <c r="P2453" s="189">
        <f>O2453*H2453</f>
        <v>0</v>
      </c>
      <c r="Q2453" s="189">
        <v>0</v>
      </c>
      <c r="R2453" s="189">
        <f>Q2453*H2453</f>
        <v>0</v>
      </c>
      <c r="S2453" s="189">
        <v>0</v>
      </c>
      <c r="T2453" s="190">
        <f>S2453*H2453</f>
        <v>0</v>
      </c>
      <c r="U2453" s="36"/>
      <c r="V2453" s="36"/>
      <c r="W2453" s="36"/>
      <c r="X2453" s="36"/>
      <c r="Y2453" s="36"/>
      <c r="Z2453" s="36"/>
      <c r="AA2453" s="36"/>
      <c r="AB2453" s="36"/>
      <c r="AC2453" s="36"/>
      <c r="AD2453" s="36"/>
      <c r="AE2453" s="36"/>
      <c r="AR2453" s="191" t="s">
        <v>684</v>
      </c>
      <c r="AT2453" s="191" t="s">
        <v>195</v>
      </c>
      <c r="AU2453" s="191" t="s">
        <v>78</v>
      </c>
      <c r="AY2453" s="19" t="s">
        <v>144</v>
      </c>
      <c r="BE2453" s="192">
        <f>IF(N2453="základní",J2453,0)</f>
        <v>0</v>
      </c>
      <c r="BF2453" s="192">
        <f>IF(N2453="snížená",J2453,0)</f>
        <v>0</v>
      </c>
      <c r="BG2453" s="192">
        <f>IF(N2453="zákl. přenesená",J2453,0)</f>
        <v>0</v>
      </c>
      <c r="BH2453" s="192">
        <f>IF(N2453="sníž. přenesená",J2453,0)</f>
        <v>0</v>
      </c>
      <c r="BI2453" s="192">
        <f>IF(N2453="nulová",J2453,0)</f>
        <v>0</v>
      </c>
      <c r="BJ2453" s="19" t="s">
        <v>74</v>
      </c>
      <c r="BK2453" s="192">
        <f>ROUND(I2453*H2453,2)</f>
        <v>0</v>
      </c>
      <c r="BL2453" s="19" t="s">
        <v>542</v>
      </c>
      <c r="BM2453" s="191" t="s">
        <v>2663</v>
      </c>
    </row>
    <row r="2454" spans="1:65" s="13" customFormat="1" ht="10.199999999999999">
      <c r="B2454" s="198"/>
      <c r="C2454" s="199"/>
      <c r="D2454" s="200" t="s">
        <v>154</v>
      </c>
      <c r="E2454" s="201" t="s">
        <v>19</v>
      </c>
      <c r="F2454" s="202" t="s">
        <v>2631</v>
      </c>
      <c r="G2454" s="199"/>
      <c r="H2454" s="201" t="s">
        <v>19</v>
      </c>
      <c r="I2454" s="203"/>
      <c r="J2454" s="199"/>
      <c r="K2454" s="199"/>
      <c r="L2454" s="204"/>
      <c r="M2454" s="205"/>
      <c r="N2454" s="206"/>
      <c r="O2454" s="206"/>
      <c r="P2454" s="206"/>
      <c r="Q2454" s="206"/>
      <c r="R2454" s="206"/>
      <c r="S2454" s="206"/>
      <c r="T2454" s="207"/>
      <c r="AT2454" s="208" t="s">
        <v>154</v>
      </c>
      <c r="AU2454" s="208" t="s">
        <v>78</v>
      </c>
      <c r="AV2454" s="13" t="s">
        <v>74</v>
      </c>
      <c r="AW2454" s="13" t="s">
        <v>31</v>
      </c>
      <c r="AX2454" s="13" t="s">
        <v>69</v>
      </c>
      <c r="AY2454" s="208" t="s">
        <v>144</v>
      </c>
    </row>
    <row r="2455" spans="1:65" s="14" customFormat="1" ht="10.199999999999999">
      <c r="B2455" s="209"/>
      <c r="C2455" s="210"/>
      <c r="D2455" s="200" t="s">
        <v>154</v>
      </c>
      <c r="E2455" s="211" t="s">
        <v>19</v>
      </c>
      <c r="F2455" s="212" t="s">
        <v>74</v>
      </c>
      <c r="G2455" s="210"/>
      <c r="H2455" s="213">
        <v>1</v>
      </c>
      <c r="I2455" s="214"/>
      <c r="J2455" s="210"/>
      <c r="K2455" s="210"/>
      <c r="L2455" s="215"/>
      <c r="M2455" s="216"/>
      <c r="N2455" s="217"/>
      <c r="O2455" s="217"/>
      <c r="P2455" s="217"/>
      <c r="Q2455" s="217"/>
      <c r="R2455" s="217"/>
      <c r="S2455" s="217"/>
      <c r="T2455" s="218"/>
      <c r="AT2455" s="219" t="s">
        <v>154</v>
      </c>
      <c r="AU2455" s="219" t="s">
        <v>78</v>
      </c>
      <c r="AV2455" s="14" t="s">
        <v>78</v>
      </c>
      <c r="AW2455" s="14" t="s">
        <v>31</v>
      </c>
      <c r="AX2455" s="14" t="s">
        <v>69</v>
      </c>
      <c r="AY2455" s="219" t="s">
        <v>144</v>
      </c>
    </row>
    <row r="2456" spans="1:65" s="15" customFormat="1" ht="10.199999999999999">
      <c r="B2456" s="220"/>
      <c r="C2456" s="221"/>
      <c r="D2456" s="200" t="s">
        <v>154</v>
      </c>
      <c r="E2456" s="222" t="s">
        <v>19</v>
      </c>
      <c r="F2456" s="223" t="s">
        <v>158</v>
      </c>
      <c r="G2456" s="221"/>
      <c r="H2456" s="224">
        <v>1</v>
      </c>
      <c r="I2456" s="225"/>
      <c r="J2456" s="221"/>
      <c r="K2456" s="221"/>
      <c r="L2456" s="226"/>
      <c r="M2456" s="227"/>
      <c r="N2456" s="228"/>
      <c r="O2456" s="228"/>
      <c r="P2456" s="228"/>
      <c r="Q2456" s="228"/>
      <c r="R2456" s="228"/>
      <c r="S2456" s="228"/>
      <c r="T2456" s="229"/>
      <c r="AT2456" s="230" t="s">
        <v>154</v>
      </c>
      <c r="AU2456" s="230" t="s">
        <v>78</v>
      </c>
      <c r="AV2456" s="15" t="s">
        <v>106</v>
      </c>
      <c r="AW2456" s="15" t="s">
        <v>31</v>
      </c>
      <c r="AX2456" s="15" t="s">
        <v>74</v>
      </c>
      <c r="AY2456" s="230" t="s">
        <v>144</v>
      </c>
    </row>
    <row r="2457" spans="1:65" s="2" customFormat="1" ht="16.5" customHeight="1">
      <c r="A2457" s="36"/>
      <c r="B2457" s="37"/>
      <c r="C2457" s="231" t="s">
        <v>2664</v>
      </c>
      <c r="D2457" s="231" t="s">
        <v>195</v>
      </c>
      <c r="E2457" s="232" t="s">
        <v>2665</v>
      </c>
      <c r="F2457" s="233" t="s">
        <v>2666</v>
      </c>
      <c r="G2457" s="234" t="s">
        <v>1922</v>
      </c>
      <c r="H2457" s="235">
        <v>1</v>
      </c>
      <c r="I2457" s="236"/>
      <c r="J2457" s="237">
        <f>ROUND(I2457*H2457,2)</f>
        <v>0</v>
      </c>
      <c r="K2457" s="233" t="s">
        <v>19</v>
      </c>
      <c r="L2457" s="238"/>
      <c r="M2457" s="239" t="s">
        <v>19</v>
      </c>
      <c r="N2457" s="240" t="s">
        <v>40</v>
      </c>
      <c r="O2457" s="66"/>
      <c r="P2457" s="189">
        <f>O2457*H2457</f>
        <v>0</v>
      </c>
      <c r="Q2457" s="189">
        <v>0</v>
      </c>
      <c r="R2457" s="189">
        <f>Q2457*H2457</f>
        <v>0</v>
      </c>
      <c r="S2457" s="189">
        <v>0</v>
      </c>
      <c r="T2457" s="190">
        <f>S2457*H2457</f>
        <v>0</v>
      </c>
      <c r="U2457" s="36"/>
      <c r="V2457" s="36"/>
      <c r="W2457" s="36"/>
      <c r="X2457" s="36"/>
      <c r="Y2457" s="36"/>
      <c r="Z2457" s="36"/>
      <c r="AA2457" s="36"/>
      <c r="AB2457" s="36"/>
      <c r="AC2457" s="36"/>
      <c r="AD2457" s="36"/>
      <c r="AE2457" s="36"/>
      <c r="AR2457" s="191" t="s">
        <v>684</v>
      </c>
      <c r="AT2457" s="191" t="s">
        <v>195</v>
      </c>
      <c r="AU2457" s="191" t="s">
        <v>78</v>
      </c>
      <c r="AY2457" s="19" t="s">
        <v>144</v>
      </c>
      <c r="BE2457" s="192">
        <f>IF(N2457="základní",J2457,0)</f>
        <v>0</v>
      </c>
      <c r="BF2457" s="192">
        <f>IF(N2457="snížená",J2457,0)</f>
        <v>0</v>
      </c>
      <c r="BG2457" s="192">
        <f>IF(N2457="zákl. přenesená",J2457,0)</f>
        <v>0</v>
      </c>
      <c r="BH2457" s="192">
        <f>IF(N2457="sníž. přenesená",J2457,0)</f>
        <v>0</v>
      </c>
      <c r="BI2457" s="192">
        <f>IF(N2457="nulová",J2457,0)</f>
        <v>0</v>
      </c>
      <c r="BJ2457" s="19" t="s">
        <v>74</v>
      </c>
      <c r="BK2457" s="192">
        <f>ROUND(I2457*H2457,2)</f>
        <v>0</v>
      </c>
      <c r="BL2457" s="19" t="s">
        <v>542</v>
      </c>
      <c r="BM2457" s="191" t="s">
        <v>2667</v>
      </c>
    </row>
    <row r="2458" spans="1:65" s="13" customFormat="1" ht="10.199999999999999">
      <c r="B2458" s="198"/>
      <c r="C2458" s="199"/>
      <c r="D2458" s="200" t="s">
        <v>154</v>
      </c>
      <c r="E2458" s="201" t="s">
        <v>19</v>
      </c>
      <c r="F2458" s="202" t="s">
        <v>2631</v>
      </c>
      <c r="G2458" s="199"/>
      <c r="H2458" s="201" t="s">
        <v>19</v>
      </c>
      <c r="I2458" s="203"/>
      <c r="J2458" s="199"/>
      <c r="K2458" s="199"/>
      <c r="L2458" s="204"/>
      <c r="M2458" s="205"/>
      <c r="N2458" s="206"/>
      <c r="O2458" s="206"/>
      <c r="P2458" s="206"/>
      <c r="Q2458" s="206"/>
      <c r="R2458" s="206"/>
      <c r="S2458" s="206"/>
      <c r="T2458" s="207"/>
      <c r="AT2458" s="208" t="s">
        <v>154</v>
      </c>
      <c r="AU2458" s="208" t="s">
        <v>78</v>
      </c>
      <c r="AV2458" s="13" t="s">
        <v>74</v>
      </c>
      <c r="AW2458" s="13" t="s">
        <v>31</v>
      </c>
      <c r="AX2458" s="13" t="s">
        <v>69</v>
      </c>
      <c r="AY2458" s="208" t="s">
        <v>144</v>
      </c>
    </row>
    <row r="2459" spans="1:65" s="14" customFormat="1" ht="10.199999999999999">
      <c r="B2459" s="209"/>
      <c r="C2459" s="210"/>
      <c r="D2459" s="200" t="s">
        <v>154</v>
      </c>
      <c r="E2459" s="211" t="s">
        <v>19</v>
      </c>
      <c r="F2459" s="212" t="s">
        <v>74</v>
      </c>
      <c r="G2459" s="210"/>
      <c r="H2459" s="213">
        <v>1</v>
      </c>
      <c r="I2459" s="214"/>
      <c r="J2459" s="210"/>
      <c r="K2459" s="210"/>
      <c r="L2459" s="215"/>
      <c r="M2459" s="216"/>
      <c r="N2459" s="217"/>
      <c r="O2459" s="217"/>
      <c r="P2459" s="217"/>
      <c r="Q2459" s="217"/>
      <c r="R2459" s="217"/>
      <c r="S2459" s="217"/>
      <c r="T2459" s="218"/>
      <c r="AT2459" s="219" t="s">
        <v>154</v>
      </c>
      <c r="AU2459" s="219" t="s">
        <v>78</v>
      </c>
      <c r="AV2459" s="14" t="s">
        <v>78</v>
      </c>
      <c r="AW2459" s="14" t="s">
        <v>31</v>
      </c>
      <c r="AX2459" s="14" t="s">
        <v>69</v>
      </c>
      <c r="AY2459" s="219" t="s">
        <v>144</v>
      </c>
    </row>
    <row r="2460" spans="1:65" s="15" customFormat="1" ht="10.199999999999999">
      <c r="B2460" s="220"/>
      <c r="C2460" s="221"/>
      <c r="D2460" s="200" t="s">
        <v>154</v>
      </c>
      <c r="E2460" s="222" t="s">
        <v>19</v>
      </c>
      <c r="F2460" s="223" t="s">
        <v>158</v>
      </c>
      <c r="G2460" s="221"/>
      <c r="H2460" s="224">
        <v>1</v>
      </c>
      <c r="I2460" s="225"/>
      <c r="J2460" s="221"/>
      <c r="K2460" s="221"/>
      <c r="L2460" s="226"/>
      <c r="M2460" s="227"/>
      <c r="N2460" s="228"/>
      <c r="O2460" s="228"/>
      <c r="P2460" s="228"/>
      <c r="Q2460" s="228"/>
      <c r="R2460" s="228"/>
      <c r="S2460" s="228"/>
      <c r="T2460" s="229"/>
      <c r="AT2460" s="230" t="s">
        <v>154</v>
      </c>
      <c r="AU2460" s="230" t="s">
        <v>78</v>
      </c>
      <c r="AV2460" s="15" t="s">
        <v>106</v>
      </c>
      <c r="AW2460" s="15" t="s">
        <v>31</v>
      </c>
      <c r="AX2460" s="15" t="s">
        <v>74</v>
      </c>
      <c r="AY2460" s="230" t="s">
        <v>144</v>
      </c>
    </row>
    <row r="2461" spans="1:65" s="2" customFormat="1" ht="16.5" customHeight="1">
      <c r="A2461" s="36"/>
      <c r="B2461" s="37"/>
      <c r="C2461" s="180" t="s">
        <v>2668</v>
      </c>
      <c r="D2461" s="180" t="s">
        <v>146</v>
      </c>
      <c r="E2461" s="181" t="s">
        <v>2669</v>
      </c>
      <c r="F2461" s="182" t="s">
        <v>2670</v>
      </c>
      <c r="G2461" s="183" t="s">
        <v>653</v>
      </c>
      <c r="H2461" s="184">
        <v>4</v>
      </c>
      <c r="I2461" s="185"/>
      <c r="J2461" s="186">
        <f>ROUND(I2461*H2461,2)</f>
        <v>0</v>
      </c>
      <c r="K2461" s="182" t="s">
        <v>150</v>
      </c>
      <c r="L2461" s="41"/>
      <c r="M2461" s="187" t="s">
        <v>19</v>
      </c>
      <c r="N2461" s="188" t="s">
        <v>40</v>
      </c>
      <c r="O2461" s="66"/>
      <c r="P2461" s="189">
        <f>O2461*H2461</f>
        <v>0</v>
      </c>
      <c r="Q2461" s="189">
        <v>2.7E-4</v>
      </c>
      <c r="R2461" s="189">
        <f>Q2461*H2461</f>
        <v>1.08E-3</v>
      </c>
      <c r="S2461" s="189">
        <v>0</v>
      </c>
      <c r="T2461" s="190">
        <f>S2461*H2461</f>
        <v>0</v>
      </c>
      <c r="U2461" s="36"/>
      <c r="V2461" s="36"/>
      <c r="W2461" s="36"/>
      <c r="X2461" s="36"/>
      <c r="Y2461" s="36"/>
      <c r="Z2461" s="36"/>
      <c r="AA2461" s="36"/>
      <c r="AB2461" s="36"/>
      <c r="AC2461" s="36"/>
      <c r="AD2461" s="36"/>
      <c r="AE2461" s="36"/>
      <c r="AR2461" s="191" t="s">
        <v>542</v>
      </c>
      <c r="AT2461" s="191" t="s">
        <v>146</v>
      </c>
      <c r="AU2461" s="191" t="s">
        <v>78</v>
      </c>
      <c r="AY2461" s="19" t="s">
        <v>144</v>
      </c>
      <c r="BE2461" s="192">
        <f>IF(N2461="základní",J2461,0)</f>
        <v>0</v>
      </c>
      <c r="BF2461" s="192">
        <f>IF(N2461="snížená",J2461,0)</f>
        <v>0</v>
      </c>
      <c r="BG2461" s="192">
        <f>IF(N2461="zákl. přenesená",J2461,0)</f>
        <v>0</v>
      </c>
      <c r="BH2461" s="192">
        <f>IF(N2461="sníž. přenesená",J2461,0)</f>
        <v>0</v>
      </c>
      <c r="BI2461" s="192">
        <f>IF(N2461="nulová",J2461,0)</f>
        <v>0</v>
      </c>
      <c r="BJ2461" s="19" t="s">
        <v>74</v>
      </c>
      <c r="BK2461" s="192">
        <f>ROUND(I2461*H2461,2)</f>
        <v>0</v>
      </c>
      <c r="BL2461" s="19" t="s">
        <v>542</v>
      </c>
      <c r="BM2461" s="191" t="s">
        <v>2671</v>
      </c>
    </row>
    <row r="2462" spans="1:65" s="2" customFormat="1" ht="10.199999999999999">
      <c r="A2462" s="36"/>
      <c r="B2462" s="37"/>
      <c r="C2462" s="38"/>
      <c r="D2462" s="193" t="s">
        <v>152</v>
      </c>
      <c r="E2462" s="38"/>
      <c r="F2462" s="194" t="s">
        <v>2672</v>
      </c>
      <c r="G2462" s="38"/>
      <c r="H2462" s="38"/>
      <c r="I2462" s="195"/>
      <c r="J2462" s="38"/>
      <c r="K2462" s="38"/>
      <c r="L2462" s="41"/>
      <c r="M2462" s="196"/>
      <c r="N2462" s="197"/>
      <c r="O2462" s="66"/>
      <c r="P2462" s="66"/>
      <c r="Q2462" s="66"/>
      <c r="R2462" s="66"/>
      <c r="S2462" s="66"/>
      <c r="T2462" s="67"/>
      <c r="U2462" s="36"/>
      <c r="V2462" s="36"/>
      <c r="W2462" s="36"/>
      <c r="X2462" s="36"/>
      <c r="Y2462" s="36"/>
      <c r="Z2462" s="36"/>
      <c r="AA2462" s="36"/>
      <c r="AB2462" s="36"/>
      <c r="AC2462" s="36"/>
      <c r="AD2462" s="36"/>
      <c r="AE2462" s="36"/>
      <c r="AT2462" s="19" t="s">
        <v>152</v>
      </c>
      <c r="AU2462" s="19" t="s">
        <v>78</v>
      </c>
    </row>
    <row r="2463" spans="1:65" s="13" customFormat="1" ht="10.199999999999999">
      <c r="B2463" s="198"/>
      <c r="C2463" s="199"/>
      <c r="D2463" s="200" t="s">
        <v>154</v>
      </c>
      <c r="E2463" s="201" t="s">
        <v>19</v>
      </c>
      <c r="F2463" s="202" t="s">
        <v>2624</v>
      </c>
      <c r="G2463" s="199"/>
      <c r="H2463" s="201" t="s">
        <v>19</v>
      </c>
      <c r="I2463" s="203"/>
      <c r="J2463" s="199"/>
      <c r="K2463" s="199"/>
      <c r="L2463" s="204"/>
      <c r="M2463" s="205"/>
      <c r="N2463" s="206"/>
      <c r="O2463" s="206"/>
      <c r="P2463" s="206"/>
      <c r="Q2463" s="206"/>
      <c r="R2463" s="206"/>
      <c r="S2463" s="206"/>
      <c r="T2463" s="207"/>
      <c r="AT2463" s="208" t="s">
        <v>154</v>
      </c>
      <c r="AU2463" s="208" t="s">
        <v>78</v>
      </c>
      <c r="AV2463" s="13" t="s">
        <v>74</v>
      </c>
      <c r="AW2463" s="13" t="s">
        <v>31</v>
      </c>
      <c r="AX2463" s="13" t="s">
        <v>69</v>
      </c>
      <c r="AY2463" s="208" t="s">
        <v>144</v>
      </c>
    </row>
    <row r="2464" spans="1:65" s="13" customFormat="1" ht="10.199999999999999">
      <c r="B2464" s="198"/>
      <c r="C2464" s="199"/>
      <c r="D2464" s="200" t="s">
        <v>154</v>
      </c>
      <c r="E2464" s="201" t="s">
        <v>19</v>
      </c>
      <c r="F2464" s="202" t="s">
        <v>2673</v>
      </c>
      <c r="G2464" s="199"/>
      <c r="H2464" s="201" t="s">
        <v>19</v>
      </c>
      <c r="I2464" s="203"/>
      <c r="J2464" s="199"/>
      <c r="K2464" s="199"/>
      <c r="L2464" s="204"/>
      <c r="M2464" s="205"/>
      <c r="N2464" s="206"/>
      <c r="O2464" s="206"/>
      <c r="P2464" s="206"/>
      <c r="Q2464" s="206"/>
      <c r="R2464" s="206"/>
      <c r="S2464" s="206"/>
      <c r="T2464" s="207"/>
      <c r="AT2464" s="208" t="s">
        <v>154</v>
      </c>
      <c r="AU2464" s="208" t="s">
        <v>78</v>
      </c>
      <c r="AV2464" s="13" t="s">
        <v>74</v>
      </c>
      <c r="AW2464" s="13" t="s">
        <v>31</v>
      </c>
      <c r="AX2464" s="13" t="s">
        <v>69</v>
      </c>
      <c r="AY2464" s="208" t="s">
        <v>144</v>
      </c>
    </row>
    <row r="2465" spans="1:65" s="14" customFormat="1" ht="10.199999999999999">
      <c r="B2465" s="209"/>
      <c r="C2465" s="210"/>
      <c r="D2465" s="200" t="s">
        <v>154</v>
      </c>
      <c r="E2465" s="211" t="s">
        <v>19</v>
      </c>
      <c r="F2465" s="212" t="s">
        <v>106</v>
      </c>
      <c r="G2465" s="210"/>
      <c r="H2465" s="213">
        <v>4</v>
      </c>
      <c r="I2465" s="214"/>
      <c r="J2465" s="210"/>
      <c r="K2465" s="210"/>
      <c r="L2465" s="215"/>
      <c r="M2465" s="216"/>
      <c r="N2465" s="217"/>
      <c r="O2465" s="217"/>
      <c r="P2465" s="217"/>
      <c r="Q2465" s="217"/>
      <c r="R2465" s="217"/>
      <c r="S2465" s="217"/>
      <c r="T2465" s="218"/>
      <c r="AT2465" s="219" t="s">
        <v>154</v>
      </c>
      <c r="AU2465" s="219" t="s">
        <v>78</v>
      </c>
      <c r="AV2465" s="14" t="s">
        <v>78</v>
      </c>
      <c r="AW2465" s="14" t="s">
        <v>31</v>
      </c>
      <c r="AX2465" s="14" t="s">
        <v>69</v>
      </c>
      <c r="AY2465" s="219" t="s">
        <v>144</v>
      </c>
    </row>
    <row r="2466" spans="1:65" s="15" customFormat="1" ht="10.199999999999999">
      <c r="B2466" s="220"/>
      <c r="C2466" s="221"/>
      <c r="D2466" s="200" t="s">
        <v>154</v>
      </c>
      <c r="E2466" s="222" t="s">
        <v>19</v>
      </c>
      <c r="F2466" s="223" t="s">
        <v>158</v>
      </c>
      <c r="G2466" s="221"/>
      <c r="H2466" s="224">
        <v>4</v>
      </c>
      <c r="I2466" s="225"/>
      <c r="J2466" s="221"/>
      <c r="K2466" s="221"/>
      <c r="L2466" s="226"/>
      <c r="M2466" s="227"/>
      <c r="N2466" s="228"/>
      <c r="O2466" s="228"/>
      <c r="P2466" s="228"/>
      <c r="Q2466" s="228"/>
      <c r="R2466" s="228"/>
      <c r="S2466" s="228"/>
      <c r="T2466" s="229"/>
      <c r="AT2466" s="230" t="s">
        <v>154</v>
      </c>
      <c r="AU2466" s="230" t="s">
        <v>78</v>
      </c>
      <c r="AV2466" s="15" t="s">
        <v>106</v>
      </c>
      <c r="AW2466" s="15" t="s">
        <v>31</v>
      </c>
      <c r="AX2466" s="15" t="s">
        <v>74</v>
      </c>
      <c r="AY2466" s="230" t="s">
        <v>144</v>
      </c>
    </row>
    <row r="2467" spans="1:65" s="2" customFormat="1" ht="16.5" customHeight="1">
      <c r="A2467" s="36"/>
      <c r="B2467" s="37"/>
      <c r="C2467" s="231" t="s">
        <v>2674</v>
      </c>
      <c r="D2467" s="231" t="s">
        <v>195</v>
      </c>
      <c r="E2467" s="232" t="s">
        <v>2675</v>
      </c>
      <c r="F2467" s="233" t="s">
        <v>2676</v>
      </c>
      <c r="G2467" s="234" t="s">
        <v>1922</v>
      </c>
      <c r="H2467" s="235">
        <v>4</v>
      </c>
      <c r="I2467" s="236"/>
      <c r="J2467" s="237">
        <f>ROUND(I2467*H2467,2)</f>
        <v>0</v>
      </c>
      <c r="K2467" s="233" t="s">
        <v>19</v>
      </c>
      <c r="L2467" s="238"/>
      <c r="M2467" s="239" t="s">
        <v>19</v>
      </c>
      <c r="N2467" s="240" t="s">
        <v>40</v>
      </c>
      <c r="O2467" s="66"/>
      <c r="P2467" s="189">
        <f>O2467*H2467</f>
        <v>0</v>
      </c>
      <c r="Q2467" s="189">
        <v>0</v>
      </c>
      <c r="R2467" s="189">
        <f>Q2467*H2467</f>
        <v>0</v>
      </c>
      <c r="S2467" s="189">
        <v>0</v>
      </c>
      <c r="T2467" s="190">
        <f>S2467*H2467</f>
        <v>0</v>
      </c>
      <c r="U2467" s="36"/>
      <c r="V2467" s="36"/>
      <c r="W2467" s="36"/>
      <c r="X2467" s="36"/>
      <c r="Y2467" s="36"/>
      <c r="Z2467" s="36"/>
      <c r="AA2467" s="36"/>
      <c r="AB2467" s="36"/>
      <c r="AC2467" s="36"/>
      <c r="AD2467" s="36"/>
      <c r="AE2467" s="36"/>
      <c r="AR2467" s="191" t="s">
        <v>684</v>
      </c>
      <c r="AT2467" s="191" t="s">
        <v>195</v>
      </c>
      <c r="AU2467" s="191" t="s">
        <v>78</v>
      </c>
      <c r="AY2467" s="19" t="s">
        <v>144</v>
      </c>
      <c r="BE2467" s="192">
        <f>IF(N2467="základní",J2467,0)</f>
        <v>0</v>
      </c>
      <c r="BF2467" s="192">
        <f>IF(N2467="snížená",J2467,0)</f>
        <v>0</v>
      </c>
      <c r="BG2467" s="192">
        <f>IF(N2467="zákl. přenesená",J2467,0)</f>
        <v>0</v>
      </c>
      <c r="BH2467" s="192">
        <f>IF(N2467="sníž. přenesená",J2467,0)</f>
        <v>0</v>
      </c>
      <c r="BI2467" s="192">
        <f>IF(N2467="nulová",J2467,0)</f>
        <v>0</v>
      </c>
      <c r="BJ2467" s="19" t="s">
        <v>74</v>
      </c>
      <c r="BK2467" s="192">
        <f>ROUND(I2467*H2467,2)</f>
        <v>0</v>
      </c>
      <c r="BL2467" s="19" t="s">
        <v>542</v>
      </c>
      <c r="BM2467" s="191" t="s">
        <v>2677</v>
      </c>
    </row>
    <row r="2468" spans="1:65" s="13" customFormat="1" ht="10.199999999999999">
      <c r="B2468" s="198"/>
      <c r="C2468" s="199"/>
      <c r="D2468" s="200" t="s">
        <v>154</v>
      </c>
      <c r="E2468" s="201" t="s">
        <v>19</v>
      </c>
      <c r="F2468" s="202" t="s">
        <v>2631</v>
      </c>
      <c r="G2468" s="199"/>
      <c r="H2468" s="201" t="s">
        <v>19</v>
      </c>
      <c r="I2468" s="203"/>
      <c r="J2468" s="199"/>
      <c r="K2468" s="199"/>
      <c r="L2468" s="204"/>
      <c r="M2468" s="205"/>
      <c r="N2468" s="206"/>
      <c r="O2468" s="206"/>
      <c r="P2468" s="206"/>
      <c r="Q2468" s="206"/>
      <c r="R2468" s="206"/>
      <c r="S2468" s="206"/>
      <c r="T2468" s="207"/>
      <c r="AT2468" s="208" t="s">
        <v>154</v>
      </c>
      <c r="AU2468" s="208" t="s">
        <v>78</v>
      </c>
      <c r="AV2468" s="13" t="s">
        <v>74</v>
      </c>
      <c r="AW2468" s="13" t="s">
        <v>31</v>
      </c>
      <c r="AX2468" s="13" t="s">
        <v>69</v>
      </c>
      <c r="AY2468" s="208" t="s">
        <v>144</v>
      </c>
    </row>
    <row r="2469" spans="1:65" s="14" customFormat="1" ht="10.199999999999999">
      <c r="B2469" s="209"/>
      <c r="C2469" s="210"/>
      <c r="D2469" s="200" t="s">
        <v>154</v>
      </c>
      <c r="E2469" s="211" t="s">
        <v>19</v>
      </c>
      <c r="F2469" s="212" t="s">
        <v>106</v>
      </c>
      <c r="G2469" s="210"/>
      <c r="H2469" s="213">
        <v>4</v>
      </c>
      <c r="I2469" s="214"/>
      <c r="J2469" s="210"/>
      <c r="K2469" s="210"/>
      <c r="L2469" s="215"/>
      <c r="M2469" s="216"/>
      <c r="N2469" s="217"/>
      <c r="O2469" s="217"/>
      <c r="P2469" s="217"/>
      <c r="Q2469" s="217"/>
      <c r="R2469" s="217"/>
      <c r="S2469" s="217"/>
      <c r="T2469" s="218"/>
      <c r="AT2469" s="219" t="s">
        <v>154</v>
      </c>
      <c r="AU2469" s="219" t="s">
        <v>78</v>
      </c>
      <c r="AV2469" s="14" t="s">
        <v>78</v>
      </c>
      <c r="AW2469" s="14" t="s">
        <v>31</v>
      </c>
      <c r="AX2469" s="14" t="s">
        <v>69</v>
      </c>
      <c r="AY2469" s="219" t="s">
        <v>144</v>
      </c>
    </row>
    <row r="2470" spans="1:65" s="15" customFormat="1" ht="10.199999999999999">
      <c r="B2470" s="220"/>
      <c r="C2470" s="221"/>
      <c r="D2470" s="200" t="s">
        <v>154</v>
      </c>
      <c r="E2470" s="222" t="s">
        <v>19</v>
      </c>
      <c r="F2470" s="223" t="s">
        <v>158</v>
      </c>
      <c r="G2470" s="221"/>
      <c r="H2470" s="224">
        <v>4</v>
      </c>
      <c r="I2470" s="225"/>
      <c r="J2470" s="221"/>
      <c r="K2470" s="221"/>
      <c r="L2470" s="226"/>
      <c r="M2470" s="227"/>
      <c r="N2470" s="228"/>
      <c r="O2470" s="228"/>
      <c r="P2470" s="228"/>
      <c r="Q2470" s="228"/>
      <c r="R2470" s="228"/>
      <c r="S2470" s="228"/>
      <c r="T2470" s="229"/>
      <c r="AT2470" s="230" t="s">
        <v>154</v>
      </c>
      <c r="AU2470" s="230" t="s">
        <v>78</v>
      </c>
      <c r="AV2470" s="15" t="s">
        <v>106</v>
      </c>
      <c r="AW2470" s="15" t="s">
        <v>31</v>
      </c>
      <c r="AX2470" s="15" t="s">
        <v>74</v>
      </c>
      <c r="AY2470" s="230" t="s">
        <v>144</v>
      </c>
    </row>
    <row r="2471" spans="1:65" s="2" customFormat="1" ht="21.75" customHeight="1">
      <c r="A2471" s="36"/>
      <c r="B2471" s="37"/>
      <c r="C2471" s="180" t="s">
        <v>2678</v>
      </c>
      <c r="D2471" s="180" t="s">
        <v>146</v>
      </c>
      <c r="E2471" s="181" t="s">
        <v>2679</v>
      </c>
      <c r="F2471" s="182" t="s">
        <v>2680</v>
      </c>
      <c r="G2471" s="183" t="s">
        <v>232</v>
      </c>
      <c r="H2471" s="184">
        <v>3.96</v>
      </c>
      <c r="I2471" s="185"/>
      <c r="J2471" s="186">
        <f>ROUND(I2471*H2471,2)</f>
        <v>0</v>
      </c>
      <c r="K2471" s="182" t="s">
        <v>150</v>
      </c>
      <c r="L2471" s="41"/>
      <c r="M2471" s="187" t="s">
        <v>19</v>
      </c>
      <c r="N2471" s="188" t="s">
        <v>40</v>
      </c>
      <c r="O2471" s="66"/>
      <c r="P2471" s="189">
        <f>O2471*H2471</f>
        <v>0</v>
      </c>
      <c r="Q2471" s="189">
        <v>2.5999999999999998E-4</v>
      </c>
      <c r="R2471" s="189">
        <f>Q2471*H2471</f>
        <v>1.0295999999999999E-3</v>
      </c>
      <c r="S2471" s="189">
        <v>0</v>
      </c>
      <c r="T2471" s="190">
        <f>S2471*H2471</f>
        <v>0</v>
      </c>
      <c r="U2471" s="36"/>
      <c r="V2471" s="36"/>
      <c r="W2471" s="36"/>
      <c r="X2471" s="36"/>
      <c r="Y2471" s="36"/>
      <c r="Z2471" s="36"/>
      <c r="AA2471" s="36"/>
      <c r="AB2471" s="36"/>
      <c r="AC2471" s="36"/>
      <c r="AD2471" s="36"/>
      <c r="AE2471" s="36"/>
      <c r="AR2471" s="191" t="s">
        <v>542</v>
      </c>
      <c r="AT2471" s="191" t="s">
        <v>146</v>
      </c>
      <c r="AU2471" s="191" t="s">
        <v>78</v>
      </c>
      <c r="AY2471" s="19" t="s">
        <v>144</v>
      </c>
      <c r="BE2471" s="192">
        <f>IF(N2471="základní",J2471,0)</f>
        <v>0</v>
      </c>
      <c r="BF2471" s="192">
        <f>IF(N2471="snížená",J2471,0)</f>
        <v>0</v>
      </c>
      <c r="BG2471" s="192">
        <f>IF(N2471="zákl. přenesená",J2471,0)</f>
        <v>0</v>
      </c>
      <c r="BH2471" s="192">
        <f>IF(N2471="sníž. přenesená",J2471,0)</f>
        <v>0</v>
      </c>
      <c r="BI2471" s="192">
        <f>IF(N2471="nulová",J2471,0)</f>
        <v>0</v>
      </c>
      <c r="BJ2471" s="19" t="s">
        <v>74</v>
      </c>
      <c r="BK2471" s="192">
        <f>ROUND(I2471*H2471,2)</f>
        <v>0</v>
      </c>
      <c r="BL2471" s="19" t="s">
        <v>542</v>
      </c>
      <c r="BM2471" s="191" t="s">
        <v>2681</v>
      </c>
    </row>
    <row r="2472" spans="1:65" s="2" customFormat="1" ht="10.199999999999999">
      <c r="A2472" s="36"/>
      <c r="B2472" s="37"/>
      <c r="C2472" s="38"/>
      <c r="D2472" s="193" t="s">
        <v>152</v>
      </c>
      <c r="E2472" s="38"/>
      <c r="F2472" s="194" t="s">
        <v>2682</v>
      </c>
      <c r="G2472" s="38"/>
      <c r="H2472" s="38"/>
      <c r="I2472" s="195"/>
      <c r="J2472" s="38"/>
      <c r="K2472" s="38"/>
      <c r="L2472" s="41"/>
      <c r="M2472" s="196"/>
      <c r="N2472" s="197"/>
      <c r="O2472" s="66"/>
      <c r="P2472" s="66"/>
      <c r="Q2472" s="66"/>
      <c r="R2472" s="66"/>
      <c r="S2472" s="66"/>
      <c r="T2472" s="67"/>
      <c r="U2472" s="36"/>
      <c r="V2472" s="36"/>
      <c r="W2472" s="36"/>
      <c r="X2472" s="36"/>
      <c r="Y2472" s="36"/>
      <c r="Z2472" s="36"/>
      <c r="AA2472" s="36"/>
      <c r="AB2472" s="36"/>
      <c r="AC2472" s="36"/>
      <c r="AD2472" s="36"/>
      <c r="AE2472" s="36"/>
      <c r="AT2472" s="19" t="s">
        <v>152</v>
      </c>
      <c r="AU2472" s="19" t="s">
        <v>78</v>
      </c>
    </row>
    <row r="2473" spans="1:65" s="13" customFormat="1" ht="10.199999999999999">
      <c r="B2473" s="198"/>
      <c r="C2473" s="199"/>
      <c r="D2473" s="200" t="s">
        <v>154</v>
      </c>
      <c r="E2473" s="201" t="s">
        <v>19</v>
      </c>
      <c r="F2473" s="202" t="s">
        <v>2683</v>
      </c>
      <c r="G2473" s="199"/>
      <c r="H2473" s="201" t="s">
        <v>19</v>
      </c>
      <c r="I2473" s="203"/>
      <c r="J2473" s="199"/>
      <c r="K2473" s="199"/>
      <c r="L2473" s="204"/>
      <c r="M2473" s="205"/>
      <c r="N2473" s="206"/>
      <c r="O2473" s="206"/>
      <c r="P2473" s="206"/>
      <c r="Q2473" s="206"/>
      <c r="R2473" s="206"/>
      <c r="S2473" s="206"/>
      <c r="T2473" s="207"/>
      <c r="AT2473" s="208" t="s">
        <v>154</v>
      </c>
      <c r="AU2473" s="208" t="s">
        <v>78</v>
      </c>
      <c r="AV2473" s="13" t="s">
        <v>74</v>
      </c>
      <c r="AW2473" s="13" t="s">
        <v>31</v>
      </c>
      <c r="AX2473" s="13" t="s">
        <v>69</v>
      </c>
      <c r="AY2473" s="208" t="s">
        <v>144</v>
      </c>
    </row>
    <row r="2474" spans="1:65" s="13" customFormat="1" ht="10.199999999999999">
      <c r="B2474" s="198"/>
      <c r="C2474" s="199"/>
      <c r="D2474" s="200" t="s">
        <v>154</v>
      </c>
      <c r="E2474" s="201" t="s">
        <v>19</v>
      </c>
      <c r="F2474" s="202" t="s">
        <v>2641</v>
      </c>
      <c r="G2474" s="199"/>
      <c r="H2474" s="201" t="s">
        <v>19</v>
      </c>
      <c r="I2474" s="203"/>
      <c r="J2474" s="199"/>
      <c r="K2474" s="199"/>
      <c r="L2474" s="204"/>
      <c r="M2474" s="205"/>
      <c r="N2474" s="206"/>
      <c r="O2474" s="206"/>
      <c r="P2474" s="206"/>
      <c r="Q2474" s="206"/>
      <c r="R2474" s="206"/>
      <c r="S2474" s="206"/>
      <c r="T2474" s="207"/>
      <c r="AT2474" s="208" t="s">
        <v>154</v>
      </c>
      <c r="AU2474" s="208" t="s">
        <v>78</v>
      </c>
      <c r="AV2474" s="13" t="s">
        <v>74</v>
      </c>
      <c r="AW2474" s="13" t="s">
        <v>31</v>
      </c>
      <c r="AX2474" s="13" t="s">
        <v>69</v>
      </c>
      <c r="AY2474" s="208" t="s">
        <v>144</v>
      </c>
    </row>
    <row r="2475" spans="1:65" s="14" customFormat="1" ht="10.199999999999999">
      <c r="B2475" s="209"/>
      <c r="C2475" s="210"/>
      <c r="D2475" s="200" t="s">
        <v>154</v>
      </c>
      <c r="E2475" s="211" t="s">
        <v>19</v>
      </c>
      <c r="F2475" s="212" t="s">
        <v>2684</v>
      </c>
      <c r="G2475" s="210"/>
      <c r="H2475" s="213">
        <v>3.96</v>
      </c>
      <c r="I2475" s="214"/>
      <c r="J2475" s="210"/>
      <c r="K2475" s="210"/>
      <c r="L2475" s="215"/>
      <c r="M2475" s="216"/>
      <c r="N2475" s="217"/>
      <c r="O2475" s="217"/>
      <c r="P2475" s="217"/>
      <c r="Q2475" s="217"/>
      <c r="R2475" s="217"/>
      <c r="S2475" s="217"/>
      <c r="T2475" s="218"/>
      <c r="AT2475" s="219" t="s">
        <v>154</v>
      </c>
      <c r="AU2475" s="219" t="s">
        <v>78</v>
      </c>
      <c r="AV2475" s="14" t="s">
        <v>78</v>
      </c>
      <c r="AW2475" s="14" t="s">
        <v>31</v>
      </c>
      <c r="AX2475" s="14" t="s">
        <v>69</v>
      </c>
      <c r="AY2475" s="219" t="s">
        <v>144</v>
      </c>
    </row>
    <row r="2476" spans="1:65" s="15" customFormat="1" ht="10.199999999999999">
      <c r="B2476" s="220"/>
      <c r="C2476" s="221"/>
      <c r="D2476" s="200" t="s">
        <v>154</v>
      </c>
      <c r="E2476" s="222" t="s">
        <v>19</v>
      </c>
      <c r="F2476" s="223" t="s">
        <v>158</v>
      </c>
      <c r="G2476" s="221"/>
      <c r="H2476" s="224">
        <v>3.96</v>
      </c>
      <c r="I2476" s="225"/>
      <c r="J2476" s="221"/>
      <c r="K2476" s="221"/>
      <c r="L2476" s="226"/>
      <c r="M2476" s="227"/>
      <c r="N2476" s="228"/>
      <c r="O2476" s="228"/>
      <c r="P2476" s="228"/>
      <c r="Q2476" s="228"/>
      <c r="R2476" s="228"/>
      <c r="S2476" s="228"/>
      <c r="T2476" s="229"/>
      <c r="AT2476" s="230" t="s">
        <v>154</v>
      </c>
      <c r="AU2476" s="230" t="s">
        <v>78</v>
      </c>
      <c r="AV2476" s="15" t="s">
        <v>106</v>
      </c>
      <c r="AW2476" s="15" t="s">
        <v>31</v>
      </c>
      <c r="AX2476" s="15" t="s">
        <v>74</v>
      </c>
      <c r="AY2476" s="230" t="s">
        <v>144</v>
      </c>
    </row>
    <row r="2477" spans="1:65" s="2" customFormat="1" ht="16.5" customHeight="1">
      <c r="A2477" s="36"/>
      <c r="B2477" s="37"/>
      <c r="C2477" s="231" t="s">
        <v>2685</v>
      </c>
      <c r="D2477" s="231" t="s">
        <v>195</v>
      </c>
      <c r="E2477" s="232" t="s">
        <v>2686</v>
      </c>
      <c r="F2477" s="233" t="s">
        <v>2687</v>
      </c>
      <c r="G2477" s="234" t="s">
        <v>1922</v>
      </c>
      <c r="H2477" s="235">
        <v>1</v>
      </c>
      <c r="I2477" s="236"/>
      <c r="J2477" s="237">
        <f>ROUND(I2477*H2477,2)</f>
        <v>0</v>
      </c>
      <c r="K2477" s="233" t="s">
        <v>19</v>
      </c>
      <c r="L2477" s="238"/>
      <c r="M2477" s="239" t="s">
        <v>19</v>
      </c>
      <c r="N2477" s="240" t="s">
        <v>40</v>
      </c>
      <c r="O2477" s="66"/>
      <c r="P2477" s="189">
        <f>O2477*H2477</f>
        <v>0</v>
      </c>
      <c r="Q2477" s="189">
        <v>0</v>
      </c>
      <c r="R2477" s="189">
        <f>Q2477*H2477</f>
        <v>0</v>
      </c>
      <c r="S2477" s="189">
        <v>0</v>
      </c>
      <c r="T2477" s="190">
        <f>S2477*H2477</f>
        <v>0</v>
      </c>
      <c r="U2477" s="36"/>
      <c r="V2477" s="36"/>
      <c r="W2477" s="36"/>
      <c r="X2477" s="36"/>
      <c r="Y2477" s="36"/>
      <c r="Z2477" s="36"/>
      <c r="AA2477" s="36"/>
      <c r="AB2477" s="36"/>
      <c r="AC2477" s="36"/>
      <c r="AD2477" s="36"/>
      <c r="AE2477" s="36"/>
      <c r="AR2477" s="191" t="s">
        <v>684</v>
      </c>
      <c r="AT2477" s="191" t="s">
        <v>195</v>
      </c>
      <c r="AU2477" s="191" t="s">
        <v>78</v>
      </c>
      <c r="AY2477" s="19" t="s">
        <v>144</v>
      </c>
      <c r="BE2477" s="192">
        <f>IF(N2477="základní",J2477,0)</f>
        <v>0</v>
      </c>
      <c r="BF2477" s="192">
        <f>IF(N2477="snížená",J2477,0)</f>
        <v>0</v>
      </c>
      <c r="BG2477" s="192">
        <f>IF(N2477="zákl. přenesená",J2477,0)</f>
        <v>0</v>
      </c>
      <c r="BH2477" s="192">
        <f>IF(N2477="sníž. přenesená",J2477,0)</f>
        <v>0</v>
      </c>
      <c r="BI2477" s="192">
        <f>IF(N2477="nulová",J2477,0)</f>
        <v>0</v>
      </c>
      <c r="BJ2477" s="19" t="s">
        <v>74</v>
      </c>
      <c r="BK2477" s="192">
        <f>ROUND(I2477*H2477,2)</f>
        <v>0</v>
      </c>
      <c r="BL2477" s="19" t="s">
        <v>542</v>
      </c>
      <c r="BM2477" s="191" t="s">
        <v>2688</v>
      </c>
    </row>
    <row r="2478" spans="1:65" s="13" customFormat="1" ht="10.199999999999999">
      <c r="B2478" s="198"/>
      <c r="C2478" s="199"/>
      <c r="D2478" s="200" t="s">
        <v>154</v>
      </c>
      <c r="E2478" s="201" t="s">
        <v>19</v>
      </c>
      <c r="F2478" s="202" t="s">
        <v>2631</v>
      </c>
      <c r="G2478" s="199"/>
      <c r="H2478" s="201" t="s">
        <v>19</v>
      </c>
      <c r="I2478" s="203"/>
      <c r="J2478" s="199"/>
      <c r="K2478" s="199"/>
      <c r="L2478" s="204"/>
      <c r="M2478" s="205"/>
      <c r="N2478" s="206"/>
      <c r="O2478" s="206"/>
      <c r="P2478" s="206"/>
      <c r="Q2478" s="206"/>
      <c r="R2478" s="206"/>
      <c r="S2478" s="206"/>
      <c r="T2478" s="207"/>
      <c r="AT2478" s="208" t="s">
        <v>154</v>
      </c>
      <c r="AU2478" s="208" t="s">
        <v>78</v>
      </c>
      <c r="AV2478" s="13" t="s">
        <v>74</v>
      </c>
      <c r="AW2478" s="13" t="s">
        <v>31</v>
      </c>
      <c r="AX2478" s="13" t="s">
        <v>69</v>
      </c>
      <c r="AY2478" s="208" t="s">
        <v>144</v>
      </c>
    </row>
    <row r="2479" spans="1:65" s="14" customFormat="1" ht="10.199999999999999">
      <c r="B2479" s="209"/>
      <c r="C2479" s="210"/>
      <c r="D2479" s="200" t="s">
        <v>154</v>
      </c>
      <c r="E2479" s="211" t="s">
        <v>19</v>
      </c>
      <c r="F2479" s="212" t="s">
        <v>74</v>
      </c>
      <c r="G2479" s="210"/>
      <c r="H2479" s="213">
        <v>1</v>
      </c>
      <c r="I2479" s="214"/>
      <c r="J2479" s="210"/>
      <c r="K2479" s="210"/>
      <c r="L2479" s="215"/>
      <c r="M2479" s="216"/>
      <c r="N2479" s="217"/>
      <c r="O2479" s="217"/>
      <c r="P2479" s="217"/>
      <c r="Q2479" s="217"/>
      <c r="R2479" s="217"/>
      <c r="S2479" s="217"/>
      <c r="T2479" s="218"/>
      <c r="AT2479" s="219" t="s">
        <v>154</v>
      </c>
      <c r="AU2479" s="219" t="s">
        <v>78</v>
      </c>
      <c r="AV2479" s="14" t="s">
        <v>78</v>
      </c>
      <c r="AW2479" s="14" t="s">
        <v>31</v>
      </c>
      <c r="AX2479" s="14" t="s">
        <v>69</v>
      </c>
      <c r="AY2479" s="219" t="s">
        <v>144</v>
      </c>
    </row>
    <row r="2480" spans="1:65" s="15" customFormat="1" ht="10.199999999999999">
      <c r="B2480" s="220"/>
      <c r="C2480" s="221"/>
      <c r="D2480" s="200" t="s">
        <v>154</v>
      </c>
      <c r="E2480" s="222" t="s">
        <v>19</v>
      </c>
      <c r="F2480" s="223" t="s">
        <v>158</v>
      </c>
      <c r="G2480" s="221"/>
      <c r="H2480" s="224">
        <v>1</v>
      </c>
      <c r="I2480" s="225"/>
      <c r="J2480" s="221"/>
      <c r="K2480" s="221"/>
      <c r="L2480" s="226"/>
      <c r="M2480" s="227"/>
      <c r="N2480" s="228"/>
      <c r="O2480" s="228"/>
      <c r="P2480" s="228"/>
      <c r="Q2480" s="228"/>
      <c r="R2480" s="228"/>
      <c r="S2480" s="228"/>
      <c r="T2480" s="229"/>
      <c r="AT2480" s="230" t="s">
        <v>154</v>
      </c>
      <c r="AU2480" s="230" t="s">
        <v>78</v>
      </c>
      <c r="AV2480" s="15" t="s">
        <v>106</v>
      </c>
      <c r="AW2480" s="15" t="s">
        <v>31</v>
      </c>
      <c r="AX2480" s="15" t="s">
        <v>74</v>
      </c>
      <c r="AY2480" s="230" t="s">
        <v>144</v>
      </c>
    </row>
    <row r="2481" spans="1:65" s="2" customFormat="1" ht="16.5" customHeight="1">
      <c r="A2481" s="36"/>
      <c r="B2481" s="37"/>
      <c r="C2481" s="180" t="s">
        <v>2689</v>
      </c>
      <c r="D2481" s="180" t="s">
        <v>146</v>
      </c>
      <c r="E2481" s="181" t="s">
        <v>2690</v>
      </c>
      <c r="F2481" s="182" t="s">
        <v>2691</v>
      </c>
      <c r="G2481" s="183" t="s">
        <v>1916</v>
      </c>
      <c r="H2481" s="184">
        <v>1</v>
      </c>
      <c r="I2481" s="185"/>
      <c r="J2481" s="186">
        <f>ROUND(I2481*H2481,2)</f>
        <v>0</v>
      </c>
      <c r="K2481" s="182" t="s">
        <v>19</v>
      </c>
      <c r="L2481" s="41"/>
      <c r="M2481" s="187" t="s">
        <v>19</v>
      </c>
      <c r="N2481" s="188" t="s">
        <v>40</v>
      </c>
      <c r="O2481" s="66"/>
      <c r="P2481" s="189">
        <f>O2481*H2481</f>
        <v>0</v>
      </c>
      <c r="Q2481" s="189">
        <v>0</v>
      </c>
      <c r="R2481" s="189">
        <f>Q2481*H2481</f>
        <v>0</v>
      </c>
      <c r="S2481" s="189">
        <v>0</v>
      </c>
      <c r="T2481" s="190">
        <f>S2481*H2481</f>
        <v>0</v>
      </c>
      <c r="U2481" s="36"/>
      <c r="V2481" s="36"/>
      <c r="W2481" s="36"/>
      <c r="X2481" s="36"/>
      <c r="Y2481" s="36"/>
      <c r="Z2481" s="36"/>
      <c r="AA2481" s="36"/>
      <c r="AB2481" s="36"/>
      <c r="AC2481" s="36"/>
      <c r="AD2481" s="36"/>
      <c r="AE2481" s="36"/>
      <c r="AR2481" s="191" t="s">
        <v>542</v>
      </c>
      <c r="AT2481" s="191" t="s">
        <v>146</v>
      </c>
      <c r="AU2481" s="191" t="s">
        <v>78</v>
      </c>
      <c r="AY2481" s="19" t="s">
        <v>144</v>
      </c>
      <c r="BE2481" s="192">
        <f>IF(N2481="základní",J2481,0)</f>
        <v>0</v>
      </c>
      <c r="BF2481" s="192">
        <f>IF(N2481="snížená",J2481,0)</f>
        <v>0</v>
      </c>
      <c r="BG2481" s="192">
        <f>IF(N2481="zákl. přenesená",J2481,0)</f>
        <v>0</v>
      </c>
      <c r="BH2481" s="192">
        <f>IF(N2481="sníž. přenesená",J2481,0)</f>
        <v>0</v>
      </c>
      <c r="BI2481" s="192">
        <f>IF(N2481="nulová",J2481,0)</f>
        <v>0</v>
      </c>
      <c r="BJ2481" s="19" t="s">
        <v>74</v>
      </c>
      <c r="BK2481" s="192">
        <f>ROUND(I2481*H2481,2)</f>
        <v>0</v>
      </c>
      <c r="BL2481" s="19" t="s">
        <v>542</v>
      </c>
      <c r="BM2481" s="191" t="s">
        <v>2692</v>
      </c>
    </row>
    <row r="2482" spans="1:65" s="2" customFormat="1" ht="24.15" customHeight="1">
      <c r="A2482" s="36"/>
      <c r="B2482" s="37"/>
      <c r="C2482" s="180" t="s">
        <v>2693</v>
      </c>
      <c r="D2482" s="180" t="s">
        <v>146</v>
      </c>
      <c r="E2482" s="181" t="s">
        <v>2694</v>
      </c>
      <c r="F2482" s="182" t="s">
        <v>2695</v>
      </c>
      <c r="G2482" s="183" t="s">
        <v>653</v>
      </c>
      <c r="H2482" s="184">
        <v>2</v>
      </c>
      <c r="I2482" s="185"/>
      <c r="J2482" s="186">
        <f>ROUND(I2482*H2482,2)</f>
        <v>0</v>
      </c>
      <c r="K2482" s="182" t="s">
        <v>150</v>
      </c>
      <c r="L2482" s="41"/>
      <c r="M2482" s="187" t="s">
        <v>19</v>
      </c>
      <c r="N2482" s="188" t="s">
        <v>40</v>
      </c>
      <c r="O2482" s="66"/>
      <c r="P2482" s="189">
        <f>O2482*H2482</f>
        <v>0</v>
      </c>
      <c r="Q2482" s="189">
        <v>0</v>
      </c>
      <c r="R2482" s="189">
        <f>Q2482*H2482</f>
        <v>0</v>
      </c>
      <c r="S2482" s="189">
        <v>0</v>
      </c>
      <c r="T2482" s="190">
        <f>S2482*H2482</f>
        <v>0</v>
      </c>
      <c r="U2482" s="36"/>
      <c r="V2482" s="36"/>
      <c r="W2482" s="36"/>
      <c r="X2482" s="36"/>
      <c r="Y2482" s="36"/>
      <c r="Z2482" s="36"/>
      <c r="AA2482" s="36"/>
      <c r="AB2482" s="36"/>
      <c r="AC2482" s="36"/>
      <c r="AD2482" s="36"/>
      <c r="AE2482" s="36"/>
      <c r="AR2482" s="191" t="s">
        <v>542</v>
      </c>
      <c r="AT2482" s="191" t="s">
        <v>146</v>
      </c>
      <c r="AU2482" s="191" t="s">
        <v>78</v>
      </c>
      <c r="AY2482" s="19" t="s">
        <v>144</v>
      </c>
      <c r="BE2482" s="192">
        <f>IF(N2482="základní",J2482,0)</f>
        <v>0</v>
      </c>
      <c r="BF2482" s="192">
        <f>IF(N2482="snížená",J2482,0)</f>
        <v>0</v>
      </c>
      <c r="BG2482" s="192">
        <f>IF(N2482="zákl. přenesená",J2482,0)</f>
        <v>0</v>
      </c>
      <c r="BH2482" s="192">
        <f>IF(N2482="sníž. přenesená",J2482,0)</f>
        <v>0</v>
      </c>
      <c r="BI2482" s="192">
        <f>IF(N2482="nulová",J2482,0)</f>
        <v>0</v>
      </c>
      <c r="BJ2482" s="19" t="s">
        <v>74</v>
      </c>
      <c r="BK2482" s="192">
        <f>ROUND(I2482*H2482,2)</f>
        <v>0</v>
      </c>
      <c r="BL2482" s="19" t="s">
        <v>542</v>
      </c>
      <c r="BM2482" s="191" t="s">
        <v>2696</v>
      </c>
    </row>
    <row r="2483" spans="1:65" s="2" customFormat="1" ht="10.199999999999999">
      <c r="A2483" s="36"/>
      <c r="B2483" s="37"/>
      <c r="C2483" s="38"/>
      <c r="D2483" s="193" t="s">
        <v>152</v>
      </c>
      <c r="E2483" s="38"/>
      <c r="F2483" s="194" t="s">
        <v>2697</v>
      </c>
      <c r="G2483" s="38"/>
      <c r="H2483" s="38"/>
      <c r="I2483" s="195"/>
      <c r="J2483" s="38"/>
      <c r="K2483" s="38"/>
      <c r="L2483" s="41"/>
      <c r="M2483" s="196"/>
      <c r="N2483" s="197"/>
      <c r="O2483" s="66"/>
      <c r="P2483" s="66"/>
      <c r="Q2483" s="66"/>
      <c r="R2483" s="66"/>
      <c r="S2483" s="66"/>
      <c r="T2483" s="67"/>
      <c r="U2483" s="36"/>
      <c r="V2483" s="36"/>
      <c r="W2483" s="36"/>
      <c r="X2483" s="36"/>
      <c r="Y2483" s="36"/>
      <c r="Z2483" s="36"/>
      <c r="AA2483" s="36"/>
      <c r="AB2483" s="36"/>
      <c r="AC2483" s="36"/>
      <c r="AD2483" s="36"/>
      <c r="AE2483" s="36"/>
      <c r="AT2483" s="19" t="s">
        <v>152</v>
      </c>
      <c r="AU2483" s="19" t="s">
        <v>78</v>
      </c>
    </row>
    <row r="2484" spans="1:65" s="13" customFormat="1" ht="10.199999999999999">
      <c r="B2484" s="198"/>
      <c r="C2484" s="199"/>
      <c r="D2484" s="200" t="s">
        <v>154</v>
      </c>
      <c r="E2484" s="201" t="s">
        <v>19</v>
      </c>
      <c r="F2484" s="202" t="s">
        <v>2698</v>
      </c>
      <c r="G2484" s="199"/>
      <c r="H2484" s="201" t="s">
        <v>19</v>
      </c>
      <c r="I2484" s="203"/>
      <c r="J2484" s="199"/>
      <c r="K2484" s="199"/>
      <c r="L2484" s="204"/>
      <c r="M2484" s="205"/>
      <c r="N2484" s="206"/>
      <c r="O2484" s="206"/>
      <c r="P2484" s="206"/>
      <c r="Q2484" s="206"/>
      <c r="R2484" s="206"/>
      <c r="S2484" s="206"/>
      <c r="T2484" s="207"/>
      <c r="AT2484" s="208" t="s">
        <v>154</v>
      </c>
      <c r="AU2484" s="208" t="s">
        <v>78</v>
      </c>
      <c r="AV2484" s="13" t="s">
        <v>74</v>
      </c>
      <c r="AW2484" s="13" t="s">
        <v>31</v>
      </c>
      <c r="AX2484" s="13" t="s">
        <v>69</v>
      </c>
      <c r="AY2484" s="208" t="s">
        <v>144</v>
      </c>
    </row>
    <row r="2485" spans="1:65" s="13" customFormat="1" ht="10.199999999999999">
      <c r="B2485" s="198"/>
      <c r="C2485" s="199"/>
      <c r="D2485" s="200" t="s">
        <v>154</v>
      </c>
      <c r="E2485" s="201" t="s">
        <v>19</v>
      </c>
      <c r="F2485" s="202" t="s">
        <v>2699</v>
      </c>
      <c r="G2485" s="199"/>
      <c r="H2485" s="201" t="s">
        <v>19</v>
      </c>
      <c r="I2485" s="203"/>
      <c r="J2485" s="199"/>
      <c r="K2485" s="199"/>
      <c r="L2485" s="204"/>
      <c r="M2485" s="205"/>
      <c r="N2485" s="206"/>
      <c r="O2485" s="206"/>
      <c r="P2485" s="206"/>
      <c r="Q2485" s="206"/>
      <c r="R2485" s="206"/>
      <c r="S2485" s="206"/>
      <c r="T2485" s="207"/>
      <c r="AT2485" s="208" t="s">
        <v>154</v>
      </c>
      <c r="AU2485" s="208" t="s">
        <v>78</v>
      </c>
      <c r="AV2485" s="13" t="s">
        <v>74</v>
      </c>
      <c r="AW2485" s="13" t="s">
        <v>31</v>
      </c>
      <c r="AX2485" s="13" t="s">
        <v>69</v>
      </c>
      <c r="AY2485" s="208" t="s">
        <v>144</v>
      </c>
    </row>
    <row r="2486" spans="1:65" s="14" customFormat="1" ht="10.199999999999999">
      <c r="B2486" s="209"/>
      <c r="C2486" s="210"/>
      <c r="D2486" s="200" t="s">
        <v>154</v>
      </c>
      <c r="E2486" s="211" t="s">
        <v>19</v>
      </c>
      <c r="F2486" s="212" t="s">
        <v>74</v>
      </c>
      <c r="G2486" s="210"/>
      <c r="H2486" s="213">
        <v>1</v>
      </c>
      <c r="I2486" s="214"/>
      <c r="J2486" s="210"/>
      <c r="K2486" s="210"/>
      <c r="L2486" s="215"/>
      <c r="M2486" s="216"/>
      <c r="N2486" s="217"/>
      <c r="O2486" s="217"/>
      <c r="P2486" s="217"/>
      <c r="Q2486" s="217"/>
      <c r="R2486" s="217"/>
      <c r="S2486" s="217"/>
      <c r="T2486" s="218"/>
      <c r="AT2486" s="219" t="s">
        <v>154</v>
      </c>
      <c r="AU2486" s="219" t="s">
        <v>78</v>
      </c>
      <c r="AV2486" s="14" t="s">
        <v>78</v>
      </c>
      <c r="AW2486" s="14" t="s">
        <v>31</v>
      </c>
      <c r="AX2486" s="14" t="s">
        <v>69</v>
      </c>
      <c r="AY2486" s="219" t="s">
        <v>144</v>
      </c>
    </row>
    <row r="2487" spans="1:65" s="13" customFormat="1" ht="10.199999999999999">
      <c r="B2487" s="198"/>
      <c r="C2487" s="199"/>
      <c r="D2487" s="200" t="s">
        <v>154</v>
      </c>
      <c r="E2487" s="201" t="s">
        <v>19</v>
      </c>
      <c r="F2487" s="202" t="s">
        <v>2700</v>
      </c>
      <c r="G2487" s="199"/>
      <c r="H2487" s="201" t="s">
        <v>19</v>
      </c>
      <c r="I2487" s="203"/>
      <c r="J2487" s="199"/>
      <c r="K2487" s="199"/>
      <c r="L2487" s="204"/>
      <c r="M2487" s="205"/>
      <c r="N2487" s="206"/>
      <c r="O2487" s="206"/>
      <c r="P2487" s="206"/>
      <c r="Q2487" s="206"/>
      <c r="R2487" s="206"/>
      <c r="S2487" s="206"/>
      <c r="T2487" s="207"/>
      <c r="AT2487" s="208" t="s">
        <v>154</v>
      </c>
      <c r="AU2487" s="208" t="s">
        <v>78</v>
      </c>
      <c r="AV2487" s="13" t="s">
        <v>74</v>
      </c>
      <c r="AW2487" s="13" t="s">
        <v>31</v>
      </c>
      <c r="AX2487" s="13" t="s">
        <v>69</v>
      </c>
      <c r="AY2487" s="208" t="s">
        <v>144</v>
      </c>
    </row>
    <row r="2488" spans="1:65" s="14" customFormat="1" ht="10.199999999999999">
      <c r="B2488" s="209"/>
      <c r="C2488" s="210"/>
      <c r="D2488" s="200" t="s">
        <v>154</v>
      </c>
      <c r="E2488" s="211" t="s">
        <v>19</v>
      </c>
      <c r="F2488" s="212" t="s">
        <v>74</v>
      </c>
      <c r="G2488" s="210"/>
      <c r="H2488" s="213">
        <v>1</v>
      </c>
      <c r="I2488" s="214"/>
      <c r="J2488" s="210"/>
      <c r="K2488" s="210"/>
      <c r="L2488" s="215"/>
      <c r="M2488" s="216"/>
      <c r="N2488" s="217"/>
      <c r="O2488" s="217"/>
      <c r="P2488" s="217"/>
      <c r="Q2488" s="217"/>
      <c r="R2488" s="217"/>
      <c r="S2488" s="217"/>
      <c r="T2488" s="218"/>
      <c r="AT2488" s="219" t="s">
        <v>154</v>
      </c>
      <c r="AU2488" s="219" t="s">
        <v>78</v>
      </c>
      <c r="AV2488" s="14" t="s">
        <v>78</v>
      </c>
      <c r="AW2488" s="14" t="s">
        <v>31</v>
      </c>
      <c r="AX2488" s="14" t="s">
        <v>69</v>
      </c>
      <c r="AY2488" s="219" t="s">
        <v>144</v>
      </c>
    </row>
    <row r="2489" spans="1:65" s="15" customFormat="1" ht="10.199999999999999">
      <c r="B2489" s="220"/>
      <c r="C2489" s="221"/>
      <c r="D2489" s="200" t="s">
        <v>154</v>
      </c>
      <c r="E2489" s="222" t="s">
        <v>19</v>
      </c>
      <c r="F2489" s="223" t="s">
        <v>158</v>
      </c>
      <c r="G2489" s="221"/>
      <c r="H2489" s="224">
        <v>2</v>
      </c>
      <c r="I2489" s="225"/>
      <c r="J2489" s="221"/>
      <c r="K2489" s="221"/>
      <c r="L2489" s="226"/>
      <c r="M2489" s="227"/>
      <c r="N2489" s="228"/>
      <c r="O2489" s="228"/>
      <c r="P2489" s="228"/>
      <c r="Q2489" s="228"/>
      <c r="R2489" s="228"/>
      <c r="S2489" s="228"/>
      <c r="T2489" s="229"/>
      <c r="AT2489" s="230" t="s">
        <v>154</v>
      </c>
      <c r="AU2489" s="230" t="s">
        <v>78</v>
      </c>
      <c r="AV2489" s="15" t="s">
        <v>106</v>
      </c>
      <c r="AW2489" s="15" t="s">
        <v>31</v>
      </c>
      <c r="AX2489" s="15" t="s">
        <v>74</v>
      </c>
      <c r="AY2489" s="230" t="s">
        <v>144</v>
      </c>
    </row>
    <row r="2490" spans="1:65" s="2" customFormat="1" ht="16.5" customHeight="1">
      <c r="A2490" s="36"/>
      <c r="B2490" s="37"/>
      <c r="C2490" s="231" t="s">
        <v>2701</v>
      </c>
      <c r="D2490" s="231" t="s">
        <v>195</v>
      </c>
      <c r="E2490" s="232" t="s">
        <v>2702</v>
      </c>
      <c r="F2490" s="233" t="s">
        <v>2703</v>
      </c>
      <c r="G2490" s="234" t="s">
        <v>1922</v>
      </c>
      <c r="H2490" s="235">
        <v>1</v>
      </c>
      <c r="I2490" s="236"/>
      <c r="J2490" s="237">
        <f>ROUND(I2490*H2490,2)</f>
        <v>0</v>
      </c>
      <c r="K2490" s="233" t="s">
        <v>19</v>
      </c>
      <c r="L2490" s="238"/>
      <c r="M2490" s="239" t="s">
        <v>19</v>
      </c>
      <c r="N2490" s="240" t="s">
        <v>40</v>
      </c>
      <c r="O2490" s="66"/>
      <c r="P2490" s="189">
        <f>O2490*H2490</f>
        <v>0</v>
      </c>
      <c r="Q2490" s="189">
        <v>0</v>
      </c>
      <c r="R2490" s="189">
        <f>Q2490*H2490</f>
        <v>0</v>
      </c>
      <c r="S2490" s="189">
        <v>0</v>
      </c>
      <c r="T2490" s="190">
        <f>S2490*H2490</f>
        <v>0</v>
      </c>
      <c r="U2490" s="36"/>
      <c r="V2490" s="36"/>
      <c r="W2490" s="36"/>
      <c r="X2490" s="36"/>
      <c r="Y2490" s="36"/>
      <c r="Z2490" s="36"/>
      <c r="AA2490" s="36"/>
      <c r="AB2490" s="36"/>
      <c r="AC2490" s="36"/>
      <c r="AD2490" s="36"/>
      <c r="AE2490" s="36"/>
      <c r="AR2490" s="191" t="s">
        <v>684</v>
      </c>
      <c r="AT2490" s="191" t="s">
        <v>195</v>
      </c>
      <c r="AU2490" s="191" t="s">
        <v>78</v>
      </c>
      <c r="AY2490" s="19" t="s">
        <v>144</v>
      </c>
      <c r="BE2490" s="192">
        <f>IF(N2490="základní",J2490,0)</f>
        <v>0</v>
      </c>
      <c r="BF2490" s="192">
        <f>IF(N2490="snížená",J2490,0)</f>
        <v>0</v>
      </c>
      <c r="BG2490" s="192">
        <f>IF(N2490="zákl. přenesená",J2490,0)</f>
        <v>0</v>
      </c>
      <c r="BH2490" s="192">
        <f>IF(N2490="sníž. přenesená",J2490,0)</f>
        <v>0</v>
      </c>
      <c r="BI2490" s="192">
        <f>IF(N2490="nulová",J2490,0)</f>
        <v>0</v>
      </c>
      <c r="BJ2490" s="19" t="s">
        <v>74</v>
      </c>
      <c r="BK2490" s="192">
        <f>ROUND(I2490*H2490,2)</f>
        <v>0</v>
      </c>
      <c r="BL2490" s="19" t="s">
        <v>542</v>
      </c>
      <c r="BM2490" s="191" t="s">
        <v>2704</v>
      </c>
    </row>
    <row r="2491" spans="1:65" s="13" customFormat="1" ht="10.199999999999999">
      <c r="B2491" s="198"/>
      <c r="C2491" s="199"/>
      <c r="D2491" s="200" t="s">
        <v>154</v>
      </c>
      <c r="E2491" s="201" t="s">
        <v>19</v>
      </c>
      <c r="F2491" s="202" t="s">
        <v>2705</v>
      </c>
      <c r="G2491" s="199"/>
      <c r="H2491" s="201" t="s">
        <v>19</v>
      </c>
      <c r="I2491" s="203"/>
      <c r="J2491" s="199"/>
      <c r="K2491" s="199"/>
      <c r="L2491" s="204"/>
      <c r="M2491" s="205"/>
      <c r="N2491" s="206"/>
      <c r="O2491" s="206"/>
      <c r="P2491" s="206"/>
      <c r="Q2491" s="206"/>
      <c r="R2491" s="206"/>
      <c r="S2491" s="206"/>
      <c r="T2491" s="207"/>
      <c r="AT2491" s="208" t="s">
        <v>154</v>
      </c>
      <c r="AU2491" s="208" t="s">
        <v>78</v>
      </c>
      <c r="AV2491" s="13" t="s">
        <v>74</v>
      </c>
      <c r="AW2491" s="13" t="s">
        <v>31</v>
      </c>
      <c r="AX2491" s="13" t="s">
        <v>69</v>
      </c>
      <c r="AY2491" s="208" t="s">
        <v>144</v>
      </c>
    </row>
    <row r="2492" spans="1:65" s="14" customFormat="1" ht="10.199999999999999">
      <c r="B2492" s="209"/>
      <c r="C2492" s="210"/>
      <c r="D2492" s="200" t="s">
        <v>154</v>
      </c>
      <c r="E2492" s="211" t="s">
        <v>19</v>
      </c>
      <c r="F2492" s="212" t="s">
        <v>74</v>
      </c>
      <c r="G2492" s="210"/>
      <c r="H2492" s="213">
        <v>1</v>
      </c>
      <c r="I2492" s="214"/>
      <c r="J2492" s="210"/>
      <c r="K2492" s="210"/>
      <c r="L2492" s="215"/>
      <c r="M2492" s="216"/>
      <c r="N2492" s="217"/>
      <c r="O2492" s="217"/>
      <c r="P2492" s="217"/>
      <c r="Q2492" s="217"/>
      <c r="R2492" s="217"/>
      <c r="S2492" s="217"/>
      <c r="T2492" s="218"/>
      <c r="AT2492" s="219" t="s">
        <v>154</v>
      </c>
      <c r="AU2492" s="219" t="s">
        <v>78</v>
      </c>
      <c r="AV2492" s="14" t="s">
        <v>78</v>
      </c>
      <c r="AW2492" s="14" t="s">
        <v>31</v>
      </c>
      <c r="AX2492" s="14" t="s">
        <v>69</v>
      </c>
      <c r="AY2492" s="219" t="s">
        <v>144</v>
      </c>
    </row>
    <row r="2493" spans="1:65" s="15" customFormat="1" ht="10.199999999999999">
      <c r="B2493" s="220"/>
      <c r="C2493" s="221"/>
      <c r="D2493" s="200" t="s">
        <v>154</v>
      </c>
      <c r="E2493" s="222" t="s">
        <v>19</v>
      </c>
      <c r="F2493" s="223" t="s">
        <v>158</v>
      </c>
      <c r="G2493" s="221"/>
      <c r="H2493" s="224">
        <v>1</v>
      </c>
      <c r="I2493" s="225"/>
      <c r="J2493" s="221"/>
      <c r="K2493" s="221"/>
      <c r="L2493" s="226"/>
      <c r="M2493" s="227"/>
      <c r="N2493" s="228"/>
      <c r="O2493" s="228"/>
      <c r="P2493" s="228"/>
      <c r="Q2493" s="228"/>
      <c r="R2493" s="228"/>
      <c r="S2493" s="228"/>
      <c r="T2493" s="229"/>
      <c r="AT2493" s="230" t="s">
        <v>154</v>
      </c>
      <c r="AU2493" s="230" t="s">
        <v>78</v>
      </c>
      <c r="AV2493" s="15" t="s">
        <v>106</v>
      </c>
      <c r="AW2493" s="15" t="s">
        <v>31</v>
      </c>
      <c r="AX2493" s="15" t="s">
        <v>74</v>
      </c>
      <c r="AY2493" s="230" t="s">
        <v>144</v>
      </c>
    </row>
    <row r="2494" spans="1:65" s="2" customFormat="1" ht="16.5" customHeight="1">
      <c r="A2494" s="36"/>
      <c r="B2494" s="37"/>
      <c r="C2494" s="231" t="s">
        <v>2706</v>
      </c>
      <c r="D2494" s="231" t="s">
        <v>195</v>
      </c>
      <c r="E2494" s="232" t="s">
        <v>2707</v>
      </c>
      <c r="F2494" s="233" t="s">
        <v>2708</v>
      </c>
      <c r="G2494" s="234" t="s">
        <v>1922</v>
      </c>
      <c r="H2494" s="235">
        <v>1</v>
      </c>
      <c r="I2494" s="236"/>
      <c r="J2494" s="237">
        <f>ROUND(I2494*H2494,2)</f>
        <v>0</v>
      </c>
      <c r="K2494" s="233" t="s">
        <v>19</v>
      </c>
      <c r="L2494" s="238"/>
      <c r="M2494" s="239" t="s">
        <v>19</v>
      </c>
      <c r="N2494" s="240" t="s">
        <v>40</v>
      </c>
      <c r="O2494" s="66"/>
      <c r="P2494" s="189">
        <f>O2494*H2494</f>
        <v>0</v>
      </c>
      <c r="Q2494" s="189">
        <v>0</v>
      </c>
      <c r="R2494" s="189">
        <f>Q2494*H2494</f>
        <v>0</v>
      </c>
      <c r="S2494" s="189">
        <v>0</v>
      </c>
      <c r="T2494" s="190">
        <f>S2494*H2494</f>
        <v>0</v>
      </c>
      <c r="U2494" s="36"/>
      <c r="V2494" s="36"/>
      <c r="W2494" s="36"/>
      <c r="X2494" s="36"/>
      <c r="Y2494" s="36"/>
      <c r="Z2494" s="36"/>
      <c r="AA2494" s="36"/>
      <c r="AB2494" s="36"/>
      <c r="AC2494" s="36"/>
      <c r="AD2494" s="36"/>
      <c r="AE2494" s="36"/>
      <c r="AR2494" s="191" t="s">
        <v>684</v>
      </c>
      <c r="AT2494" s="191" t="s">
        <v>195</v>
      </c>
      <c r="AU2494" s="191" t="s">
        <v>78</v>
      </c>
      <c r="AY2494" s="19" t="s">
        <v>144</v>
      </c>
      <c r="BE2494" s="192">
        <f>IF(N2494="základní",J2494,0)</f>
        <v>0</v>
      </c>
      <c r="BF2494" s="192">
        <f>IF(N2494="snížená",J2494,0)</f>
        <v>0</v>
      </c>
      <c r="BG2494" s="192">
        <f>IF(N2494="zákl. přenesená",J2494,0)</f>
        <v>0</v>
      </c>
      <c r="BH2494" s="192">
        <f>IF(N2494="sníž. přenesená",J2494,0)</f>
        <v>0</v>
      </c>
      <c r="BI2494" s="192">
        <f>IF(N2494="nulová",J2494,0)</f>
        <v>0</v>
      </c>
      <c r="BJ2494" s="19" t="s">
        <v>74</v>
      </c>
      <c r="BK2494" s="192">
        <f>ROUND(I2494*H2494,2)</f>
        <v>0</v>
      </c>
      <c r="BL2494" s="19" t="s">
        <v>542</v>
      </c>
      <c r="BM2494" s="191" t="s">
        <v>2709</v>
      </c>
    </row>
    <row r="2495" spans="1:65" s="13" customFormat="1" ht="10.199999999999999">
      <c r="B2495" s="198"/>
      <c r="C2495" s="199"/>
      <c r="D2495" s="200" t="s">
        <v>154</v>
      </c>
      <c r="E2495" s="201" t="s">
        <v>19</v>
      </c>
      <c r="F2495" s="202" t="s">
        <v>2705</v>
      </c>
      <c r="G2495" s="199"/>
      <c r="H2495" s="201" t="s">
        <v>19</v>
      </c>
      <c r="I2495" s="203"/>
      <c r="J2495" s="199"/>
      <c r="K2495" s="199"/>
      <c r="L2495" s="204"/>
      <c r="M2495" s="205"/>
      <c r="N2495" s="206"/>
      <c r="O2495" s="206"/>
      <c r="P2495" s="206"/>
      <c r="Q2495" s="206"/>
      <c r="R2495" s="206"/>
      <c r="S2495" s="206"/>
      <c r="T2495" s="207"/>
      <c r="AT2495" s="208" t="s">
        <v>154</v>
      </c>
      <c r="AU2495" s="208" t="s">
        <v>78</v>
      </c>
      <c r="AV2495" s="13" t="s">
        <v>74</v>
      </c>
      <c r="AW2495" s="13" t="s">
        <v>31</v>
      </c>
      <c r="AX2495" s="13" t="s">
        <v>69</v>
      </c>
      <c r="AY2495" s="208" t="s">
        <v>144</v>
      </c>
    </row>
    <row r="2496" spans="1:65" s="14" customFormat="1" ht="10.199999999999999">
      <c r="B2496" s="209"/>
      <c r="C2496" s="210"/>
      <c r="D2496" s="200" t="s">
        <v>154</v>
      </c>
      <c r="E2496" s="211" t="s">
        <v>19</v>
      </c>
      <c r="F2496" s="212" t="s">
        <v>74</v>
      </c>
      <c r="G2496" s="210"/>
      <c r="H2496" s="213">
        <v>1</v>
      </c>
      <c r="I2496" s="214"/>
      <c r="J2496" s="210"/>
      <c r="K2496" s="210"/>
      <c r="L2496" s="215"/>
      <c r="M2496" s="216"/>
      <c r="N2496" s="217"/>
      <c r="O2496" s="217"/>
      <c r="P2496" s="217"/>
      <c r="Q2496" s="217"/>
      <c r="R2496" s="217"/>
      <c r="S2496" s="217"/>
      <c r="T2496" s="218"/>
      <c r="AT2496" s="219" t="s">
        <v>154</v>
      </c>
      <c r="AU2496" s="219" t="s">
        <v>78</v>
      </c>
      <c r="AV2496" s="14" t="s">
        <v>78</v>
      </c>
      <c r="AW2496" s="14" t="s">
        <v>31</v>
      </c>
      <c r="AX2496" s="14" t="s">
        <v>69</v>
      </c>
      <c r="AY2496" s="219" t="s">
        <v>144</v>
      </c>
    </row>
    <row r="2497" spans="1:65" s="15" customFormat="1" ht="10.199999999999999">
      <c r="B2497" s="220"/>
      <c r="C2497" s="221"/>
      <c r="D2497" s="200" t="s">
        <v>154</v>
      </c>
      <c r="E2497" s="222" t="s">
        <v>19</v>
      </c>
      <c r="F2497" s="223" t="s">
        <v>158</v>
      </c>
      <c r="G2497" s="221"/>
      <c r="H2497" s="224">
        <v>1</v>
      </c>
      <c r="I2497" s="225"/>
      <c r="J2497" s="221"/>
      <c r="K2497" s="221"/>
      <c r="L2497" s="226"/>
      <c r="M2497" s="227"/>
      <c r="N2497" s="228"/>
      <c r="O2497" s="228"/>
      <c r="P2497" s="228"/>
      <c r="Q2497" s="228"/>
      <c r="R2497" s="228"/>
      <c r="S2497" s="228"/>
      <c r="T2497" s="229"/>
      <c r="AT2497" s="230" t="s">
        <v>154</v>
      </c>
      <c r="AU2497" s="230" t="s">
        <v>78</v>
      </c>
      <c r="AV2497" s="15" t="s">
        <v>106</v>
      </c>
      <c r="AW2497" s="15" t="s">
        <v>31</v>
      </c>
      <c r="AX2497" s="15" t="s">
        <v>74</v>
      </c>
      <c r="AY2497" s="230" t="s">
        <v>144</v>
      </c>
    </row>
    <row r="2498" spans="1:65" s="2" customFormat="1" ht="24.15" customHeight="1">
      <c r="A2498" s="36"/>
      <c r="B2498" s="37"/>
      <c r="C2498" s="180" t="s">
        <v>2710</v>
      </c>
      <c r="D2498" s="180" t="s">
        <v>146</v>
      </c>
      <c r="E2498" s="181" t="s">
        <v>2711</v>
      </c>
      <c r="F2498" s="182" t="s">
        <v>2712</v>
      </c>
      <c r="G2498" s="183" t="s">
        <v>653</v>
      </c>
      <c r="H2498" s="184">
        <v>1</v>
      </c>
      <c r="I2498" s="185"/>
      <c r="J2498" s="186">
        <f>ROUND(I2498*H2498,2)</f>
        <v>0</v>
      </c>
      <c r="K2498" s="182" t="s">
        <v>150</v>
      </c>
      <c r="L2498" s="41"/>
      <c r="M2498" s="187" t="s">
        <v>19</v>
      </c>
      <c r="N2498" s="188" t="s">
        <v>40</v>
      </c>
      <c r="O2498" s="66"/>
      <c r="P2498" s="189">
        <f>O2498*H2498</f>
        <v>0</v>
      </c>
      <c r="Q2498" s="189">
        <v>0</v>
      </c>
      <c r="R2498" s="189">
        <f>Q2498*H2498</f>
        <v>0</v>
      </c>
      <c r="S2498" s="189">
        <v>0</v>
      </c>
      <c r="T2498" s="190">
        <f>S2498*H2498</f>
        <v>0</v>
      </c>
      <c r="U2498" s="36"/>
      <c r="V2498" s="36"/>
      <c r="W2498" s="36"/>
      <c r="X2498" s="36"/>
      <c r="Y2498" s="36"/>
      <c r="Z2498" s="36"/>
      <c r="AA2498" s="36"/>
      <c r="AB2498" s="36"/>
      <c r="AC2498" s="36"/>
      <c r="AD2498" s="36"/>
      <c r="AE2498" s="36"/>
      <c r="AR2498" s="191" t="s">
        <v>542</v>
      </c>
      <c r="AT2498" s="191" t="s">
        <v>146</v>
      </c>
      <c r="AU2498" s="191" t="s">
        <v>78</v>
      </c>
      <c r="AY2498" s="19" t="s">
        <v>144</v>
      </c>
      <c r="BE2498" s="192">
        <f>IF(N2498="základní",J2498,0)</f>
        <v>0</v>
      </c>
      <c r="BF2498" s="192">
        <f>IF(N2498="snížená",J2498,0)</f>
        <v>0</v>
      </c>
      <c r="BG2498" s="192">
        <f>IF(N2498="zákl. přenesená",J2498,0)</f>
        <v>0</v>
      </c>
      <c r="BH2498" s="192">
        <f>IF(N2498="sníž. přenesená",J2498,0)</f>
        <v>0</v>
      </c>
      <c r="BI2498" s="192">
        <f>IF(N2498="nulová",J2498,0)</f>
        <v>0</v>
      </c>
      <c r="BJ2498" s="19" t="s">
        <v>74</v>
      </c>
      <c r="BK2498" s="192">
        <f>ROUND(I2498*H2498,2)</f>
        <v>0</v>
      </c>
      <c r="BL2498" s="19" t="s">
        <v>542</v>
      </c>
      <c r="BM2498" s="191" t="s">
        <v>2713</v>
      </c>
    </row>
    <row r="2499" spans="1:65" s="2" customFormat="1" ht="10.199999999999999">
      <c r="A2499" s="36"/>
      <c r="B2499" s="37"/>
      <c r="C2499" s="38"/>
      <c r="D2499" s="193" t="s">
        <v>152</v>
      </c>
      <c r="E2499" s="38"/>
      <c r="F2499" s="194" t="s">
        <v>2714</v>
      </c>
      <c r="G2499" s="38"/>
      <c r="H2499" s="38"/>
      <c r="I2499" s="195"/>
      <c r="J2499" s="38"/>
      <c r="K2499" s="38"/>
      <c r="L2499" s="41"/>
      <c r="M2499" s="196"/>
      <c r="N2499" s="197"/>
      <c r="O2499" s="66"/>
      <c r="P2499" s="66"/>
      <c r="Q2499" s="66"/>
      <c r="R2499" s="66"/>
      <c r="S2499" s="66"/>
      <c r="T2499" s="67"/>
      <c r="U2499" s="36"/>
      <c r="V2499" s="36"/>
      <c r="W2499" s="36"/>
      <c r="X2499" s="36"/>
      <c r="Y2499" s="36"/>
      <c r="Z2499" s="36"/>
      <c r="AA2499" s="36"/>
      <c r="AB2499" s="36"/>
      <c r="AC2499" s="36"/>
      <c r="AD2499" s="36"/>
      <c r="AE2499" s="36"/>
      <c r="AT2499" s="19" t="s">
        <v>152</v>
      </c>
      <c r="AU2499" s="19" t="s">
        <v>78</v>
      </c>
    </row>
    <row r="2500" spans="1:65" s="13" customFormat="1" ht="10.199999999999999">
      <c r="B2500" s="198"/>
      <c r="C2500" s="199"/>
      <c r="D2500" s="200" t="s">
        <v>154</v>
      </c>
      <c r="E2500" s="201" t="s">
        <v>19</v>
      </c>
      <c r="F2500" s="202" t="s">
        <v>2698</v>
      </c>
      <c r="G2500" s="199"/>
      <c r="H2500" s="201" t="s">
        <v>19</v>
      </c>
      <c r="I2500" s="203"/>
      <c r="J2500" s="199"/>
      <c r="K2500" s="199"/>
      <c r="L2500" s="204"/>
      <c r="M2500" s="205"/>
      <c r="N2500" s="206"/>
      <c r="O2500" s="206"/>
      <c r="P2500" s="206"/>
      <c r="Q2500" s="206"/>
      <c r="R2500" s="206"/>
      <c r="S2500" s="206"/>
      <c r="T2500" s="207"/>
      <c r="AT2500" s="208" t="s">
        <v>154</v>
      </c>
      <c r="AU2500" s="208" t="s">
        <v>78</v>
      </c>
      <c r="AV2500" s="13" t="s">
        <v>74</v>
      </c>
      <c r="AW2500" s="13" t="s">
        <v>31</v>
      </c>
      <c r="AX2500" s="13" t="s">
        <v>69</v>
      </c>
      <c r="AY2500" s="208" t="s">
        <v>144</v>
      </c>
    </row>
    <row r="2501" spans="1:65" s="13" customFormat="1" ht="10.199999999999999">
      <c r="B2501" s="198"/>
      <c r="C2501" s="199"/>
      <c r="D2501" s="200" t="s">
        <v>154</v>
      </c>
      <c r="E2501" s="201" t="s">
        <v>19</v>
      </c>
      <c r="F2501" s="202" t="s">
        <v>2715</v>
      </c>
      <c r="G2501" s="199"/>
      <c r="H2501" s="201" t="s">
        <v>19</v>
      </c>
      <c r="I2501" s="203"/>
      <c r="J2501" s="199"/>
      <c r="K2501" s="199"/>
      <c r="L2501" s="204"/>
      <c r="M2501" s="205"/>
      <c r="N2501" s="206"/>
      <c r="O2501" s="206"/>
      <c r="P2501" s="206"/>
      <c r="Q2501" s="206"/>
      <c r="R2501" s="206"/>
      <c r="S2501" s="206"/>
      <c r="T2501" s="207"/>
      <c r="AT2501" s="208" t="s">
        <v>154</v>
      </c>
      <c r="AU2501" s="208" t="s">
        <v>78</v>
      </c>
      <c r="AV2501" s="13" t="s">
        <v>74</v>
      </c>
      <c r="AW2501" s="13" t="s">
        <v>31</v>
      </c>
      <c r="AX2501" s="13" t="s">
        <v>69</v>
      </c>
      <c r="AY2501" s="208" t="s">
        <v>144</v>
      </c>
    </row>
    <row r="2502" spans="1:65" s="14" customFormat="1" ht="10.199999999999999">
      <c r="B2502" s="209"/>
      <c r="C2502" s="210"/>
      <c r="D2502" s="200" t="s">
        <v>154</v>
      </c>
      <c r="E2502" s="211" t="s">
        <v>19</v>
      </c>
      <c r="F2502" s="212" t="s">
        <v>74</v>
      </c>
      <c r="G2502" s="210"/>
      <c r="H2502" s="213">
        <v>1</v>
      </c>
      <c r="I2502" s="214"/>
      <c r="J2502" s="210"/>
      <c r="K2502" s="210"/>
      <c r="L2502" s="215"/>
      <c r="M2502" s="216"/>
      <c r="N2502" s="217"/>
      <c r="O2502" s="217"/>
      <c r="P2502" s="217"/>
      <c r="Q2502" s="217"/>
      <c r="R2502" s="217"/>
      <c r="S2502" s="217"/>
      <c r="T2502" s="218"/>
      <c r="AT2502" s="219" t="s">
        <v>154</v>
      </c>
      <c r="AU2502" s="219" t="s">
        <v>78</v>
      </c>
      <c r="AV2502" s="14" t="s">
        <v>78</v>
      </c>
      <c r="AW2502" s="14" t="s">
        <v>31</v>
      </c>
      <c r="AX2502" s="14" t="s">
        <v>69</v>
      </c>
      <c r="AY2502" s="219" t="s">
        <v>144</v>
      </c>
    </row>
    <row r="2503" spans="1:65" s="15" customFormat="1" ht="10.199999999999999">
      <c r="B2503" s="220"/>
      <c r="C2503" s="221"/>
      <c r="D2503" s="200" t="s">
        <v>154</v>
      </c>
      <c r="E2503" s="222" t="s">
        <v>19</v>
      </c>
      <c r="F2503" s="223" t="s">
        <v>158</v>
      </c>
      <c r="G2503" s="221"/>
      <c r="H2503" s="224">
        <v>1</v>
      </c>
      <c r="I2503" s="225"/>
      <c r="J2503" s="221"/>
      <c r="K2503" s="221"/>
      <c r="L2503" s="226"/>
      <c r="M2503" s="227"/>
      <c r="N2503" s="228"/>
      <c r="O2503" s="228"/>
      <c r="P2503" s="228"/>
      <c r="Q2503" s="228"/>
      <c r="R2503" s="228"/>
      <c r="S2503" s="228"/>
      <c r="T2503" s="229"/>
      <c r="AT2503" s="230" t="s">
        <v>154</v>
      </c>
      <c r="AU2503" s="230" t="s">
        <v>78</v>
      </c>
      <c r="AV2503" s="15" t="s">
        <v>106</v>
      </c>
      <c r="AW2503" s="15" t="s">
        <v>31</v>
      </c>
      <c r="AX2503" s="15" t="s">
        <v>74</v>
      </c>
      <c r="AY2503" s="230" t="s">
        <v>144</v>
      </c>
    </row>
    <row r="2504" spans="1:65" s="2" customFormat="1" ht="16.5" customHeight="1">
      <c r="A2504" s="36"/>
      <c r="B2504" s="37"/>
      <c r="C2504" s="231" t="s">
        <v>2716</v>
      </c>
      <c r="D2504" s="231" t="s">
        <v>195</v>
      </c>
      <c r="E2504" s="232" t="s">
        <v>2717</v>
      </c>
      <c r="F2504" s="233" t="s">
        <v>2718</v>
      </c>
      <c r="G2504" s="234" t="s">
        <v>1922</v>
      </c>
      <c r="H2504" s="235">
        <v>1</v>
      </c>
      <c r="I2504" s="236"/>
      <c r="J2504" s="237">
        <f>ROUND(I2504*H2504,2)</f>
        <v>0</v>
      </c>
      <c r="K2504" s="233" t="s">
        <v>19</v>
      </c>
      <c r="L2504" s="238"/>
      <c r="M2504" s="239" t="s">
        <v>19</v>
      </c>
      <c r="N2504" s="240" t="s">
        <v>40</v>
      </c>
      <c r="O2504" s="66"/>
      <c r="P2504" s="189">
        <f>O2504*H2504</f>
        <v>0</v>
      </c>
      <c r="Q2504" s="189">
        <v>0</v>
      </c>
      <c r="R2504" s="189">
        <f>Q2504*H2504</f>
        <v>0</v>
      </c>
      <c r="S2504" s="189">
        <v>0</v>
      </c>
      <c r="T2504" s="190">
        <f>S2504*H2504</f>
        <v>0</v>
      </c>
      <c r="U2504" s="36"/>
      <c r="V2504" s="36"/>
      <c r="W2504" s="36"/>
      <c r="X2504" s="36"/>
      <c r="Y2504" s="36"/>
      <c r="Z2504" s="36"/>
      <c r="AA2504" s="36"/>
      <c r="AB2504" s="36"/>
      <c r="AC2504" s="36"/>
      <c r="AD2504" s="36"/>
      <c r="AE2504" s="36"/>
      <c r="AR2504" s="191" t="s">
        <v>684</v>
      </c>
      <c r="AT2504" s="191" t="s">
        <v>195</v>
      </c>
      <c r="AU2504" s="191" t="s">
        <v>78</v>
      </c>
      <c r="AY2504" s="19" t="s">
        <v>144</v>
      </c>
      <c r="BE2504" s="192">
        <f>IF(N2504="základní",J2504,0)</f>
        <v>0</v>
      </c>
      <c r="BF2504" s="192">
        <f>IF(N2504="snížená",J2504,0)</f>
        <v>0</v>
      </c>
      <c r="BG2504" s="192">
        <f>IF(N2504="zákl. přenesená",J2504,0)</f>
        <v>0</v>
      </c>
      <c r="BH2504" s="192">
        <f>IF(N2504="sníž. přenesená",J2504,0)</f>
        <v>0</v>
      </c>
      <c r="BI2504" s="192">
        <f>IF(N2504="nulová",J2504,0)</f>
        <v>0</v>
      </c>
      <c r="BJ2504" s="19" t="s">
        <v>74</v>
      </c>
      <c r="BK2504" s="192">
        <f>ROUND(I2504*H2504,2)</f>
        <v>0</v>
      </c>
      <c r="BL2504" s="19" t="s">
        <v>542</v>
      </c>
      <c r="BM2504" s="191" t="s">
        <v>2719</v>
      </c>
    </row>
    <row r="2505" spans="1:65" s="13" customFormat="1" ht="10.199999999999999">
      <c r="B2505" s="198"/>
      <c r="C2505" s="199"/>
      <c r="D2505" s="200" t="s">
        <v>154</v>
      </c>
      <c r="E2505" s="201" t="s">
        <v>19</v>
      </c>
      <c r="F2505" s="202" t="s">
        <v>2705</v>
      </c>
      <c r="G2505" s="199"/>
      <c r="H2505" s="201" t="s">
        <v>19</v>
      </c>
      <c r="I2505" s="203"/>
      <c r="J2505" s="199"/>
      <c r="K2505" s="199"/>
      <c r="L2505" s="204"/>
      <c r="M2505" s="205"/>
      <c r="N2505" s="206"/>
      <c r="O2505" s="206"/>
      <c r="P2505" s="206"/>
      <c r="Q2505" s="206"/>
      <c r="R2505" s="206"/>
      <c r="S2505" s="206"/>
      <c r="T2505" s="207"/>
      <c r="AT2505" s="208" t="s">
        <v>154</v>
      </c>
      <c r="AU2505" s="208" t="s">
        <v>78</v>
      </c>
      <c r="AV2505" s="13" t="s">
        <v>74</v>
      </c>
      <c r="AW2505" s="13" t="s">
        <v>31</v>
      </c>
      <c r="AX2505" s="13" t="s">
        <v>69</v>
      </c>
      <c r="AY2505" s="208" t="s">
        <v>144</v>
      </c>
    </row>
    <row r="2506" spans="1:65" s="14" customFormat="1" ht="10.199999999999999">
      <c r="B2506" s="209"/>
      <c r="C2506" s="210"/>
      <c r="D2506" s="200" t="s">
        <v>154</v>
      </c>
      <c r="E2506" s="211" t="s">
        <v>19</v>
      </c>
      <c r="F2506" s="212" t="s">
        <v>74</v>
      </c>
      <c r="G2506" s="210"/>
      <c r="H2506" s="213">
        <v>1</v>
      </c>
      <c r="I2506" s="214"/>
      <c r="J2506" s="210"/>
      <c r="K2506" s="210"/>
      <c r="L2506" s="215"/>
      <c r="M2506" s="216"/>
      <c r="N2506" s="217"/>
      <c r="O2506" s="217"/>
      <c r="P2506" s="217"/>
      <c r="Q2506" s="217"/>
      <c r="R2506" s="217"/>
      <c r="S2506" s="217"/>
      <c r="T2506" s="218"/>
      <c r="AT2506" s="219" t="s">
        <v>154</v>
      </c>
      <c r="AU2506" s="219" t="s">
        <v>78</v>
      </c>
      <c r="AV2506" s="14" t="s">
        <v>78</v>
      </c>
      <c r="AW2506" s="14" t="s">
        <v>31</v>
      </c>
      <c r="AX2506" s="14" t="s">
        <v>69</v>
      </c>
      <c r="AY2506" s="219" t="s">
        <v>144</v>
      </c>
    </row>
    <row r="2507" spans="1:65" s="15" customFormat="1" ht="10.199999999999999">
      <c r="B2507" s="220"/>
      <c r="C2507" s="221"/>
      <c r="D2507" s="200" t="s">
        <v>154</v>
      </c>
      <c r="E2507" s="222" t="s">
        <v>19</v>
      </c>
      <c r="F2507" s="223" t="s">
        <v>158</v>
      </c>
      <c r="G2507" s="221"/>
      <c r="H2507" s="224">
        <v>1</v>
      </c>
      <c r="I2507" s="225"/>
      <c r="J2507" s="221"/>
      <c r="K2507" s="221"/>
      <c r="L2507" s="226"/>
      <c r="M2507" s="227"/>
      <c r="N2507" s="228"/>
      <c r="O2507" s="228"/>
      <c r="P2507" s="228"/>
      <c r="Q2507" s="228"/>
      <c r="R2507" s="228"/>
      <c r="S2507" s="228"/>
      <c r="T2507" s="229"/>
      <c r="AT2507" s="230" t="s">
        <v>154</v>
      </c>
      <c r="AU2507" s="230" t="s">
        <v>78</v>
      </c>
      <c r="AV2507" s="15" t="s">
        <v>106</v>
      </c>
      <c r="AW2507" s="15" t="s">
        <v>31</v>
      </c>
      <c r="AX2507" s="15" t="s">
        <v>74</v>
      </c>
      <c r="AY2507" s="230" t="s">
        <v>144</v>
      </c>
    </row>
    <row r="2508" spans="1:65" s="2" customFormat="1" ht="24.15" customHeight="1">
      <c r="A2508" s="36"/>
      <c r="B2508" s="37"/>
      <c r="C2508" s="180" t="s">
        <v>2720</v>
      </c>
      <c r="D2508" s="180" t="s">
        <v>146</v>
      </c>
      <c r="E2508" s="181" t="s">
        <v>2721</v>
      </c>
      <c r="F2508" s="182" t="s">
        <v>2722</v>
      </c>
      <c r="G2508" s="183" t="s">
        <v>653</v>
      </c>
      <c r="H2508" s="184">
        <v>10</v>
      </c>
      <c r="I2508" s="185"/>
      <c r="J2508" s="186">
        <f>ROUND(I2508*H2508,2)</f>
        <v>0</v>
      </c>
      <c r="K2508" s="182" t="s">
        <v>150</v>
      </c>
      <c r="L2508" s="41"/>
      <c r="M2508" s="187" t="s">
        <v>19</v>
      </c>
      <c r="N2508" s="188" t="s">
        <v>40</v>
      </c>
      <c r="O2508" s="66"/>
      <c r="P2508" s="189">
        <f>O2508*H2508</f>
        <v>0</v>
      </c>
      <c r="Q2508" s="189">
        <v>0</v>
      </c>
      <c r="R2508" s="189">
        <f>Q2508*H2508</f>
        <v>0</v>
      </c>
      <c r="S2508" s="189">
        <v>0</v>
      </c>
      <c r="T2508" s="190">
        <f>S2508*H2508</f>
        <v>0</v>
      </c>
      <c r="U2508" s="36"/>
      <c r="V2508" s="36"/>
      <c r="W2508" s="36"/>
      <c r="X2508" s="36"/>
      <c r="Y2508" s="36"/>
      <c r="Z2508" s="36"/>
      <c r="AA2508" s="36"/>
      <c r="AB2508" s="36"/>
      <c r="AC2508" s="36"/>
      <c r="AD2508" s="36"/>
      <c r="AE2508" s="36"/>
      <c r="AR2508" s="191" t="s">
        <v>542</v>
      </c>
      <c r="AT2508" s="191" t="s">
        <v>146</v>
      </c>
      <c r="AU2508" s="191" t="s">
        <v>78</v>
      </c>
      <c r="AY2508" s="19" t="s">
        <v>144</v>
      </c>
      <c r="BE2508" s="192">
        <f>IF(N2508="základní",J2508,0)</f>
        <v>0</v>
      </c>
      <c r="BF2508" s="192">
        <f>IF(N2508="snížená",J2508,0)</f>
        <v>0</v>
      </c>
      <c r="BG2508" s="192">
        <f>IF(N2508="zákl. přenesená",J2508,0)</f>
        <v>0</v>
      </c>
      <c r="BH2508" s="192">
        <f>IF(N2508="sníž. přenesená",J2508,0)</f>
        <v>0</v>
      </c>
      <c r="BI2508" s="192">
        <f>IF(N2508="nulová",J2508,0)</f>
        <v>0</v>
      </c>
      <c r="BJ2508" s="19" t="s">
        <v>74</v>
      </c>
      <c r="BK2508" s="192">
        <f>ROUND(I2508*H2508,2)</f>
        <v>0</v>
      </c>
      <c r="BL2508" s="19" t="s">
        <v>542</v>
      </c>
      <c r="BM2508" s="191" t="s">
        <v>2723</v>
      </c>
    </row>
    <row r="2509" spans="1:65" s="2" customFormat="1" ht="10.199999999999999">
      <c r="A2509" s="36"/>
      <c r="B2509" s="37"/>
      <c r="C2509" s="38"/>
      <c r="D2509" s="193" t="s">
        <v>152</v>
      </c>
      <c r="E2509" s="38"/>
      <c r="F2509" s="194" t="s">
        <v>2724</v>
      </c>
      <c r="G2509" s="38"/>
      <c r="H2509" s="38"/>
      <c r="I2509" s="195"/>
      <c r="J2509" s="38"/>
      <c r="K2509" s="38"/>
      <c r="L2509" s="41"/>
      <c r="M2509" s="196"/>
      <c r="N2509" s="197"/>
      <c r="O2509" s="66"/>
      <c r="P2509" s="66"/>
      <c r="Q2509" s="66"/>
      <c r="R2509" s="66"/>
      <c r="S2509" s="66"/>
      <c r="T2509" s="67"/>
      <c r="U2509" s="36"/>
      <c r="V2509" s="36"/>
      <c r="W2509" s="36"/>
      <c r="X2509" s="36"/>
      <c r="Y2509" s="36"/>
      <c r="Z2509" s="36"/>
      <c r="AA2509" s="36"/>
      <c r="AB2509" s="36"/>
      <c r="AC2509" s="36"/>
      <c r="AD2509" s="36"/>
      <c r="AE2509" s="36"/>
      <c r="AT2509" s="19" t="s">
        <v>152</v>
      </c>
      <c r="AU2509" s="19" t="s">
        <v>78</v>
      </c>
    </row>
    <row r="2510" spans="1:65" s="13" customFormat="1" ht="10.199999999999999">
      <c r="B2510" s="198"/>
      <c r="C2510" s="199"/>
      <c r="D2510" s="200" t="s">
        <v>154</v>
      </c>
      <c r="E2510" s="201" t="s">
        <v>19</v>
      </c>
      <c r="F2510" s="202" t="s">
        <v>2698</v>
      </c>
      <c r="G2510" s="199"/>
      <c r="H2510" s="201" t="s">
        <v>19</v>
      </c>
      <c r="I2510" s="203"/>
      <c r="J2510" s="199"/>
      <c r="K2510" s="199"/>
      <c r="L2510" s="204"/>
      <c r="M2510" s="205"/>
      <c r="N2510" s="206"/>
      <c r="O2510" s="206"/>
      <c r="P2510" s="206"/>
      <c r="Q2510" s="206"/>
      <c r="R2510" s="206"/>
      <c r="S2510" s="206"/>
      <c r="T2510" s="207"/>
      <c r="AT2510" s="208" t="s">
        <v>154</v>
      </c>
      <c r="AU2510" s="208" t="s">
        <v>78</v>
      </c>
      <c r="AV2510" s="13" t="s">
        <v>74</v>
      </c>
      <c r="AW2510" s="13" t="s">
        <v>31</v>
      </c>
      <c r="AX2510" s="13" t="s">
        <v>69</v>
      </c>
      <c r="AY2510" s="208" t="s">
        <v>144</v>
      </c>
    </row>
    <row r="2511" spans="1:65" s="13" customFormat="1" ht="10.199999999999999">
      <c r="B2511" s="198"/>
      <c r="C2511" s="199"/>
      <c r="D2511" s="200" t="s">
        <v>154</v>
      </c>
      <c r="E2511" s="201" t="s">
        <v>19</v>
      </c>
      <c r="F2511" s="202" t="s">
        <v>2725</v>
      </c>
      <c r="G2511" s="199"/>
      <c r="H2511" s="201" t="s">
        <v>19</v>
      </c>
      <c r="I2511" s="203"/>
      <c r="J2511" s="199"/>
      <c r="K2511" s="199"/>
      <c r="L2511" s="204"/>
      <c r="M2511" s="205"/>
      <c r="N2511" s="206"/>
      <c r="O2511" s="206"/>
      <c r="P2511" s="206"/>
      <c r="Q2511" s="206"/>
      <c r="R2511" s="206"/>
      <c r="S2511" s="206"/>
      <c r="T2511" s="207"/>
      <c r="AT2511" s="208" t="s">
        <v>154</v>
      </c>
      <c r="AU2511" s="208" t="s">
        <v>78</v>
      </c>
      <c r="AV2511" s="13" t="s">
        <v>74</v>
      </c>
      <c r="AW2511" s="13" t="s">
        <v>31</v>
      </c>
      <c r="AX2511" s="13" t="s">
        <v>69</v>
      </c>
      <c r="AY2511" s="208" t="s">
        <v>144</v>
      </c>
    </row>
    <row r="2512" spans="1:65" s="14" customFormat="1" ht="10.199999999999999">
      <c r="B2512" s="209"/>
      <c r="C2512" s="210"/>
      <c r="D2512" s="200" t="s">
        <v>154</v>
      </c>
      <c r="E2512" s="211" t="s">
        <v>19</v>
      </c>
      <c r="F2512" s="212" t="s">
        <v>74</v>
      </c>
      <c r="G2512" s="210"/>
      <c r="H2512" s="213">
        <v>1</v>
      </c>
      <c r="I2512" s="214"/>
      <c r="J2512" s="210"/>
      <c r="K2512" s="210"/>
      <c r="L2512" s="215"/>
      <c r="M2512" s="216"/>
      <c r="N2512" s="217"/>
      <c r="O2512" s="217"/>
      <c r="P2512" s="217"/>
      <c r="Q2512" s="217"/>
      <c r="R2512" s="217"/>
      <c r="S2512" s="217"/>
      <c r="T2512" s="218"/>
      <c r="AT2512" s="219" t="s">
        <v>154</v>
      </c>
      <c r="AU2512" s="219" t="s">
        <v>78</v>
      </c>
      <c r="AV2512" s="14" t="s">
        <v>78</v>
      </c>
      <c r="AW2512" s="14" t="s">
        <v>31</v>
      </c>
      <c r="AX2512" s="14" t="s">
        <v>69</v>
      </c>
      <c r="AY2512" s="219" t="s">
        <v>144</v>
      </c>
    </row>
    <row r="2513" spans="1:65" s="13" customFormat="1" ht="10.199999999999999">
      <c r="B2513" s="198"/>
      <c r="C2513" s="199"/>
      <c r="D2513" s="200" t="s">
        <v>154</v>
      </c>
      <c r="E2513" s="201" t="s">
        <v>19</v>
      </c>
      <c r="F2513" s="202" t="s">
        <v>2726</v>
      </c>
      <c r="G2513" s="199"/>
      <c r="H2513" s="201" t="s">
        <v>19</v>
      </c>
      <c r="I2513" s="203"/>
      <c r="J2513" s="199"/>
      <c r="K2513" s="199"/>
      <c r="L2513" s="204"/>
      <c r="M2513" s="205"/>
      <c r="N2513" s="206"/>
      <c r="O2513" s="206"/>
      <c r="P2513" s="206"/>
      <c r="Q2513" s="206"/>
      <c r="R2513" s="206"/>
      <c r="S2513" s="206"/>
      <c r="T2513" s="207"/>
      <c r="AT2513" s="208" t="s">
        <v>154</v>
      </c>
      <c r="AU2513" s="208" t="s">
        <v>78</v>
      </c>
      <c r="AV2513" s="13" t="s">
        <v>74</v>
      </c>
      <c r="AW2513" s="13" t="s">
        <v>31</v>
      </c>
      <c r="AX2513" s="13" t="s">
        <v>69</v>
      </c>
      <c r="AY2513" s="208" t="s">
        <v>144</v>
      </c>
    </row>
    <row r="2514" spans="1:65" s="14" customFormat="1" ht="10.199999999999999">
      <c r="B2514" s="209"/>
      <c r="C2514" s="210"/>
      <c r="D2514" s="200" t="s">
        <v>154</v>
      </c>
      <c r="E2514" s="211" t="s">
        <v>19</v>
      </c>
      <c r="F2514" s="212" t="s">
        <v>74</v>
      </c>
      <c r="G2514" s="210"/>
      <c r="H2514" s="213">
        <v>1</v>
      </c>
      <c r="I2514" s="214"/>
      <c r="J2514" s="210"/>
      <c r="K2514" s="210"/>
      <c r="L2514" s="215"/>
      <c r="M2514" s="216"/>
      <c r="N2514" s="217"/>
      <c r="O2514" s="217"/>
      <c r="P2514" s="217"/>
      <c r="Q2514" s="217"/>
      <c r="R2514" s="217"/>
      <c r="S2514" s="217"/>
      <c r="T2514" s="218"/>
      <c r="AT2514" s="219" t="s">
        <v>154</v>
      </c>
      <c r="AU2514" s="219" t="s">
        <v>78</v>
      </c>
      <c r="AV2514" s="14" t="s">
        <v>78</v>
      </c>
      <c r="AW2514" s="14" t="s">
        <v>31</v>
      </c>
      <c r="AX2514" s="14" t="s">
        <v>69</v>
      </c>
      <c r="AY2514" s="219" t="s">
        <v>144</v>
      </c>
    </row>
    <row r="2515" spans="1:65" s="13" customFormat="1" ht="10.199999999999999">
      <c r="B2515" s="198"/>
      <c r="C2515" s="199"/>
      <c r="D2515" s="200" t="s">
        <v>154</v>
      </c>
      <c r="E2515" s="201" t="s">
        <v>19</v>
      </c>
      <c r="F2515" s="202" t="s">
        <v>2727</v>
      </c>
      <c r="G2515" s="199"/>
      <c r="H2515" s="201" t="s">
        <v>19</v>
      </c>
      <c r="I2515" s="203"/>
      <c r="J2515" s="199"/>
      <c r="K2515" s="199"/>
      <c r="L2515" s="204"/>
      <c r="M2515" s="205"/>
      <c r="N2515" s="206"/>
      <c r="O2515" s="206"/>
      <c r="P2515" s="206"/>
      <c r="Q2515" s="206"/>
      <c r="R2515" s="206"/>
      <c r="S2515" s="206"/>
      <c r="T2515" s="207"/>
      <c r="AT2515" s="208" t="s">
        <v>154</v>
      </c>
      <c r="AU2515" s="208" t="s">
        <v>78</v>
      </c>
      <c r="AV2515" s="13" t="s">
        <v>74</v>
      </c>
      <c r="AW2515" s="13" t="s">
        <v>31</v>
      </c>
      <c r="AX2515" s="13" t="s">
        <v>69</v>
      </c>
      <c r="AY2515" s="208" t="s">
        <v>144</v>
      </c>
    </row>
    <row r="2516" spans="1:65" s="14" customFormat="1" ht="10.199999999999999">
      <c r="B2516" s="209"/>
      <c r="C2516" s="210"/>
      <c r="D2516" s="200" t="s">
        <v>154</v>
      </c>
      <c r="E2516" s="211" t="s">
        <v>19</v>
      </c>
      <c r="F2516" s="212" t="s">
        <v>106</v>
      </c>
      <c r="G2516" s="210"/>
      <c r="H2516" s="213">
        <v>4</v>
      </c>
      <c r="I2516" s="214"/>
      <c r="J2516" s="210"/>
      <c r="K2516" s="210"/>
      <c r="L2516" s="215"/>
      <c r="M2516" s="216"/>
      <c r="N2516" s="217"/>
      <c r="O2516" s="217"/>
      <c r="P2516" s="217"/>
      <c r="Q2516" s="217"/>
      <c r="R2516" s="217"/>
      <c r="S2516" s="217"/>
      <c r="T2516" s="218"/>
      <c r="AT2516" s="219" t="s">
        <v>154</v>
      </c>
      <c r="AU2516" s="219" t="s">
        <v>78</v>
      </c>
      <c r="AV2516" s="14" t="s">
        <v>78</v>
      </c>
      <c r="AW2516" s="14" t="s">
        <v>31</v>
      </c>
      <c r="AX2516" s="14" t="s">
        <v>69</v>
      </c>
      <c r="AY2516" s="219" t="s">
        <v>144</v>
      </c>
    </row>
    <row r="2517" spans="1:65" s="13" customFormat="1" ht="10.199999999999999">
      <c r="B2517" s="198"/>
      <c r="C2517" s="199"/>
      <c r="D2517" s="200" t="s">
        <v>154</v>
      </c>
      <c r="E2517" s="201" t="s">
        <v>19</v>
      </c>
      <c r="F2517" s="202" t="s">
        <v>2728</v>
      </c>
      <c r="G2517" s="199"/>
      <c r="H2517" s="201" t="s">
        <v>19</v>
      </c>
      <c r="I2517" s="203"/>
      <c r="J2517" s="199"/>
      <c r="K2517" s="199"/>
      <c r="L2517" s="204"/>
      <c r="M2517" s="205"/>
      <c r="N2517" s="206"/>
      <c r="O2517" s="206"/>
      <c r="P2517" s="206"/>
      <c r="Q2517" s="206"/>
      <c r="R2517" s="206"/>
      <c r="S2517" s="206"/>
      <c r="T2517" s="207"/>
      <c r="AT2517" s="208" t="s">
        <v>154</v>
      </c>
      <c r="AU2517" s="208" t="s">
        <v>78</v>
      </c>
      <c r="AV2517" s="13" t="s">
        <v>74</v>
      </c>
      <c r="AW2517" s="13" t="s">
        <v>31</v>
      </c>
      <c r="AX2517" s="13" t="s">
        <v>69</v>
      </c>
      <c r="AY2517" s="208" t="s">
        <v>144</v>
      </c>
    </row>
    <row r="2518" spans="1:65" s="14" customFormat="1" ht="10.199999999999999">
      <c r="B2518" s="209"/>
      <c r="C2518" s="210"/>
      <c r="D2518" s="200" t="s">
        <v>154</v>
      </c>
      <c r="E2518" s="211" t="s">
        <v>19</v>
      </c>
      <c r="F2518" s="212" t="s">
        <v>74</v>
      </c>
      <c r="G2518" s="210"/>
      <c r="H2518" s="213">
        <v>1</v>
      </c>
      <c r="I2518" s="214"/>
      <c r="J2518" s="210"/>
      <c r="K2518" s="210"/>
      <c r="L2518" s="215"/>
      <c r="M2518" s="216"/>
      <c r="N2518" s="217"/>
      <c r="O2518" s="217"/>
      <c r="P2518" s="217"/>
      <c r="Q2518" s="217"/>
      <c r="R2518" s="217"/>
      <c r="S2518" s="217"/>
      <c r="T2518" s="218"/>
      <c r="AT2518" s="219" t="s">
        <v>154</v>
      </c>
      <c r="AU2518" s="219" t="s">
        <v>78</v>
      </c>
      <c r="AV2518" s="14" t="s">
        <v>78</v>
      </c>
      <c r="AW2518" s="14" t="s">
        <v>31</v>
      </c>
      <c r="AX2518" s="14" t="s">
        <v>69</v>
      </c>
      <c r="AY2518" s="219" t="s">
        <v>144</v>
      </c>
    </row>
    <row r="2519" spans="1:65" s="13" customFormat="1" ht="10.199999999999999">
      <c r="B2519" s="198"/>
      <c r="C2519" s="199"/>
      <c r="D2519" s="200" t="s">
        <v>154</v>
      </c>
      <c r="E2519" s="201" t="s">
        <v>19</v>
      </c>
      <c r="F2519" s="202" t="s">
        <v>2729</v>
      </c>
      <c r="G2519" s="199"/>
      <c r="H2519" s="201" t="s">
        <v>19</v>
      </c>
      <c r="I2519" s="203"/>
      <c r="J2519" s="199"/>
      <c r="K2519" s="199"/>
      <c r="L2519" s="204"/>
      <c r="M2519" s="205"/>
      <c r="N2519" s="206"/>
      <c r="O2519" s="206"/>
      <c r="P2519" s="206"/>
      <c r="Q2519" s="206"/>
      <c r="R2519" s="206"/>
      <c r="S2519" s="206"/>
      <c r="T2519" s="207"/>
      <c r="AT2519" s="208" t="s">
        <v>154</v>
      </c>
      <c r="AU2519" s="208" t="s">
        <v>78</v>
      </c>
      <c r="AV2519" s="13" t="s">
        <v>74</v>
      </c>
      <c r="AW2519" s="13" t="s">
        <v>31</v>
      </c>
      <c r="AX2519" s="13" t="s">
        <v>69</v>
      </c>
      <c r="AY2519" s="208" t="s">
        <v>144</v>
      </c>
    </row>
    <row r="2520" spans="1:65" s="14" customFormat="1" ht="10.199999999999999">
      <c r="B2520" s="209"/>
      <c r="C2520" s="210"/>
      <c r="D2520" s="200" t="s">
        <v>154</v>
      </c>
      <c r="E2520" s="211" t="s">
        <v>19</v>
      </c>
      <c r="F2520" s="212" t="s">
        <v>74</v>
      </c>
      <c r="G2520" s="210"/>
      <c r="H2520" s="213">
        <v>1</v>
      </c>
      <c r="I2520" s="214"/>
      <c r="J2520" s="210"/>
      <c r="K2520" s="210"/>
      <c r="L2520" s="215"/>
      <c r="M2520" s="216"/>
      <c r="N2520" s="217"/>
      <c r="O2520" s="217"/>
      <c r="P2520" s="217"/>
      <c r="Q2520" s="217"/>
      <c r="R2520" s="217"/>
      <c r="S2520" s="217"/>
      <c r="T2520" s="218"/>
      <c r="AT2520" s="219" t="s">
        <v>154</v>
      </c>
      <c r="AU2520" s="219" t="s">
        <v>78</v>
      </c>
      <c r="AV2520" s="14" t="s">
        <v>78</v>
      </c>
      <c r="AW2520" s="14" t="s">
        <v>31</v>
      </c>
      <c r="AX2520" s="14" t="s">
        <v>69</v>
      </c>
      <c r="AY2520" s="219" t="s">
        <v>144</v>
      </c>
    </row>
    <row r="2521" spans="1:65" s="13" customFormat="1" ht="10.199999999999999">
      <c r="B2521" s="198"/>
      <c r="C2521" s="199"/>
      <c r="D2521" s="200" t="s">
        <v>154</v>
      </c>
      <c r="E2521" s="201" t="s">
        <v>19</v>
      </c>
      <c r="F2521" s="202" t="s">
        <v>2730</v>
      </c>
      <c r="G2521" s="199"/>
      <c r="H2521" s="201" t="s">
        <v>19</v>
      </c>
      <c r="I2521" s="203"/>
      <c r="J2521" s="199"/>
      <c r="K2521" s="199"/>
      <c r="L2521" s="204"/>
      <c r="M2521" s="205"/>
      <c r="N2521" s="206"/>
      <c r="O2521" s="206"/>
      <c r="P2521" s="206"/>
      <c r="Q2521" s="206"/>
      <c r="R2521" s="206"/>
      <c r="S2521" s="206"/>
      <c r="T2521" s="207"/>
      <c r="AT2521" s="208" t="s">
        <v>154</v>
      </c>
      <c r="AU2521" s="208" t="s">
        <v>78</v>
      </c>
      <c r="AV2521" s="13" t="s">
        <v>74</v>
      </c>
      <c r="AW2521" s="13" t="s">
        <v>31</v>
      </c>
      <c r="AX2521" s="13" t="s">
        <v>69</v>
      </c>
      <c r="AY2521" s="208" t="s">
        <v>144</v>
      </c>
    </row>
    <row r="2522" spans="1:65" s="14" customFormat="1" ht="10.199999999999999">
      <c r="B2522" s="209"/>
      <c r="C2522" s="210"/>
      <c r="D2522" s="200" t="s">
        <v>154</v>
      </c>
      <c r="E2522" s="211" t="s">
        <v>19</v>
      </c>
      <c r="F2522" s="212" t="s">
        <v>78</v>
      </c>
      <c r="G2522" s="210"/>
      <c r="H2522" s="213">
        <v>2</v>
      </c>
      <c r="I2522" s="214"/>
      <c r="J2522" s="210"/>
      <c r="K2522" s="210"/>
      <c r="L2522" s="215"/>
      <c r="M2522" s="216"/>
      <c r="N2522" s="217"/>
      <c r="O2522" s="217"/>
      <c r="P2522" s="217"/>
      <c r="Q2522" s="217"/>
      <c r="R2522" s="217"/>
      <c r="S2522" s="217"/>
      <c r="T2522" s="218"/>
      <c r="AT2522" s="219" t="s">
        <v>154</v>
      </c>
      <c r="AU2522" s="219" t="s">
        <v>78</v>
      </c>
      <c r="AV2522" s="14" t="s">
        <v>78</v>
      </c>
      <c r="AW2522" s="14" t="s">
        <v>31</v>
      </c>
      <c r="AX2522" s="14" t="s">
        <v>69</v>
      </c>
      <c r="AY2522" s="219" t="s">
        <v>144</v>
      </c>
    </row>
    <row r="2523" spans="1:65" s="15" customFormat="1" ht="10.199999999999999">
      <c r="B2523" s="220"/>
      <c r="C2523" s="221"/>
      <c r="D2523" s="200" t="s">
        <v>154</v>
      </c>
      <c r="E2523" s="222" t="s">
        <v>19</v>
      </c>
      <c r="F2523" s="223" t="s">
        <v>158</v>
      </c>
      <c r="G2523" s="221"/>
      <c r="H2523" s="224">
        <v>10</v>
      </c>
      <c r="I2523" s="225"/>
      <c r="J2523" s="221"/>
      <c r="K2523" s="221"/>
      <c r="L2523" s="226"/>
      <c r="M2523" s="227"/>
      <c r="N2523" s="228"/>
      <c r="O2523" s="228"/>
      <c r="P2523" s="228"/>
      <c r="Q2523" s="228"/>
      <c r="R2523" s="228"/>
      <c r="S2523" s="228"/>
      <c r="T2523" s="229"/>
      <c r="AT2523" s="230" t="s">
        <v>154</v>
      </c>
      <c r="AU2523" s="230" t="s">
        <v>78</v>
      </c>
      <c r="AV2523" s="15" t="s">
        <v>106</v>
      </c>
      <c r="AW2523" s="15" t="s">
        <v>31</v>
      </c>
      <c r="AX2523" s="15" t="s">
        <v>74</v>
      </c>
      <c r="AY2523" s="230" t="s">
        <v>144</v>
      </c>
    </row>
    <row r="2524" spans="1:65" s="2" customFormat="1" ht="16.5" customHeight="1">
      <c r="A2524" s="36"/>
      <c r="B2524" s="37"/>
      <c r="C2524" s="231" t="s">
        <v>2731</v>
      </c>
      <c r="D2524" s="231" t="s">
        <v>195</v>
      </c>
      <c r="E2524" s="232" t="s">
        <v>2732</v>
      </c>
      <c r="F2524" s="233" t="s">
        <v>2733</v>
      </c>
      <c r="G2524" s="234" t="s">
        <v>1922</v>
      </c>
      <c r="H2524" s="235">
        <v>1</v>
      </c>
      <c r="I2524" s="236"/>
      <c r="J2524" s="237">
        <f>ROUND(I2524*H2524,2)</f>
        <v>0</v>
      </c>
      <c r="K2524" s="233" t="s">
        <v>19</v>
      </c>
      <c r="L2524" s="238"/>
      <c r="M2524" s="239" t="s">
        <v>19</v>
      </c>
      <c r="N2524" s="240" t="s">
        <v>40</v>
      </c>
      <c r="O2524" s="66"/>
      <c r="P2524" s="189">
        <f>O2524*H2524</f>
        <v>0</v>
      </c>
      <c r="Q2524" s="189">
        <v>0</v>
      </c>
      <c r="R2524" s="189">
        <f>Q2524*H2524</f>
        <v>0</v>
      </c>
      <c r="S2524" s="189">
        <v>0</v>
      </c>
      <c r="T2524" s="190">
        <f>S2524*H2524</f>
        <v>0</v>
      </c>
      <c r="U2524" s="36"/>
      <c r="V2524" s="36"/>
      <c r="W2524" s="36"/>
      <c r="X2524" s="36"/>
      <c r="Y2524" s="36"/>
      <c r="Z2524" s="36"/>
      <c r="AA2524" s="36"/>
      <c r="AB2524" s="36"/>
      <c r="AC2524" s="36"/>
      <c r="AD2524" s="36"/>
      <c r="AE2524" s="36"/>
      <c r="AR2524" s="191" t="s">
        <v>684</v>
      </c>
      <c r="AT2524" s="191" t="s">
        <v>195</v>
      </c>
      <c r="AU2524" s="191" t="s">
        <v>78</v>
      </c>
      <c r="AY2524" s="19" t="s">
        <v>144</v>
      </c>
      <c r="BE2524" s="192">
        <f>IF(N2524="základní",J2524,0)</f>
        <v>0</v>
      </c>
      <c r="BF2524" s="192">
        <f>IF(N2524="snížená",J2524,0)</f>
        <v>0</v>
      </c>
      <c r="BG2524" s="192">
        <f>IF(N2524="zákl. přenesená",J2524,0)</f>
        <v>0</v>
      </c>
      <c r="BH2524" s="192">
        <f>IF(N2524="sníž. přenesená",J2524,0)</f>
        <v>0</v>
      </c>
      <c r="BI2524" s="192">
        <f>IF(N2524="nulová",J2524,0)</f>
        <v>0</v>
      </c>
      <c r="BJ2524" s="19" t="s">
        <v>74</v>
      </c>
      <c r="BK2524" s="192">
        <f>ROUND(I2524*H2524,2)</f>
        <v>0</v>
      </c>
      <c r="BL2524" s="19" t="s">
        <v>542</v>
      </c>
      <c r="BM2524" s="191" t="s">
        <v>2734</v>
      </c>
    </row>
    <row r="2525" spans="1:65" s="13" customFormat="1" ht="10.199999999999999">
      <c r="B2525" s="198"/>
      <c r="C2525" s="199"/>
      <c r="D2525" s="200" t="s">
        <v>154</v>
      </c>
      <c r="E2525" s="201" t="s">
        <v>19</v>
      </c>
      <c r="F2525" s="202" t="s">
        <v>2705</v>
      </c>
      <c r="G2525" s="199"/>
      <c r="H2525" s="201" t="s">
        <v>19</v>
      </c>
      <c r="I2525" s="203"/>
      <c r="J2525" s="199"/>
      <c r="K2525" s="199"/>
      <c r="L2525" s="204"/>
      <c r="M2525" s="205"/>
      <c r="N2525" s="206"/>
      <c r="O2525" s="206"/>
      <c r="P2525" s="206"/>
      <c r="Q2525" s="206"/>
      <c r="R2525" s="206"/>
      <c r="S2525" s="206"/>
      <c r="T2525" s="207"/>
      <c r="AT2525" s="208" t="s">
        <v>154</v>
      </c>
      <c r="AU2525" s="208" t="s">
        <v>78</v>
      </c>
      <c r="AV2525" s="13" t="s">
        <v>74</v>
      </c>
      <c r="AW2525" s="13" t="s">
        <v>31</v>
      </c>
      <c r="AX2525" s="13" t="s">
        <v>69</v>
      </c>
      <c r="AY2525" s="208" t="s">
        <v>144</v>
      </c>
    </row>
    <row r="2526" spans="1:65" s="14" customFormat="1" ht="10.199999999999999">
      <c r="B2526" s="209"/>
      <c r="C2526" s="210"/>
      <c r="D2526" s="200" t="s">
        <v>154</v>
      </c>
      <c r="E2526" s="211" t="s">
        <v>19</v>
      </c>
      <c r="F2526" s="212" t="s">
        <v>74</v>
      </c>
      <c r="G2526" s="210"/>
      <c r="H2526" s="213">
        <v>1</v>
      </c>
      <c r="I2526" s="214"/>
      <c r="J2526" s="210"/>
      <c r="K2526" s="210"/>
      <c r="L2526" s="215"/>
      <c r="M2526" s="216"/>
      <c r="N2526" s="217"/>
      <c r="O2526" s="217"/>
      <c r="P2526" s="217"/>
      <c r="Q2526" s="217"/>
      <c r="R2526" s="217"/>
      <c r="S2526" s="217"/>
      <c r="T2526" s="218"/>
      <c r="AT2526" s="219" t="s">
        <v>154</v>
      </c>
      <c r="AU2526" s="219" t="s">
        <v>78</v>
      </c>
      <c r="AV2526" s="14" t="s">
        <v>78</v>
      </c>
      <c r="AW2526" s="14" t="s">
        <v>31</v>
      </c>
      <c r="AX2526" s="14" t="s">
        <v>69</v>
      </c>
      <c r="AY2526" s="219" t="s">
        <v>144</v>
      </c>
    </row>
    <row r="2527" spans="1:65" s="15" customFormat="1" ht="10.199999999999999">
      <c r="B2527" s="220"/>
      <c r="C2527" s="221"/>
      <c r="D2527" s="200" t="s">
        <v>154</v>
      </c>
      <c r="E2527" s="222" t="s">
        <v>19</v>
      </c>
      <c r="F2527" s="223" t="s">
        <v>158</v>
      </c>
      <c r="G2527" s="221"/>
      <c r="H2527" s="224">
        <v>1</v>
      </c>
      <c r="I2527" s="225"/>
      <c r="J2527" s="221"/>
      <c r="K2527" s="221"/>
      <c r="L2527" s="226"/>
      <c r="M2527" s="227"/>
      <c r="N2527" s="228"/>
      <c r="O2527" s="228"/>
      <c r="P2527" s="228"/>
      <c r="Q2527" s="228"/>
      <c r="R2527" s="228"/>
      <c r="S2527" s="228"/>
      <c r="T2527" s="229"/>
      <c r="AT2527" s="230" t="s">
        <v>154</v>
      </c>
      <c r="AU2527" s="230" t="s">
        <v>78</v>
      </c>
      <c r="AV2527" s="15" t="s">
        <v>106</v>
      </c>
      <c r="AW2527" s="15" t="s">
        <v>31</v>
      </c>
      <c r="AX2527" s="15" t="s">
        <v>74</v>
      </c>
      <c r="AY2527" s="230" t="s">
        <v>144</v>
      </c>
    </row>
    <row r="2528" spans="1:65" s="2" customFormat="1" ht="16.5" customHeight="1">
      <c r="A2528" s="36"/>
      <c r="B2528" s="37"/>
      <c r="C2528" s="231" t="s">
        <v>2735</v>
      </c>
      <c r="D2528" s="231" t="s">
        <v>195</v>
      </c>
      <c r="E2528" s="232" t="s">
        <v>2736</v>
      </c>
      <c r="F2528" s="233" t="s">
        <v>2737</v>
      </c>
      <c r="G2528" s="234" t="s">
        <v>1922</v>
      </c>
      <c r="H2528" s="235">
        <v>1</v>
      </c>
      <c r="I2528" s="236"/>
      <c r="J2528" s="237">
        <f>ROUND(I2528*H2528,2)</f>
        <v>0</v>
      </c>
      <c r="K2528" s="233" t="s">
        <v>19</v>
      </c>
      <c r="L2528" s="238"/>
      <c r="M2528" s="239" t="s">
        <v>19</v>
      </c>
      <c r="N2528" s="240" t="s">
        <v>40</v>
      </c>
      <c r="O2528" s="66"/>
      <c r="P2528" s="189">
        <f>O2528*H2528</f>
        <v>0</v>
      </c>
      <c r="Q2528" s="189">
        <v>0</v>
      </c>
      <c r="R2528" s="189">
        <f>Q2528*H2528</f>
        <v>0</v>
      </c>
      <c r="S2528" s="189">
        <v>0</v>
      </c>
      <c r="T2528" s="190">
        <f>S2528*H2528</f>
        <v>0</v>
      </c>
      <c r="U2528" s="36"/>
      <c r="V2528" s="36"/>
      <c r="W2528" s="36"/>
      <c r="X2528" s="36"/>
      <c r="Y2528" s="36"/>
      <c r="Z2528" s="36"/>
      <c r="AA2528" s="36"/>
      <c r="AB2528" s="36"/>
      <c r="AC2528" s="36"/>
      <c r="AD2528" s="36"/>
      <c r="AE2528" s="36"/>
      <c r="AR2528" s="191" t="s">
        <v>684</v>
      </c>
      <c r="AT2528" s="191" t="s">
        <v>195</v>
      </c>
      <c r="AU2528" s="191" t="s">
        <v>78</v>
      </c>
      <c r="AY2528" s="19" t="s">
        <v>144</v>
      </c>
      <c r="BE2528" s="192">
        <f>IF(N2528="základní",J2528,0)</f>
        <v>0</v>
      </c>
      <c r="BF2528" s="192">
        <f>IF(N2528="snížená",J2528,0)</f>
        <v>0</v>
      </c>
      <c r="BG2528" s="192">
        <f>IF(N2528="zákl. přenesená",J2528,0)</f>
        <v>0</v>
      </c>
      <c r="BH2528" s="192">
        <f>IF(N2528="sníž. přenesená",J2528,0)</f>
        <v>0</v>
      </c>
      <c r="BI2528" s="192">
        <f>IF(N2528="nulová",J2528,0)</f>
        <v>0</v>
      </c>
      <c r="BJ2528" s="19" t="s">
        <v>74</v>
      </c>
      <c r="BK2528" s="192">
        <f>ROUND(I2528*H2528,2)</f>
        <v>0</v>
      </c>
      <c r="BL2528" s="19" t="s">
        <v>542</v>
      </c>
      <c r="BM2528" s="191" t="s">
        <v>2738</v>
      </c>
    </row>
    <row r="2529" spans="1:65" s="13" customFormat="1" ht="10.199999999999999">
      <c r="B2529" s="198"/>
      <c r="C2529" s="199"/>
      <c r="D2529" s="200" t="s">
        <v>154</v>
      </c>
      <c r="E2529" s="201" t="s">
        <v>19</v>
      </c>
      <c r="F2529" s="202" t="s">
        <v>2705</v>
      </c>
      <c r="G2529" s="199"/>
      <c r="H2529" s="201" t="s">
        <v>19</v>
      </c>
      <c r="I2529" s="203"/>
      <c r="J2529" s="199"/>
      <c r="K2529" s="199"/>
      <c r="L2529" s="204"/>
      <c r="M2529" s="205"/>
      <c r="N2529" s="206"/>
      <c r="O2529" s="206"/>
      <c r="P2529" s="206"/>
      <c r="Q2529" s="206"/>
      <c r="R2529" s="206"/>
      <c r="S2529" s="206"/>
      <c r="T2529" s="207"/>
      <c r="AT2529" s="208" t="s">
        <v>154</v>
      </c>
      <c r="AU2529" s="208" t="s">
        <v>78</v>
      </c>
      <c r="AV2529" s="13" t="s">
        <v>74</v>
      </c>
      <c r="AW2529" s="13" t="s">
        <v>31</v>
      </c>
      <c r="AX2529" s="13" t="s">
        <v>69</v>
      </c>
      <c r="AY2529" s="208" t="s">
        <v>144</v>
      </c>
    </row>
    <row r="2530" spans="1:65" s="14" customFormat="1" ht="10.199999999999999">
      <c r="B2530" s="209"/>
      <c r="C2530" s="210"/>
      <c r="D2530" s="200" t="s">
        <v>154</v>
      </c>
      <c r="E2530" s="211" t="s">
        <v>19</v>
      </c>
      <c r="F2530" s="212" t="s">
        <v>74</v>
      </c>
      <c r="G2530" s="210"/>
      <c r="H2530" s="213">
        <v>1</v>
      </c>
      <c r="I2530" s="214"/>
      <c r="J2530" s="210"/>
      <c r="K2530" s="210"/>
      <c r="L2530" s="215"/>
      <c r="M2530" s="216"/>
      <c r="N2530" s="217"/>
      <c r="O2530" s="217"/>
      <c r="P2530" s="217"/>
      <c r="Q2530" s="217"/>
      <c r="R2530" s="217"/>
      <c r="S2530" s="217"/>
      <c r="T2530" s="218"/>
      <c r="AT2530" s="219" t="s">
        <v>154</v>
      </c>
      <c r="AU2530" s="219" t="s">
        <v>78</v>
      </c>
      <c r="AV2530" s="14" t="s">
        <v>78</v>
      </c>
      <c r="AW2530" s="14" t="s">
        <v>31</v>
      </c>
      <c r="AX2530" s="14" t="s">
        <v>69</v>
      </c>
      <c r="AY2530" s="219" t="s">
        <v>144</v>
      </c>
    </row>
    <row r="2531" spans="1:65" s="15" customFormat="1" ht="10.199999999999999">
      <c r="B2531" s="220"/>
      <c r="C2531" s="221"/>
      <c r="D2531" s="200" t="s">
        <v>154</v>
      </c>
      <c r="E2531" s="222" t="s">
        <v>19</v>
      </c>
      <c r="F2531" s="223" t="s">
        <v>158</v>
      </c>
      <c r="G2531" s="221"/>
      <c r="H2531" s="224">
        <v>1</v>
      </c>
      <c r="I2531" s="225"/>
      <c r="J2531" s="221"/>
      <c r="K2531" s="221"/>
      <c r="L2531" s="226"/>
      <c r="M2531" s="227"/>
      <c r="N2531" s="228"/>
      <c r="O2531" s="228"/>
      <c r="P2531" s="228"/>
      <c r="Q2531" s="228"/>
      <c r="R2531" s="228"/>
      <c r="S2531" s="228"/>
      <c r="T2531" s="229"/>
      <c r="AT2531" s="230" t="s">
        <v>154</v>
      </c>
      <c r="AU2531" s="230" t="s">
        <v>78</v>
      </c>
      <c r="AV2531" s="15" t="s">
        <v>106</v>
      </c>
      <c r="AW2531" s="15" t="s">
        <v>31</v>
      </c>
      <c r="AX2531" s="15" t="s">
        <v>74</v>
      </c>
      <c r="AY2531" s="230" t="s">
        <v>144</v>
      </c>
    </row>
    <row r="2532" spans="1:65" s="2" customFormat="1" ht="16.5" customHeight="1">
      <c r="A2532" s="36"/>
      <c r="B2532" s="37"/>
      <c r="C2532" s="231" t="s">
        <v>2739</v>
      </c>
      <c r="D2532" s="231" t="s">
        <v>195</v>
      </c>
      <c r="E2532" s="232" t="s">
        <v>2740</v>
      </c>
      <c r="F2532" s="233" t="s">
        <v>2741</v>
      </c>
      <c r="G2532" s="234" t="s">
        <v>1922</v>
      </c>
      <c r="H2532" s="235">
        <v>4</v>
      </c>
      <c r="I2532" s="236"/>
      <c r="J2532" s="237">
        <f>ROUND(I2532*H2532,2)</f>
        <v>0</v>
      </c>
      <c r="K2532" s="233" t="s">
        <v>19</v>
      </c>
      <c r="L2532" s="238"/>
      <c r="M2532" s="239" t="s">
        <v>19</v>
      </c>
      <c r="N2532" s="240" t="s">
        <v>40</v>
      </c>
      <c r="O2532" s="66"/>
      <c r="P2532" s="189">
        <f>O2532*H2532</f>
        <v>0</v>
      </c>
      <c r="Q2532" s="189">
        <v>0</v>
      </c>
      <c r="R2532" s="189">
        <f>Q2532*H2532</f>
        <v>0</v>
      </c>
      <c r="S2532" s="189">
        <v>0</v>
      </c>
      <c r="T2532" s="190">
        <f>S2532*H2532</f>
        <v>0</v>
      </c>
      <c r="U2532" s="36"/>
      <c r="V2532" s="36"/>
      <c r="W2532" s="36"/>
      <c r="X2532" s="36"/>
      <c r="Y2532" s="36"/>
      <c r="Z2532" s="36"/>
      <c r="AA2532" s="36"/>
      <c r="AB2532" s="36"/>
      <c r="AC2532" s="36"/>
      <c r="AD2532" s="36"/>
      <c r="AE2532" s="36"/>
      <c r="AR2532" s="191" t="s">
        <v>684</v>
      </c>
      <c r="AT2532" s="191" t="s">
        <v>195</v>
      </c>
      <c r="AU2532" s="191" t="s">
        <v>78</v>
      </c>
      <c r="AY2532" s="19" t="s">
        <v>144</v>
      </c>
      <c r="BE2532" s="192">
        <f>IF(N2532="základní",J2532,0)</f>
        <v>0</v>
      </c>
      <c r="BF2532" s="192">
        <f>IF(N2532="snížená",J2532,0)</f>
        <v>0</v>
      </c>
      <c r="BG2532" s="192">
        <f>IF(N2532="zákl. přenesená",J2532,0)</f>
        <v>0</v>
      </c>
      <c r="BH2532" s="192">
        <f>IF(N2532="sníž. přenesená",J2532,0)</f>
        <v>0</v>
      </c>
      <c r="BI2532" s="192">
        <f>IF(N2532="nulová",J2532,0)</f>
        <v>0</v>
      </c>
      <c r="BJ2532" s="19" t="s">
        <v>74</v>
      </c>
      <c r="BK2532" s="192">
        <f>ROUND(I2532*H2532,2)</f>
        <v>0</v>
      </c>
      <c r="BL2532" s="19" t="s">
        <v>542</v>
      </c>
      <c r="BM2532" s="191" t="s">
        <v>2742</v>
      </c>
    </row>
    <row r="2533" spans="1:65" s="13" customFormat="1" ht="10.199999999999999">
      <c r="B2533" s="198"/>
      <c r="C2533" s="199"/>
      <c r="D2533" s="200" t="s">
        <v>154</v>
      </c>
      <c r="E2533" s="201" t="s">
        <v>19</v>
      </c>
      <c r="F2533" s="202" t="s">
        <v>2705</v>
      </c>
      <c r="G2533" s="199"/>
      <c r="H2533" s="201" t="s">
        <v>19</v>
      </c>
      <c r="I2533" s="203"/>
      <c r="J2533" s="199"/>
      <c r="K2533" s="199"/>
      <c r="L2533" s="204"/>
      <c r="M2533" s="205"/>
      <c r="N2533" s="206"/>
      <c r="O2533" s="206"/>
      <c r="P2533" s="206"/>
      <c r="Q2533" s="206"/>
      <c r="R2533" s="206"/>
      <c r="S2533" s="206"/>
      <c r="T2533" s="207"/>
      <c r="AT2533" s="208" t="s">
        <v>154</v>
      </c>
      <c r="AU2533" s="208" t="s">
        <v>78</v>
      </c>
      <c r="AV2533" s="13" t="s">
        <v>74</v>
      </c>
      <c r="AW2533" s="13" t="s">
        <v>31</v>
      </c>
      <c r="AX2533" s="13" t="s">
        <v>69</v>
      </c>
      <c r="AY2533" s="208" t="s">
        <v>144</v>
      </c>
    </row>
    <row r="2534" spans="1:65" s="14" customFormat="1" ht="10.199999999999999">
      <c r="B2534" s="209"/>
      <c r="C2534" s="210"/>
      <c r="D2534" s="200" t="s">
        <v>154</v>
      </c>
      <c r="E2534" s="211" t="s">
        <v>19</v>
      </c>
      <c r="F2534" s="212" t="s">
        <v>106</v>
      </c>
      <c r="G2534" s="210"/>
      <c r="H2534" s="213">
        <v>4</v>
      </c>
      <c r="I2534" s="214"/>
      <c r="J2534" s="210"/>
      <c r="K2534" s="210"/>
      <c r="L2534" s="215"/>
      <c r="M2534" s="216"/>
      <c r="N2534" s="217"/>
      <c r="O2534" s="217"/>
      <c r="P2534" s="217"/>
      <c r="Q2534" s="217"/>
      <c r="R2534" s="217"/>
      <c r="S2534" s="217"/>
      <c r="T2534" s="218"/>
      <c r="AT2534" s="219" t="s">
        <v>154</v>
      </c>
      <c r="AU2534" s="219" t="s">
        <v>78</v>
      </c>
      <c r="AV2534" s="14" t="s">
        <v>78</v>
      </c>
      <c r="AW2534" s="14" t="s">
        <v>31</v>
      </c>
      <c r="AX2534" s="14" t="s">
        <v>69</v>
      </c>
      <c r="AY2534" s="219" t="s">
        <v>144</v>
      </c>
    </row>
    <row r="2535" spans="1:65" s="15" customFormat="1" ht="10.199999999999999">
      <c r="B2535" s="220"/>
      <c r="C2535" s="221"/>
      <c r="D2535" s="200" t="s">
        <v>154</v>
      </c>
      <c r="E2535" s="222" t="s">
        <v>19</v>
      </c>
      <c r="F2535" s="223" t="s">
        <v>158</v>
      </c>
      <c r="G2535" s="221"/>
      <c r="H2535" s="224">
        <v>4</v>
      </c>
      <c r="I2535" s="225"/>
      <c r="J2535" s="221"/>
      <c r="K2535" s="221"/>
      <c r="L2535" s="226"/>
      <c r="M2535" s="227"/>
      <c r="N2535" s="228"/>
      <c r="O2535" s="228"/>
      <c r="P2535" s="228"/>
      <c r="Q2535" s="228"/>
      <c r="R2535" s="228"/>
      <c r="S2535" s="228"/>
      <c r="T2535" s="229"/>
      <c r="AT2535" s="230" t="s">
        <v>154</v>
      </c>
      <c r="AU2535" s="230" t="s">
        <v>78</v>
      </c>
      <c r="AV2535" s="15" t="s">
        <v>106</v>
      </c>
      <c r="AW2535" s="15" t="s">
        <v>31</v>
      </c>
      <c r="AX2535" s="15" t="s">
        <v>74</v>
      </c>
      <c r="AY2535" s="230" t="s">
        <v>144</v>
      </c>
    </row>
    <row r="2536" spans="1:65" s="2" customFormat="1" ht="16.5" customHeight="1">
      <c r="A2536" s="36"/>
      <c r="B2536" s="37"/>
      <c r="C2536" s="231" t="s">
        <v>2743</v>
      </c>
      <c r="D2536" s="231" t="s">
        <v>195</v>
      </c>
      <c r="E2536" s="232" t="s">
        <v>2744</v>
      </c>
      <c r="F2536" s="233" t="s">
        <v>2745</v>
      </c>
      <c r="G2536" s="234" t="s">
        <v>1922</v>
      </c>
      <c r="H2536" s="235">
        <v>1</v>
      </c>
      <c r="I2536" s="236"/>
      <c r="J2536" s="237">
        <f>ROUND(I2536*H2536,2)</f>
        <v>0</v>
      </c>
      <c r="K2536" s="233" t="s">
        <v>19</v>
      </c>
      <c r="L2536" s="238"/>
      <c r="M2536" s="239" t="s">
        <v>19</v>
      </c>
      <c r="N2536" s="240" t="s">
        <v>40</v>
      </c>
      <c r="O2536" s="66"/>
      <c r="P2536" s="189">
        <f>O2536*H2536</f>
        <v>0</v>
      </c>
      <c r="Q2536" s="189">
        <v>0</v>
      </c>
      <c r="R2536" s="189">
        <f>Q2536*H2536</f>
        <v>0</v>
      </c>
      <c r="S2536" s="189">
        <v>0</v>
      </c>
      <c r="T2536" s="190">
        <f>S2536*H2536</f>
        <v>0</v>
      </c>
      <c r="U2536" s="36"/>
      <c r="V2536" s="36"/>
      <c r="W2536" s="36"/>
      <c r="X2536" s="36"/>
      <c r="Y2536" s="36"/>
      <c r="Z2536" s="36"/>
      <c r="AA2536" s="36"/>
      <c r="AB2536" s="36"/>
      <c r="AC2536" s="36"/>
      <c r="AD2536" s="36"/>
      <c r="AE2536" s="36"/>
      <c r="AR2536" s="191" t="s">
        <v>684</v>
      </c>
      <c r="AT2536" s="191" t="s">
        <v>195</v>
      </c>
      <c r="AU2536" s="191" t="s">
        <v>78</v>
      </c>
      <c r="AY2536" s="19" t="s">
        <v>144</v>
      </c>
      <c r="BE2536" s="192">
        <f>IF(N2536="základní",J2536,0)</f>
        <v>0</v>
      </c>
      <c r="BF2536" s="192">
        <f>IF(N2536="snížená",J2536,0)</f>
        <v>0</v>
      </c>
      <c r="BG2536" s="192">
        <f>IF(N2536="zákl. přenesená",J2536,0)</f>
        <v>0</v>
      </c>
      <c r="BH2536" s="192">
        <f>IF(N2536="sníž. přenesená",J2536,0)</f>
        <v>0</v>
      </c>
      <c r="BI2536" s="192">
        <f>IF(N2536="nulová",J2536,0)</f>
        <v>0</v>
      </c>
      <c r="BJ2536" s="19" t="s">
        <v>74</v>
      </c>
      <c r="BK2536" s="192">
        <f>ROUND(I2536*H2536,2)</f>
        <v>0</v>
      </c>
      <c r="BL2536" s="19" t="s">
        <v>542</v>
      </c>
      <c r="BM2536" s="191" t="s">
        <v>2746</v>
      </c>
    </row>
    <row r="2537" spans="1:65" s="13" customFormat="1" ht="10.199999999999999">
      <c r="B2537" s="198"/>
      <c r="C2537" s="199"/>
      <c r="D2537" s="200" t="s">
        <v>154</v>
      </c>
      <c r="E2537" s="201" t="s">
        <v>19</v>
      </c>
      <c r="F2537" s="202" t="s">
        <v>2705</v>
      </c>
      <c r="G2537" s="199"/>
      <c r="H2537" s="201" t="s">
        <v>19</v>
      </c>
      <c r="I2537" s="203"/>
      <c r="J2537" s="199"/>
      <c r="K2537" s="199"/>
      <c r="L2537" s="204"/>
      <c r="M2537" s="205"/>
      <c r="N2537" s="206"/>
      <c r="O2537" s="206"/>
      <c r="P2537" s="206"/>
      <c r="Q2537" s="206"/>
      <c r="R2537" s="206"/>
      <c r="S2537" s="206"/>
      <c r="T2537" s="207"/>
      <c r="AT2537" s="208" t="s">
        <v>154</v>
      </c>
      <c r="AU2537" s="208" t="s">
        <v>78</v>
      </c>
      <c r="AV2537" s="13" t="s">
        <v>74</v>
      </c>
      <c r="AW2537" s="13" t="s">
        <v>31</v>
      </c>
      <c r="AX2537" s="13" t="s">
        <v>69</v>
      </c>
      <c r="AY2537" s="208" t="s">
        <v>144</v>
      </c>
    </row>
    <row r="2538" spans="1:65" s="14" customFormat="1" ht="10.199999999999999">
      <c r="B2538" s="209"/>
      <c r="C2538" s="210"/>
      <c r="D2538" s="200" t="s">
        <v>154</v>
      </c>
      <c r="E2538" s="211" t="s">
        <v>19</v>
      </c>
      <c r="F2538" s="212" t="s">
        <v>74</v>
      </c>
      <c r="G2538" s="210"/>
      <c r="H2538" s="213">
        <v>1</v>
      </c>
      <c r="I2538" s="214"/>
      <c r="J2538" s="210"/>
      <c r="K2538" s="210"/>
      <c r="L2538" s="215"/>
      <c r="M2538" s="216"/>
      <c r="N2538" s="217"/>
      <c r="O2538" s="217"/>
      <c r="P2538" s="217"/>
      <c r="Q2538" s="217"/>
      <c r="R2538" s="217"/>
      <c r="S2538" s="217"/>
      <c r="T2538" s="218"/>
      <c r="AT2538" s="219" t="s">
        <v>154</v>
      </c>
      <c r="AU2538" s="219" t="s">
        <v>78</v>
      </c>
      <c r="AV2538" s="14" t="s">
        <v>78</v>
      </c>
      <c r="AW2538" s="14" t="s">
        <v>31</v>
      </c>
      <c r="AX2538" s="14" t="s">
        <v>69</v>
      </c>
      <c r="AY2538" s="219" t="s">
        <v>144</v>
      </c>
    </row>
    <row r="2539" spans="1:65" s="15" customFormat="1" ht="10.199999999999999">
      <c r="B2539" s="220"/>
      <c r="C2539" s="221"/>
      <c r="D2539" s="200" t="s">
        <v>154</v>
      </c>
      <c r="E2539" s="222" t="s">
        <v>19</v>
      </c>
      <c r="F2539" s="223" t="s">
        <v>158</v>
      </c>
      <c r="G2539" s="221"/>
      <c r="H2539" s="224">
        <v>1</v>
      </c>
      <c r="I2539" s="225"/>
      <c r="J2539" s="221"/>
      <c r="K2539" s="221"/>
      <c r="L2539" s="226"/>
      <c r="M2539" s="227"/>
      <c r="N2539" s="228"/>
      <c r="O2539" s="228"/>
      <c r="P2539" s="228"/>
      <c r="Q2539" s="228"/>
      <c r="R2539" s="228"/>
      <c r="S2539" s="228"/>
      <c r="T2539" s="229"/>
      <c r="AT2539" s="230" t="s">
        <v>154</v>
      </c>
      <c r="AU2539" s="230" t="s">
        <v>78</v>
      </c>
      <c r="AV2539" s="15" t="s">
        <v>106</v>
      </c>
      <c r="AW2539" s="15" t="s">
        <v>31</v>
      </c>
      <c r="AX2539" s="15" t="s">
        <v>74</v>
      </c>
      <c r="AY2539" s="230" t="s">
        <v>144</v>
      </c>
    </row>
    <row r="2540" spans="1:65" s="2" customFormat="1" ht="16.5" customHeight="1">
      <c r="A2540" s="36"/>
      <c r="B2540" s="37"/>
      <c r="C2540" s="231" t="s">
        <v>2747</v>
      </c>
      <c r="D2540" s="231" t="s">
        <v>195</v>
      </c>
      <c r="E2540" s="232" t="s">
        <v>2748</v>
      </c>
      <c r="F2540" s="233" t="s">
        <v>2749</v>
      </c>
      <c r="G2540" s="234" t="s">
        <v>1922</v>
      </c>
      <c r="H2540" s="235">
        <v>1</v>
      </c>
      <c r="I2540" s="236"/>
      <c r="J2540" s="237">
        <f>ROUND(I2540*H2540,2)</f>
        <v>0</v>
      </c>
      <c r="K2540" s="233" t="s">
        <v>19</v>
      </c>
      <c r="L2540" s="238"/>
      <c r="M2540" s="239" t="s">
        <v>19</v>
      </c>
      <c r="N2540" s="240" t="s">
        <v>40</v>
      </c>
      <c r="O2540" s="66"/>
      <c r="P2540" s="189">
        <f>O2540*H2540</f>
        <v>0</v>
      </c>
      <c r="Q2540" s="189">
        <v>0</v>
      </c>
      <c r="R2540" s="189">
        <f>Q2540*H2540</f>
        <v>0</v>
      </c>
      <c r="S2540" s="189">
        <v>0</v>
      </c>
      <c r="T2540" s="190">
        <f>S2540*H2540</f>
        <v>0</v>
      </c>
      <c r="U2540" s="36"/>
      <c r="V2540" s="36"/>
      <c r="W2540" s="36"/>
      <c r="X2540" s="36"/>
      <c r="Y2540" s="36"/>
      <c r="Z2540" s="36"/>
      <c r="AA2540" s="36"/>
      <c r="AB2540" s="36"/>
      <c r="AC2540" s="36"/>
      <c r="AD2540" s="36"/>
      <c r="AE2540" s="36"/>
      <c r="AR2540" s="191" t="s">
        <v>684</v>
      </c>
      <c r="AT2540" s="191" t="s">
        <v>195</v>
      </c>
      <c r="AU2540" s="191" t="s">
        <v>78</v>
      </c>
      <c r="AY2540" s="19" t="s">
        <v>144</v>
      </c>
      <c r="BE2540" s="192">
        <f>IF(N2540="základní",J2540,0)</f>
        <v>0</v>
      </c>
      <c r="BF2540" s="192">
        <f>IF(N2540="snížená",J2540,0)</f>
        <v>0</v>
      </c>
      <c r="BG2540" s="192">
        <f>IF(N2540="zákl. přenesená",J2540,0)</f>
        <v>0</v>
      </c>
      <c r="BH2540" s="192">
        <f>IF(N2540="sníž. přenesená",J2540,0)</f>
        <v>0</v>
      </c>
      <c r="BI2540" s="192">
        <f>IF(N2540="nulová",J2540,0)</f>
        <v>0</v>
      </c>
      <c r="BJ2540" s="19" t="s">
        <v>74</v>
      </c>
      <c r="BK2540" s="192">
        <f>ROUND(I2540*H2540,2)</f>
        <v>0</v>
      </c>
      <c r="BL2540" s="19" t="s">
        <v>542</v>
      </c>
      <c r="BM2540" s="191" t="s">
        <v>2750</v>
      </c>
    </row>
    <row r="2541" spans="1:65" s="13" customFormat="1" ht="10.199999999999999">
      <c r="B2541" s="198"/>
      <c r="C2541" s="199"/>
      <c r="D2541" s="200" t="s">
        <v>154</v>
      </c>
      <c r="E2541" s="201" t="s">
        <v>19</v>
      </c>
      <c r="F2541" s="202" t="s">
        <v>2705</v>
      </c>
      <c r="G2541" s="199"/>
      <c r="H2541" s="201" t="s">
        <v>19</v>
      </c>
      <c r="I2541" s="203"/>
      <c r="J2541" s="199"/>
      <c r="K2541" s="199"/>
      <c r="L2541" s="204"/>
      <c r="M2541" s="205"/>
      <c r="N2541" s="206"/>
      <c r="O2541" s="206"/>
      <c r="P2541" s="206"/>
      <c r="Q2541" s="206"/>
      <c r="R2541" s="206"/>
      <c r="S2541" s="206"/>
      <c r="T2541" s="207"/>
      <c r="AT2541" s="208" t="s">
        <v>154</v>
      </c>
      <c r="AU2541" s="208" t="s">
        <v>78</v>
      </c>
      <c r="AV2541" s="13" t="s">
        <v>74</v>
      </c>
      <c r="AW2541" s="13" t="s">
        <v>31</v>
      </c>
      <c r="AX2541" s="13" t="s">
        <v>69</v>
      </c>
      <c r="AY2541" s="208" t="s">
        <v>144</v>
      </c>
    </row>
    <row r="2542" spans="1:65" s="14" customFormat="1" ht="10.199999999999999">
      <c r="B2542" s="209"/>
      <c r="C2542" s="210"/>
      <c r="D2542" s="200" t="s">
        <v>154</v>
      </c>
      <c r="E2542" s="211" t="s">
        <v>19</v>
      </c>
      <c r="F2542" s="212" t="s">
        <v>74</v>
      </c>
      <c r="G2542" s="210"/>
      <c r="H2542" s="213">
        <v>1</v>
      </c>
      <c r="I2542" s="214"/>
      <c r="J2542" s="210"/>
      <c r="K2542" s="210"/>
      <c r="L2542" s="215"/>
      <c r="M2542" s="216"/>
      <c r="N2542" s="217"/>
      <c r="O2542" s="217"/>
      <c r="P2542" s="217"/>
      <c r="Q2542" s="217"/>
      <c r="R2542" s="217"/>
      <c r="S2542" s="217"/>
      <c r="T2542" s="218"/>
      <c r="AT2542" s="219" t="s">
        <v>154</v>
      </c>
      <c r="AU2542" s="219" t="s">
        <v>78</v>
      </c>
      <c r="AV2542" s="14" t="s">
        <v>78</v>
      </c>
      <c r="AW2542" s="14" t="s">
        <v>31</v>
      </c>
      <c r="AX2542" s="14" t="s">
        <v>69</v>
      </c>
      <c r="AY2542" s="219" t="s">
        <v>144</v>
      </c>
    </row>
    <row r="2543" spans="1:65" s="15" customFormat="1" ht="10.199999999999999">
      <c r="B2543" s="220"/>
      <c r="C2543" s="221"/>
      <c r="D2543" s="200" t="s">
        <v>154</v>
      </c>
      <c r="E2543" s="222" t="s">
        <v>19</v>
      </c>
      <c r="F2543" s="223" t="s">
        <v>158</v>
      </c>
      <c r="G2543" s="221"/>
      <c r="H2543" s="224">
        <v>1</v>
      </c>
      <c r="I2543" s="225"/>
      <c r="J2543" s="221"/>
      <c r="K2543" s="221"/>
      <c r="L2543" s="226"/>
      <c r="M2543" s="227"/>
      <c r="N2543" s="228"/>
      <c r="O2543" s="228"/>
      <c r="P2543" s="228"/>
      <c r="Q2543" s="228"/>
      <c r="R2543" s="228"/>
      <c r="S2543" s="228"/>
      <c r="T2543" s="229"/>
      <c r="AT2543" s="230" t="s">
        <v>154</v>
      </c>
      <c r="AU2543" s="230" t="s">
        <v>78</v>
      </c>
      <c r="AV2543" s="15" t="s">
        <v>106</v>
      </c>
      <c r="AW2543" s="15" t="s">
        <v>31</v>
      </c>
      <c r="AX2543" s="15" t="s">
        <v>74</v>
      </c>
      <c r="AY2543" s="230" t="s">
        <v>144</v>
      </c>
    </row>
    <row r="2544" spans="1:65" s="2" customFormat="1" ht="16.5" customHeight="1">
      <c r="A2544" s="36"/>
      <c r="B2544" s="37"/>
      <c r="C2544" s="231" t="s">
        <v>2751</v>
      </c>
      <c r="D2544" s="231" t="s">
        <v>195</v>
      </c>
      <c r="E2544" s="232" t="s">
        <v>2752</v>
      </c>
      <c r="F2544" s="233" t="s">
        <v>2753</v>
      </c>
      <c r="G2544" s="234" t="s">
        <v>1922</v>
      </c>
      <c r="H2544" s="235">
        <v>2</v>
      </c>
      <c r="I2544" s="236"/>
      <c r="J2544" s="237">
        <f>ROUND(I2544*H2544,2)</f>
        <v>0</v>
      </c>
      <c r="K2544" s="233" t="s">
        <v>19</v>
      </c>
      <c r="L2544" s="238"/>
      <c r="M2544" s="239" t="s">
        <v>19</v>
      </c>
      <c r="N2544" s="240" t="s">
        <v>40</v>
      </c>
      <c r="O2544" s="66"/>
      <c r="P2544" s="189">
        <f>O2544*H2544</f>
        <v>0</v>
      </c>
      <c r="Q2544" s="189">
        <v>0</v>
      </c>
      <c r="R2544" s="189">
        <f>Q2544*H2544</f>
        <v>0</v>
      </c>
      <c r="S2544" s="189">
        <v>0</v>
      </c>
      <c r="T2544" s="190">
        <f>S2544*H2544</f>
        <v>0</v>
      </c>
      <c r="U2544" s="36"/>
      <c r="V2544" s="36"/>
      <c r="W2544" s="36"/>
      <c r="X2544" s="36"/>
      <c r="Y2544" s="36"/>
      <c r="Z2544" s="36"/>
      <c r="AA2544" s="36"/>
      <c r="AB2544" s="36"/>
      <c r="AC2544" s="36"/>
      <c r="AD2544" s="36"/>
      <c r="AE2544" s="36"/>
      <c r="AR2544" s="191" t="s">
        <v>684</v>
      </c>
      <c r="AT2544" s="191" t="s">
        <v>195</v>
      </c>
      <c r="AU2544" s="191" t="s">
        <v>78</v>
      </c>
      <c r="AY2544" s="19" t="s">
        <v>144</v>
      </c>
      <c r="BE2544" s="192">
        <f>IF(N2544="základní",J2544,0)</f>
        <v>0</v>
      </c>
      <c r="BF2544" s="192">
        <f>IF(N2544="snížená",J2544,0)</f>
        <v>0</v>
      </c>
      <c r="BG2544" s="192">
        <f>IF(N2544="zákl. přenesená",J2544,0)</f>
        <v>0</v>
      </c>
      <c r="BH2544" s="192">
        <f>IF(N2544="sníž. přenesená",J2544,0)</f>
        <v>0</v>
      </c>
      <c r="BI2544" s="192">
        <f>IF(N2544="nulová",J2544,0)</f>
        <v>0</v>
      </c>
      <c r="BJ2544" s="19" t="s">
        <v>74</v>
      </c>
      <c r="BK2544" s="192">
        <f>ROUND(I2544*H2544,2)</f>
        <v>0</v>
      </c>
      <c r="BL2544" s="19" t="s">
        <v>542</v>
      </c>
      <c r="BM2544" s="191" t="s">
        <v>2754</v>
      </c>
    </row>
    <row r="2545" spans="1:65" s="13" customFormat="1" ht="10.199999999999999">
      <c r="B2545" s="198"/>
      <c r="C2545" s="199"/>
      <c r="D2545" s="200" t="s">
        <v>154</v>
      </c>
      <c r="E2545" s="201" t="s">
        <v>19</v>
      </c>
      <c r="F2545" s="202" t="s">
        <v>2705</v>
      </c>
      <c r="G2545" s="199"/>
      <c r="H2545" s="201" t="s">
        <v>19</v>
      </c>
      <c r="I2545" s="203"/>
      <c r="J2545" s="199"/>
      <c r="K2545" s="199"/>
      <c r="L2545" s="204"/>
      <c r="M2545" s="205"/>
      <c r="N2545" s="206"/>
      <c r="O2545" s="206"/>
      <c r="P2545" s="206"/>
      <c r="Q2545" s="206"/>
      <c r="R2545" s="206"/>
      <c r="S2545" s="206"/>
      <c r="T2545" s="207"/>
      <c r="AT2545" s="208" t="s">
        <v>154</v>
      </c>
      <c r="AU2545" s="208" t="s">
        <v>78</v>
      </c>
      <c r="AV2545" s="13" t="s">
        <v>74</v>
      </c>
      <c r="AW2545" s="13" t="s">
        <v>31</v>
      </c>
      <c r="AX2545" s="13" t="s">
        <v>69</v>
      </c>
      <c r="AY2545" s="208" t="s">
        <v>144</v>
      </c>
    </row>
    <row r="2546" spans="1:65" s="14" customFormat="1" ht="10.199999999999999">
      <c r="B2546" s="209"/>
      <c r="C2546" s="210"/>
      <c r="D2546" s="200" t="s">
        <v>154</v>
      </c>
      <c r="E2546" s="211" t="s">
        <v>19</v>
      </c>
      <c r="F2546" s="212" t="s">
        <v>78</v>
      </c>
      <c r="G2546" s="210"/>
      <c r="H2546" s="213">
        <v>2</v>
      </c>
      <c r="I2546" s="214"/>
      <c r="J2546" s="210"/>
      <c r="K2546" s="210"/>
      <c r="L2546" s="215"/>
      <c r="M2546" s="216"/>
      <c r="N2546" s="217"/>
      <c r="O2546" s="217"/>
      <c r="P2546" s="217"/>
      <c r="Q2546" s="217"/>
      <c r="R2546" s="217"/>
      <c r="S2546" s="217"/>
      <c r="T2546" s="218"/>
      <c r="AT2546" s="219" t="s">
        <v>154</v>
      </c>
      <c r="AU2546" s="219" t="s">
        <v>78</v>
      </c>
      <c r="AV2546" s="14" t="s">
        <v>78</v>
      </c>
      <c r="AW2546" s="14" t="s">
        <v>31</v>
      </c>
      <c r="AX2546" s="14" t="s">
        <v>69</v>
      </c>
      <c r="AY2546" s="219" t="s">
        <v>144</v>
      </c>
    </row>
    <row r="2547" spans="1:65" s="15" customFormat="1" ht="10.199999999999999">
      <c r="B2547" s="220"/>
      <c r="C2547" s="221"/>
      <c r="D2547" s="200" t="s">
        <v>154</v>
      </c>
      <c r="E2547" s="222" t="s">
        <v>19</v>
      </c>
      <c r="F2547" s="223" t="s">
        <v>158</v>
      </c>
      <c r="G2547" s="221"/>
      <c r="H2547" s="224">
        <v>2</v>
      </c>
      <c r="I2547" s="225"/>
      <c r="J2547" s="221"/>
      <c r="K2547" s="221"/>
      <c r="L2547" s="226"/>
      <c r="M2547" s="227"/>
      <c r="N2547" s="228"/>
      <c r="O2547" s="228"/>
      <c r="P2547" s="228"/>
      <c r="Q2547" s="228"/>
      <c r="R2547" s="228"/>
      <c r="S2547" s="228"/>
      <c r="T2547" s="229"/>
      <c r="AT2547" s="230" t="s">
        <v>154</v>
      </c>
      <c r="AU2547" s="230" t="s">
        <v>78</v>
      </c>
      <c r="AV2547" s="15" t="s">
        <v>106</v>
      </c>
      <c r="AW2547" s="15" t="s">
        <v>31</v>
      </c>
      <c r="AX2547" s="15" t="s">
        <v>74</v>
      </c>
      <c r="AY2547" s="230" t="s">
        <v>144</v>
      </c>
    </row>
    <row r="2548" spans="1:65" s="2" customFormat="1" ht="24.15" customHeight="1">
      <c r="A2548" s="36"/>
      <c r="B2548" s="37"/>
      <c r="C2548" s="180" t="s">
        <v>2755</v>
      </c>
      <c r="D2548" s="180" t="s">
        <v>146</v>
      </c>
      <c r="E2548" s="181" t="s">
        <v>2756</v>
      </c>
      <c r="F2548" s="182" t="s">
        <v>2757</v>
      </c>
      <c r="G2548" s="183" t="s">
        <v>653</v>
      </c>
      <c r="H2548" s="184">
        <v>3</v>
      </c>
      <c r="I2548" s="185"/>
      <c r="J2548" s="186">
        <f>ROUND(I2548*H2548,2)</f>
        <v>0</v>
      </c>
      <c r="K2548" s="182" t="s">
        <v>150</v>
      </c>
      <c r="L2548" s="41"/>
      <c r="M2548" s="187" t="s">
        <v>19</v>
      </c>
      <c r="N2548" s="188" t="s">
        <v>40</v>
      </c>
      <c r="O2548" s="66"/>
      <c r="P2548" s="189">
        <f>O2548*H2548</f>
        <v>0</v>
      </c>
      <c r="Q2548" s="189">
        <v>0</v>
      </c>
      <c r="R2548" s="189">
        <f>Q2548*H2548</f>
        <v>0</v>
      </c>
      <c r="S2548" s="189">
        <v>0</v>
      </c>
      <c r="T2548" s="190">
        <f>S2548*H2548</f>
        <v>0</v>
      </c>
      <c r="U2548" s="36"/>
      <c r="V2548" s="36"/>
      <c r="W2548" s="36"/>
      <c r="X2548" s="36"/>
      <c r="Y2548" s="36"/>
      <c r="Z2548" s="36"/>
      <c r="AA2548" s="36"/>
      <c r="AB2548" s="36"/>
      <c r="AC2548" s="36"/>
      <c r="AD2548" s="36"/>
      <c r="AE2548" s="36"/>
      <c r="AR2548" s="191" t="s">
        <v>542</v>
      </c>
      <c r="AT2548" s="191" t="s">
        <v>146</v>
      </c>
      <c r="AU2548" s="191" t="s">
        <v>78</v>
      </c>
      <c r="AY2548" s="19" t="s">
        <v>144</v>
      </c>
      <c r="BE2548" s="192">
        <f>IF(N2548="základní",J2548,0)</f>
        <v>0</v>
      </c>
      <c r="BF2548" s="192">
        <f>IF(N2548="snížená",J2548,0)</f>
        <v>0</v>
      </c>
      <c r="BG2548" s="192">
        <f>IF(N2548="zákl. přenesená",J2548,0)</f>
        <v>0</v>
      </c>
      <c r="BH2548" s="192">
        <f>IF(N2548="sníž. přenesená",J2548,0)</f>
        <v>0</v>
      </c>
      <c r="BI2548" s="192">
        <f>IF(N2548="nulová",J2548,0)</f>
        <v>0</v>
      </c>
      <c r="BJ2548" s="19" t="s">
        <v>74</v>
      </c>
      <c r="BK2548" s="192">
        <f>ROUND(I2548*H2548,2)</f>
        <v>0</v>
      </c>
      <c r="BL2548" s="19" t="s">
        <v>542</v>
      </c>
      <c r="BM2548" s="191" t="s">
        <v>2758</v>
      </c>
    </row>
    <row r="2549" spans="1:65" s="2" customFormat="1" ht="10.199999999999999">
      <c r="A2549" s="36"/>
      <c r="B2549" s="37"/>
      <c r="C2549" s="38"/>
      <c r="D2549" s="193" t="s">
        <v>152</v>
      </c>
      <c r="E2549" s="38"/>
      <c r="F2549" s="194" t="s">
        <v>2759</v>
      </c>
      <c r="G2549" s="38"/>
      <c r="H2549" s="38"/>
      <c r="I2549" s="195"/>
      <c r="J2549" s="38"/>
      <c r="K2549" s="38"/>
      <c r="L2549" s="41"/>
      <c r="M2549" s="196"/>
      <c r="N2549" s="197"/>
      <c r="O2549" s="66"/>
      <c r="P2549" s="66"/>
      <c r="Q2549" s="66"/>
      <c r="R2549" s="66"/>
      <c r="S2549" s="66"/>
      <c r="T2549" s="67"/>
      <c r="U2549" s="36"/>
      <c r="V2549" s="36"/>
      <c r="W2549" s="36"/>
      <c r="X2549" s="36"/>
      <c r="Y2549" s="36"/>
      <c r="Z2549" s="36"/>
      <c r="AA2549" s="36"/>
      <c r="AB2549" s="36"/>
      <c r="AC2549" s="36"/>
      <c r="AD2549" s="36"/>
      <c r="AE2549" s="36"/>
      <c r="AT2549" s="19" t="s">
        <v>152</v>
      </c>
      <c r="AU2549" s="19" t="s">
        <v>78</v>
      </c>
    </row>
    <row r="2550" spans="1:65" s="13" customFormat="1" ht="10.199999999999999">
      <c r="B2550" s="198"/>
      <c r="C2550" s="199"/>
      <c r="D2550" s="200" t="s">
        <v>154</v>
      </c>
      <c r="E2550" s="201" t="s">
        <v>19</v>
      </c>
      <c r="F2550" s="202" t="s">
        <v>2760</v>
      </c>
      <c r="G2550" s="199"/>
      <c r="H2550" s="201" t="s">
        <v>19</v>
      </c>
      <c r="I2550" s="203"/>
      <c r="J2550" s="199"/>
      <c r="K2550" s="199"/>
      <c r="L2550" s="204"/>
      <c r="M2550" s="205"/>
      <c r="N2550" s="206"/>
      <c r="O2550" s="206"/>
      <c r="P2550" s="206"/>
      <c r="Q2550" s="206"/>
      <c r="R2550" s="206"/>
      <c r="S2550" s="206"/>
      <c r="T2550" s="207"/>
      <c r="AT2550" s="208" t="s">
        <v>154</v>
      </c>
      <c r="AU2550" s="208" t="s">
        <v>78</v>
      </c>
      <c r="AV2550" s="13" t="s">
        <v>74</v>
      </c>
      <c r="AW2550" s="13" t="s">
        <v>31</v>
      </c>
      <c r="AX2550" s="13" t="s">
        <v>69</v>
      </c>
      <c r="AY2550" s="208" t="s">
        <v>144</v>
      </c>
    </row>
    <row r="2551" spans="1:65" s="13" customFormat="1" ht="10.199999999999999">
      <c r="B2551" s="198"/>
      <c r="C2551" s="199"/>
      <c r="D2551" s="200" t="s">
        <v>154</v>
      </c>
      <c r="E2551" s="201" t="s">
        <v>19</v>
      </c>
      <c r="F2551" s="202" t="s">
        <v>2761</v>
      </c>
      <c r="G2551" s="199"/>
      <c r="H2551" s="201" t="s">
        <v>19</v>
      </c>
      <c r="I2551" s="203"/>
      <c r="J2551" s="199"/>
      <c r="K2551" s="199"/>
      <c r="L2551" s="204"/>
      <c r="M2551" s="205"/>
      <c r="N2551" s="206"/>
      <c r="O2551" s="206"/>
      <c r="P2551" s="206"/>
      <c r="Q2551" s="206"/>
      <c r="R2551" s="206"/>
      <c r="S2551" s="206"/>
      <c r="T2551" s="207"/>
      <c r="AT2551" s="208" t="s">
        <v>154</v>
      </c>
      <c r="AU2551" s="208" t="s">
        <v>78</v>
      </c>
      <c r="AV2551" s="13" t="s">
        <v>74</v>
      </c>
      <c r="AW2551" s="13" t="s">
        <v>31</v>
      </c>
      <c r="AX2551" s="13" t="s">
        <v>69</v>
      </c>
      <c r="AY2551" s="208" t="s">
        <v>144</v>
      </c>
    </row>
    <row r="2552" spans="1:65" s="14" customFormat="1" ht="10.199999999999999">
      <c r="B2552" s="209"/>
      <c r="C2552" s="210"/>
      <c r="D2552" s="200" t="s">
        <v>154</v>
      </c>
      <c r="E2552" s="211" t="s">
        <v>19</v>
      </c>
      <c r="F2552" s="212" t="s">
        <v>74</v>
      </c>
      <c r="G2552" s="210"/>
      <c r="H2552" s="213">
        <v>1</v>
      </c>
      <c r="I2552" s="214"/>
      <c r="J2552" s="210"/>
      <c r="K2552" s="210"/>
      <c r="L2552" s="215"/>
      <c r="M2552" s="216"/>
      <c r="N2552" s="217"/>
      <c r="O2552" s="217"/>
      <c r="P2552" s="217"/>
      <c r="Q2552" s="217"/>
      <c r="R2552" s="217"/>
      <c r="S2552" s="217"/>
      <c r="T2552" s="218"/>
      <c r="AT2552" s="219" t="s">
        <v>154</v>
      </c>
      <c r="AU2552" s="219" t="s">
        <v>78</v>
      </c>
      <c r="AV2552" s="14" t="s">
        <v>78</v>
      </c>
      <c r="AW2552" s="14" t="s">
        <v>31</v>
      </c>
      <c r="AX2552" s="14" t="s">
        <v>69</v>
      </c>
      <c r="AY2552" s="219" t="s">
        <v>144</v>
      </c>
    </row>
    <row r="2553" spans="1:65" s="13" customFormat="1" ht="10.199999999999999">
      <c r="B2553" s="198"/>
      <c r="C2553" s="199"/>
      <c r="D2553" s="200" t="s">
        <v>154</v>
      </c>
      <c r="E2553" s="201" t="s">
        <v>19</v>
      </c>
      <c r="F2553" s="202" t="s">
        <v>2762</v>
      </c>
      <c r="G2553" s="199"/>
      <c r="H2553" s="201" t="s">
        <v>19</v>
      </c>
      <c r="I2553" s="203"/>
      <c r="J2553" s="199"/>
      <c r="K2553" s="199"/>
      <c r="L2553" s="204"/>
      <c r="M2553" s="205"/>
      <c r="N2553" s="206"/>
      <c r="O2553" s="206"/>
      <c r="P2553" s="206"/>
      <c r="Q2553" s="206"/>
      <c r="R2553" s="206"/>
      <c r="S2553" s="206"/>
      <c r="T2553" s="207"/>
      <c r="AT2553" s="208" t="s">
        <v>154</v>
      </c>
      <c r="AU2553" s="208" t="s">
        <v>78</v>
      </c>
      <c r="AV2553" s="13" t="s">
        <v>74</v>
      </c>
      <c r="AW2553" s="13" t="s">
        <v>31</v>
      </c>
      <c r="AX2553" s="13" t="s">
        <v>69</v>
      </c>
      <c r="AY2553" s="208" t="s">
        <v>144</v>
      </c>
    </row>
    <row r="2554" spans="1:65" s="14" customFormat="1" ht="10.199999999999999">
      <c r="B2554" s="209"/>
      <c r="C2554" s="210"/>
      <c r="D2554" s="200" t="s">
        <v>154</v>
      </c>
      <c r="E2554" s="211" t="s">
        <v>19</v>
      </c>
      <c r="F2554" s="212" t="s">
        <v>74</v>
      </c>
      <c r="G2554" s="210"/>
      <c r="H2554" s="213">
        <v>1</v>
      </c>
      <c r="I2554" s="214"/>
      <c r="J2554" s="210"/>
      <c r="K2554" s="210"/>
      <c r="L2554" s="215"/>
      <c r="M2554" s="216"/>
      <c r="N2554" s="217"/>
      <c r="O2554" s="217"/>
      <c r="P2554" s="217"/>
      <c r="Q2554" s="217"/>
      <c r="R2554" s="217"/>
      <c r="S2554" s="217"/>
      <c r="T2554" s="218"/>
      <c r="AT2554" s="219" t="s">
        <v>154</v>
      </c>
      <c r="AU2554" s="219" t="s">
        <v>78</v>
      </c>
      <c r="AV2554" s="14" t="s">
        <v>78</v>
      </c>
      <c r="AW2554" s="14" t="s">
        <v>31</v>
      </c>
      <c r="AX2554" s="14" t="s">
        <v>69</v>
      </c>
      <c r="AY2554" s="219" t="s">
        <v>144</v>
      </c>
    </row>
    <row r="2555" spans="1:65" s="13" customFormat="1" ht="10.199999999999999">
      <c r="B2555" s="198"/>
      <c r="C2555" s="199"/>
      <c r="D2555" s="200" t="s">
        <v>154</v>
      </c>
      <c r="E2555" s="201" t="s">
        <v>19</v>
      </c>
      <c r="F2555" s="202" t="s">
        <v>2763</v>
      </c>
      <c r="G2555" s="199"/>
      <c r="H2555" s="201" t="s">
        <v>19</v>
      </c>
      <c r="I2555" s="203"/>
      <c r="J2555" s="199"/>
      <c r="K2555" s="199"/>
      <c r="L2555" s="204"/>
      <c r="M2555" s="205"/>
      <c r="N2555" s="206"/>
      <c r="O2555" s="206"/>
      <c r="P2555" s="206"/>
      <c r="Q2555" s="206"/>
      <c r="R2555" s="206"/>
      <c r="S2555" s="206"/>
      <c r="T2555" s="207"/>
      <c r="AT2555" s="208" t="s">
        <v>154</v>
      </c>
      <c r="AU2555" s="208" t="s">
        <v>78</v>
      </c>
      <c r="AV2555" s="13" t="s">
        <v>74</v>
      </c>
      <c r="AW2555" s="13" t="s">
        <v>31</v>
      </c>
      <c r="AX2555" s="13" t="s">
        <v>69</v>
      </c>
      <c r="AY2555" s="208" t="s">
        <v>144</v>
      </c>
    </row>
    <row r="2556" spans="1:65" s="14" customFormat="1" ht="10.199999999999999">
      <c r="B2556" s="209"/>
      <c r="C2556" s="210"/>
      <c r="D2556" s="200" t="s">
        <v>154</v>
      </c>
      <c r="E2556" s="211" t="s">
        <v>19</v>
      </c>
      <c r="F2556" s="212" t="s">
        <v>74</v>
      </c>
      <c r="G2556" s="210"/>
      <c r="H2556" s="213">
        <v>1</v>
      </c>
      <c r="I2556" s="214"/>
      <c r="J2556" s="210"/>
      <c r="K2556" s="210"/>
      <c r="L2556" s="215"/>
      <c r="M2556" s="216"/>
      <c r="N2556" s="217"/>
      <c r="O2556" s="217"/>
      <c r="P2556" s="217"/>
      <c r="Q2556" s="217"/>
      <c r="R2556" s="217"/>
      <c r="S2556" s="217"/>
      <c r="T2556" s="218"/>
      <c r="AT2556" s="219" t="s">
        <v>154</v>
      </c>
      <c r="AU2556" s="219" t="s">
        <v>78</v>
      </c>
      <c r="AV2556" s="14" t="s">
        <v>78</v>
      </c>
      <c r="AW2556" s="14" t="s">
        <v>31</v>
      </c>
      <c r="AX2556" s="14" t="s">
        <v>69</v>
      </c>
      <c r="AY2556" s="219" t="s">
        <v>144</v>
      </c>
    </row>
    <row r="2557" spans="1:65" s="15" customFormat="1" ht="10.199999999999999">
      <c r="B2557" s="220"/>
      <c r="C2557" s="221"/>
      <c r="D2557" s="200" t="s">
        <v>154</v>
      </c>
      <c r="E2557" s="222" t="s">
        <v>19</v>
      </c>
      <c r="F2557" s="223" t="s">
        <v>158</v>
      </c>
      <c r="G2557" s="221"/>
      <c r="H2557" s="224">
        <v>3</v>
      </c>
      <c r="I2557" s="225"/>
      <c r="J2557" s="221"/>
      <c r="K2557" s="221"/>
      <c r="L2557" s="226"/>
      <c r="M2557" s="227"/>
      <c r="N2557" s="228"/>
      <c r="O2557" s="228"/>
      <c r="P2557" s="228"/>
      <c r="Q2557" s="228"/>
      <c r="R2557" s="228"/>
      <c r="S2557" s="228"/>
      <c r="T2557" s="229"/>
      <c r="AT2557" s="230" t="s">
        <v>154</v>
      </c>
      <c r="AU2557" s="230" t="s">
        <v>78</v>
      </c>
      <c r="AV2557" s="15" t="s">
        <v>106</v>
      </c>
      <c r="AW2557" s="15" t="s">
        <v>31</v>
      </c>
      <c r="AX2557" s="15" t="s">
        <v>74</v>
      </c>
      <c r="AY2557" s="230" t="s">
        <v>144</v>
      </c>
    </row>
    <row r="2558" spans="1:65" s="2" customFormat="1" ht="21.75" customHeight="1">
      <c r="A2558" s="36"/>
      <c r="B2558" s="37"/>
      <c r="C2558" s="231" t="s">
        <v>2764</v>
      </c>
      <c r="D2558" s="231" t="s">
        <v>195</v>
      </c>
      <c r="E2558" s="232" t="s">
        <v>2765</v>
      </c>
      <c r="F2558" s="233" t="s">
        <v>2766</v>
      </c>
      <c r="G2558" s="234" t="s">
        <v>653</v>
      </c>
      <c r="H2558" s="235">
        <v>1</v>
      </c>
      <c r="I2558" s="236"/>
      <c r="J2558" s="237">
        <f>ROUND(I2558*H2558,2)</f>
        <v>0</v>
      </c>
      <c r="K2558" s="233" t="s">
        <v>19</v>
      </c>
      <c r="L2558" s="238"/>
      <c r="M2558" s="239" t="s">
        <v>19</v>
      </c>
      <c r="N2558" s="240" t="s">
        <v>40</v>
      </c>
      <c r="O2558" s="66"/>
      <c r="P2558" s="189">
        <f>O2558*H2558</f>
        <v>0</v>
      </c>
      <c r="Q2558" s="189">
        <v>1.7500000000000002E-2</v>
      </c>
      <c r="R2558" s="189">
        <f>Q2558*H2558</f>
        <v>1.7500000000000002E-2</v>
      </c>
      <c r="S2558" s="189">
        <v>0</v>
      </c>
      <c r="T2558" s="190">
        <f>S2558*H2558</f>
        <v>0</v>
      </c>
      <c r="U2558" s="36"/>
      <c r="V2558" s="36"/>
      <c r="W2558" s="36"/>
      <c r="X2558" s="36"/>
      <c r="Y2558" s="36"/>
      <c r="Z2558" s="36"/>
      <c r="AA2558" s="36"/>
      <c r="AB2558" s="36"/>
      <c r="AC2558" s="36"/>
      <c r="AD2558" s="36"/>
      <c r="AE2558" s="36"/>
      <c r="AR2558" s="191" t="s">
        <v>684</v>
      </c>
      <c r="AT2558" s="191" t="s">
        <v>195</v>
      </c>
      <c r="AU2558" s="191" t="s">
        <v>78</v>
      </c>
      <c r="AY2558" s="19" t="s">
        <v>144</v>
      </c>
      <c r="BE2558" s="192">
        <f>IF(N2558="základní",J2558,0)</f>
        <v>0</v>
      </c>
      <c r="BF2558" s="192">
        <f>IF(N2558="snížená",J2558,0)</f>
        <v>0</v>
      </c>
      <c r="BG2558" s="192">
        <f>IF(N2558="zákl. přenesená",J2558,0)</f>
        <v>0</v>
      </c>
      <c r="BH2558" s="192">
        <f>IF(N2558="sníž. přenesená",J2558,0)</f>
        <v>0</v>
      </c>
      <c r="BI2558" s="192">
        <f>IF(N2558="nulová",J2558,0)</f>
        <v>0</v>
      </c>
      <c r="BJ2558" s="19" t="s">
        <v>74</v>
      </c>
      <c r="BK2558" s="192">
        <f>ROUND(I2558*H2558,2)</f>
        <v>0</v>
      </c>
      <c r="BL2558" s="19" t="s">
        <v>542</v>
      </c>
      <c r="BM2558" s="191" t="s">
        <v>2767</v>
      </c>
    </row>
    <row r="2559" spans="1:65" s="13" customFormat="1" ht="10.199999999999999">
      <c r="B2559" s="198"/>
      <c r="C2559" s="199"/>
      <c r="D2559" s="200" t="s">
        <v>154</v>
      </c>
      <c r="E2559" s="201" t="s">
        <v>19</v>
      </c>
      <c r="F2559" s="202" t="s">
        <v>2705</v>
      </c>
      <c r="G2559" s="199"/>
      <c r="H2559" s="201" t="s">
        <v>19</v>
      </c>
      <c r="I2559" s="203"/>
      <c r="J2559" s="199"/>
      <c r="K2559" s="199"/>
      <c r="L2559" s="204"/>
      <c r="M2559" s="205"/>
      <c r="N2559" s="206"/>
      <c r="O2559" s="206"/>
      <c r="P2559" s="206"/>
      <c r="Q2559" s="206"/>
      <c r="R2559" s="206"/>
      <c r="S2559" s="206"/>
      <c r="T2559" s="207"/>
      <c r="AT2559" s="208" t="s">
        <v>154</v>
      </c>
      <c r="AU2559" s="208" t="s">
        <v>78</v>
      </c>
      <c r="AV2559" s="13" t="s">
        <v>74</v>
      </c>
      <c r="AW2559" s="13" t="s">
        <v>31</v>
      </c>
      <c r="AX2559" s="13" t="s">
        <v>69</v>
      </c>
      <c r="AY2559" s="208" t="s">
        <v>144</v>
      </c>
    </row>
    <row r="2560" spans="1:65" s="14" customFormat="1" ht="10.199999999999999">
      <c r="B2560" s="209"/>
      <c r="C2560" s="210"/>
      <c r="D2560" s="200" t="s">
        <v>154</v>
      </c>
      <c r="E2560" s="211" t="s">
        <v>19</v>
      </c>
      <c r="F2560" s="212" t="s">
        <v>74</v>
      </c>
      <c r="G2560" s="210"/>
      <c r="H2560" s="213">
        <v>1</v>
      </c>
      <c r="I2560" s="214"/>
      <c r="J2560" s="210"/>
      <c r="K2560" s="210"/>
      <c r="L2560" s="215"/>
      <c r="M2560" s="216"/>
      <c r="N2560" s="217"/>
      <c r="O2560" s="217"/>
      <c r="P2560" s="217"/>
      <c r="Q2560" s="217"/>
      <c r="R2560" s="217"/>
      <c r="S2560" s="217"/>
      <c r="T2560" s="218"/>
      <c r="AT2560" s="219" t="s">
        <v>154</v>
      </c>
      <c r="AU2560" s="219" t="s">
        <v>78</v>
      </c>
      <c r="AV2560" s="14" t="s">
        <v>78</v>
      </c>
      <c r="AW2560" s="14" t="s">
        <v>31</v>
      </c>
      <c r="AX2560" s="14" t="s">
        <v>69</v>
      </c>
      <c r="AY2560" s="219" t="s">
        <v>144</v>
      </c>
    </row>
    <row r="2561" spans="1:65" s="15" customFormat="1" ht="10.199999999999999">
      <c r="B2561" s="220"/>
      <c r="C2561" s="221"/>
      <c r="D2561" s="200" t="s">
        <v>154</v>
      </c>
      <c r="E2561" s="222" t="s">
        <v>19</v>
      </c>
      <c r="F2561" s="223" t="s">
        <v>158</v>
      </c>
      <c r="G2561" s="221"/>
      <c r="H2561" s="224">
        <v>1</v>
      </c>
      <c r="I2561" s="225"/>
      <c r="J2561" s="221"/>
      <c r="K2561" s="221"/>
      <c r="L2561" s="226"/>
      <c r="M2561" s="227"/>
      <c r="N2561" s="228"/>
      <c r="O2561" s="228"/>
      <c r="P2561" s="228"/>
      <c r="Q2561" s="228"/>
      <c r="R2561" s="228"/>
      <c r="S2561" s="228"/>
      <c r="T2561" s="229"/>
      <c r="AT2561" s="230" t="s">
        <v>154</v>
      </c>
      <c r="AU2561" s="230" t="s">
        <v>78</v>
      </c>
      <c r="AV2561" s="15" t="s">
        <v>106</v>
      </c>
      <c r="AW2561" s="15" t="s">
        <v>31</v>
      </c>
      <c r="AX2561" s="15" t="s">
        <v>74</v>
      </c>
      <c r="AY2561" s="230" t="s">
        <v>144</v>
      </c>
    </row>
    <row r="2562" spans="1:65" s="2" customFormat="1" ht="16.5" customHeight="1">
      <c r="A2562" s="36"/>
      <c r="B2562" s="37"/>
      <c r="C2562" s="231" t="s">
        <v>2768</v>
      </c>
      <c r="D2562" s="231" t="s">
        <v>195</v>
      </c>
      <c r="E2562" s="232" t="s">
        <v>2769</v>
      </c>
      <c r="F2562" s="233" t="s">
        <v>2770</v>
      </c>
      <c r="G2562" s="234" t="s">
        <v>653</v>
      </c>
      <c r="H2562" s="235">
        <v>1</v>
      </c>
      <c r="I2562" s="236"/>
      <c r="J2562" s="237">
        <f>ROUND(I2562*H2562,2)</f>
        <v>0</v>
      </c>
      <c r="K2562" s="233" t="s">
        <v>19</v>
      </c>
      <c r="L2562" s="238"/>
      <c r="M2562" s="239" t="s">
        <v>19</v>
      </c>
      <c r="N2562" s="240" t="s">
        <v>40</v>
      </c>
      <c r="O2562" s="66"/>
      <c r="P2562" s="189">
        <f>O2562*H2562</f>
        <v>0</v>
      </c>
      <c r="Q2562" s="189">
        <v>3.7999999999999999E-2</v>
      </c>
      <c r="R2562" s="189">
        <f>Q2562*H2562</f>
        <v>3.7999999999999999E-2</v>
      </c>
      <c r="S2562" s="189">
        <v>0</v>
      </c>
      <c r="T2562" s="190">
        <f>S2562*H2562</f>
        <v>0</v>
      </c>
      <c r="U2562" s="36"/>
      <c r="V2562" s="36"/>
      <c r="W2562" s="36"/>
      <c r="X2562" s="36"/>
      <c r="Y2562" s="36"/>
      <c r="Z2562" s="36"/>
      <c r="AA2562" s="36"/>
      <c r="AB2562" s="36"/>
      <c r="AC2562" s="36"/>
      <c r="AD2562" s="36"/>
      <c r="AE2562" s="36"/>
      <c r="AR2562" s="191" t="s">
        <v>684</v>
      </c>
      <c r="AT2562" s="191" t="s">
        <v>195</v>
      </c>
      <c r="AU2562" s="191" t="s">
        <v>78</v>
      </c>
      <c r="AY2562" s="19" t="s">
        <v>144</v>
      </c>
      <c r="BE2562" s="192">
        <f>IF(N2562="základní",J2562,0)</f>
        <v>0</v>
      </c>
      <c r="BF2562" s="192">
        <f>IF(N2562="snížená",J2562,0)</f>
        <v>0</v>
      </c>
      <c r="BG2562" s="192">
        <f>IF(N2562="zákl. přenesená",J2562,0)</f>
        <v>0</v>
      </c>
      <c r="BH2562" s="192">
        <f>IF(N2562="sníž. přenesená",J2562,0)</f>
        <v>0</v>
      </c>
      <c r="BI2562" s="192">
        <f>IF(N2562="nulová",J2562,0)</f>
        <v>0</v>
      </c>
      <c r="BJ2562" s="19" t="s">
        <v>74</v>
      </c>
      <c r="BK2562" s="192">
        <f>ROUND(I2562*H2562,2)</f>
        <v>0</v>
      </c>
      <c r="BL2562" s="19" t="s">
        <v>542</v>
      </c>
      <c r="BM2562" s="191" t="s">
        <v>2771</v>
      </c>
    </row>
    <row r="2563" spans="1:65" s="13" customFormat="1" ht="10.199999999999999">
      <c r="B2563" s="198"/>
      <c r="C2563" s="199"/>
      <c r="D2563" s="200" t="s">
        <v>154</v>
      </c>
      <c r="E2563" s="201" t="s">
        <v>19</v>
      </c>
      <c r="F2563" s="202" t="s">
        <v>2705</v>
      </c>
      <c r="G2563" s="199"/>
      <c r="H2563" s="201" t="s">
        <v>19</v>
      </c>
      <c r="I2563" s="203"/>
      <c r="J2563" s="199"/>
      <c r="K2563" s="199"/>
      <c r="L2563" s="204"/>
      <c r="M2563" s="205"/>
      <c r="N2563" s="206"/>
      <c r="O2563" s="206"/>
      <c r="P2563" s="206"/>
      <c r="Q2563" s="206"/>
      <c r="R2563" s="206"/>
      <c r="S2563" s="206"/>
      <c r="T2563" s="207"/>
      <c r="AT2563" s="208" t="s">
        <v>154</v>
      </c>
      <c r="AU2563" s="208" t="s">
        <v>78</v>
      </c>
      <c r="AV2563" s="13" t="s">
        <v>74</v>
      </c>
      <c r="AW2563" s="13" t="s">
        <v>31</v>
      </c>
      <c r="AX2563" s="13" t="s">
        <v>69</v>
      </c>
      <c r="AY2563" s="208" t="s">
        <v>144</v>
      </c>
    </row>
    <row r="2564" spans="1:65" s="14" customFormat="1" ht="10.199999999999999">
      <c r="B2564" s="209"/>
      <c r="C2564" s="210"/>
      <c r="D2564" s="200" t="s">
        <v>154</v>
      </c>
      <c r="E2564" s="211" t="s">
        <v>19</v>
      </c>
      <c r="F2564" s="212" t="s">
        <v>74</v>
      </c>
      <c r="G2564" s="210"/>
      <c r="H2564" s="213">
        <v>1</v>
      </c>
      <c r="I2564" s="214"/>
      <c r="J2564" s="210"/>
      <c r="K2564" s="210"/>
      <c r="L2564" s="215"/>
      <c r="M2564" s="216"/>
      <c r="N2564" s="217"/>
      <c r="O2564" s="217"/>
      <c r="P2564" s="217"/>
      <c r="Q2564" s="217"/>
      <c r="R2564" s="217"/>
      <c r="S2564" s="217"/>
      <c r="T2564" s="218"/>
      <c r="AT2564" s="219" t="s">
        <v>154</v>
      </c>
      <c r="AU2564" s="219" t="s">
        <v>78</v>
      </c>
      <c r="AV2564" s="14" t="s">
        <v>78</v>
      </c>
      <c r="AW2564" s="14" t="s">
        <v>31</v>
      </c>
      <c r="AX2564" s="14" t="s">
        <v>69</v>
      </c>
      <c r="AY2564" s="219" t="s">
        <v>144</v>
      </c>
    </row>
    <row r="2565" spans="1:65" s="15" customFormat="1" ht="10.199999999999999">
      <c r="B2565" s="220"/>
      <c r="C2565" s="221"/>
      <c r="D2565" s="200" t="s">
        <v>154</v>
      </c>
      <c r="E2565" s="222" t="s">
        <v>19</v>
      </c>
      <c r="F2565" s="223" t="s">
        <v>158</v>
      </c>
      <c r="G2565" s="221"/>
      <c r="H2565" s="224">
        <v>1</v>
      </c>
      <c r="I2565" s="225"/>
      <c r="J2565" s="221"/>
      <c r="K2565" s="221"/>
      <c r="L2565" s="226"/>
      <c r="M2565" s="227"/>
      <c r="N2565" s="228"/>
      <c r="O2565" s="228"/>
      <c r="P2565" s="228"/>
      <c r="Q2565" s="228"/>
      <c r="R2565" s="228"/>
      <c r="S2565" s="228"/>
      <c r="T2565" s="229"/>
      <c r="AT2565" s="230" t="s">
        <v>154</v>
      </c>
      <c r="AU2565" s="230" t="s">
        <v>78</v>
      </c>
      <c r="AV2565" s="15" t="s">
        <v>106</v>
      </c>
      <c r="AW2565" s="15" t="s">
        <v>31</v>
      </c>
      <c r="AX2565" s="15" t="s">
        <v>74</v>
      </c>
      <c r="AY2565" s="230" t="s">
        <v>144</v>
      </c>
    </row>
    <row r="2566" spans="1:65" s="2" customFormat="1" ht="16.5" customHeight="1">
      <c r="A2566" s="36"/>
      <c r="B2566" s="37"/>
      <c r="C2566" s="231" t="s">
        <v>2772</v>
      </c>
      <c r="D2566" s="231" t="s">
        <v>195</v>
      </c>
      <c r="E2566" s="232" t="s">
        <v>2773</v>
      </c>
      <c r="F2566" s="233" t="s">
        <v>2774</v>
      </c>
      <c r="G2566" s="234" t="s">
        <v>653</v>
      </c>
      <c r="H2566" s="235">
        <v>1</v>
      </c>
      <c r="I2566" s="236"/>
      <c r="J2566" s="237">
        <f>ROUND(I2566*H2566,2)</f>
        <v>0</v>
      </c>
      <c r="K2566" s="233" t="s">
        <v>19</v>
      </c>
      <c r="L2566" s="238"/>
      <c r="M2566" s="239" t="s">
        <v>19</v>
      </c>
      <c r="N2566" s="240" t="s">
        <v>40</v>
      </c>
      <c r="O2566" s="66"/>
      <c r="P2566" s="189">
        <f>O2566*H2566</f>
        <v>0</v>
      </c>
      <c r="Q2566" s="189">
        <v>3.7999999999999999E-2</v>
      </c>
      <c r="R2566" s="189">
        <f>Q2566*H2566</f>
        <v>3.7999999999999999E-2</v>
      </c>
      <c r="S2566" s="189">
        <v>0</v>
      </c>
      <c r="T2566" s="190">
        <f>S2566*H2566</f>
        <v>0</v>
      </c>
      <c r="U2566" s="36"/>
      <c r="V2566" s="36"/>
      <c r="W2566" s="36"/>
      <c r="X2566" s="36"/>
      <c r="Y2566" s="36"/>
      <c r="Z2566" s="36"/>
      <c r="AA2566" s="36"/>
      <c r="AB2566" s="36"/>
      <c r="AC2566" s="36"/>
      <c r="AD2566" s="36"/>
      <c r="AE2566" s="36"/>
      <c r="AR2566" s="191" t="s">
        <v>684</v>
      </c>
      <c r="AT2566" s="191" t="s">
        <v>195</v>
      </c>
      <c r="AU2566" s="191" t="s">
        <v>78</v>
      </c>
      <c r="AY2566" s="19" t="s">
        <v>144</v>
      </c>
      <c r="BE2566" s="192">
        <f>IF(N2566="základní",J2566,0)</f>
        <v>0</v>
      </c>
      <c r="BF2566" s="192">
        <f>IF(N2566="snížená",J2566,0)</f>
        <v>0</v>
      </c>
      <c r="BG2566" s="192">
        <f>IF(N2566="zákl. přenesená",J2566,0)</f>
        <v>0</v>
      </c>
      <c r="BH2566" s="192">
        <f>IF(N2566="sníž. přenesená",J2566,0)</f>
        <v>0</v>
      </c>
      <c r="BI2566" s="192">
        <f>IF(N2566="nulová",J2566,0)</f>
        <v>0</v>
      </c>
      <c r="BJ2566" s="19" t="s">
        <v>74</v>
      </c>
      <c r="BK2566" s="192">
        <f>ROUND(I2566*H2566,2)</f>
        <v>0</v>
      </c>
      <c r="BL2566" s="19" t="s">
        <v>542</v>
      </c>
      <c r="BM2566" s="191" t="s">
        <v>2775</v>
      </c>
    </row>
    <row r="2567" spans="1:65" s="13" customFormat="1" ht="10.199999999999999">
      <c r="B2567" s="198"/>
      <c r="C2567" s="199"/>
      <c r="D2567" s="200" t="s">
        <v>154</v>
      </c>
      <c r="E2567" s="201" t="s">
        <v>19</v>
      </c>
      <c r="F2567" s="202" t="s">
        <v>2705</v>
      </c>
      <c r="G2567" s="199"/>
      <c r="H2567" s="201" t="s">
        <v>19</v>
      </c>
      <c r="I2567" s="203"/>
      <c r="J2567" s="199"/>
      <c r="K2567" s="199"/>
      <c r="L2567" s="204"/>
      <c r="M2567" s="205"/>
      <c r="N2567" s="206"/>
      <c r="O2567" s="206"/>
      <c r="P2567" s="206"/>
      <c r="Q2567" s="206"/>
      <c r="R2567" s="206"/>
      <c r="S2567" s="206"/>
      <c r="T2567" s="207"/>
      <c r="AT2567" s="208" t="s">
        <v>154</v>
      </c>
      <c r="AU2567" s="208" t="s">
        <v>78</v>
      </c>
      <c r="AV2567" s="13" t="s">
        <v>74</v>
      </c>
      <c r="AW2567" s="13" t="s">
        <v>31</v>
      </c>
      <c r="AX2567" s="13" t="s">
        <v>69</v>
      </c>
      <c r="AY2567" s="208" t="s">
        <v>144</v>
      </c>
    </row>
    <row r="2568" spans="1:65" s="14" customFormat="1" ht="10.199999999999999">
      <c r="B2568" s="209"/>
      <c r="C2568" s="210"/>
      <c r="D2568" s="200" t="s">
        <v>154</v>
      </c>
      <c r="E2568" s="211" t="s">
        <v>19</v>
      </c>
      <c r="F2568" s="212" t="s">
        <v>74</v>
      </c>
      <c r="G2568" s="210"/>
      <c r="H2568" s="213">
        <v>1</v>
      </c>
      <c r="I2568" s="214"/>
      <c r="J2568" s="210"/>
      <c r="K2568" s="210"/>
      <c r="L2568" s="215"/>
      <c r="M2568" s="216"/>
      <c r="N2568" s="217"/>
      <c r="O2568" s="217"/>
      <c r="P2568" s="217"/>
      <c r="Q2568" s="217"/>
      <c r="R2568" s="217"/>
      <c r="S2568" s="217"/>
      <c r="T2568" s="218"/>
      <c r="AT2568" s="219" t="s">
        <v>154</v>
      </c>
      <c r="AU2568" s="219" t="s">
        <v>78</v>
      </c>
      <c r="AV2568" s="14" t="s">
        <v>78</v>
      </c>
      <c r="AW2568" s="14" t="s">
        <v>31</v>
      </c>
      <c r="AX2568" s="14" t="s">
        <v>69</v>
      </c>
      <c r="AY2568" s="219" t="s">
        <v>144</v>
      </c>
    </row>
    <row r="2569" spans="1:65" s="15" customFormat="1" ht="10.199999999999999">
      <c r="B2569" s="220"/>
      <c r="C2569" s="221"/>
      <c r="D2569" s="200" t="s">
        <v>154</v>
      </c>
      <c r="E2569" s="222" t="s">
        <v>19</v>
      </c>
      <c r="F2569" s="223" t="s">
        <v>158</v>
      </c>
      <c r="G2569" s="221"/>
      <c r="H2569" s="224">
        <v>1</v>
      </c>
      <c r="I2569" s="225"/>
      <c r="J2569" s="221"/>
      <c r="K2569" s="221"/>
      <c r="L2569" s="226"/>
      <c r="M2569" s="227"/>
      <c r="N2569" s="228"/>
      <c r="O2569" s="228"/>
      <c r="P2569" s="228"/>
      <c r="Q2569" s="228"/>
      <c r="R2569" s="228"/>
      <c r="S2569" s="228"/>
      <c r="T2569" s="229"/>
      <c r="AT2569" s="230" t="s">
        <v>154</v>
      </c>
      <c r="AU2569" s="230" t="s">
        <v>78</v>
      </c>
      <c r="AV2569" s="15" t="s">
        <v>106</v>
      </c>
      <c r="AW2569" s="15" t="s">
        <v>31</v>
      </c>
      <c r="AX2569" s="15" t="s">
        <v>74</v>
      </c>
      <c r="AY2569" s="230" t="s">
        <v>144</v>
      </c>
    </row>
    <row r="2570" spans="1:65" s="2" customFormat="1" ht="24.15" customHeight="1">
      <c r="A2570" s="36"/>
      <c r="B2570" s="37"/>
      <c r="C2570" s="180" t="s">
        <v>2776</v>
      </c>
      <c r="D2570" s="180" t="s">
        <v>146</v>
      </c>
      <c r="E2570" s="181" t="s">
        <v>2777</v>
      </c>
      <c r="F2570" s="182" t="s">
        <v>2778</v>
      </c>
      <c r="G2570" s="183" t="s">
        <v>653</v>
      </c>
      <c r="H2570" s="184">
        <v>2</v>
      </c>
      <c r="I2570" s="185"/>
      <c r="J2570" s="186">
        <f>ROUND(I2570*H2570,2)</f>
        <v>0</v>
      </c>
      <c r="K2570" s="182" t="s">
        <v>150</v>
      </c>
      <c r="L2570" s="41"/>
      <c r="M2570" s="187" t="s">
        <v>19</v>
      </c>
      <c r="N2570" s="188" t="s">
        <v>40</v>
      </c>
      <c r="O2570" s="66"/>
      <c r="P2570" s="189">
        <f>O2570*H2570</f>
        <v>0</v>
      </c>
      <c r="Q2570" s="189">
        <v>9.2000000000000003E-4</v>
      </c>
      <c r="R2570" s="189">
        <f>Q2570*H2570</f>
        <v>1.8400000000000001E-3</v>
      </c>
      <c r="S2570" s="189">
        <v>0</v>
      </c>
      <c r="T2570" s="190">
        <f>S2570*H2570</f>
        <v>0</v>
      </c>
      <c r="U2570" s="36"/>
      <c r="V2570" s="36"/>
      <c r="W2570" s="36"/>
      <c r="X2570" s="36"/>
      <c r="Y2570" s="36"/>
      <c r="Z2570" s="36"/>
      <c r="AA2570" s="36"/>
      <c r="AB2570" s="36"/>
      <c r="AC2570" s="36"/>
      <c r="AD2570" s="36"/>
      <c r="AE2570" s="36"/>
      <c r="AR2570" s="191" t="s">
        <v>542</v>
      </c>
      <c r="AT2570" s="191" t="s">
        <v>146</v>
      </c>
      <c r="AU2570" s="191" t="s">
        <v>78</v>
      </c>
      <c r="AY2570" s="19" t="s">
        <v>144</v>
      </c>
      <c r="BE2570" s="192">
        <f>IF(N2570="základní",J2570,0)</f>
        <v>0</v>
      </c>
      <c r="BF2570" s="192">
        <f>IF(N2570="snížená",J2570,0)</f>
        <v>0</v>
      </c>
      <c r="BG2570" s="192">
        <f>IF(N2570="zákl. přenesená",J2570,0)</f>
        <v>0</v>
      </c>
      <c r="BH2570" s="192">
        <f>IF(N2570="sníž. přenesená",J2570,0)</f>
        <v>0</v>
      </c>
      <c r="BI2570" s="192">
        <f>IF(N2570="nulová",J2570,0)</f>
        <v>0</v>
      </c>
      <c r="BJ2570" s="19" t="s">
        <v>74</v>
      </c>
      <c r="BK2570" s="192">
        <f>ROUND(I2570*H2570,2)</f>
        <v>0</v>
      </c>
      <c r="BL2570" s="19" t="s">
        <v>542</v>
      </c>
      <c r="BM2570" s="191" t="s">
        <v>2779</v>
      </c>
    </row>
    <row r="2571" spans="1:65" s="2" customFormat="1" ht="10.199999999999999">
      <c r="A2571" s="36"/>
      <c r="B2571" s="37"/>
      <c r="C2571" s="38"/>
      <c r="D2571" s="193" t="s">
        <v>152</v>
      </c>
      <c r="E2571" s="38"/>
      <c r="F2571" s="194" t="s">
        <v>2780</v>
      </c>
      <c r="G2571" s="38"/>
      <c r="H2571" s="38"/>
      <c r="I2571" s="195"/>
      <c r="J2571" s="38"/>
      <c r="K2571" s="38"/>
      <c r="L2571" s="41"/>
      <c r="M2571" s="196"/>
      <c r="N2571" s="197"/>
      <c r="O2571" s="66"/>
      <c r="P2571" s="66"/>
      <c r="Q2571" s="66"/>
      <c r="R2571" s="66"/>
      <c r="S2571" s="66"/>
      <c r="T2571" s="67"/>
      <c r="U2571" s="36"/>
      <c r="V2571" s="36"/>
      <c r="W2571" s="36"/>
      <c r="X2571" s="36"/>
      <c r="Y2571" s="36"/>
      <c r="Z2571" s="36"/>
      <c r="AA2571" s="36"/>
      <c r="AB2571" s="36"/>
      <c r="AC2571" s="36"/>
      <c r="AD2571" s="36"/>
      <c r="AE2571" s="36"/>
      <c r="AT2571" s="19" t="s">
        <v>152</v>
      </c>
      <c r="AU2571" s="19" t="s">
        <v>78</v>
      </c>
    </row>
    <row r="2572" spans="1:65" s="13" customFormat="1" ht="10.199999999999999">
      <c r="B2572" s="198"/>
      <c r="C2572" s="199"/>
      <c r="D2572" s="200" t="s">
        <v>154</v>
      </c>
      <c r="E2572" s="201" t="s">
        <v>19</v>
      </c>
      <c r="F2572" s="202" t="s">
        <v>2698</v>
      </c>
      <c r="G2572" s="199"/>
      <c r="H2572" s="201" t="s">
        <v>19</v>
      </c>
      <c r="I2572" s="203"/>
      <c r="J2572" s="199"/>
      <c r="K2572" s="199"/>
      <c r="L2572" s="204"/>
      <c r="M2572" s="205"/>
      <c r="N2572" s="206"/>
      <c r="O2572" s="206"/>
      <c r="P2572" s="206"/>
      <c r="Q2572" s="206"/>
      <c r="R2572" s="206"/>
      <c r="S2572" s="206"/>
      <c r="T2572" s="207"/>
      <c r="AT2572" s="208" t="s">
        <v>154</v>
      </c>
      <c r="AU2572" s="208" t="s">
        <v>78</v>
      </c>
      <c r="AV2572" s="13" t="s">
        <v>74</v>
      </c>
      <c r="AW2572" s="13" t="s">
        <v>31</v>
      </c>
      <c r="AX2572" s="13" t="s">
        <v>69</v>
      </c>
      <c r="AY2572" s="208" t="s">
        <v>144</v>
      </c>
    </row>
    <row r="2573" spans="1:65" s="13" customFormat="1" ht="10.199999999999999">
      <c r="B2573" s="198"/>
      <c r="C2573" s="199"/>
      <c r="D2573" s="200" t="s">
        <v>154</v>
      </c>
      <c r="E2573" s="201" t="s">
        <v>19</v>
      </c>
      <c r="F2573" s="202" t="s">
        <v>2781</v>
      </c>
      <c r="G2573" s="199"/>
      <c r="H2573" s="201" t="s">
        <v>19</v>
      </c>
      <c r="I2573" s="203"/>
      <c r="J2573" s="199"/>
      <c r="K2573" s="199"/>
      <c r="L2573" s="204"/>
      <c r="M2573" s="205"/>
      <c r="N2573" s="206"/>
      <c r="O2573" s="206"/>
      <c r="P2573" s="206"/>
      <c r="Q2573" s="206"/>
      <c r="R2573" s="206"/>
      <c r="S2573" s="206"/>
      <c r="T2573" s="207"/>
      <c r="AT2573" s="208" t="s">
        <v>154</v>
      </c>
      <c r="AU2573" s="208" t="s">
        <v>78</v>
      </c>
      <c r="AV2573" s="13" t="s">
        <v>74</v>
      </c>
      <c r="AW2573" s="13" t="s">
        <v>31</v>
      </c>
      <c r="AX2573" s="13" t="s">
        <v>69</v>
      </c>
      <c r="AY2573" s="208" t="s">
        <v>144</v>
      </c>
    </row>
    <row r="2574" spans="1:65" s="14" customFormat="1" ht="10.199999999999999">
      <c r="B2574" s="209"/>
      <c r="C2574" s="210"/>
      <c r="D2574" s="200" t="s">
        <v>154</v>
      </c>
      <c r="E2574" s="211" t="s">
        <v>19</v>
      </c>
      <c r="F2574" s="212" t="s">
        <v>74</v>
      </c>
      <c r="G2574" s="210"/>
      <c r="H2574" s="213">
        <v>1</v>
      </c>
      <c r="I2574" s="214"/>
      <c r="J2574" s="210"/>
      <c r="K2574" s="210"/>
      <c r="L2574" s="215"/>
      <c r="M2574" s="216"/>
      <c r="N2574" s="217"/>
      <c r="O2574" s="217"/>
      <c r="P2574" s="217"/>
      <c r="Q2574" s="217"/>
      <c r="R2574" s="217"/>
      <c r="S2574" s="217"/>
      <c r="T2574" s="218"/>
      <c r="AT2574" s="219" t="s">
        <v>154</v>
      </c>
      <c r="AU2574" s="219" t="s">
        <v>78</v>
      </c>
      <c r="AV2574" s="14" t="s">
        <v>78</v>
      </c>
      <c r="AW2574" s="14" t="s">
        <v>31</v>
      </c>
      <c r="AX2574" s="14" t="s">
        <v>69</v>
      </c>
      <c r="AY2574" s="219" t="s">
        <v>144</v>
      </c>
    </row>
    <row r="2575" spans="1:65" s="13" customFormat="1" ht="10.199999999999999">
      <c r="B2575" s="198"/>
      <c r="C2575" s="199"/>
      <c r="D2575" s="200" t="s">
        <v>154</v>
      </c>
      <c r="E2575" s="201" t="s">
        <v>19</v>
      </c>
      <c r="F2575" s="202" t="s">
        <v>2782</v>
      </c>
      <c r="G2575" s="199"/>
      <c r="H2575" s="201" t="s">
        <v>19</v>
      </c>
      <c r="I2575" s="203"/>
      <c r="J2575" s="199"/>
      <c r="K2575" s="199"/>
      <c r="L2575" s="204"/>
      <c r="M2575" s="205"/>
      <c r="N2575" s="206"/>
      <c r="O2575" s="206"/>
      <c r="P2575" s="206"/>
      <c r="Q2575" s="206"/>
      <c r="R2575" s="206"/>
      <c r="S2575" s="206"/>
      <c r="T2575" s="207"/>
      <c r="AT2575" s="208" t="s">
        <v>154</v>
      </c>
      <c r="AU2575" s="208" t="s">
        <v>78</v>
      </c>
      <c r="AV2575" s="13" t="s">
        <v>74</v>
      </c>
      <c r="AW2575" s="13" t="s">
        <v>31</v>
      </c>
      <c r="AX2575" s="13" t="s">
        <v>69</v>
      </c>
      <c r="AY2575" s="208" t="s">
        <v>144</v>
      </c>
    </row>
    <row r="2576" spans="1:65" s="14" customFormat="1" ht="10.199999999999999">
      <c r="B2576" s="209"/>
      <c r="C2576" s="210"/>
      <c r="D2576" s="200" t="s">
        <v>154</v>
      </c>
      <c r="E2576" s="211" t="s">
        <v>19</v>
      </c>
      <c r="F2576" s="212" t="s">
        <v>74</v>
      </c>
      <c r="G2576" s="210"/>
      <c r="H2576" s="213">
        <v>1</v>
      </c>
      <c r="I2576" s="214"/>
      <c r="J2576" s="210"/>
      <c r="K2576" s="210"/>
      <c r="L2576" s="215"/>
      <c r="M2576" s="216"/>
      <c r="N2576" s="217"/>
      <c r="O2576" s="217"/>
      <c r="P2576" s="217"/>
      <c r="Q2576" s="217"/>
      <c r="R2576" s="217"/>
      <c r="S2576" s="217"/>
      <c r="T2576" s="218"/>
      <c r="AT2576" s="219" t="s">
        <v>154</v>
      </c>
      <c r="AU2576" s="219" t="s">
        <v>78</v>
      </c>
      <c r="AV2576" s="14" t="s">
        <v>78</v>
      </c>
      <c r="AW2576" s="14" t="s">
        <v>31</v>
      </c>
      <c r="AX2576" s="14" t="s">
        <v>69</v>
      </c>
      <c r="AY2576" s="219" t="s">
        <v>144</v>
      </c>
    </row>
    <row r="2577" spans="1:65" s="15" customFormat="1" ht="10.199999999999999">
      <c r="B2577" s="220"/>
      <c r="C2577" s="221"/>
      <c r="D2577" s="200" t="s">
        <v>154</v>
      </c>
      <c r="E2577" s="222" t="s">
        <v>19</v>
      </c>
      <c r="F2577" s="223" t="s">
        <v>158</v>
      </c>
      <c r="G2577" s="221"/>
      <c r="H2577" s="224">
        <v>2</v>
      </c>
      <c r="I2577" s="225"/>
      <c r="J2577" s="221"/>
      <c r="K2577" s="221"/>
      <c r="L2577" s="226"/>
      <c r="M2577" s="227"/>
      <c r="N2577" s="228"/>
      <c r="O2577" s="228"/>
      <c r="P2577" s="228"/>
      <c r="Q2577" s="228"/>
      <c r="R2577" s="228"/>
      <c r="S2577" s="228"/>
      <c r="T2577" s="229"/>
      <c r="AT2577" s="230" t="s">
        <v>154</v>
      </c>
      <c r="AU2577" s="230" t="s">
        <v>78</v>
      </c>
      <c r="AV2577" s="15" t="s">
        <v>106</v>
      </c>
      <c r="AW2577" s="15" t="s">
        <v>31</v>
      </c>
      <c r="AX2577" s="15" t="s">
        <v>74</v>
      </c>
      <c r="AY2577" s="230" t="s">
        <v>144</v>
      </c>
    </row>
    <row r="2578" spans="1:65" s="2" customFormat="1" ht="16.5" customHeight="1">
      <c r="A2578" s="36"/>
      <c r="B2578" s="37"/>
      <c r="C2578" s="231" t="s">
        <v>2783</v>
      </c>
      <c r="D2578" s="231" t="s">
        <v>195</v>
      </c>
      <c r="E2578" s="232" t="s">
        <v>2784</v>
      </c>
      <c r="F2578" s="233" t="s">
        <v>2785</v>
      </c>
      <c r="G2578" s="234" t="s">
        <v>1922</v>
      </c>
      <c r="H2578" s="235">
        <v>1</v>
      </c>
      <c r="I2578" s="236"/>
      <c r="J2578" s="237">
        <f>ROUND(I2578*H2578,2)</f>
        <v>0</v>
      </c>
      <c r="K2578" s="233" t="s">
        <v>19</v>
      </c>
      <c r="L2578" s="238"/>
      <c r="M2578" s="239" t="s">
        <v>19</v>
      </c>
      <c r="N2578" s="240" t="s">
        <v>40</v>
      </c>
      <c r="O2578" s="66"/>
      <c r="P2578" s="189">
        <f>O2578*H2578</f>
        <v>0</v>
      </c>
      <c r="Q2578" s="189">
        <v>0</v>
      </c>
      <c r="R2578" s="189">
        <f>Q2578*H2578</f>
        <v>0</v>
      </c>
      <c r="S2578" s="189">
        <v>0</v>
      </c>
      <c r="T2578" s="190">
        <f>S2578*H2578</f>
        <v>0</v>
      </c>
      <c r="U2578" s="36"/>
      <c r="V2578" s="36"/>
      <c r="W2578" s="36"/>
      <c r="X2578" s="36"/>
      <c r="Y2578" s="36"/>
      <c r="Z2578" s="36"/>
      <c r="AA2578" s="36"/>
      <c r="AB2578" s="36"/>
      <c r="AC2578" s="36"/>
      <c r="AD2578" s="36"/>
      <c r="AE2578" s="36"/>
      <c r="AR2578" s="191" t="s">
        <v>684</v>
      </c>
      <c r="AT2578" s="191" t="s">
        <v>195</v>
      </c>
      <c r="AU2578" s="191" t="s">
        <v>78</v>
      </c>
      <c r="AY2578" s="19" t="s">
        <v>144</v>
      </c>
      <c r="BE2578" s="192">
        <f>IF(N2578="základní",J2578,0)</f>
        <v>0</v>
      </c>
      <c r="BF2578" s="192">
        <f>IF(N2578="snížená",J2578,0)</f>
        <v>0</v>
      </c>
      <c r="BG2578" s="192">
        <f>IF(N2578="zákl. přenesená",J2578,0)</f>
        <v>0</v>
      </c>
      <c r="BH2578" s="192">
        <f>IF(N2578="sníž. přenesená",J2578,0)</f>
        <v>0</v>
      </c>
      <c r="BI2578" s="192">
        <f>IF(N2578="nulová",J2578,0)</f>
        <v>0</v>
      </c>
      <c r="BJ2578" s="19" t="s">
        <v>74</v>
      </c>
      <c r="BK2578" s="192">
        <f>ROUND(I2578*H2578,2)</f>
        <v>0</v>
      </c>
      <c r="BL2578" s="19" t="s">
        <v>542</v>
      </c>
      <c r="BM2578" s="191" t="s">
        <v>2786</v>
      </c>
    </row>
    <row r="2579" spans="1:65" s="13" customFormat="1" ht="10.199999999999999">
      <c r="B2579" s="198"/>
      <c r="C2579" s="199"/>
      <c r="D2579" s="200" t="s">
        <v>154</v>
      </c>
      <c r="E2579" s="201" t="s">
        <v>19</v>
      </c>
      <c r="F2579" s="202" t="s">
        <v>2705</v>
      </c>
      <c r="G2579" s="199"/>
      <c r="H2579" s="201" t="s">
        <v>19</v>
      </c>
      <c r="I2579" s="203"/>
      <c r="J2579" s="199"/>
      <c r="K2579" s="199"/>
      <c r="L2579" s="204"/>
      <c r="M2579" s="205"/>
      <c r="N2579" s="206"/>
      <c r="O2579" s="206"/>
      <c r="P2579" s="206"/>
      <c r="Q2579" s="206"/>
      <c r="R2579" s="206"/>
      <c r="S2579" s="206"/>
      <c r="T2579" s="207"/>
      <c r="AT2579" s="208" t="s">
        <v>154</v>
      </c>
      <c r="AU2579" s="208" t="s">
        <v>78</v>
      </c>
      <c r="AV2579" s="13" t="s">
        <v>74</v>
      </c>
      <c r="AW2579" s="13" t="s">
        <v>31</v>
      </c>
      <c r="AX2579" s="13" t="s">
        <v>69</v>
      </c>
      <c r="AY2579" s="208" t="s">
        <v>144</v>
      </c>
    </row>
    <row r="2580" spans="1:65" s="14" customFormat="1" ht="10.199999999999999">
      <c r="B2580" s="209"/>
      <c r="C2580" s="210"/>
      <c r="D2580" s="200" t="s">
        <v>154</v>
      </c>
      <c r="E2580" s="211" t="s">
        <v>19</v>
      </c>
      <c r="F2580" s="212" t="s">
        <v>74</v>
      </c>
      <c r="G2580" s="210"/>
      <c r="H2580" s="213">
        <v>1</v>
      </c>
      <c r="I2580" s="214"/>
      <c r="J2580" s="210"/>
      <c r="K2580" s="210"/>
      <c r="L2580" s="215"/>
      <c r="M2580" s="216"/>
      <c r="N2580" s="217"/>
      <c r="O2580" s="217"/>
      <c r="P2580" s="217"/>
      <c r="Q2580" s="217"/>
      <c r="R2580" s="217"/>
      <c r="S2580" s="217"/>
      <c r="T2580" s="218"/>
      <c r="AT2580" s="219" t="s">
        <v>154</v>
      </c>
      <c r="AU2580" s="219" t="s">
        <v>78</v>
      </c>
      <c r="AV2580" s="14" t="s">
        <v>78</v>
      </c>
      <c r="AW2580" s="14" t="s">
        <v>31</v>
      </c>
      <c r="AX2580" s="14" t="s">
        <v>69</v>
      </c>
      <c r="AY2580" s="219" t="s">
        <v>144</v>
      </c>
    </row>
    <row r="2581" spans="1:65" s="15" customFormat="1" ht="10.199999999999999">
      <c r="B2581" s="220"/>
      <c r="C2581" s="221"/>
      <c r="D2581" s="200" t="s">
        <v>154</v>
      </c>
      <c r="E2581" s="222" t="s">
        <v>19</v>
      </c>
      <c r="F2581" s="223" t="s">
        <v>158</v>
      </c>
      <c r="G2581" s="221"/>
      <c r="H2581" s="224">
        <v>1</v>
      </c>
      <c r="I2581" s="225"/>
      <c r="J2581" s="221"/>
      <c r="K2581" s="221"/>
      <c r="L2581" s="226"/>
      <c r="M2581" s="227"/>
      <c r="N2581" s="228"/>
      <c r="O2581" s="228"/>
      <c r="P2581" s="228"/>
      <c r="Q2581" s="228"/>
      <c r="R2581" s="228"/>
      <c r="S2581" s="228"/>
      <c r="T2581" s="229"/>
      <c r="AT2581" s="230" t="s">
        <v>154</v>
      </c>
      <c r="AU2581" s="230" t="s">
        <v>78</v>
      </c>
      <c r="AV2581" s="15" t="s">
        <v>106</v>
      </c>
      <c r="AW2581" s="15" t="s">
        <v>31</v>
      </c>
      <c r="AX2581" s="15" t="s">
        <v>74</v>
      </c>
      <c r="AY2581" s="230" t="s">
        <v>144</v>
      </c>
    </row>
    <row r="2582" spans="1:65" s="2" customFormat="1" ht="16.5" customHeight="1">
      <c r="A2582" s="36"/>
      <c r="B2582" s="37"/>
      <c r="C2582" s="231" t="s">
        <v>2787</v>
      </c>
      <c r="D2582" s="231" t="s">
        <v>195</v>
      </c>
      <c r="E2582" s="232" t="s">
        <v>2788</v>
      </c>
      <c r="F2582" s="233" t="s">
        <v>2789</v>
      </c>
      <c r="G2582" s="234" t="s">
        <v>1922</v>
      </c>
      <c r="H2582" s="235">
        <v>1</v>
      </c>
      <c r="I2582" s="236"/>
      <c r="J2582" s="237">
        <f>ROUND(I2582*H2582,2)</f>
        <v>0</v>
      </c>
      <c r="K2582" s="233" t="s">
        <v>19</v>
      </c>
      <c r="L2582" s="238"/>
      <c r="M2582" s="239" t="s">
        <v>19</v>
      </c>
      <c r="N2582" s="240" t="s">
        <v>40</v>
      </c>
      <c r="O2582" s="66"/>
      <c r="P2582" s="189">
        <f>O2582*H2582</f>
        <v>0</v>
      </c>
      <c r="Q2582" s="189">
        <v>0</v>
      </c>
      <c r="R2582" s="189">
        <f>Q2582*H2582</f>
        <v>0</v>
      </c>
      <c r="S2582" s="189">
        <v>0</v>
      </c>
      <c r="T2582" s="190">
        <f>S2582*H2582</f>
        <v>0</v>
      </c>
      <c r="U2582" s="36"/>
      <c r="V2582" s="36"/>
      <c r="W2582" s="36"/>
      <c r="X2582" s="36"/>
      <c r="Y2582" s="36"/>
      <c r="Z2582" s="36"/>
      <c r="AA2582" s="36"/>
      <c r="AB2582" s="36"/>
      <c r="AC2582" s="36"/>
      <c r="AD2582" s="36"/>
      <c r="AE2582" s="36"/>
      <c r="AR2582" s="191" t="s">
        <v>684</v>
      </c>
      <c r="AT2582" s="191" t="s">
        <v>195</v>
      </c>
      <c r="AU2582" s="191" t="s">
        <v>78</v>
      </c>
      <c r="AY2582" s="19" t="s">
        <v>144</v>
      </c>
      <c r="BE2582" s="192">
        <f>IF(N2582="základní",J2582,0)</f>
        <v>0</v>
      </c>
      <c r="BF2582" s="192">
        <f>IF(N2582="snížená",J2582,0)</f>
        <v>0</v>
      </c>
      <c r="BG2582" s="192">
        <f>IF(N2582="zákl. přenesená",J2582,0)</f>
        <v>0</v>
      </c>
      <c r="BH2582" s="192">
        <f>IF(N2582="sníž. přenesená",J2582,0)</f>
        <v>0</v>
      </c>
      <c r="BI2582" s="192">
        <f>IF(N2582="nulová",J2582,0)</f>
        <v>0</v>
      </c>
      <c r="BJ2582" s="19" t="s">
        <v>74</v>
      </c>
      <c r="BK2582" s="192">
        <f>ROUND(I2582*H2582,2)</f>
        <v>0</v>
      </c>
      <c r="BL2582" s="19" t="s">
        <v>542</v>
      </c>
      <c r="BM2582" s="191" t="s">
        <v>2790</v>
      </c>
    </row>
    <row r="2583" spans="1:65" s="13" customFormat="1" ht="10.199999999999999">
      <c r="B2583" s="198"/>
      <c r="C2583" s="199"/>
      <c r="D2583" s="200" t="s">
        <v>154</v>
      </c>
      <c r="E2583" s="201" t="s">
        <v>19</v>
      </c>
      <c r="F2583" s="202" t="s">
        <v>2705</v>
      </c>
      <c r="G2583" s="199"/>
      <c r="H2583" s="201" t="s">
        <v>19</v>
      </c>
      <c r="I2583" s="203"/>
      <c r="J2583" s="199"/>
      <c r="K2583" s="199"/>
      <c r="L2583" s="204"/>
      <c r="M2583" s="205"/>
      <c r="N2583" s="206"/>
      <c r="O2583" s="206"/>
      <c r="P2583" s="206"/>
      <c r="Q2583" s="206"/>
      <c r="R2583" s="206"/>
      <c r="S2583" s="206"/>
      <c r="T2583" s="207"/>
      <c r="AT2583" s="208" t="s">
        <v>154</v>
      </c>
      <c r="AU2583" s="208" t="s">
        <v>78</v>
      </c>
      <c r="AV2583" s="13" t="s">
        <v>74</v>
      </c>
      <c r="AW2583" s="13" t="s">
        <v>31</v>
      </c>
      <c r="AX2583" s="13" t="s">
        <v>69</v>
      </c>
      <c r="AY2583" s="208" t="s">
        <v>144</v>
      </c>
    </row>
    <row r="2584" spans="1:65" s="14" customFormat="1" ht="10.199999999999999">
      <c r="B2584" s="209"/>
      <c r="C2584" s="210"/>
      <c r="D2584" s="200" t="s">
        <v>154</v>
      </c>
      <c r="E2584" s="211" t="s">
        <v>19</v>
      </c>
      <c r="F2584" s="212" t="s">
        <v>74</v>
      </c>
      <c r="G2584" s="210"/>
      <c r="H2584" s="213">
        <v>1</v>
      </c>
      <c r="I2584" s="214"/>
      <c r="J2584" s="210"/>
      <c r="K2584" s="210"/>
      <c r="L2584" s="215"/>
      <c r="M2584" s="216"/>
      <c r="N2584" s="217"/>
      <c r="O2584" s="217"/>
      <c r="P2584" s="217"/>
      <c r="Q2584" s="217"/>
      <c r="R2584" s="217"/>
      <c r="S2584" s="217"/>
      <c r="T2584" s="218"/>
      <c r="AT2584" s="219" t="s">
        <v>154</v>
      </c>
      <c r="AU2584" s="219" t="s">
        <v>78</v>
      </c>
      <c r="AV2584" s="14" t="s">
        <v>78</v>
      </c>
      <c r="AW2584" s="14" t="s">
        <v>31</v>
      </c>
      <c r="AX2584" s="14" t="s">
        <v>69</v>
      </c>
      <c r="AY2584" s="219" t="s">
        <v>144</v>
      </c>
    </row>
    <row r="2585" spans="1:65" s="15" customFormat="1" ht="10.199999999999999">
      <c r="B2585" s="220"/>
      <c r="C2585" s="221"/>
      <c r="D2585" s="200" t="s">
        <v>154</v>
      </c>
      <c r="E2585" s="222" t="s">
        <v>19</v>
      </c>
      <c r="F2585" s="223" t="s">
        <v>158</v>
      </c>
      <c r="G2585" s="221"/>
      <c r="H2585" s="224">
        <v>1</v>
      </c>
      <c r="I2585" s="225"/>
      <c r="J2585" s="221"/>
      <c r="K2585" s="221"/>
      <c r="L2585" s="226"/>
      <c r="M2585" s="227"/>
      <c r="N2585" s="228"/>
      <c r="O2585" s="228"/>
      <c r="P2585" s="228"/>
      <c r="Q2585" s="228"/>
      <c r="R2585" s="228"/>
      <c r="S2585" s="228"/>
      <c r="T2585" s="229"/>
      <c r="AT2585" s="230" t="s">
        <v>154</v>
      </c>
      <c r="AU2585" s="230" t="s">
        <v>78</v>
      </c>
      <c r="AV2585" s="15" t="s">
        <v>106</v>
      </c>
      <c r="AW2585" s="15" t="s">
        <v>31</v>
      </c>
      <c r="AX2585" s="15" t="s">
        <v>74</v>
      </c>
      <c r="AY2585" s="230" t="s">
        <v>144</v>
      </c>
    </row>
    <row r="2586" spans="1:65" s="2" customFormat="1" ht="16.5" customHeight="1">
      <c r="A2586" s="36"/>
      <c r="B2586" s="37"/>
      <c r="C2586" s="180" t="s">
        <v>2791</v>
      </c>
      <c r="D2586" s="180" t="s">
        <v>146</v>
      </c>
      <c r="E2586" s="181" t="s">
        <v>2792</v>
      </c>
      <c r="F2586" s="182" t="s">
        <v>2793</v>
      </c>
      <c r="G2586" s="183" t="s">
        <v>653</v>
      </c>
      <c r="H2586" s="184">
        <v>3</v>
      </c>
      <c r="I2586" s="185"/>
      <c r="J2586" s="186">
        <f>ROUND(I2586*H2586,2)</f>
        <v>0</v>
      </c>
      <c r="K2586" s="182" t="s">
        <v>150</v>
      </c>
      <c r="L2586" s="41"/>
      <c r="M2586" s="187" t="s">
        <v>19</v>
      </c>
      <c r="N2586" s="188" t="s">
        <v>40</v>
      </c>
      <c r="O2586" s="66"/>
      <c r="P2586" s="189">
        <f>O2586*H2586</f>
        <v>0</v>
      </c>
      <c r="Q2586" s="189">
        <v>0</v>
      </c>
      <c r="R2586" s="189">
        <f>Q2586*H2586</f>
        <v>0</v>
      </c>
      <c r="S2586" s="189">
        <v>0</v>
      </c>
      <c r="T2586" s="190">
        <f>S2586*H2586</f>
        <v>0</v>
      </c>
      <c r="U2586" s="36"/>
      <c r="V2586" s="36"/>
      <c r="W2586" s="36"/>
      <c r="X2586" s="36"/>
      <c r="Y2586" s="36"/>
      <c r="Z2586" s="36"/>
      <c r="AA2586" s="36"/>
      <c r="AB2586" s="36"/>
      <c r="AC2586" s="36"/>
      <c r="AD2586" s="36"/>
      <c r="AE2586" s="36"/>
      <c r="AR2586" s="191" t="s">
        <v>542</v>
      </c>
      <c r="AT2586" s="191" t="s">
        <v>146</v>
      </c>
      <c r="AU2586" s="191" t="s">
        <v>78</v>
      </c>
      <c r="AY2586" s="19" t="s">
        <v>144</v>
      </c>
      <c r="BE2586" s="192">
        <f>IF(N2586="základní",J2586,0)</f>
        <v>0</v>
      </c>
      <c r="BF2586" s="192">
        <f>IF(N2586="snížená",J2586,0)</f>
        <v>0</v>
      </c>
      <c r="BG2586" s="192">
        <f>IF(N2586="zákl. přenesená",J2586,0)</f>
        <v>0</v>
      </c>
      <c r="BH2586" s="192">
        <f>IF(N2586="sníž. přenesená",J2586,0)</f>
        <v>0</v>
      </c>
      <c r="BI2586" s="192">
        <f>IF(N2586="nulová",J2586,0)</f>
        <v>0</v>
      </c>
      <c r="BJ2586" s="19" t="s">
        <v>74</v>
      </c>
      <c r="BK2586" s="192">
        <f>ROUND(I2586*H2586,2)</f>
        <v>0</v>
      </c>
      <c r="BL2586" s="19" t="s">
        <v>542</v>
      </c>
      <c r="BM2586" s="191" t="s">
        <v>2794</v>
      </c>
    </row>
    <row r="2587" spans="1:65" s="2" customFormat="1" ht="10.199999999999999">
      <c r="A2587" s="36"/>
      <c r="B2587" s="37"/>
      <c r="C2587" s="38"/>
      <c r="D2587" s="193" t="s">
        <v>152</v>
      </c>
      <c r="E2587" s="38"/>
      <c r="F2587" s="194" t="s">
        <v>2795</v>
      </c>
      <c r="G2587" s="38"/>
      <c r="H2587" s="38"/>
      <c r="I2587" s="195"/>
      <c r="J2587" s="38"/>
      <c r="K2587" s="38"/>
      <c r="L2587" s="41"/>
      <c r="M2587" s="196"/>
      <c r="N2587" s="197"/>
      <c r="O2587" s="66"/>
      <c r="P2587" s="66"/>
      <c r="Q2587" s="66"/>
      <c r="R2587" s="66"/>
      <c r="S2587" s="66"/>
      <c r="T2587" s="67"/>
      <c r="U2587" s="36"/>
      <c r="V2587" s="36"/>
      <c r="W2587" s="36"/>
      <c r="X2587" s="36"/>
      <c r="Y2587" s="36"/>
      <c r="Z2587" s="36"/>
      <c r="AA2587" s="36"/>
      <c r="AB2587" s="36"/>
      <c r="AC2587" s="36"/>
      <c r="AD2587" s="36"/>
      <c r="AE2587" s="36"/>
      <c r="AT2587" s="19" t="s">
        <v>152</v>
      </c>
      <c r="AU2587" s="19" t="s">
        <v>78</v>
      </c>
    </row>
    <row r="2588" spans="1:65" s="13" customFormat="1" ht="10.199999999999999">
      <c r="B2588" s="198"/>
      <c r="C2588" s="199"/>
      <c r="D2588" s="200" t="s">
        <v>154</v>
      </c>
      <c r="E2588" s="201" t="s">
        <v>19</v>
      </c>
      <c r="F2588" s="202" t="s">
        <v>2796</v>
      </c>
      <c r="G2588" s="199"/>
      <c r="H2588" s="201" t="s">
        <v>19</v>
      </c>
      <c r="I2588" s="203"/>
      <c r="J2588" s="199"/>
      <c r="K2588" s="199"/>
      <c r="L2588" s="204"/>
      <c r="M2588" s="205"/>
      <c r="N2588" s="206"/>
      <c r="O2588" s="206"/>
      <c r="P2588" s="206"/>
      <c r="Q2588" s="206"/>
      <c r="R2588" s="206"/>
      <c r="S2588" s="206"/>
      <c r="T2588" s="207"/>
      <c r="AT2588" s="208" t="s">
        <v>154</v>
      </c>
      <c r="AU2588" s="208" t="s">
        <v>78</v>
      </c>
      <c r="AV2588" s="13" t="s">
        <v>74</v>
      </c>
      <c r="AW2588" s="13" t="s">
        <v>31</v>
      </c>
      <c r="AX2588" s="13" t="s">
        <v>69</v>
      </c>
      <c r="AY2588" s="208" t="s">
        <v>144</v>
      </c>
    </row>
    <row r="2589" spans="1:65" s="14" customFormat="1" ht="10.199999999999999">
      <c r="B2589" s="209"/>
      <c r="C2589" s="210"/>
      <c r="D2589" s="200" t="s">
        <v>154</v>
      </c>
      <c r="E2589" s="211" t="s">
        <v>19</v>
      </c>
      <c r="F2589" s="212" t="s">
        <v>2797</v>
      </c>
      <c r="G2589" s="210"/>
      <c r="H2589" s="213">
        <v>3</v>
      </c>
      <c r="I2589" s="214"/>
      <c r="J2589" s="210"/>
      <c r="K2589" s="210"/>
      <c r="L2589" s="215"/>
      <c r="M2589" s="216"/>
      <c r="N2589" s="217"/>
      <c r="O2589" s="217"/>
      <c r="P2589" s="217"/>
      <c r="Q2589" s="217"/>
      <c r="R2589" s="217"/>
      <c r="S2589" s="217"/>
      <c r="T2589" s="218"/>
      <c r="AT2589" s="219" t="s">
        <v>154</v>
      </c>
      <c r="AU2589" s="219" t="s">
        <v>78</v>
      </c>
      <c r="AV2589" s="14" t="s">
        <v>78</v>
      </c>
      <c r="AW2589" s="14" t="s">
        <v>31</v>
      </c>
      <c r="AX2589" s="14" t="s">
        <v>69</v>
      </c>
      <c r="AY2589" s="219" t="s">
        <v>144</v>
      </c>
    </row>
    <row r="2590" spans="1:65" s="15" customFormat="1" ht="10.199999999999999">
      <c r="B2590" s="220"/>
      <c r="C2590" s="221"/>
      <c r="D2590" s="200" t="s">
        <v>154</v>
      </c>
      <c r="E2590" s="222" t="s">
        <v>19</v>
      </c>
      <c r="F2590" s="223" t="s">
        <v>158</v>
      </c>
      <c r="G2590" s="221"/>
      <c r="H2590" s="224">
        <v>3</v>
      </c>
      <c r="I2590" s="225"/>
      <c r="J2590" s="221"/>
      <c r="K2590" s="221"/>
      <c r="L2590" s="226"/>
      <c r="M2590" s="227"/>
      <c r="N2590" s="228"/>
      <c r="O2590" s="228"/>
      <c r="P2590" s="228"/>
      <c r="Q2590" s="228"/>
      <c r="R2590" s="228"/>
      <c r="S2590" s="228"/>
      <c r="T2590" s="229"/>
      <c r="AT2590" s="230" t="s">
        <v>154</v>
      </c>
      <c r="AU2590" s="230" t="s">
        <v>78</v>
      </c>
      <c r="AV2590" s="15" t="s">
        <v>106</v>
      </c>
      <c r="AW2590" s="15" t="s">
        <v>31</v>
      </c>
      <c r="AX2590" s="15" t="s">
        <v>74</v>
      </c>
      <c r="AY2590" s="230" t="s">
        <v>144</v>
      </c>
    </row>
    <row r="2591" spans="1:65" s="2" customFormat="1" ht="16.5" customHeight="1">
      <c r="A2591" s="36"/>
      <c r="B2591" s="37"/>
      <c r="C2591" s="231" t="s">
        <v>2798</v>
      </c>
      <c r="D2591" s="231" t="s">
        <v>195</v>
      </c>
      <c r="E2591" s="232" t="s">
        <v>2799</v>
      </c>
      <c r="F2591" s="233" t="s">
        <v>2800</v>
      </c>
      <c r="G2591" s="234" t="s">
        <v>653</v>
      </c>
      <c r="H2591" s="235">
        <v>3</v>
      </c>
      <c r="I2591" s="236"/>
      <c r="J2591" s="237">
        <f>ROUND(I2591*H2591,2)</f>
        <v>0</v>
      </c>
      <c r="K2591" s="233" t="s">
        <v>150</v>
      </c>
      <c r="L2591" s="238"/>
      <c r="M2591" s="239" t="s">
        <v>19</v>
      </c>
      <c r="N2591" s="240" t="s">
        <v>40</v>
      </c>
      <c r="O2591" s="66"/>
      <c r="P2591" s="189">
        <f>O2591*H2591</f>
        <v>0</v>
      </c>
      <c r="Q2591" s="189">
        <v>4.7000000000000002E-3</v>
      </c>
      <c r="R2591" s="189">
        <f>Q2591*H2591</f>
        <v>1.4100000000000001E-2</v>
      </c>
      <c r="S2591" s="189">
        <v>0</v>
      </c>
      <c r="T2591" s="190">
        <f>S2591*H2591</f>
        <v>0</v>
      </c>
      <c r="U2591" s="36"/>
      <c r="V2591" s="36"/>
      <c r="W2591" s="36"/>
      <c r="X2591" s="36"/>
      <c r="Y2591" s="36"/>
      <c r="Z2591" s="36"/>
      <c r="AA2591" s="36"/>
      <c r="AB2591" s="36"/>
      <c r="AC2591" s="36"/>
      <c r="AD2591" s="36"/>
      <c r="AE2591" s="36"/>
      <c r="AR2591" s="191" t="s">
        <v>684</v>
      </c>
      <c r="AT2591" s="191" t="s">
        <v>195</v>
      </c>
      <c r="AU2591" s="191" t="s">
        <v>78</v>
      </c>
      <c r="AY2591" s="19" t="s">
        <v>144</v>
      </c>
      <c r="BE2591" s="192">
        <f>IF(N2591="základní",J2591,0)</f>
        <v>0</v>
      </c>
      <c r="BF2591" s="192">
        <f>IF(N2591="snížená",J2591,0)</f>
        <v>0</v>
      </c>
      <c r="BG2591" s="192">
        <f>IF(N2591="zákl. přenesená",J2591,0)</f>
        <v>0</v>
      </c>
      <c r="BH2591" s="192">
        <f>IF(N2591="sníž. přenesená",J2591,0)</f>
        <v>0</v>
      </c>
      <c r="BI2591" s="192">
        <f>IF(N2591="nulová",J2591,0)</f>
        <v>0</v>
      </c>
      <c r="BJ2591" s="19" t="s">
        <v>74</v>
      </c>
      <c r="BK2591" s="192">
        <f>ROUND(I2591*H2591,2)</f>
        <v>0</v>
      </c>
      <c r="BL2591" s="19" t="s">
        <v>542</v>
      </c>
      <c r="BM2591" s="191" t="s">
        <v>2801</v>
      </c>
    </row>
    <row r="2592" spans="1:65" s="2" customFormat="1" ht="10.199999999999999">
      <c r="A2592" s="36"/>
      <c r="B2592" s="37"/>
      <c r="C2592" s="38"/>
      <c r="D2592" s="193" t="s">
        <v>152</v>
      </c>
      <c r="E2592" s="38"/>
      <c r="F2592" s="194" t="s">
        <v>2802</v>
      </c>
      <c r="G2592" s="38"/>
      <c r="H2592" s="38"/>
      <c r="I2592" s="195"/>
      <c r="J2592" s="38"/>
      <c r="K2592" s="38"/>
      <c r="L2592" s="41"/>
      <c r="M2592" s="196"/>
      <c r="N2592" s="197"/>
      <c r="O2592" s="66"/>
      <c r="P2592" s="66"/>
      <c r="Q2592" s="66"/>
      <c r="R2592" s="66"/>
      <c r="S2592" s="66"/>
      <c r="T2592" s="67"/>
      <c r="U2592" s="36"/>
      <c r="V2592" s="36"/>
      <c r="W2592" s="36"/>
      <c r="X2592" s="36"/>
      <c r="Y2592" s="36"/>
      <c r="Z2592" s="36"/>
      <c r="AA2592" s="36"/>
      <c r="AB2592" s="36"/>
      <c r="AC2592" s="36"/>
      <c r="AD2592" s="36"/>
      <c r="AE2592" s="36"/>
      <c r="AT2592" s="19" t="s">
        <v>152</v>
      </c>
      <c r="AU2592" s="19" t="s">
        <v>78</v>
      </c>
    </row>
    <row r="2593" spans="1:65" s="13" customFormat="1" ht="10.199999999999999">
      <c r="B2593" s="198"/>
      <c r="C2593" s="199"/>
      <c r="D2593" s="200" t="s">
        <v>154</v>
      </c>
      <c r="E2593" s="201" t="s">
        <v>19</v>
      </c>
      <c r="F2593" s="202" t="s">
        <v>721</v>
      </c>
      <c r="G2593" s="199"/>
      <c r="H2593" s="201" t="s">
        <v>19</v>
      </c>
      <c r="I2593" s="203"/>
      <c r="J2593" s="199"/>
      <c r="K2593" s="199"/>
      <c r="L2593" s="204"/>
      <c r="M2593" s="205"/>
      <c r="N2593" s="206"/>
      <c r="O2593" s="206"/>
      <c r="P2593" s="206"/>
      <c r="Q2593" s="206"/>
      <c r="R2593" s="206"/>
      <c r="S2593" s="206"/>
      <c r="T2593" s="207"/>
      <c r="AT2593" s="208" t="s">
        <v>154</v>
      </c>
      <c r="AU2593" s="208" t="s">
        <v>78</v>
      </c>
      <c r="AV2593" s="13" t="s">
        <v>74</v>
      </c>
      <c r="AW2593" s="13" t="s">
        <v>31</v>
      </c>
      <c r="AX2593" s="13" t="s">
        <v>69</v>
      </c>
      <c r="AY2593" s="208" t="s">
        <v>144</v>
      </c>
    </row>
    <row r="2594" spans="1:65" s="14" customFormat="1" ht="10.199999999999999">
      <c r="B2594" s="209"/>
      <c r="C2594" s="210"/>
      <c r="D2594" s="200" t="s">
        <v>154</v>
      </c>
      <c r="E2594" s="211" t="s">
        <v>19</v>
      </c>
      <c r="F2594" s="212" t="s">
        <v>103</v>
      </c>
      <c r="G2594" s="210"/>
      <c r="H2594" s="213">
        <v>3</v>
      </c>
      <c r="I2594" s="214"/>
      <c r="J2594" s="210"/>
      <c r="K2594" s="210"/>
      <c r="L2594" s="215"/>
      <c r="M2594" s="216"/>
      <c r="N2594" s="217"/>
      <c r="O2594" s="217"/>
      <c r="P2594" s="217"/>
      <c r="Q2594" s="217"/>
      <c r="R2594" s="217"/>
      <c r="S2594" s="217"/>
      <c r="T2594" s="218"/>
      <c r="AT2594" s="219" t="s">
        <v>154</v>
      </c>
      <c r="AU2594" s="219" t="s">
        <v>78</v>
      </c>
      <c r="AV2594" s="14" t="s">
        <v>78</v>
      </c>
      <c r="AW2594" s="14" t="s">
        <v>31</v>
      </c>
      <c r="AX2594" s="14" t="s">
        <v>69</v>
      </c>
      <c r="AY2594" s="219" t="s">
        <v>144</v>
      </c>
    </row>
    <row r="2595" spans="1:65" s="15" customFormat="1" ht="10.199999999999999">
      <c r="B2595" s="220"/>
      <c r="C2595" s="221"/>
      <c r="D2595" s="200" t="s">
        <v>154</v>
      </c>
      <c r="E2595" s="222" t="s">
        <v>19</v>
      </c>
      <c r="F2595" s="223" t="s">
        <v>158</v>
      </c>
      <c r="G2595" s="221"/>
      <c r="H2595" s="224">
        <v>3</v>
      </c>
      <c r="I2595" s="225"/>
      <c r="J2595" s="221"/>
      <c r="K2595" s="221"/>
      <c r="L2595" s="226"/>
      <c r="M2595" s="227"/>
      <c r="N2595" s="228"/>
      <c r="O2595" s="228"/>
      <c r="P2595" s="228"/>
      <c r="Q2595" s="228"/>
      <c r="R2595" s="228"/>
      <c r="S2595" s="228"/>
      <c r="T2595" s="229"/>
      <c r="AT2595" s="230" t="s">
        <v>154</v>
      </c>
      <c r="AU2595" s="230" t="s">
        <v>78</v>
      </c>
      <c r="AV2595" s="15" t="s">
        <v>106</v>
      </c>
      <c r="AW2595" s="15" t="s">
        <v>31</v>
      </c>
      <c r="AX2595" s="15" t="s">
        <v>74</v>
      </c>
      <c r="AY2595" s="230" t="s">
        <v>144</v>
      </c>
    </row>
    <row r="2596" spans="1:65" s="2" customFormat="1" ht="24.15" customHeight="1">
      <c r="A2596" s="36"/>
      <c r="B2596" s="37"/>
      <c r="C2596" s="180" t="s">
        <v>2803</v>
      </c>
      <c r="D2596" s="180" t="s">
        <v>146</v>
      </c>
      <c r="E2596" s="181" t="s">
        <v>2804</v>
      </c>
      <c r="F2596" s="182" t="s">
        <v>2805</v>
      </c>
      <c r="G2596" s="183" t="s">
        <v>653</v>
      </c>
      <c r="H2596" s="184">
        <v>3</v>
      </c>
      <c r="I2596" s="185"/>
      <c r="J2596" s="186">
        <f>ROUND(I2596*H2596,2)</f>
        <v>0</v>
      </c>
      <c r="K2596" s="182" t="s">
        <v>150</v>
      </c>
      <c r="L2596" s="41"/>
      <c r="M2596" s="187" t="s">
        <v>19</v>
      </c>
      <c r="N2596" s="188" t="s">
        <v>40</v>
      </c>
      <c r="O2596" s="66"/>
      <c r="P2596" s="189">
        <f>O2596*H2596</f>
        <v>0</v>
      </c>
      <c r="Q2596" s="189">
        <v>4.6999999999999999E-4</v>
      </c>
      <c r="R2596" s="189">
        <f>Q2596*H2596</f>
        <v>1.41E-3</v>
      </c>
      <c r="S2596" s="189">
        <v>0</v>
      </c>
      <c r="T2596" s="190">
        <f>S2596*H2596</f>
        <v>0</v>
      </c>
      <c r="U2596" s="36"/>
      <c r="V2596" s="36"/>
      <c r="W2596" s="36"/>
      <c r="X2596" s="36"/>
      <c r="Y2596" s="36"/>
      <c r="Z2596" s="36"/>
      <c r="AA2596" s="36"/>
      <c r="AB2596" s="36"/>
      <c r="AC2596" s="36"/>
      <c r="AD2596" s="36"/>
      <c r="AE2596" s="36"/>
      <c r="AR2596" s="191" t="s">
        <v>542</v>
      </c>
      <c r="AT2596" s="191" t="s">
        <v>146</v>
      </c>
      <c r="AU2596" s="191" t="s">
        <v>78</v>
      </c>
      <c r="AY2596" s="19" t="s">
        <v>144</v>
      </c>
      <c r="BE2596" s="192">
        <f>IF(N2596="základní",J2596,0)</f>
        <v>0</v>
      </c>
      <c r="BF2596" s="192">
        <f>IF(N2596="snížená",J2596,0)</f>
        <v>0</v>
      </c>
      <c r="BG2596" s="192">
        <f>IF(N2596="zákl. přenesená",J2596,0)</f>
        <v>0</v>
      </c>
      <c r="BH2596" s="192">
        <f>IF(N2596="sníž. přenesená",J2596,0)</f>
        <v>0</v>
      </c>
      <c r="BI2596" s="192">
        <f>IF(N2596="nulová",J2596,0)</f>
        <v>0</v>
      </c>
      <c r="BJ2596" s="19" t="s">
        <v>74</v>
      </c>
      <c r="BK2596" s="192">
        <f>ROUND(I2596*H2596,2)</f>
        <v>0</v>
      </c>
      <c r="BL2596" s="19" t="s">
        <v>542</v>
      </c>
      <c r="BM2596" s="191" t="s">
        <v>2806</v>
      </c>
    </row>
    <row r="2597" spans="1:65" s="2" customFormat="1" ht="10.199999999999999">
      <c r="A2597" s="36"/>
      <c r="B2597" s="37"/>
      <c r="C2597" s="38"/>
      <c r="D2597" s="193" t="s">
        <v>152</v>
      </c>
      <c r="E2597" s="38"/>
      <c r="F2597" s="194" t="s">
        <v>2807</v>
      </c>
      <c r="G2597" s="38"/>
      <c r="H2597" s="38"/>
      <c r="I2597" s="195"/>
      <c r="J2597" s="38"/>
      <c r="K2597" s="38"/>
      <c r="L2597" s="41"/>
      <c r="M2597" s="196"/>
      <c r="N2597" s="197"/>
      <c r="O2597" s="66"/>
      <c r="P2597" s="66"/>
      <c r="Q2597" s="66"/>
      <c r="R2597" s="66"/>
      <c r="S2597" s="66"/>
      <c r="T2597" s="67"/>
      <c r="U2597" s="36"/>
      <c r="V2597" s="36"/>
      <c r="W2597" s="36"/>
      <c r="X2597" s="36"/>
      <c r="Y2597" s="36"/>
      <c r="Z2597" s="36"/>
      <c r="AA2597" s="36"/>
      <c r="AB2597" s="36"/>
      <c r="AC2597" s="36"/>
      <c r="AD2597" s="36"/>
      <c r="AE2597" s="36"/>
      <c r="AT2597" s="19" t="s">
        <v>152</v>
      </c>
      <c r="AU2597" s="19" t="s">
        <v>78</v>
      </c>
    </row>
    <row r="2598" spans="1:65" s="13" customFormat="1" ht="10.199999999999999">
      <c r="B2598" s="198"/>
      <c r="C2598" s="199"/>
      <c r="D2598" s="200" t="s">
        <v>154</v>
      </c>
      <c r="E2598" s="201" t="s">
        <v>19</v>
      </c>
      <c r="F2598" s="202" t="s">
        <v>2698</v>
      </c>
      <c r="G2598" s="199"/>
      <c r="H2598" s="201" t="s">
        <v>19</v>
      </c>
      <c r="I2598" s="203"/>
      <c r="J2598" s="199"/>
      <c r="K2598" s="199"/>
      <c r="L2598" s="204"/>
      <c r="M2598" s="205"/>
      <c r="N2598" s="206"/>
      <c r="O2598" s="206"/>
      <c r="P2598" s="206"/>
      <c r="Q2598" s="206"/>
      <c r="R2598" s="206"/>
      <c r="S2598" s="206"/>
      <c r="T2598" s="207"/>
      <c r="AT2598" s="208" t="s">
        <v>154</v>
      </c>
      <c r="AU2598" s="208" t="s">
        <v>78</v>
      </c>
      <c r="AV2598" s="13" t="s">
        <v>74</v>
      </c>
      <c r="AW2598" s="13" t="s">
        <v>31</v>
      </c>
      <c r="AX2598" s="13" t="s">
        <v>69</v>
      </c>
      <c r="AY2598" s="208" t="s">
        <v>144</v>
      </c>
    </row>
    <row r="2599" spans="1:65" s="13" customFormat="1" ht="10.199999999999999">
      <c r="B2599" s="198"/>
      <c r="C2599" s="199"/>
      <c r="D2599" s="200" t="s">
        <v>154</v>
      </c>
      <c r="E2599" s="201" t="s">
        <v>19</v>
      </c>
      <c r="F2599" s="202" t="s">
        <v>2808</v>
      </c>
      <c r="G2599" s="199"/>
      <c r="H2599" s="201" t="s">
        <v>19</v>
      </c>
      <c r="I2599" s="203"/>
      <c r="J2599" s="199"/>
      <c r="K2599" s="199"/>
      <c r="L2599" s="204"/>
      <c r="M2599" s="205"/>
      <c r="N2599" s="206"/>
      <c r="O2599" s="206"/>
      <c r="P2599" s="206"/>
      <c r="Q2599" s="206"/>
      <c r="R2599" s="206"/>
      <c r="S2599" s="206"/>
      <c r="T2599" s="207"/>
      <c r="AT2599" s="208" t="s">
        <v>154</v>
      </c>
      <c r="AU2599" s="208" t="s">
        <v>78</v>
      </c>
      <c r="AV2599" s="13" t="s">
        <v>74</v>
      </c>
      <c r="AW2599" s="13" t="s">
        <v>31</v>
      </c>
      <c r="AX2599" s="13" t="s">
        <v>69</v>
      </c>
      <c r="AY2599" s="208" t="s">
        <v>144</v>
      </c>
    </row>
    <row r="2600" spans="1:65" s="14" customFormat="1" ht="10.199999999999999">
      <c r="B2600" s="209"/>
      <c r="C2600" s="210"/>
      <c r="D2600" s="200" t="s">
        <v>154</v>
      </c>
      <c r="E2600" s="211" t="s">
        <v>19</v>
      </c>
      <c r="F2600" s="212" t="s">
        <v>2797</v>
      </c>
      <c r="G2600" s="210"/>
      <c r="H2600" s="213">
        <v>3</v>
      </c>
      <c r="I2600" s="214"/>
      <c r="J2600" s="210"/>
      <c r="K2600" s="210"/>
      <c r="L2600" s="215"/>
      <c r="M2600" s="216"/>
      <c r="N2600" s="217"/>
      <c r="O2600" s="217"/>
      <c r="P2600" s="217"/>
      <c r="Q2600" s="217"/>
      <c r="R2600" s="217"/>
      <c r="S2600" s="217"/>
      <c r="T2600" s="218"/>
      <c r="AT2600" s="219" t="s">
        <v>154</v>
      </c>
      <c r="AU2600" s="219" t="s">
        <v>78</v>
      </c>
      <c r="AV2600" s="14" t="s">
        <v>78</v>
      </c>
      <c r="AW2600" s="14" t="s">
        <v>31</v>
      </c>
      <c r="AX2600" s="14" t="s">
        <v>69</v>
      </c>
      <c r="AY2600" s="219" t="s">
        <v>144</v>
      </c>
    </row>
    <row r="2601" spans="1:65" s="15" customFormat="1" ht="10.199999999999999">
      <c r="B2601" s="220"/>
      <c r="C2601" s="221"/>
      <c r="D2601" s="200" t="s">
        <v>154</v>
      </c>
      <c r="E2601" s="222" t="s">
        <v>19</v>
      </c>
      <c r="F2601" s="223" t="s">
        <v>158</v>
      </c>
      <c r="G2601" s="221"/>
      <c r="H2601" s="224">
        <v>3</v>
      </c>
      <c r="I2601" s="225"/>
      <c r="J2601" s="221"/>
      <c r="K2601" s="221"/>
      <c r="L2601" s="226"/>
      <c r="M2601" s="227"/>
      <c r="N2601" s="228"/>
      <c r="O2601" s="228"/>
      <c r="P2601" s="228"/>
      <c r="Q2601" s="228"/>
      <c r="R2601" s="228"/>
      <c r="S2601" s="228"/>
      <c r="T2601" s="229"/>
      <c r="AT2601" s="230" t="s">
        <v>154</v>
      </c>
      <c r="AU2601" s="230" t="s">
        <v>78</v>
      </c>
      <c r="AV2601" s="15" t="s">
        <v>106</v>
      </c>
      <c r="AW2601" s="15" t="s">
        <v>31</v>
      </c>
      <c r="AX2601" s="15" t="s">
        <v>74</v>
      </c>
      <c r="AY2601" s="230" t="s">
        <v>144</v>
      </c>
    </row>
    <row r="2602" spans="1:65" s="2" customFormat="1" ht="21.75" customHeight="1">
      <c r="A2602" s="36"/>
      <c r="B2602" s="37"/>
      <c r="C2602" s="231" t="s">
        <v>2809</v>
      </c>
      <c r="D2602" s="231" t="s">
        <v>195</v>
      </c>
      <c r="E2602" s="232" t="s">
        <v>2810</v>
      </c>
      <c r="F2602" s="233" t="s">
        <v>2811</v>
      </c>
      <c r="G2602" s="234" t="s">
        <v>653</v>
      </c>
      <c r="H2602" s="235">
        <v>3</v>
      </c>
      <c r="I2602" s="236"/>
      <c r="J2602" s="237">
        <f>ROUND(I2602*H2602,2)</f>
        <v>0</v>
      </c>
      <c r="K2602" s="233" t="s">
        <v>19</v>
      </c>
      <c r="L2602" s="238"/>
      <c r="M2602" s="239" t="s">
        <v>19</v>
      </c>
      <c r="N2602" s="240" t="s">
        <v>40</v>
      </c>
      <c r="O2602" s="66"/>
      <c r="P2602" s="189">
        <f>O2602*H2602</f>
        <v>0</v>
      </c>
      <c r="Q2602" s="189">
        <v>1.6E-2</v>
      </c>
      <c r="R2602" s="189">
        <f>Q2602*H2602</f>
        <v>4.8000000000000001E-2</v>
      </c>
      <c r="S2602" s="189">
        <v>0</v>
      </c>
      <c r="T2602" s="190">
        <f>S2602*H2602</f>
        <v>0</v>
      </c>
      <c r="U2602" s="36"/>
      <c r="V2602" s="36"/>
      <c r="W2602" s="36"/>
      <c r="X2602" s="36"/>
      <c r="Y2602" s="36"/>
      <c r="Z2602" s="36"/>
      <c r="AA2602" s="36"/>
      <c r="AB2602" s="36"/>
      <c r="AC2602" s="36"/>
      <c r="AD2602" s="36"/>
      <c r="AE2602" s="36"/>
      <c r="AR2602" s="191" t="s">
        <v>684</v>
      </c>
      <c r="AT2602" s="191" t="s">
        <v>195</v>
      </c>
      <c r="AU2602" s="191" t="s">
        <v>78</v>
      </c>
      <c r="AY2602" s="19" t="s">
        <v>144</v>
      </c>
      <c r="BE2602" s="192">
        <f>IF(N2602="základní",J2602,0)</f>
        <v>0</v>
      </c>
      <c r="BF2602" s="192">
        <f>IF(N2602="snížená",J2602,0)</f>
        <v>0</v>
      </c>
      <c r="BG2602" s="192">
        <f>IF(N2602="zákl. přenesená",J2602,0)</f>
        <v>0</v>
      </c>
      <c r="BH2602" s="192">
        <f>IF(N2602="sníž. přenesená",J2602,0)</f>
        <v>0</v>
      </c>
      <c r="BI2602" s="192">
        <f>IF(N2602="nulová",J2602,0)</f>
        <v>0</v>
      </c>
      <c r="BJ2602" s="19" t="s">
        <v>74</v>
      </c>
      <c r="BK2602" s="192">
        <f>ROUND(I2602*H2602,2)</f>
        <v>0</v>
      </c>
      <c r="BL2602" s="19" t="s">
        <v>542</v>
      </c>
      <c r="BM2602" s="191" t="s">
        <v>2812</v>
      </c>
    </row>
    <row r="2603" spans="1:65" s="13" customFormat="1" ht="10.199999999999999">
      <c r="B2603" s="198"/>
      <c r="C2603" s="199"/>
      <c r="D2603" s="200" t="s">
        <v>154</v>
      </c>
      <c r="E2603" s="201" t="s">
        <v>19</v>
      </c>
      <c r="F2603" s="202" t="s">
        <v>721</v>
      </c>
      <c r="G2603" s="199"/>
      <c r="H2603" s="201" t="s">
        <v>19</v>
      </c>
      <c r="I2603" s="203"/>
      <c r="J2603" s="199"/>
      <c r="K2603" s="199"/>
      <c r="L2603" s="204"/>
      <c r="M2603" s="205"/>
      <c r="N2603" s="206"/>
      <c r="O2603" s="206"/>
      <c r="P2603" s="206"/>
      <c r="Q2603" s="206"/>
      <c r="R2603" s="206"/>
      <c r="S2603" s="206"/>
      <c r="T2603" s="207"/>
      <c r="AT2603" s="208" t="s">
        <v>154</v>
      </c>
      <c r="AU2603" s="208" t="s">
        <v>78</v>
      </c>
      <c r="AV2603" s="13" t="s">
        <v>74</v>
      </c>
      <c r="AW2603" s="13" t="s">
        <v>31</v>
      </c>
      <c r="AX2603" s="13" t="s">
        <v>69</v>
      </c>
      <c r="AY2603" s="208" t="s">
        <v>144</v>
      </c>
    </row>
    <row r="2604" spans="1:65" s="14" customFormat="1" ht="10.199999999999999">
      <c r="B2604" s="209"/>
      <c r="C2604" s="210"/>
      <c r="D2604" s="200" t="s">
        <v>154</v>
      </c>
      <c r="E2604" s="211" t="s">
        <v>19</v>
      </c>
      <c r="F2604" s="212" t="s">
        <v>103</v>
      </c>
      <c r="G2604" s="210"/>
      <c r="H2604" s="213">
        <v>3</v>
      </c>
      <c r="I2604" s="214"/>
      <c r="J2604" s="210"/>
      <c r="K2604" s="210"/>
      <c r="L2604" s="215"/>
      <c r="M2604" s="216"/>
      <c r="N2604" s="217"/>
      <c r="O2604" s="217"/>
      <c r="P2604" s="217"/>
      <c r="Q2604" s="217"/>
      <c r="R2604" s="217"/>
      <c r="S2604" s="217"/>
      <c r="T2604" s="218"/>
      <c r="AT2604" s="219" t="s">
        <v>154</v>
      </c>
      <c r="AU2604" s="219" t="s">
        <v>78</v>
      </c>
      <c r="AV2604" s="14" t="s">
        <v>78</v>
      </c>
      <c r="AW2604" s="14" t="s">
        <v>31</v>
      </c>
      <c r="AX2604" s="14" t="s">
        <v>69</v>
      </c>
      <c r="AY2604" s="219" t="s">
        <v>144</v>
      </c>
    </row>
    <row r="2605" spans="1:65" s="15" customFormat="1" ht="10.199999999999999">
      <c r="B2605" s="220"/>
      <c r="C2605" s="221"/>
      <c r="D2605" s="200" t="s">
        <v>154</v>
      </c>
      <c r="E2605" s="222" t="s">
        <v>19</v>
      </c>
      <c r="F2605" s="223" t="s">
        <v>158</v>
      </c>
      <c r="G2605" s="221"/>
      <c r="H2605" s="224">
        <v>3</v>
      </c>
      <c r="I2605" s="225"/>
      <c r="J2605" s="221"/>
      <c r="K2605" s="221"/>
      <c r="L2605" s="226"/>
      <c r="M2605" s="227"/>
      <c r="N2605" s="228"/>
      <c r="O2605" s="228"/>
      <c r="P2605" s="228"/>
      <c r="Q2605" s="228"/>
      <c r="R2605" s="228"/>
      <c r="S2605" s="228"/>
      <c r="T2605" s="229"/>
      <c r="AT2605" s="230" t="s">
        <v>154</v>
      </c>
      <c r="AU2605" s="230" t="s">
        <v>78</v>
      </c>
      <c r="AV2605" s="15" t="s">
        <v>106</v>
      </c>
      <c r="AW2605" s="15" t="s">
        <v>31</v>
      </c>
      <c r="AX2605" s="15" t="s">
        <v>74</v>
      </c>
      <c r="AY2605" s="230" t="s">
        <v>144</v>
      </c>
    </row>
    <row r="2606" spans="1:65" s="2" customFormat="1" ht="24.15" customHeight="1">
      <c r="A2606" s="36"/>
      <c r="B2606" s="37"/>
      <c r="C2606" s="180" t="s">
        <v>2813</v>
      </c>
      <c r="D2606" s="180" t="s">
        <v>146</v>
      </c>
      <c r="E2606" s="181" t="s">
        <v>2814</v>
      </c>
      <c r="F2606" s="182" t="s">
        <v>2815</v>
      </c>
      <c r="G2606" s="183" t="s">
        <v>653</v>
      </c>
      <c r="H2606" s="184">
        <v>7</v>
      </c>
      <c r="I2606" s="185"/>
      <c r="J2606" s="186">
        <f>ROUND(I2606*H2606,2)</f>
        <v>0</v>
      </c>
      <c r="K2606" s="182" t="s">
        <v>150</v>
      </c>
      <c r="L2606" s="41"/>
      <c r="M2606" s="187" t="s">
        <v>19</v>
      </c>
      <c r="N2606" s="188" t="s">
        <v>40</v>
      </c>
      <c r="O2606" s="66"/>
      <c r="P2606" s="189">
        <f>O2606*H2606</f>
        <v>0</v>
      </c>
      <c r="Q2606" s="189">
        <v>4.8000000000000001E-4</v>
      </c>
      <c r="R2606" s="189">
        <f>Q2606*H2606</f>
        <v>3.3600000000000001E-3</v>
      </c>
      <c r="S2606" s="189">
        <v>0</v>
      </c>
      <c r="T2606" s="190">
        <f>S2606*H2606</f>
        <v>0</v>
      </c>
      <c r="U2606" s="36"/>
      <c r="V2606" s="36"/>
      <c r="W2606" s="36"/>
      <c r="X2606" s="36"/>
      <c r="Y2606" s="36"/>
      <c r="Z2606" s="36"/>
      <c r="AA2606" s="36"/>
      <c r="AB2606" s="36"/>
      <c r="AC2606" s="36"/>
      <c r="AD2606" s="36"/>
      <c r="AE2606" s="36"/>
      <c r="AR2606" s="191" t="s">
        <v>542</v>
      </c>
      <c r="AT2606" s="191" t="s">
        <v>146</v>
      </c>
      <c r="AU2606" s="191" t="s">
        <v>78</v>
      </c>
      <c r="AY2606" s="19" t="s">
        <v>144</v>
      </c>
      <c r="BE2606" s="192">
        <f>IF(N2606="základní",J2606,0)</f>
        <v>0</v>
      </c>
      <c r="BF2606" s="192">
        <f>IF(N2606="snížená",J2606,0)</f>
        <v>0</v>
      </c>
      <c r="BG2606" s="192">
        <f>IF(N2606="zákl. přenesená",J2606,0)</f>
        <v>0</v>
      </c>
      <c r="BH2606" s="192">
        <f>IF(N2606="sníž. přenesená",J2606,0)</f>
        <v>0</v>
      </c>
      <c r="BI2606" s="192">
        <f>IF(N2606="nulová",J2606,0)</f>
        <v>0</v>
      </c>
      <c r="BJ2606" s="19" t="s">
        <v>74</v>
      </c>
      <c r="BK2606" s="192">
        <f>ROUND(I2606*H2606,2)</f>
        <v>0</v>
      </c>
      <c r="BL2606" s="19" t="s">
        <v>542</v>
      </c>
      <c r="BM2606" s="191" t="s">
        <v>2816</v>
      </c>
    </row>
    <row r="2607" spans="1:65" s="2" customFormat="1" ht="10.199999999999999">
      <c r="A2607" s="36"/>
      <c r="B2607" s="37"/>
      <c r="C2607" s="38"/>
      <c r="D2607" s="193" t="s">
        <v>152</v>
      </c>
      <c r="E2607" s="38"/>
      <c r="F2607" s="194" t="s">
        <v>2817</v>
      </c>
      <c r="G2607" s="38"/>
      <c r="H2607" s="38"/>
      <c r="I2607" s="195"/>
      <c r="J2607" s="38"/>
      <c r="K2607" s="38"/>
      <c r="L2607" s="41"/>
      <c r="M2607" s="196"/>
      <c r="N2607" s="197"/>
      <c r="O2607" s="66"/>
      <c r="P2607" s="66"/>
      <c r="Q2607" s="66"/>
      <c r="R2607" s="66"/>
      <c r="S2607" s="66"/>
      <c r="T2607" s="67"/>
      <c r="U2607" s="36"/>
      <c r="V2607" s="36"/>
      <c r="W2607" s="36"/>
      <c r="X2607" s="36"/>
      <c r="Y2607" s="36"/>
      <c r="Z2607" s="36"/>
      <c r="AA2607" s="36"/>
      <c r="AB2607" s="36"/>
      <c r="AC2607" s="36"/>
      <c r="AD2607" s="36"/>
      <c r="AE2607" s="36"/>
      <c r="AT2607" s="19" t="s">
        <v>152</v>
      </c>
      <c r="AU2607" s="19" t="s">
        <v>78</v>
      </c>
    </row>
    <row r="2608" spans="1:65" s="13" customFormat="1" ht="10.199999999999999">
      <c r="B2608" s="198"/>
      <c r="C2608" s="199"/>
      <c r="D2608" s="200" t="s">
        <v>154</v>
      </c>
      <c r="E2608" s="201" t="s">
        <v>19</v>
      </c>
      <c r="F2608" s="202" t="s">
        <v>2698</v>
      </c>
      <c r="G2608" s="199"/>
      <c r="H2608" s="201" t="s">
        <v>19</v>
      </c>
      <c r="I2608" s="203"/>
      <c r="J2608" s="199"/>
      <c r="K2608" s="199"/>
      <c r="L2608" s="204"/>
      <c r="M2608" s="205"/>
      <c r="N2608" s="206"/>
      <c r="O2608" s="206"/>
      <c r="P2608" s="206"/>
      <c r="Q2608" s="206"/>
      <c r="R2608" s="206"/>
      <c r="S2608" s="206"/>
      <c r="T2608" s="207"/>
      <c r="AT2608" s="208" t="s">
        <v>154</v>
      </c>
      <c r="AU2608" s="208" t="s">
        <v>78</v>
      </c>
      <c r="AV2608" s="13" t="s">
        <v>74</v>
      </c>
      <c r="AW2608" s="13" t="s">
        <v>31</v>
      </c>
      <c r="AX2608" s="13" t="s">
        <v>69</v>
      </c>
      <c r="AY2608" s="208" t="s">
        <v>144</v>
      </c>
    </row>
    <row r="2609" spans="1:65" s="13" customFormat="1" ht="10.199999999999999">
      <c r="B2609" s="198"/>
      <c r="C2609" s="199"/>
      <c r="D2609" s="200" t="s">
        <v>154</v>
      </c>
      <c r="E2609" s="201" t="s">
        <v>19</v>
      </c>
      <c r="F2609" s="202" t="s">
        <v>2818</v>
      </c>
      <c r="G2609" s="199"/>
      <c r="H2609" s="201" t="s">
        <v>19</v>
      </c>
      <c r="I2609" s="203"/>
      <c r="J2609" s="199"/>
      <c r="K2609" s="199"/>
      <c r="L2609" s="204"/>
      <c r="M2609" s="205"/>
      <c r="N2609" s="206"/>
      <c r="O2609" s="206"/>
      <c r="P2609" s="206"/>
      <c r="Q2609" s="206"/>
      <c r="R2609" s="206"/>
      <c r="S2609" s="206"/>
      <c r="T2609" s="207"/>
      <c r="AT2609" s="208" t="s">
        <v>154</v>
      </c>
      <c r="AU2609" s="208" t="s">
        <v>78</v>
      </c>
      <c r="AV2609" s="13" t="s">
        <v>74</v>
      </c>
      <c r="AW2609" s="13" t="s">
        <v>31</v>
      </c>
      <c r="AX2609" s="13" t="s">
        <v>69</v>
      </c>
      <c r="AY2609" s="208" t="s">
        <v>144</v>
      </c>
    </row>
    <row r="2610" spans="1:65" s="14" customFormat="1" ht="10.199999999999999">
      <c r="B2610" s="209"/>
      <c r="C2610" s="210"/>
      <c r="D2610" s="200" t="s">
        <v>154</v>
      </c>
      <c r="E2610" s="211" t="s">
        <v>19</v>
      </c>
      <c r="F2610" s="212" t="s">
        <v>2819</v>
      </c>
      <c r="G2610" s="210"/>
      <c r="H2610" s="213">
        <v>7</v>
      </c>
      <c r="I2610" s="214"/>
      <c r="J2610" s="210"/>
      <c r="K2610" s="210"/>
      <c r="L2610" s="215"/>
      <c r="M2610" s="216"/>
      <c r="N2610" s="217"/>
      <c r="O2610" s="217"/>
      <c r="P2610" s="217"/>
      <c r="Q2610" s="217"/>
      <c r="R2610" s="217"/>
      <c r="S2610" s="217"/>
      <c r="T2610" s="218"/>
      <c r="AT2610" s="219" t="s">
        <v>154</v>
      </c>
      <c r="AU2610" s="219" t="s">
        <v>78</v>
      </c>
      <c r="AV2610" s="14" t="s">
        <v>78</v>
      </c>
      <c r="AW2610" s="14" t="s">
        <v>31</v>
      </c>
      <c r="AX2610" s="14" t="s">
        <v>69</v>
      </c>
      <c r="AY2610" s="219" t="s">
        <v>144</v>
      </c>
    </row>
    <row r="2611" spans="1:65" s="15" customFormat="1" ht="10.199999999999999">
      <c r="B2611" s="220"/>
      <c r="C2611" s="221"/>
      <c r="D2611" s="200" t="s">
        <v>154</v>
      </c>
      <c r="E2611" s="222" t="s">
        <v>19</v>
      </c>
      <c r="F2611" s="223" t="s">
        <v>158</v>
      </c>
      <c r="G2611" s="221"/>
      <c r="H2611" s="224">
        <v>7</v>
      </c>
      <c r="I2611" s="225"/>
      <c r="J2611" s="221"/>
      <c r="K2611" s="221"/>
      <c r="L2611" s="226"/>
      <c r="M2611" s="227"/>
      <c r="N2611" s="228"/>
      <c r="O2611" s="228"/>
      <c r="P2611" s="228"/>
      <c r="Q2611" s="228"/>
      <c r="R2611" s="228"/>
      <c r="S2611" s="228"/>
      <c r="T2611" s="229"/>
      <c r="AT2611" s="230" t="s">
        <v>154</v>
      </c>
      <c r="AU2611" s="230" t="s">
        <v>78</v>
      </c>
      <c r="AV2611" s="15" t="s">
        <v>106</v>
      </c>
      <c r="AW2611" s="15" t="s">
        <v>31</v>
      </c>
      <c r="AX2611" s="15" t="s">
        <v>74</v>
      </c>
      <c r="AY2611" s="230" t="s">
        <v>144</v>
      </c>
    </row>
    <row r="2612" spans="1:65" s="2" customFormat="1" ht="21.75" customHeight="1">
      <c r="A2612" s="36"/>
      <c r="B2612" s="37"/>
      <c r="C2612" s="231" t="s">
        <v>2820</v>
      </c>
      <c r="D2612" s="231" t="s">
        <v>195</v>
      </c>
      <c r="E2612" s="232" t="s">
        <v>2821</v>
      </c>
      <c r="F2612" s="233" t="s">
        <v>2822</v>
      </c>
      <c r="G2612" s="234" t="s">
        <v>653</v>
      </c>
      <c r="H2612" s="235">
        <v>7</v>
      </c>
      <c r="I2612" s="236"/>
      <c r="J2612" s="237">
        <f>ROUND(I2612*H2612,2)</f>
        <v>0</v>
      </c>
      <c r="K2612" s="233" t="s">
        <v>19</v>
      </c>
      <c r="L2612" s="238"/>
      <c r="M2612" s="239" t="s">
        <v>19</v>
      </c>
      <c r="N2612" s="240" t="s">
        <v>40</v>
      </c>
      <c r="O2612" s="66"/>
      <c r="P2612" s="189">
        <f>O2612*H2612</f>
        <v>0</v>
      </c>
      <c r="Q2612" s="189">
        <v>2.5999999999999999E-2</v>
      </c>
      <c r="R2612" s="189">
        <f>Q2612*H2612</f>
        <v>0.182</v>
      </c>
      <c r="S2612" s="189">
        <v>0</v>
      </c>
      <c r="T2612" s="190">
        <f>S2612*H2612</f>
        <v>0</v>
      </c>
      <c r="U2612" s="36"/>
      <c r="V2612" s="36"/>
      <c r="W2612" s="36"/>
      <c r="X2612" s="36"/>
      <c r="Y2612" s="36"/>
      <c r="Z2612" s="36"/>
      <c r="AA2612" s="36"/>
      <c r="AB2612" s="36"/>
      <c r="AC2612" s="36"/>
      <c r="AD2612" s="36"/>
      <c r="AE2612" s="36"/>
      <c r="AR2612" s="191" t="s">
        <v>684</v>
      </c>
      <c r="AT2612" s="191" t="s">
        <v>195</v>
      </c>
      <c r="AU2612" s="191" t="s">
        <v>78</v>
      </c>
      <c r="AY2612" s="19" t="s">
        <v>144</v>
      </c>
      <c r="BE2612" s="192">
        <f>IF(N2612="základní",J2612,0)</f>
        <v>0</v>
      </c>
      <c r="BF2612" s="192">
        <f>IF(N2612="snížená",J2612,0)</f>
        <v>0</v>
      </c>
      <c r="BG2612" s="192">
        <f>IF(N2612="zákl. přenesená",J2612,0)</f>
        <v>0</v>
      </c>
      <c r="BH2612" s="192">
        <f>IF(N2612="sníž. přenesená",J2612,0)</f>
        <v>0</v>
      </c>
      <c r="BI2612" s="192">
        <f>IF(N2612="nulová",J2612,0)</f>
        <v>0</v>
      </c>
      <c r="BJ2612" s="19" t="s">
        <v>74</v>
      </c>
      <c r="BK2612" s="192">
        <f>ROUND(I2612*H2612,2)</f>
        <v>0</v>
      </c>
      <c r="BL2612" s="19" t="s">
        <v>542</v>
      </c>
      <c r="BM2612" s="191" t="s">
        <v>2823</v>
      </c>
    </row>
    <row r="2613" spans="1:65" s="13" customFormat="1" ht="10.199999999999999">
      <c r="B2613" s="198"/>
      <c r="C2613" s="199"/>
      <c r="D2613" s="200" t="s">
        <v>154</v>
      </c>
      <c r="E2613" s="201" t="s">
        <v>19</v>
      </c>
      <c r="F2613" s="202" t="s">
        <v>721</v>
      </c>
      <c r="G2613" s="199"/>
      <c r="H2613" s="201" t="s">
        <v>19</v>
      </c>
      <c r="I2613" s="203"/>
      <c r="J2613" s="199"/>
      <c r="K2613" s="199"/>
      <c r="L2613" s="204"/>
      <c r="M2613" s="205"/>
      <c r="N2613" s="206"/>
      <c r="O2613" s="206"/>
      <c r="P2613" s="206"/>
      <c r="Q2613" s="206"/>
      <c r="R2613" s="206"/>
      <c r="S2613" s="206"/>
      <c r="T2613" s="207"/>
      <c r="AT2613" s="208" t="s">
        <v>154</v>
      </c>
      <c r="AU2613" s="208" t="s">
        <v>78</v>
      </c>
      <c r="AV2613" s="13" t="s">
        <v>74</v>
      </c>
      <c r="AW2613" s="13" t="s">
        <v>31</v>
      </c>
      <c r="AX2613" s="13" t="s">
        <v>69</v>
      </c>
      <c r="AY2613" s="208" t="s">
        <v>144</v>
      </c>
    </row>
    <row r="2614" spans="1:65" s="14" customFormat="1" ht="10.199999999999999">
      <c r="B2614" s="209"/>
      <c r="C2614" s="210"/>
      <c r="D2614" s="200" t="s">
        <v>154</v>
      </c>
      <c r="E2614" s="211" t="s">
        <v>19</v>
      </c>
      <c r="F2614" s="212" t="s">
        <v>194</v>
      </c>
      <c r="G2614" s="210"/>
      <c r="H2614" s="213">
        <v>7</v>
      </c>
      <c r="I2614" s="214"/>
      <c r="J2614" s="210"/>
      <c r="K2614" s="210"/>
      <c r="L2614" s="215"/>
      <c r="M2614" s="216"/>
      <c r="N2614" s="217"/>
      <c r="O2614" s="217"/>
      <c r="P2614" s="217"/>
      <c r="Q2614" s="217"/>
      <c r="R2614" s="217"/>
      <c r="S2614" s="217"/>
      <c r="T2614" s="218"/>
      <c r="AT2614" s="219" t="s">
        <v>154</v>
      </c>
      <c r="AU2614" s="219" t="s">
        <v>78</v>
      </c>
      <c r="AV2614" s="14" t="s">
        <v>78</v>
      </c>
      <c r="AW2614" s="14" t="s">
        <v>31</v>
      </c>
      <c r="AX2614" s="14" t="s">
        <v>69</v>
      </c>
      <c r="AY2614" s="219" t="s">
        <v>144</v>
      </c>
    </row>
    <row r="2615" spans="1:65" s="15" customFormat="1" ht="10.199999999999999">
      <c r="B2615" s="220"/>
      <c r="C2615" s="221"/>
      <c r="D2615" s="200" t="s">
        <v>154</v>
      </c>
      <c r="E2615" s="222" t="s">
        <v>19</v>
      </c>
      <c r="F2615" s="223" t="s">
        <v>158</v>
      </c>
      <c r="G2615" s="221"/>
      <c r="H2615" s="224">
        <v>7</v>
      </c>
      <c r="I2615" s="225"/>
      <c r="J2615" s="221"/>
      <c r="K2615" s="221"/>
      <c r="L2615" s="226"/>
      <c r="M2615" s="227"/>
      <c r="N2615" s="228"/>
      <c r="O2615" s="228"/>
      <c r="P2615" s="228"/>
      <c r="Q2615" s="228"/>
      <c r="R2615" s="228"/>
      <c r="S2615" s="228"/>
      <c r="T2615" s="229"/>
      <c r="AT2615" s="230" t="s">
        <v>154</v>
      </c>
      <c r="AU2615" s="230" t="s">
        <v>78</v>
      </c>
      <c r="AV2615" s="15" t="s">
        <v>106</v>
      </c>
      <c r="AW2615" s="15" t="s">
        <v>31</v>
      </c>
      <c r="AX2615" s="15" t="s">
        <v>74</v>
      </c>
      <c r="AY2615" s="230" t="s">
        <v>144</v>
      </c>
    </row>
    <row r="2616" spans="1:65" s="2" customFormat="1" ht="24.15" customHeight="1">
      <c r="A2616" s="36"/>
      <c r="B2616" s="37"/>
      <c r="C2616" s="180" t="s">
        <v>2824</v>
      </c>
      <c r="D2616" s="180" t="s">
        <v>146</v>
      </c>
      <c r="E2616" s="181" t="s">
        <v>2825</v>
      </c>
      <c r="F2616" s="182" t="s">
        <v>2826</v>
      </c>
      <c r="G2616" s="183" t="s">
        <v>653</v>
      </c>
      <c r="H2616" s="184">
        <v>3</v>
      </c>
      <c r="I2616" s="185"/>
      <c r="J2616" s="186">
        <f>ROUND(I2616*H2616,2)</f>
        <v>0</v>
      </c>
      <c r="K2616" s="182" t="s">
        <v>150</v>
      </c>
      <c r="L2616" s="41"/>
      <c r="M2616" s="187" t="s">
        <v>19</v>
      </c>
      <c r="N2616" s="188" t="s">
        <v>40</v>
      </c>
      <c r="O2616" s="66"/>
      <c r="P2616" s="189">
        <f>O2616*H2616</f>
        <v>0</v>
      </c>
      <c r="Q2616" s="189">
        <v>4.0000000000000002E-4</v>
      </c>
      <c r="R2616" s="189">
        <f>Q2616*H2616</f>
        <v>1.2000000000000001E-3</v>
      </c>
      <c r="S2616" s="189">
        <v>0</v>
      </c>
      <c r="T2616" s="190">
        <f>S2616*H2616</f>
        <v>0</v>
      </c>
      <c r="U2616" s="36"/>
      <c r="V2616" s="36"/>
      <c r="W2616" s="36"/>
      <c r="X2616" s="36"/>
      <c r="Y2616" s="36"/>
      <c r="Z2616" s="36"/>
      <c r="AA2616" s="36"/>
      <c r="AB2616" s="36"/>
      <c r="AC2616" s="36"/>
      <c r="AD2616" s="36"/>
      <c r="AE2616" s="36"/>
      <c r="AR2616" s="191" t="s">
        <v>542</v>
      </c>
      <c r="AT2616" s="191" t="s">
        <v>146</v>
      </c>
      <c r="AU2616" s="191" t="s">
        <v>78</v>
      </c>
      <c r="AY2616" s="19" t="s">
        <v>144</v>
      </c>
      <c r="BE2616" s="192">
        <f>IF(N2616="základní",J2616,0)</f>
        <v>0</v>
      </c>
      <c r="BF2616" s="192">
        <f>IF(N2616="snížená",J2616,0)</f>
        <v>0</v>
      </c>
      <c r="BG2616" s="192">
        <f>IF(N2616="zákl. přenesená",J2616,0)</f>
        <v>0</v>
      </c>
      <c r="BH2616" s="192">
        <f>IF(N2616="sníž. přenesená",J2616,0)</f>
        <v>0</v>
      </c>
      <c r="BI2616" s="192">
        <f>IF(N2616="nulová",J2616,0)</f>
        <v>0</v>
      </c>
      <c r="BJ2616" s="19" t="s">
        <v>74</v>
      </c>
      <c r="BK2616" s="192">
        <f>ROUND(I2616*H2616,2)</f>
        <v>0</v>
      </c>
      <c r="BL2616" s="19" t="s">
        <v>542</v>
      </c>
      <c r="BM2616" s="191" t="s">
        <v>2827</v>
      </c>
    </row>
    <row r="2617" spans="1:65" s="2" customFormat="1" ht="10.199999999999999">
      <c r="A2617" s="36"/>
      <c r="B2617" s="37"/>
      <c r="C2617" s="38"/>
      <c r="D2617" s="193" t="s">
        <v>152</v>
      </c>
      <c r="E2617" s="38"/>
      <c r="F2617" s="194" t="s">
        <v>2828</v>
      </c>
      <c r="G2617" s="38"/>
      <c r="H2617" s="38"/>
      <c r="I2617" s="195"/>
      <c r="J2617" s="38"/>
      <c r="K2617" s="38"/>
      <c r="L2617" s="41"/>
      <c r="M2617" s="196"/>
      <c r="N2617" s="197"/>
      <c r="O2617" s="66"/>
      <c r="P2617" s="66"/>
      <c r="Q2617" s="66"/>
      <c r="R2617" s="66"/>
      <c r="S2617" s="66"/>
      <c r="T2617" s="67"/>
      <c r="U2617" s="36"/>
      <c r="V2617" s="36"/>
      <c r="W2617" s="36"/>
      <c r="X2617" s="36"/>
      <c r="Y2617" s="36"/>
      <c r="Z2617" s="36"/>
      <c r="AA2617" s="36"/>
      <c r="AB2617" s="36"/>
      <c r="AC2617" s="36"/>
      <c r="AD2617" s="36"/>
      <c r="AE2617" s="36"/>
      <c r="AT2617" s="19" t="s">
        <v>152</v>
      </c>
      <c r="AU2617" s="19" t="s">
        <v>78</v>
      </c>
    </row>
    <row r="2618" spans="1:65" s="13" customFormat="1" ht="10.199999999999999">
      <c r="B2618" s="198"/>
      <c r="C2618" s="199"/>
      <c r="D2618" s="200" t="s">
        <v>154</v>
      </c>
      <c r="E2618" s="201" t="s">
        <v>19</v>
      </c>
      <c r="F2618" s="202" t="s">
        <v>2829</v>
      </c>
      <c r="G2618" s="199"/>
      <c r="H2618" s="201" t="s">
        <v>19</v>
      </c>
      <c r="I2618" s="203"/>
      <c r="J2618" s="199"/>
      <c r="K2618" s="199"/>
      <c r="L2618" s="204"/>
      <c r="M2618" s="205"/>
      <c r="N2618" s="206"/>
      <c r="O2618" s="206"/>
      <c r="P2618" s="206"/>
      <c r="Q2618" s="206"/>
      <c r="R2618" s="206"/>
      <c r="S2618" s="206"/>
      <c r="T2618" s="207"/>
      <c r="AT2618" s="208" t="s">
        <v>154</v>
      </c>
      <c r="AU2618" s="208" t="s">
        <v>78</v>
      </c>
      <c r="AV2618" s="13" t="s">
        <v>74</v>
      </c>
      <c r="AW2618" s="13" t="s">
        <v>31</v>
      </c>
      <c r="AX2618" s="13" t="s">
        <v>69</v>
      </c>
      <c r="AY2618" s="208" t="s">
        <v>144</v>
      </c>
    </row>
    <row r="2619" spans="1:65" s="13" customFormat="1" ht="10.199999999999999">
      <c r="B2619" s="198"/>
      <c r="C2619" s="199"/>
      <c r="D2619" s="200" t="s">
        <v>154</v>
      </c>
      <c r="E2619" s="201" t="s">
        <v>19</v>
      </c>
      <c r="F2619" s="202" t="s">
        <v>2830</v>
      </c>
      <c r="G2619" s="199"/>
      <c r="H2619" s="201" t="s">
        <v>19</v>
      </c>
      <c r="I2619" s="203"/>
      <c r="J2619" s="199"/>
      <c r="K2619" s="199"/>
      <c r="L2619" s="204"/>
      <c r="M2619" s="205"/>
      <c r="N2619" s="206"/>
      <c r="O2619" s="206"/>
      <c r="P2619" s="206"/>
      <c r="Q2619" s="206"/>
      <c r="R2619" s="206"/>
      <c r="S2619" s="206"/>
      <c r="T2619" s="207"/>
      <c r="AT2619" s="208" t="s">
        <v>154</v>
      </c>
      <c r="AU2619" s="208" t="s">
        <v>78</v>
      </c>
      <c r="AV2619" s="13" t="s">
        <v>74</v>
      </c>
      <c r="AW2619" s="13" t="s">
        <v>31</v>
      </c>
      <c r="AX2619" s="13" t="s">
        <v>69</v>
      </c>
      <c r="AY2619" s="208" t="s">
        <v>144</v>
      </c>
    </row>
    <row r="2620" spans="1:65" s="14" customFormat="1" ht="10.199999999999999">
      <c r="B2620" s="209"/>
      <c r="C2620" s="210"/>
      <c r="D2620" s="200" t="s">
        <v>154</v>
      </c>
      <c r="E2620" s="211" t="s">
        <v>19</v>
      </c>
      <c r="F2620" s="212" t="s">
        <v>2797</v>
      </c>
      <c r="G2620" s="210"/>
      <c r="H2620" s="213">
        <v>3</v>
      </c>
      <c r="I2620" s="214"/>
      <c r="J2620" s="210"/>
      <c r="K2620" s="210"/>
      <c r="L2620" s="215"/>
      <c r="M2620" s="216"/>
      <c r="N2620" s="217"/>
      <c r="O2620" s="217"/>
      <c r="P2620" s="217"/>
      <c r="Q2620" s="217"/>
      <c r="R2620" s="217"/>
      <c r="S2620" s="217"/>
      <c r="T2620" s="218"/>
      <c r="AT2620" s="219" t="s">
        <v>154</v>
      </c>
      <c r="AU2620" s="219" t="s">
        <v>78</v>
      </c>
      <c r="AV2620" s="14" t="s">
        <v>78</v>
      </c>
      <c r="AW2620" s="14" t="s">
        <v>31</v>
      </c>
      <c r="AX2620" s="14" t="s">
        <v>69</v>
      </c>
      <c r="AY2620" s="219" t="s">
        <v>144</v>
      </c>
    </row>
    <row r="2621" spans="1:65" s="15" customFormat="1" ht="10.199999999999999">
      <c r="B2621" s="220"/>
      <c r="C2621" s="221"/>
      <c r="D2621" s="200" t="s">
        <v>154</v>
      </c>
      <c r="E2621" s="222" t="s">
        <v>19</v>
      </c>
      <c r="F2621" s="223" t="s">
        <v>158</v>
      </c>
      <c r="G2621" s="221"/>
      <c r="H2621" s="224">
        <v>3</v>
      </c>
      <c r="I2621" s="225"/>
      <c r="J2621" s="221"/>
      <c r="K2621" s="221"/>
      <c r="L2621" s="226"/>
      <c r="M2621" s="227"/>
      <c r="N2621" s="228"/>
      <c r="O2621" s="228"/>
      <c r="P2621" s="228"/>
      <c r="Q2621" s="228"/>
      <c r="R2621" s="228"/>
      <c r="S2621" s="228"/>
      <c r="T2621" s="229"/>
      <c r="AT2621" s="230" t="s">
        <v>154</v>
      </c>
      <c r="AU2621" s="230" t="s">
        <v>78</v>
      </c>
      <c r="AV2621" s="15" t="s">
        <v>106</v>
      </c>
      <c r="AW2621" s="15" t="s">
        <v>31</v>
      </c>
      <c r="AX2621" s="15" t="s">
        <v>74</v>
      </c>
      <c r="AY2621" s="230" t="s">
        <v>144</v>
      </c>
    </row>
    <row r="2622" spans="1:65" s="2" customFormat="1" ht="24.15" customHeight="1">
      <c r="A2622" s="36"/>
      <c r="B2622" s="37"/>
      <c r="C2622" s="231" t="s">
        <v>2831</v>
      </c>
      <c r="D2622" s="231" t="s">
        <v>195</v>
      </c>
      <c r="E2622" s="232" t="s">
        <v>2832</v>
      </c>
      <c r="F2622" s="233" t="s">
        <v>2833</v>
      </c>
      <c r="G2622" s="234" t="s">
        <v>653</v>
      </c>
      <c r="H2622" s="235">
        <v>3</v>
      </c>
      <c r="I2622" s="236"/>
      <c r="J2622" s="237">
        <f>ROUND(I2622*H2622,2)</f>
        <v>0</v>
      </c>
      <c r="K2622" s="233" t="s">
        <v>19</v>
      </c>
      <c r="L2622" s="238"/>
      <c r="M2622" s="239" t="s">
        <v>19</v>
      </c>
      <c r="N2622" s="240" t="s">
        <v>40</v>
      </c>
      <c r="O2622" s="66"/>
      <c r="P2622" s="189">
        <f>O2622*H2622</f>
        <v>0</v>
      </c>
      <c r="Q2622" s="189">
        <v>1.6E-2</v>
      </c>
      <c r="R2622" s="189">
        <f>Q2622*H2622</f>
        <v>4.8000000000000001E-2</v>
      </c>
      <c r="S2622" s="189">
        <v>0</v>
      </c>
      <c r="T2622" s="190">
        <f>S2622*H2622</f>
        <v>0</v>
      </c>
      <c r="U2622" s="36"/>
      <c r="V2622" s="36"/>
      <c r="W2622" s="36"/>
      <c r="X2622" s="36"/>
      <c r="Y2622" s="36"/>
      <c r="Z2622" s="36"/>
      <c r="AA2622" s="36"/>
      <c r="AB2622" s="36"/>
      <c r="AC2622" s="36"/>
      <c r="AD2622" s="36"/>
      <c r="AE2622" s="36"/>
      <c r="AR2622" s="191" t="s">
        <v>684</v>
      </c>
      <c r="AT2622" s="191" t="s">
        <v>195</v>
      </c>
      <c r="AU2622" s="191" t="s">
        <v>78</v>
      </c>
      <c r="AY2622" s="19" t="s">
        <v>144</v>
      </c>
      <c r="BE2622" s="192">
        <f>IF(N2622="základní",J2622,0)</f>
        <v>0</v>
      </c>
      <c r="BF2622" s="192">
        <f>IF(N2622="snížená",J2622,0)</f>
        <v>0</v>
      </c>
      <c r="BG2622" s="192">
        <f>IF(N2622="zákl. přenesená",J2622,0)</f>
        <v>0</v>
      </c>
      <c r="BH2622" s="192">
        <f>IF(N2622="sníž. přenesená",J2622,0)</f>
        <v>0</v>
      </c>
      <c r="BI2622" s="192">
        <f>IF(N2622="nulová",J2622,0)</f>
        <v>0</v>
      </c>
      <c r="BJ2622" s="19" t="s">
        <v>74</v>
      </c>
      <c r="BK2622" s="192">
        <f>ROUND(I2622*H2622,2)</f>
        <v>0</v>
      </c>
      <c r="BL2622" s="19" t="s">
        <v>542</v>
      </c>
      <c r="BM2622" s="191" t="s">
        <v>2834</v>
      </c>
    </row>
    <row r="2623" spans="1:65" s="13" customFormat="1" ht="10.199999999999999">
      <c r="B2623" s="198"/>
      <c r="C2623" s="199"/>
      <c r="D2623" s="200" t="s">
        <v>154</v>
      </c>
      <c r="E2623" s="201" t="s">
        <v>19</v>
      </c>
      <c r="F2623" s="202" t="s">
        <v>721</v>
      </c>
      <c r="G2623" s="199"/>
      <c r="H2623" s="201" t="s">
        <v>19</v>
      </c>
      <c r="I2623" s="203"/>
      <c r="J2623" s="199"/>
      <c r="K2623" s="199"/>
      <c r="L2623" s="204"/>
      <c r="M2623" s="205"/>
      <c r="N2623" s="206"/>
      <c r="O2623" s="206"/>
      <c r="P2623" s="206"/>
      <c r="Q2623" s="206"/>
      <c r="R2623" s="206"/>
      <c r="S2623" s="206"/>
      <c r="T2623" s="207"/>
      <c r="AT2623" s="208" t="s">
        <v>154</v>
      </c>
      <c r="AU2623" s="208" t="s">
        <v>78</v>
      </c>
      <c r="AV2623" s="13" t="s">
        <v>74</v>
      </c>
      <c r="AW2623" s="13" t="s">
        <v>31</v>
      </c>
      <c r="AX2623" s="13" t="s">
        <v>69</v>
      </c>
      <c r="AY2623" s="208" t="s">
        <v>144</v>
      </c>
    </row>
    <row r="2624" spans="1:65" s="14" customFormat="1" ht="10.199999999999999">
      <c r="B2624" s="209"/>
      <c r="C2624" s="210"/>
      <c r="D2624" s="200" t="s">
        <v>154</v>
      </c>
      <c r="E2624" s="211" t="s">
        <v>19</v>
      </c>
      <c r="F2624" s="212" t="s">
        <v>103</v>
      </c>
      <c r="G2624" s="210"/>
      <c r="H2624" s="213">
        <v>3</v>
      </c>
      <c r="I2624" s="214"/>
      <c r="J2624" s="210"/>
      <c r="K2624" s="210"/>
      <c r="L2624" s="215"/>
      <c r="M2624" s="216"/>
      <c r="N2624" s="217"/>
      <c r="O2624" s="217"/>
      <c r="P2624" s="217"/>
      <c r="Q2624" s="217"/>
      <c r="R2624" s="217"/>
      <c r="S2624" s="217"/>
      <c r="T2624" s="218"/>
      <c r="AT2624" s="219" t="s">
        <v>154</v>
      </c>
      <c r="AU2624" s="219" t="s">
        <v>78</v>
      </c>
      <c r="AV2624" s="14" t="s">
        <v>78</v>
      </c>
      <c r="AW2624" s="14" t="s">
        <v>31</v>
      </c>
      <c r="AX2624" s="14" t="s">
        <v>69</v>
      </c>
      <c r="AY2624" s="219" t="s">
        <v>144</v>
      </c>
    </row>
    <row r="2625" spans="1:65" s="15" customFormat="1" ht="10.199999999999999">
      <c r="B2625" s="220"/>
      <c r="C2625" s="221"/>
      <c r="D2625" s="200" t="s">
        <v>154</v>
      </c>
      <c r="E2625" s="222" t="s">
        <v>19</v>
      </c>
      <c r="F2625" s="223" t="s">
        <v>158</v>
      </c>
      <c r="G2625" s="221"/>
      <c r="H2625" s="224">
        <v>3</v>
      </c>
      <c r="I2625" s="225"/>
      <c r="J2625" s="221"/>
      <c r="K2625" s="221"/>
      <c r="L2625" s="226"/>
      <c r="M2625" s="227"/>
      <c r="N2625" s="228"/>
      <c r="O2625" s="228"/>
      <c r="P2625" s="228"/>
      <c r="Q2625" s="228"/>
      <c r="R2625" s="228"/>
      <c r="S2625" s="228"/>
      <c r="T2625" s="229"/>
      <c r="AT2625" s="230" t="s">
        <v>154</v>
      </c>
      <c r="AU2625" s="230" t="s">
        <v>78</v>
      </c>
      <c r="AV2625" s="15" t="s">
        <v>106</v>
      </c>
      <c r="AW2625" s="15" t="s">
        <v>31</v>
      </c>
      <c r="AX2625" s="15" t="s">
        <v>74</v>
      </c>
      <c r="AY2625" s="230" t="s">
        <v>144</v>
      </c>
    </row>
    <row r="2626" spans="1:65" s="2" customFormat="1" ht="24.15" customHeight="1">
      <c r="A2626" s="36"/>
      <c r="B2626" s="37"/>
      <c r="C2626" s="180" t="s">
        <v>2835</v>
      </c>
      <c r="D2626" s="180" t="s">
        <v>146</v>
      </c>
      <c r="E2626" s="181" t="s">
        <v>2836</v>
      </c>
      <c r="F2626" s="182" t="s">
        <v>2837</v>
      </c>
      <c r="G2626" s="183" t="s">
        <v>653</v>
      </c>
      <c r="H2626" s="184">
        <v>6</v>
      </c>
      <c r="I2626" s="185"/>
      <c r="J2626" s="186">
        <f>ROUND(I2626*H2626,2)</f>
        <v>0</v>
      </c>
      <c r="K2626" s="182" t="s">
        <v>150</v>
      </c>
      <c r="L2626" s="41"/>
      <c r="M2626" s="187" t="s">
        <v>19</v>
      </c>
      <c r="N2626" s="188" t="s">
        <v>40</v>
      </c>
      <c r="O2626" s="66"/>
      <c r="P2626" s="189">
        <f>O2626*H2626</f>
        <v>0</v>
      </c>
      <c r="Q2626" s="189">
        <v>0</v>
      </c>
      <c r="R2626" s="189">
        <f>Q2626*H2626</f>
        <v>0</v>
      </c>
      <c r="S2626" s="189">
        <v>1.2500000000000001E-2</v>
      </c>
      <c r="T2626" s="190">
        <f>S2626*H2626</f>
        <v>7.5000000000000011E-2</v>
      </c>
      <c r="U2626" s="36"/>
      <c r="V2626" s="36"/>
      <c r="W2626" s="36"/>
      <c r="X2626" s="36"/>
      <c r="Y2626" s="36"/>
      <c r="Z2626" s="36"/>
      <c r="AA2626" s="36"/>
      <c r="AB2626" s="36"/>
      <c r="AC2626" s="36"/>
      <c r="AD2626" s="36"/>
      <c r="AE2626" s="36"/>
      <c r="AR2626" s="191" t="s">
        <v>542</v>
      </c>
      <c r="AT2626" s="191" t="s">
        <v>146</v>
      </c>
      <c r="AU2626" s="191" t="s">
        <v>78</v>
      </c>
      <c r="AY2626" s="19" t="s">
        <v>144</v>
      </c>
      <c r="BE2626" s="192">
        <f>IF(N2626="základní",J2626,0)</f>
        <v>0</v>
      </c>
      <c r="BF2626" s="192">
        <f>IF(N2626="snížená",J2626,0)</f>
        <v>0</v>
      </c>
      <c r="BG2626" s="192">
        <f>IF(N2626="zákl. přenesená",J2626,0)</f>
        <v>0</v>
      </c>
      <c r="BH2626" s="192">
        <f>IF(N2626="sníž. přenesená",J2626,0)</f>
        <v>0</v>
      </c>
      <c r="BI2626" s="192">
        <f>IF(N2626="nulová",J2626,0)</f>
        <v>0</v>
      </c>
      <c r="BJ2626" s="19" t="s">
        <v>74</v>
      </c>
      <c r="BK2626" s="192">
        <f>ROUND(I2626*H2626,2)</f>
        <v>0</v>
      </c>
      <c r="BL2626" s="19" t="s">
        <v>542</v>
      </c>
      <c r="BM2626" s="191" t="s">
        <v>2838</v>
      </c>
    </row>
    <row r="2627" spans="1:65" s="2" customFormat="1" ht="10.199999999999999">
      <c r="A2627" s="36"/>
      <c r="B2627" s="37"/>
      <c r="C2627" s="38"/>
      <c r="D2627" s="193" t="s">
        <v>152</v>
      </c>
      <c r="E2627" s="38"/>
      <c r="F2627" s="194" t="s">
        <v>2839</v>
      </c>
      <c r="G2627" s="38"/>
      <c r="H2627" s="38"/>
      <c r="I2627" s="195"/>
      <c r="J2627" s="38"/>
      <c r="K2627" s="38"/>
      <c r="L2627" s="41"/>
      <c r="M2627" s="196"/>
      <c r="N2627" s="197"/>
      <c r="O2627" s="66"/>
      <c r="P2627" s="66"/>
      <c r="Q2627" s="66"/>
      <c r="R2627" s="66"/>
      <c r="S2627" s="66"/>
      <c r="T2627" s="67"/>
      <c r="U2627" s="36"/>
      <c r="V2627" s="36"/>
      <c r="W2627" s="36"/>
      <c r="X2627" s="36"/>
      <c r="Y2627" s="36"/>
      <c r="Z2627" s="36"/>
      <c r="AA2627" s="36"/>
      <c r="AB2627" s="36"/>
      <c r="AC2627" s="36"/>
      <c r="AD2627" s="36"/>
      <c r="AE2627" s="36"/>
      <c r="AT2627" s="19" t="s">
        <v>152</v>
      </c>
      <c r="AU2627" s="19" t="s">
        <v>78</v>
      </c>
    </row>
    <row r="2628" spans="1:65" s="13" customFormat="1" ht="10.199999999999999">
      <c r="B2628" s="198"/>
      <c r="C2628" s="199"/>
      <c r="D2628" s="200" t="s">
        <v>154</v>
      </c>
      <c r="E2628" s="201" t="s">
        <v>19</v>
      </c>
      <c r="F2628" s="202" t="s">
        <v>1705</v>
      </c>
      <c r="G2628" s="199"/>
      <c r="H2628" s="201" t="s">
        <v>19</v>
      </c>
      <c r="I2628" s="203"/>
      <c r="J2628" s="199"/>
      <c r="K2628" s="199"/>
      <c r="L2628" s="204"/>
      <c r="M2628" s="205"/>
      <c r="N2628" s="206"/>
      <c r="O2628" s="206"/>
      <c r="P2628" s="206"/>
      <c r="Q2628" s="206"/>
      <c r="R2628" s="206"/>
      <c r="S2628" s="206"/>
      <c r="T2628" s="207"/>
      <c r="AT2628" s="208" t="s">
        <v>154</v>
      </c>
      <c r="AU2628" s="208" t="s">
        <v>78</v>
      </c>
      <c r="AV2628" s="13" t="s">
        <v>74</v>
      </c>
      <c r="AW2628" s="13" t="s">
        <v>31</v>
      </c>
      <c r="AX2628" s="13" t="s">
        <v>69</v>
      </c>
      <c r="AY2628" s="208" t="s">
        <v>144</v>
      </c>
    </row>
    <row r="2629" spans="1:65" s="14" customFormat="1" ht="10.199999999999999">
      <c r="B2629" s="209"/>
      <c r="C2629" s="210"/>
      <c r="D2629" s="200" t="s">
        <v>154</v>
      </c>
      <c r="E2629" s="211" t="s">
        <v>19</v>
      </c>
      <c r="F2629" s="212" t="s">
        <v>2840</v>
      </c>
      <c r="G2629" s="210"/>
      <c r="H2629" s="213">
        <v>6</v>
      </c>
      <c r="I2629" s="214"/>
      <c r="J2629" s="210"/>
      <c r="K2629" s="210"/>
      <c r="L2629" s="215"/>
      <c r="M2629" s="216"/>
      <c r="N2629" s="217"/>
      <c r="O2629" s="217"/>
      <c r="P2629" s="217"/>
      <c r="Q2629" s="217"/>
      <c r="R2629" s="217"/>
      <c r="S2629" s="217"/>
      <c r="T2629" s="218"/>
      <c r="AT2629" s="219" t="s">
        <v>154</v>
      </c>
      <c r="AU2629" s="219" t="s">
        <v>78</v>
      </c>
      <c r="AV2629" s="14" t="s">
        <v>78</v>
      </c>
      <c r="AW2629" s="14" t="s">
        <v>31</v>
      </c>
      <c r="AX2629" s="14" t="s">
        <v>69</v>
      </c>
      <c r="AY2629" s="219" t="s">
        <v>144</v>
      </c>
    </row>
    <row r="2630" spans="1:65" s="15" customFormat="1" ht="10.199999999999999">
      <c r="B2630" s="220"/>
      <c r="C2630" s="221"/>
      <c r="D2630" s="200" t="s">
        <v>154</v>
      </c>
      <c r="E2630" s="222" t="s">
        <v>19</v>
      </c>
      <c r="F2630" s="223" t="s">
        <v>158</v>
      </c>
      <c r="G2630" s="221"/>
      <c r="H2630" s="224">
        <v>6</v>
      </c>
      <c r="I2630" s="225"/>
      <c r="J2630" s="221"/>
      <c r="K2630" s="221"/>
      <c r="L2630" s="226"/>
      <c r="M2630" s="227"/>
      <c r="N2630" s="228"/>
      <c r="O2630" s="228"/>
      <c r="P2630" s="228"/>
      <c r="Q2630" s="228"/>
      <c r="R2630" s="228"/>
      <c r="S2630" s="228"/>
      <c r="T2630" s="229"/>
      <c r="AT2630" s="230" t="s">
        <v>154</v>
      </c>
      <c r="AU2630" s="230" t="s">
        <v>78</v>
      </c>
      <c r="AV2630" s="15" t="s">
        <v>106</v>
      </c>
      <c r="AW2630" s="15" t="s">
        <v>31</v>
      </c>
      <c r="AX2630" s="15" t="s">
        <v>74</v>
      </c>
      <c r="AY2630" s="230" t="s">
        <v>144</v>
      </c>
    </row>
    <row r="2631" spans="1:65" s="2" customFormat="1" ht="24.15" customHeight="1">
      <c r="A2631" s="36"/>
      <c r="B2631" s="37"/>
      <c r="C2631" s="180" t="s">
        <v>2841</v>
      </c>
      <c r="D2631" s="180" t="s">
        <v>146</v>
      </c>
      <c r="E2631" s="181" t="s">
        <v>2842</v>
      </c>
      <c r="F2631" s="182" t="s">
        <v>2843</v>
      </c>
      <c r="G2631" s="183" t="s">
        <v>653</v>
      </c>
      <c r="H2631" s="184">
        <v>3</v>
      </c>
      <c r="I2631" s="185"/>
      <c r="J2631" s="186">
        <f>ROUND(I2631*H2631,2)</f>
        <v>0</v>
      </c>
      <c r="K2631" s="182" t="s">
        <v>150</v>
      </c>
      <c r="L2631" s="41"/>
      <c r="M2631" s="187" t="s">
        <v>19</v>
      </c>
      <c r="N2631" s="188" t="s">
        <v>40</v>
      </c>
      <c r="O2631" s="66"/>
      <c r="P2631" s="189">
        <f>O2631*H2631</f>
        <v>0</v>
      </c>
      <c r="Q2631" s="189">
        <v>0</v>
      </c>
      <c r="R2631" s="189">
        <f>Q2631*H2631</f>
        <v>0</v>
      </c>
      <c r="S2631" s="189">
        <v>2.4E-2</v>
      </c>
      <c r="T2631" s="190">
        <f>S2631*H2631</f>
        <v>7.2000000000000008E-2</v>
      </c>
      <c r="U2631" s="36"/>
      <c r="V2631" s="36"/>
      <c r="W2631" s="36"/>
      <c r="X2631" s="36"/>
      <c r="Y2631" s="36"/>
      <c r="Z2631" s="36"/>
      <c r="AA2631" s="36"/>
      <c r="AB2631" s="36"/>
      <c r="AC2631" s="36"/>
      <c r="AD2631" s="36"/>
      <c r="AE2631" s="36"/>
      <c r="AR2631" s="191" t="s">
        <v>542</v>
      </c>
      <c r="AT2631" s="191" t="s">
        <v>146</v>
      </c>
      <c r="AU2631" s="191" t="s">
        <v>78</v>
      </c>
      <c r="AY2631" s="19" t="s">
        <v>144</v>
      </c>
      <c r="BE2631" s="192">
        <f>IF(N2631="základní",J2631,0)</f>
        <v>0</v>
      </c>
      <c r="BF2631" s="192">
        <f>IF(N2631="snížená",J2631,0)</f>
        <v>0</v>
      </c>
      <c r="BG2631" s="192">
        <f>IF(N2631="zákl. přenesená",J2631,0)</f>
        <v>0</v>
      </c>
      <c r="BH2631" s="192">
        <f>IF(N2631="sníž. přenesená",J2631,0)</f>
        <v>0</v>
      </c>
      <c r="BI2631" s="192">
        <f>IF(N2631="nulová",J2631,0)</f>
        <v>0</v>
      </c>
      <c r="BJ2631" s="19" t="s">
        <v>74</v>
      </c>
      <c r="BK2631" s="192">
        <f>ROUND(I2631*H2631,2)</f>
        <v>0</v>
      </c>
      <c r="BL2631" s="19" t="s">
        <v>542</v>
      </c>
      <c r="BM2631" s="191" t="s">
        <v>2844</v>
      </c>
    </row>
    <row r="2632" spans="1:65" s="2" customFormat="1" ht="10.199999999999999">
      <c r="A2632" s="36"/>
      <c r="B2632" s="37"/>
      <c r="C2632" s="38"/>
      <c r="D2632" s="193" t="s">
        <v>152</v>
      </c>
      <c r="E2632" s="38"/>
      <c r="F2632" s="194" t="s">
        <v>2845</v>
      </c>
      <c r="G2632" s="38"/>
      <c r="H2632" s="38"/>
      <c r="I2632" s="195"/>
      <c r="J2632" s="38"/>
      <c r="K2632" s="38"/>
      <c r="L2632" s="41"/>
      <c r="M2632" s="196"/>
      <c r="N2632" s="197"/>
      <c r="O2632" s="66"/>
      <c r="P2632" s="66"/>
      <c r="Q2632" s="66"/>
      <c r="R2632" s="66"/>
      <c r="S2632" s="66"/>
      <c r="T2632" s="67"/>
      <c r="U2632" s="36"/>
      <c r="V2632" s="36"/>
      <c r="W2632" s="36"/>
      <c r="X2632" s="36"/>
      <c r="Y2632" s="36"/>
      <c r="Z2632" s="36"/>
      <c r="AA2632" s="36"/>
      <c r="AB2632" s="36"/>
      <c r="AC2632" s="36"/>
      <c r="AD2632" s="36"/>
      <c r="AE2632" s="36"/>
      <c r="AT2632" s="19" t="s">
        <v>152</v>
      </c>
      <c r="AU2632" s="19" t="s">
        <v>78</v>
      </c>
    </row>
    <row r="2633" spans="1:65" s="13" customFormat="1" ht="10.199999999999999">
      <c r="B2633" s="198"/>
      <c r="C2633" s="199"/>
      <c r="D2633" s="200" t="s">
        <v>154</v>
      </c>
      <c r="E2633" s="201" t="s">
        <v>19</v>
      </c>
      <c r="F2633" s="202" t="s">
        <v>2846</v>
      </c>
      <c r="G2633" s="199"/>
      <c r="H2633" s="201" t="s">
        <v>19</v>
      </c>
      <c r="I2633" s="203"/>
      <c r="J2633" s="199"/>
      <c r="K2633" s="199"/>
      <c r="L2633" s="204"/>
      <c r="M2633" s="205"/>
      <c r="N2633" s="206"/>
      <c r="O2633" s="206"/>
      <c r="P2633" s="206"/>
      <c r="Q2633" s="206"/>
      <c r="R2633" s="206"/>
      <c r="S2633" s="206"/>
      <c r="T2633" s="207"/>
      <c r="AT2633" s="208" t="s">
        <v>154</v>
      </c>
      <c r="AU2633" s="208" t="s">
        <v>78</v>
      </c>
      <c r="AV2633" s="13" t="s">
        <v>74</v>
      </c>
      <c r="AW2633" s="13" t="s">
        <v>31</v>
      </c>
      <c r="AX2633" s="13" t="s">
        <v>69</v>
      </c>
      <c r="AY2633" s="208" t="s">
        <v>144</v>
      </c>
    </row>
    <row r="2634" spans="1:65" s="14" customFormat="1" ht="10.199999999999999">
      <c r="B2634" s="209"/>
      <c r="C2634" s="210"/>
      <c r="D2634" s="200" t="s">
        <v>154</v>
      </c>
      <c r="E2634" s="211" t="s">
        <v>19</v>
      </c>
      <c r="F2634" s="212" t="s">
        <v>103</v>
      </c>
      <c r="G2634" s="210"/>
      <c r="H2634" s="213">
        <v>3</v>
      </c>
      <c r="I2634" s="214"/>
      <c r="J2634" s="210"/>
      <c r="K2634" s="210"/>
      <c r="L2634" s="215"/>
      <c r="M2634" s="216"/>
      <c r="N2634" s="217"/>
      <c r="O2634" s="217"/>
      <c r="P2634" s="217"/>
      <c r="Q2634" s="217"/>
      <c r="R2634" s="217"/>
      <c r="S2634" s="217"/>
      <c r="T2634" s="218"/>
      <c r="AT2634" s="219" t="s">
        <v>154</v>
      </c>
      <c r="AU2634" s="219" t="s">
        <v>78</v>
      </c>
      <c r="AV2634" s="14" t="s">
        <v>78</v>
      </c>
      <c r="AW2634" s="14" t="s">
        <v>31</v>
      </c>
      <c r="AX2634" s="14" t="s">
        <v>69</v>
      </c>
      <c r="AY2634" s="219" t="s">
        <v>144</v>
      </c>
    </row>
    <row r="2635" spans="1:65" s="15" customFormat="1" ht="10.199999999999999">
      <c r="B2635" s="220"/>
      <c r="C2635" s="221"/>
      <c r="D2635" s="200" t="s">
        <v>154</v>
      </c>
      <c r="E2635" s="222" t="s">
        <v>19</v>
      </c>
      <c r="F2635" s="223" t="s">
        <v>158</v>
      </c>
      <c r="G2635" s="221"/>
      <c r="H2635" s="224">
        <v>3</v>
      </c>
      <c r="I2635" s="225"/>
      <c r="J2635" s="221"/>
      <c r="K2635" s="221"/>
      <c r="L2635" s="226"/>
      <c r="M2635" s="227"/>
      <c r="N2635" s="228"/>
      <c r="O2635" s="228"/>
      <c r="P2635" s="228"/>
      <c r="Q2635" s="228"/>
      <c r="R2635" s="228"/>
      <c r="S2635" s="228"/>
      <c r="T2635" s="229"/>
      <c r="AT2635" s="230" t="s">
        <v>154</v>
      </c>
      <c r="AU2635" s="230" t="s">
        <v>78</v>
      </c>
      <c r="AV2635" s="15" t="s">
        <v>106</v>
      </c>
      <c r="AW2635" s="15" t="s">
        <v>31</v>
      </c>
      <c r="AX2635" s="15" t="s">
        <v>74</v>
      </c>
      <c r="AY2635" s="230" t="s">
        <v>144</v>
      </c>
    </row>
    <row r="2636" spans="1:65" s="2" customFormat="1" ht="24.15" customHeight="1">
      <c r="A2636" s="36"/>
      <c r="B2636" s="37"/>
      <c r="C2636" s="180" t="s">
        <v>2847</v>
      </c>
      <c r="D2636" s="180" t="s">
        <v>146</v>
      </c>
      <c r="E2636" s="181" t="s">
        <v>2848</v>
      </c>
      <c r="F2636" s="182" t="s">
        <v>2849</v>
      </c>
      <c r="G2636" s="183" t="s">
        <v>653</v>
      </c>
      <c r="H2636" s="184">
        <v>1</v>
      </c>
      <c r="I2636" s="185"/>
      <c r="J2636" s="186">
        <f>ROUND(I2636*H2636,2)</f>
        <v>0</v>
      </c>
      <c r="K2636" s="182" t="s">
        <v>150</v>
      </c>
      <c r="L2636" s="41"/>
      <c r="M2636" s="187" t="s">
        <v>19</v>
      </c>
      <c r="N2636" s="188" t="s">
        <v>40</v>
      </c>
      <c r="O2636" s="66"/>
      <c r="P2636" s="189">
        <f>O2636*H2636</f>
        <v>0</v>
      </c>
      <c r="Q2636" s="189">
        <v>0</v>
      </c>
      <c r="R2636" s="189">
        <f>Q2636*H2636</f>
        <v>0</v>
      </c>
      <c r="S2636" s="189">
        <v>2.8000000000000001E-2</v>
      </c>
      <c r="T2636" s="190">
        <f>S2636*H2636</f>
        <v>2.8000000000000001E-2</v>
      </c>
      <c r="U2636" s="36"/>
      <c r="V2636" s="36"/>
      <c r="W2636" s="36"/>
      <c r="X2636" s="36"/>
      <c r="Y2636" s="36"/>
      <c r="Z2636" s="36"/>
      <c r="AA2636" s="36"/>
      <c r="AB2636" s="36"/>
      <c r="AC2636" s="36"/>
      <c r="AD2636" s="36"/>
      <c r="AE2636" s="36"/>
      <c r="AR2636" s="191" t="s">
        <v>542</v>
      </c>
      <c r="AT2636" s="191" t="s">
        <v>146</v>
      </c>
      <c r="AU2636" s="191" t="s">
        <v>78</v>
      </c>
      <c r="AY2636" s="19" t="s">
        <v>144</v>
      </c>
      <c r="BE2636" s="192">
        <f>IF(N2636="základní",J2636,0)</f>
        <v>0</v>
      </c>
      <c r="BF2636" s="192">
        <f>IF(N2636="snížená",J2636,0)</f>
        <v>0</v>
      </c>
      <c r="BG2636" s="192">
        <f>IF(N2636="zákl. přenesená",J2636,0)</f>
        <v>0</v>
      </c>
      <c r="BH2636" s="192">
        <f>IF(N2636="sníž. přenesená",J2636,0)</f>
        <v>0</v>
      </c>
      <c r="BI2636" s="192">
        <f>IF(N2636="nulová",J2636,0)</f>
        <v>0</v>
      </c>
      <c r="BJ2636" s="19" t="s">
        <v>74</v>
      </c>
      <c r="BK2636" s="192">
        <f>ROUND(I2636*H2636,2)</f>
        <v>0</v>
      </c>
      <c r="BL2636" s="19" t="s">
        <v>542</v>
      </c>
      <c r="BM2636" s="191" t="s">
        <v>2850</v>
      </c>
    </row>
    <row r="2637" spans="1:65" s="2" customFormat="1" ht="10.199999999999999">
      <c r="A2637" s="36"/>
      <c r="B2637" s="37"/>
      <c r="C2637" s="38"/>
      <c r="D2637" s="193" t="s">
        <v>152</v>
      </c>
      <c r="E2637" s="38"/>
      <c r="F2637" s="194" t="s">
        <v>2851</v>
      </c>
      <c r="G2637" s="38"/>
      <c r="H2637" s="38"/>
      <c r="I2637" s="195"/>
      <c r="J2637" s="38"/>
      <c r="K2637" s="38"/>
      <c r="L2637" s="41"/>
      <c r="M2637" s="196"/>
      <c r="N2637" s="197"/>
      <c r="O2637" s="66"/>
      <c r="P2637" s="66"/>
      <c r="Q2637" s="66"/>
      <c r="R2637" s="66"/>
      <c r="S2637" s="66"/>
      <c r="T2637" s="67"/>
      <c r="U2637" s="36"/>
      <c r="V2637" s="36"/>
      <c r="W2637" s="36"/>
      <c r="X2637" s="36"/>
      <c r="Y2637" s="36"/>
      <c r="Z2637" s="36"/>
      <c r="AA2637" s="36"/>
      <c r="AB2637" s="36"/>
      <c r="AC2637" s="36"/>
      <c r="AD2637" s="36"/>
      <c r="AE2637" s="36"/>
      <c r="AT2637" s="19" t="s">
        <v>152</v>
      </c>
      <c r="AU2637" s="19" t="s">
        <v>78</v>
      </c>
    </row>
    <row r="2638" spans="1:65" s="13" customFormat="1" ht="10.199999999999999">
      <c r="B2638" s="198"/>
      <c r="C2638" s="199"/>
      <c r="D2638" s="200" t="s">
        <v>154</v>
      </c>
      <c r="E2638" s="201" t="s">
        <v>19</v>
      </c>
      <c r="F2638" s="202" t="s">
        <v>1705</v>
      </c>
      <c r="G2638" s="199"/>
      <c r="H2638" s="201" t="s">
        <v>19</v>
      </c>
      <c r="I2638" s="203"/>
      <c r="J2638" s="199"/>
      <c r="K2638" s="199"/>
      <c r="L2638" s="204"/>
      <c r="M2638" s="205"/>
      <c r="N2638" s="206"/>
      <c r="O2638" s="206"/>
      <c r="P2638" s="206"/>
      <c r="Q2638" s="206"/>
      <c r="R2638" s="206"/>
      <c r="S2638" s="206"/>
      <c r="T2638" s="207"/>
      <c r="AT2638" s="208" t="s">
        <v>154</v>
      </c>
      <c r="AU2638" s="208" t="s">
        <v>78</v>
      </c>
      <c r="AV2638" s="13" t="s">
        <v>74</v>
      </c>
      <c r="AW2638" s="13" t="s">
        <v>31</v>
      </c>
      <c r="AX2638" s="13" t="s">
        <v>69</v>
      </c>
      <c r="AY2638" s="208" t="s">
        <v>144</v>
      </c>
    </row>
    <row r="2639" spans="1:65" s="14" customFormat="1" ht="10.199999999999999">
      <c r="B2639" s="209"/>
      <c r="C2639" s="210"/>
      <c r="D2639" s="200" t="s">
        <v>154</v>
      </c>
      <c r="E2639" s="211" t="s">
        <v>19</v>
      </c>
      <c r="F2639" s="212" t="s">
        <v>74</v>
      </c>
      <c r="G2639" s="210"/>
      <c r="H2639" s="213">
        <v>1</v>
      </c>
      <c r="I2639" s="214"/>
      <c r="J2639" s="210"/>
      <c r="K2639" s="210"/>
      <c r="L2639" s="215"/>
      <c r="M2639" s="216"/>
      <c r="N2639" s="217"/>
      <c r="O2639" s="217"/>
      <c r="P2639" s="217"/>
      <c r="Q2639" s="217"/>
      <c r="R2639" s="217"/>
      <c r="S2639" s="217"/>
      <c r="T2639" s="218"/>
      <c r="AT2639" s="219" t="s">
        <v>154</v>
      </c>
      <c r="AU2639" s="219" t="s">
        <v>78</v>
      </c>
      <c r="AV2639" s="14" t="s">
        <v>78</v>
      </c>
      <c r="AW2639" s="14" t="s">
        <v>31</v>
      </c>
      <c r="AX2639" s="14" t="s">
        <v>69</v>
      </c>
      <c r="AY2639" s="219" t="s">
        <v>144</v>
      </c>
    </row>
    <row r="2640" spans="1:65" s="15" customFormat="1" ht="10.199999999999999">
      <c r="B2640" s="220"/>
      <c r="C2640" s="221"/>
      <c r="D2640" s="200" t="s">
        <v>154</v>
      </c>
      <c r="E2640" s="222" t="s">
        <v>19</v>
      </c>
      <c r="F2640" s="223" t="s">
        <v>158</v>
      </c>
      <c r="G2640" s="221"/>
      <c r="H2640" s="224">
        <v>1</v>
      </c>
      <c r="I2640" s="225"/>
      <c r="J2640" s="221"/>
      <c r="K2640" s="221"/>
      <c r="L2640" s="226"/>
      <c r="M2640" s="227"/>
      <c r="N2640" s="228"/>
      <c r="O2640" s="228"/>
      <c r="P2640" s="228"/>
      <c r="Q2640" s="228"/>
      <c r="R2640" s="228"/>
      <c r="S2640" s="228"/>
      <c r="T2640" s="229"/>
      <c r="AT2640" s="230" t="s">
        <v>154</v>
      </c>
      <c r="AU2640" s="230" t="s">
        <v>78</v>
      </c>
      <c r="AV2640" s="15" t="s">
        <v>106</v>
      </c>
      <c r="AW2640" s="15" t="s">
        <v>31</v>
      </c>
      <c r="AX2640" s="15" t="s">
        <v>74</v>
      </c>
      <c r="AY2640" s="230" t="s">
        <v>144</v>
      </c>
    </row>
    <row r="2641" spans="1:65" s="2" customFormat="1" ht="24.15" customHeight="1">
      <c r="A2641" s="36"/>
      <c r="B2641" s="37"/>
      <c r="C2641" s="180" t="s">
        <v>2852</v>
      </c>
      <c r="D2641" s="180" t="s">
        <v>146</v>
      </c>
      <c r="E2641" s="181" t="s">
        <v>2853</v>
      </c>
      <c r="F2641" s="182" t="s">
        <v>2854</v>
      </c>
      <c r="G2641" s="183" t="s">
        <v>653</v>
      </c>
      <c r="H2641" s="184">
        <v>4</v>
      </c>
      <c r="I2641" s="185"/>
      <c r="J2641" s="186">
        <f>ROUND(I2641*H2641,2)</f>
        <v>0</v>
      </c>
      <c r="K2641" s="182" t="s">
        <v>150</v>
      </c>
      <c r="L2641" s="41"/>
      <c r="M2641" s="187" t="s">
        <v>19</v>
      </c>
      <c r="N2641" s="188" t="s">
        <v>40</v>
      </c>
      <c r="O2641" s="66"/>
      <c r="P2641" s="189">
        <f>O2641*H2641</f>
        <v>0</v>
      </c>
      <c r="Q2641" s="189">
        <v>0</v>
      </c>
      <c r="R2641" s="189">
        <f>Q2641*H2641</f>
        <v>0</v>
      </c>
      <c r="S2641" s="189">
        <v>0</v>
      </c>
      <c r="T2641" s="190">
        <f>S2641*H2641</f>
        <v>0</v>
      </c>
      <c r="U2641" s="36"/>
      <c r="V2641" s="36"/>
      <c r="W2641" s="36"/>
      <c r="X2641" s="36"/>
      <c r="Y2641" s="36"/>
      <c r="Z2641" s="36"/>
      <c r="AA2641" s="36"/>
      <c r="AB2641" s="36"/>
      <c r="AC2641" s="36"/>
      <c r="AD2641" s="36"/>
      <c r="AE2641" s="36"/>
      <c r="AR2641" s="191" t="s">
        <v>542</v>
      </c>
      <c r="AT2641" s="191" t="s">
        <v>146</v>
      </c>
      <c r="AU2641" s="191" t="s">
        <v>78</v>
      </c>
      <c r="AY2641" s="19" t="s">
        <v>144</v>
      </c>
      <c r="BE2641" s="192">
        <f>IF(N2641="základní",J2641,0)</f>
        <v>0</v>
      </c>
      <c r="BF2641" s="192">
        <f>IF(N2641="snížená",J2641,0)</f>
        <v>0</v>
      </c>
      <c r="BG2641" s="192">
        <f>IF(N2641="zákl. přenesená",J2641,0)</f>
        <v>0</v>
      </c>
      <c r="BH2641" s="192">
        <f>IF(N2641="sníž. přenesená",J2641,0)</f>
        <v>0</v>
      </c>
      <c r="BI2641" s="192">
        <f>IF(N2641="nulová",J2641,0)</f>
        <v>0</v>
      </c>
      <c r="BJ2641" s="19" t="s">
        <v>74</v>
      </c>
      <c r="BK2641" s="192">
        <f>ROUND(I2641*H2641,2)</f>
        <v>0</v>
      </c>
      <c r="BL2641" s="19" t="s">
        <v>542</v>
      </c>
      <c r="BM2641" s="191" t="s">
        <v>2855</v>
      </c>
    </row>
    <row r="2642" spans="1:65" s="2" customFormat="1" ht="10.199999999999999">
      <c r="A2642" s="36"/>
      <c r="B2642" s="37"/>
      <c r="C2642" s="38"/>
      <c r="D2642" s="193" t="s">
        <v>152</v>
      </c>
      <c r="E2642" s="38"/>
      <c r="F2642" s="194" t="s">
        <v>2856</v>
      </c>
      <c r="G2642" s="38"/>
      <c r="H2642" s="38"/>
      <c r="I2642" s="195"/>
      <c r="J2642" s="38"/>
      <c r="K2642" s="38"/>
      <c r="L2642" s="41"/>
      <c r="M2642" s="196"/>
      <c r="N2642" s="197"/>
      <c r="O2642" s="66"/>
      <c r="P2642" s="66"/>
      <c r="Q2642" s="66"/>
      <c r="R2642" s="66"/>
      <c r="S2642" s="66"/>
      <c r="T2642" s="67"/>
      <c r="U2642" s="36"/>
      <c r="V2642" s="36"/>
      <c r="W2642" s="36"/>
      <c r="X2642" s="36"/>
      <c r="Y2642" s="36"/>
      <c r="Z2642" s="36"/>
      <c r="AA2642" s="36"/>
      <c r="AB2642" s="36"/>
      <c r="AC2642" s="36"/>
      <c r="AD2642" s="36"/>
      <c r="AE2642" s="36"/>
      <c r="AT2642" s="19" t="s">
        <v>152</v>
      </c>
      <c r="AU2642" s="19" t="s">
        <v>78</v>
      </c>
    </row>
    <row r="2643" spans="1:65" s="13" customFormat="1" ht="10.199999999999999">
      <c r="B2643" s="198"/>
      <c r="C2643" s="199"/>
      <c r="D2643" s="200" t="s">
        <v>154</v>
      </c>
      <c r="E2643" s="201" t="s">
        <v>19</v>
      </c>
      <c r="F2643" s="202" t="s">
        <v>2624</v>
      </c>
      <c r="G2643" s="199"/>
      <c r="H2643" s="201" t="s">
        <v>19</v>
      </c>
      <c r="I2643" s="203"/>
      <c r="J2643" s="199"/>
      <c r="K2643" s="199"/>
      <c r="L2643" s="204"/>
      <c r="M2643" s="205"/>
      <c r="N2643" s="206"/>
      <c r="O2643" s="206"/>
      <c r="P2643" s="206"/>
      <c r="Q2643" s="206"/>
      <c r="R2643" s="206"/>
      <c r="S2643" s="206"/>
      <c r="T2643" s="207"/>
      <c r="AT2643" s="208" t="s">
        <v>154</v>
      </c>
      <c r="AU2643" s="208" t="s">
        <v>78</v>
      </c>
      <c r="AV2643" s="13" t="s">
        <v>74</v>
      </c>
      <c r="AW2643" s="13" t="s">
        <v>31</v>
      </c>
      <c r="AX2643" s="13" t="s">
        <v>69</v>
      </c>
      <c r="AY2643" s="208" t="s">
        <v>144</v>
      </c>
    </row>
    <row r="2644" spans="1:65" s="13" customFormat="1" ht="10.199999999999999">
      <c r="B2644" s="198"/>
      <c r="C2644" s="199"/>
      <c r="D2644" s="200" t="s">
        <v>154</v>
      </c>
      <c r="E2644" s="201" t="s">
        <v>19</v>
      </c>
      <c r="F2644" s="202" t="s">
        <v>2673</v>
      </c>
      <c r="G2644" s="199"/>
      <c r="H2644" s="201" t="s">
        <v>19</v>
      </c>
      <c r="I2644" s="203"/>
      <c r="J2644" s="199"/>
      <c r="K2644" s="199"/>
      <c r="L2644" s="204"/>
      <c r="M2644" s="205"/>
      <c r="N2644" s="206"/>
      <c r="O2644" s="206"/>
      <c r="P2644" s="206"/>
      <c r="Q2644" s="206"/>
      <c r="R2644" s="206"/>
      <c r="S2644" s="206"/>
      <c r="T2644" s="207"/>
      <c r="AT2644" s="208" t="s">
        <v>154</v>
      </c>
      <c r="AU2644" s="208" t="s">
        <v>78</v>
      </c>
      <c r="AV2644" s="13" t="s">
        <v>74</v>
      </c>
      <c r="AW2644" s="13" t="s">
        <v>31</v>
      </c>
      <c r="AX2644" s="13" t="s">
        <v>69</v>
      </c>
      <c r="AY2644" s="208" t="s">
        <v>144</v>
      </c>
    </row>
    <row r="2645" spans="1:65" s="14" customFormat="1" ht="10.199999999999999">
      <c r="B2645" s="209"/>
      <c r="C2645" s="210"/>
      <c r="D2645" s="200" t="s">
        <v>154</v>
      </c>
      <c r="E2645" s="211" t="s">
        <v>19</v>
      </c>
      <c r="F2645" s="212" t="s">
        <v>106</v>
      </c>
      <c r="G2645" s="210"/>
      <c r="H2645" s="213">
        <v>4</v>
      </c>
      <c r="I2645" s="214"/>
      <c r="J2645" s="210"/>
      <c r="K2645" s="210"/>
      <c r="L2645" s="215"/>
      <c r="M2645" s="216"/>
      <c r="N2645" s="217"/>
      <c r="O2645" s="217"/>
      <c r="P2645" s="217"/>
      <c r="Q2645" s="217"/>
      <c r="R2645" s="217"/>
      <c r="S2645" s="217"/>
      <c r="T2645" s="218"/>
      <c r="AT2645" s="219" t="s">
        <v>154</v>
      </c>
      <c r="AU2645" s="219" t="s">
        <v>78</v>
      </c>
      <c r="AV2645" s="14" t="s">
        <v>78</v>
      </c>
      <c r="AW2645" s="14" t="s">
        <v>31</v>
      </c>
      <c r="AX2645" s="14" t="s">
        <v>69</v>
      </c>
      <c r="AY2645" s="219" t="s">
        <v>144</v>
      </c>
    </row>
    <row r="2646" spans="1:65" s="15" customFormat="1" ht="10.199999999999999">
      <c r="B2646" s="220"/>
      <c r="C2646" s="221"/>
      <c r="D2646" s="200" t="s">
        <v>154</v>
      </c>
      <c r="E2646" s="222" t="s">
        <v>19</v>
      </c>
      <c r="F2646" s="223" t="s">
        <v>158</v>
      </c>
      <c r="G2646" s="221"/>
      <c r="H2646" s="224">
        <v>4</v>
      </c>
      <c r="I2646" s="225"/>
      <c r="J2646" s="221"/>
      <c r="K2646" s="221"/>
      <c r="L2646" s="226"/>
      <c r="M2646" s="227"/>
      <c r="N2646" s="228"/>
      <c r="O2646" s="228"/>
      <c r="P2646" s="228"/>
      <c r="Q2646" s="228"/>
      <c r="R2646" s="228"/>
      <c r="S2646" s="228"/>
      <c r="T2646" s="229"/>
      <c r="AT2646" s="230" t="s">
        <v>154</v>
      </c>
      <c r="AU2646" s="230" t="s">
        <v>78</v>
      </c>
      <c r="AV2646" s="15" t="s">
        <v>106</v>
      </c>
      <c r="AW2646" s="15" t="s">
        <v>31</v>
      </c>
      <c r="AX2646" s="15" t="s">
        <v>74</v>
      </c>
      <c r="AY2646" s="230" t="s">
        <v>144</v>
      </c>
    </row>
    <row r="2647" spans="1:65" s="2" customFormat="1" ht="16.5" customHeight="1">
      <c r="A2647" s="36"/>
      <c r="B2647" s="37"/>
      <c r="C2647" s="231" t="s">
        <v>2857</v>
      </c>
      <c r="D2647" s="231" t="s">
        <v>195</v>
      </c>
      <c r="E2647" s="232" t="s">
        <v>2858</v>
      </c>
      <c r="F2647" s="233" t="s">
        <v>2859</v>
      </c>
      <c r="G2647" s="234" t="s">
        <v>250</v>
      </c>
      <c r="H2647" s="235">
        <v>2.8</v>
      </c>
      <c r="I2647" s="236"/>
      <c r="J2647" s="237">
        <f>ROUND(I2647*H2647,2)</f>
        <v>0</v>
      </c>
      <c r="K2647" s="233" t="s">
        <v>150</v>
      </c>
      <c r="L2647" s="238"/>
      <c r="M2647" s="239" t="s">
        <v>19</v>
      </c>
      <c r="N2647" s="240" t="s">
        <v>40</v>
      </c>
      <c r="O2647" s="66"/>
      <c r="P2647" s="189">
        <f>O2647*H2647</f>
        <v>0</v>
      </c>
      <c r="Q2647" s="189">
        <v>6.0000000000000001E-3</v>
      </c>
      <c r="R2647" s="189">
        <f>Q2647*H2647</f>
        <v>1.6799999999999999E-2</v>
      </c>
      <c r="S2647" s="189">
        <v>0</v>
      </c>
      <c r="T2647" s="190">
        <f>S2647*H2647</f>
        <v>0</v>
      </c>
      <c r="U2647" s="36"/>
      <c r="V2647" s="36"/>
      <c r="W2647" s="36"/>
      <c r="X2647" s="36"/>
      <c r="Y2647" s="36"/>
      <c r="Z2647" s="36"/>
      <c r="AA2647" s="36"/>
      <c r="AB2647" s="36"/>
      <c r="AC2647" s="36"/>
      <c r="AD2647" s="36"/>
      <c r="AE2647" s="36"/>
      <c r="AR2647" s="191" t="s">
        <v>684</v>
      </c>
      <c r="AT2647" s="191" t="s">
        <v>195</v>
      </c>
      <c r="AU2647" s="191" t="s">
        <v>78</v>
      </c>
      <c r="AY2647" s="19" t="s">
        <v>144</v>
      </c>
      <c r="BE2647" s="192">
        <f>IF(N2647="základní",J2647,0)</f>
        <v>0</v>
      </c>
      <c r="BF2647" s="192">
        <f>IF(N2647="snížená",J2647,0)</f>
        <v>0</v>
      </c>
      <c r="BG2647" s="192">
        <f>IF(N2647="zákl. přenesená",J2647,0)</f>
        <v>0</v>
      </c>
      <c r="BH2647" s="192">
        <f>IF(N2647="sníž. přenesená",J2647,0)</f>
        <v>0</v>
      </c>
      <c r="BI2647" s="192">
        <f>IF(N2647="nulová",J2647,0)</f>
        <v>0</v>
      </c>
      <c r="BJ2647" s="19" t="s">
        <v>74</v>
      </c>
      <c r="BK2647" s="192">
        <f>ROUND(I2647*H2647,2)</f>
        <v>0</v>
      </c>
      <c r="BL2647" s="19" t="s">
        <v>542</v>
      </c>
      <c r="BM2647" s="191" t="s">
        <v>2860</v>
      </c>
    </row>
    <row r="2648" spans="1:65" s="2" customFormat="1" ht="10.199999999999999">
      <c r="A2648" s="36"/>
      <c r="B2648" s="37"/>
      <c r="C2648" s="38"/>
      <c r="D2648" s="193" t="s">
        <v>152</v>
      </c>
      <c r="E2648" s="38"/>
      <c r="F2648" s="194" t="s">
        <v>2861</v>
      </c>
      <c r="G2648" s="38"/>
      <c r="H2648" s="38"/>
      <c r="I2648" s="195"/>
      <c r="J2648" s="38"/>
      <c r="K2648" s="38"/>
      <c r="L2648" s="41"/>
      <c r="M2648" s="196"/>
      <c r="N2648" s="197"/>
      <c r="O2648" s="66"/>
      <c r="P2648" s="66"/>
      <c r="Q2648" s="66"/>
      <c r="R2648" s="66"/>
      <c r="S2648" s="66"/>
      <c r="T2648" s="67"/>
      <c r="U2648" s="36"/>
      <c r="V2648" s="36"/>
      <c r="W2648" s="36"/>
      <c r="X2648" s="36"/>
      <c r="Y2648" s="36"/>
      <c r="Z2648" s="36"/>
      <c r="AA2648" s="36"/>
      <c r="AB2648" s="36"/>
      <c r="AC2648" s="36"/>
      <c r="AD2648" s="36"/>
      <c r="AE2648" s="36"/>
      <c r="AT2648" s="19" t="s">
        <v>152</v>
      </c>
      <c r="AU2648" s="19" t="s">
        <v>78</v>
      </c>
    </row>
    <row r="2649" spans="1:65" s="13" customFormat="1" ht="10.199999999999999">
      <c r="B2649" s="198"/>
      <c r="C2649" s="199"/>
      <c r="D2649" s="200" t="s">
        <v>154</v>
      </c>
      <c r="E2649" s="201" t="s">
        <v>19</v>
      </c>
      <c r="F2649" s="202" t="s">
        <v>2862</v>
      </c>
      <c r="G2649" s="199"/>
      <c r="H2649" s="201" t="s">
        <v>19</v>
      </c>
      <c r="I2649" s="203"/>
      <c r="J2649" s="199"/>
      <c r="K2649" s="199"/>
      <c r="L2649" s="204"/>
      <c r="M2649" s="205"/>
      <c r="N2649" s="206"/>
      <c r="O2649" s="206"/>
      <c r="P2649" s="206"/>
      <c r="Q2649" s="206"/>
      <c r="R2649" s="206"/>
      <c r="S2649" s="206"/>
      <c r="T2649" s="207"/>
      <c r="AT2649" s="208" t="s">
        <v>154</v>
      </c>
      <c r="AU2649" s="208" t="s">
        <v>78</v>
      </c>
      <c r="AV2649" s="13" t="s">
        <v>74</v>
      </c>
      <c r="AW2649" s="13" t="s">
        <v>31</v>
      </c>
      <c r="AX2649" s="13" t="s">
        <v>69</v>
      </c>
      <c r="AY2649" s="208" t="s">
        <v>144</v>
      </c>
    </row>
    <row r="2650" spans="1:65" s="13" customFormat="1" ht="10.199999999999999">
      <c r="B2650" s="198"/>
      <c r="C2650" s="199"/>
      <c r="D2650" s="200" t="s">
        <v>154</v>
      </c>
      <c r="E2650" s="201" t="s">
        <v>19</v>
      </c>
      <c r="F2650" s="202" t="s">
        <v>2673</v>
      </c>
      <c r="G2650" s="199"/>
      <c r="H2650" s="201" t="s">
        <v>19</v>
      </c>
      <c r="I2650" s="203"/>
      <c r="J2650" s="199"/>
      <c r="K2650" s="199"/>
      <c r="L2650" s="204"/>
      <c r="M2650" s="205"/>
      <c r="N2650" s="206"/>
      <c r="O2650" s="206"/>
      <c r="P2650" s="206"/>
      <c r="Q2650" s="206"/>
      <c r="R2650" s="206"/>
      <c r="S2650" s="206"/>
      <c r="T2650" s="207"/>
      <c r="AT2650" s="208" t="s">
        <v>154</v>
      </c>
      <c r="AU2650" s="208" t="s">
        <v>78</v>
      </c>
      <c r="AV2650" s="13" t="s">
        <v>74</v>
      </c>
      <c r="AW2650" s="13" t="s">
        <v>31</v>
      </c>
      <c r="AX2650" s="13" t="s">
        <v>69</v>
      </c>
      <c r="AY2650" s="208" t="s">
        <v>144</v>
      </c>
    </row>
    <row r="2651" spans="1:65" s="14" customFormat="1" ht="10.199999999999999">
      <c r="B2651" s="209"/>
      <c r="C2651" s="210"/>
      <c r="D2651" s="200" t="s">
        <v>154</v>
      </c>
      <c r="E2651" s="211" t="s">
        <v>19</v>
      </c>
      <c r="F2651" s="212" t="s">
        <v>2863</v>
      </c>
      <c r="G2651" s="210"/>
      <c r="H2651" s="213">
        <v>2.8</v>
      </c>
      <c r="I2651" s="214"/>
      <c r="J2651" s="210"/>
      <c r="K2651" s="210"/>
      <c r="L2651" s="215"/>
      <c r="M2651" s="216"/>
      <c r="N2651" s="217"/>
      <c r="O2651" s="217"/>
      <c r="P2651" s="217"/>
      <c r="Q2651" s="217"/>
      <c r="R2651" s="217"/>
      <c r="S2651" s="217"/>
      <c r="T2651" s="218"/>
      <c r="AT2651" s="219" t="s">
        <v>154</v>
      </c>
      <c r="AU2651" s="219" t="s">
        <v>78</v>
      </c>
      <c r="AV2651" s="14" t="s">
        <v>78</v>
      </c>
      <c r="AW2651" s="14" t="s">
        <v>31</v>
      </c>
      <c r="AX2651" s="14" t="s">
        <v>69</v>
      </c>
      <c r="AY2651" s="219" t="s">
        <v>144</v>
      </c>
    </row>
    <row r="2652" spans="1:65" s="15" customFormat="1" ht="10.199999999999999">
      <c r="B2652" s="220"/>
      <c r="C2652" s="221"/>
      <c r="D2652" s="200" t="s">
        <v>154</v>
      </c>
      <c r="E2652" s="222" t="s">
        <v>19</v>
      </c>
      <c r="F2652" s="223" t="s">
        <v>158</v>
      </c>
      <c r="G2652" s="221"/>
      <c r="H2652" s="224">
        <v>2.8</v>
      </c>
      <c r="I2652" s="225"/>
      <c r="J2652" s="221"/>
      <c r="K2652" s="221"/>
      <c r="L2652" s="226"/>
      <c r="M2652" s="227"/>
      <c r="N2652" s="228"/>
      <c r="O2652" s="228"/>
      <c r="P2652" s="228"/>
      <c r="Q2652" s="228"/>
      <c r="R2652" s="228"/>
      <c r="S2652" s="228"/>
      <c r="T2652" s="229"/>
      <c r="AT2652" s="230" t="s">
        <v>154</v>
      </c>
      <c r="AU2652" s="230" t="s">
        <v>78</v>
      </c>
      <c r="AV2652" s="15" t="s">
        <v>106</v>
      </c>
      <c r="AW2652" s="15" t="s">
        <v>31</v>
      </c>
      <c r="AX2652" s="15" t="s">
        <v>74</v>
      </c>
      <c r="AY2652" s="230" t="s">
        <v>144</v>
      </c>
    </row>
    <row r="2653" spans="1:65" s="2" customFormat="1" ht="16.5" customHeight="1">
      <c r="A2653" s="36"/>
      <c r="B2653" s="37"/>
      <c r="C2653" s="231" t="s">
        <v>2864</v>
      </c>
      <c r="D2653" s="231" t="s">
        <v>195</v>
      </c>
      <c r="E2653" s="232" t="s">
        <v>2865</v>
      </c>
      <c r="F2653" s="233" t="s">
        <v>2866</v>
      </c>
      <c r="G2653" s="234" t="s">
        <v>653</v>
      </c>
      <c r="H2653" s="235">
        <v>8</v>
      </c>
      <c r="I2653" s="236"/>
      <c r="J2653" s="237">
        <f>ROUND(I2653*H2653,2)</f>
        <v>0</v>
      </c>
      <c r="K2653" s="233" t="s">
        <v>150</v>
      </c>
      <c r="L2653" s="238"/>
      <c r="M2653" s="239" t="s">
        <v>19</v>
      </c>
      <c r="N2653" s="240" t="s">
        <v>40</v>
      </c>
      <c r="O2653" s="66"/>
      <c r="P2653" s="189">
        <f>O2653*H2653</f>
        <v>0</v>
      </c>
      <c r="Q2653" s="189">
        <v>6.0000000000000002E-5</v>
      </c>
      <c r="R2653" s="189">
        <f>Q2653*H2653</f>
        <v>4.8000000000000001E-4</v>
      </c>
      <c r="S2653" s="189">
        <v>0</v>
      </c>
      <c r="T2653" s="190">
        <f>S2653*H2653</f>
        <v>0</v>
      </c>
      <c r="U2653" s="36"/>
      <c r="V2653" s="36"/>
      <c r="W2653" s="36"/>
      <c r="X2653" s="36"/>
      <c r="Y2653" s="36"/>
      <c r="Z2653" s="36"/>
      <c r="AA2653" s="36"/>
      <c r="AB2653" s="36"/>
      <c r="AC2653" s="36"/>
      <c r="AD2653" s="36"/>
      <c r="AE2653" s="36"/>
      <c r="AR2653" s="191" t="s">
        <v>684</v>
      </c>
      <c r="AT2653" s="191" t="s">
        <v>195</v>
      </c>
      <c r="AU2653" s="191" t="s">
        <v>78</v>
      </c>
      <c r="AY2653" s="19" t="s">
        <v>144</v>
      </c>
      <c r="BE2653" s="192">
        <f>IF(N2653="základní",J2653,0)</f>
        <v>0</v>
      </c>
      <c r="BF2653" s="192">
        <f>IF(N2653="snížená",J2653,0)</f>
        <v>0</v>
      </c>
      <c r="BG2653" s="192">
        <f>IF(N2653="zákl. přenesená",J2653,0)</f>
        <v>0</v>
      </c>
      <c r="BH2653" s="192">
        <f>IF(N2653="sníž. přenesená",J2653,0)</f>
        <v>0</v>
      </c>
      <c r="BI2653" s="192">
        <f>IF(N2653="nulová",J2653,0)</f>
        <v>0</v>
      </c>
      <c r="BJ2653" s="19" t="s">
        <v>74</v>
      </c>
      <c r="BK2653" s="192">
        <f>ROUND(I2653*H2653,2)</f>
        <v>0</v>
      </c>
      <c r="BL2653" s="19" t="s">
        <v>542</v>
      </c>
      <c r="BM2653" s="191" t="s">
        <v>2867</v>
      </c>
    </row>
    <row r="2654" spans="1:65" s="2" customFormat="1" ht="10.199999999999999">
      <c r="A2654" s="36"/>
      <c r="B2654" s="37"/>
      <c r="C2654" s="38"/>
      <c r="D2654" s="193" t="s">
        <v>152</v>
      </c>
      <c r="E2654" s="38"/>
      <c r="F2654" s="194" t="s">
        <v>2868</v>
      </c>
      <c r="G2654" s="38"/>
      <c r="H2654" s="38"/>
      <c r="I2654" s="195"/>
      <c r="J2654" s="38"/>
      <c r="K2654" s="38"/>
      <c r="L2654" s="41"/>
      <c r="M2654" s="196"/>
      <c r="N2654" s="197"/>
      <c r="O2654" s="66"/>
      <c r="P2654" s="66"/>
      <c r="Q2654" s="66"/>
      <c r="R2654" s="66"/>
      <c r="S2654" s="66"/>
      <c r="T2654" s="67"/>
      <c r="U2654" s="36"/>
      <c r="V2654" s="36"/>
      <c r="W2654" s="36"/>
      <c r="X2654" s="36"/>
      <c r="Y2654" s="36"/>
      <c r="Z2654" s="36"/>
      <c r="AA2654" s="36"/>
      <c r="AB2654" s="36"/>
      <c r="AC2654" s="36"/>
      <c r="AD2654" s="36"/>
      <c r="AE2654" s="36"/>
      <c r="AT2654" s="19" t="s">
        <v>152</v>
      </c>
      <c r="AU2654" s="19" t="s">
        <v>78</v>
      </c>
    </row>
    <row r="2655" spans="1:65" s="13" customFormat="1" ht="10.199999999999999">
      <c r="B2655" s="198"/>
      <c r="C2655" s="199"/>
      <c r="D2655" s="200" t="s">
        <v>154</v>
      </c>
      <c r="E2655" s="201" t="s">
        <v>19</v>
      </c>
      <c r="F2655" s="202" t="s">
        <v>2624</v>
      </c>
      <c r="G2655" s="199"/>
      <c r="H2655" s="201" t="s">
        <v>19</v>
      </c>
      <c r="I2655" s="203"/>
      <c r="J2655" s="199"/>
      <c r="K2655" s="199"/>
      <c r="L2655" s="204"/>
      <c r="M2655" s="205"/>
      <c r="N2655" s="206"/>
      <c r="O2655" s="206"/>
      <c r="P2655" s="206"/>
      <c r="Q2655" s="206"/>
      <c r="R2655" s="206"/>
      <c r="S2655" s="206"/>
      <c r="T2655" s="207"/>
      <c r="AT2655" s="208" t="s">
        <v>154</v>
      </c>
      <c r="AU2655" s="208" t="s">
        <v>78</v>
      </c>
      <c r="AV2655" s="13" t="s">
        <v>74</v>
      </c>
      <c r="AW2655" s="13" t="s">
        <v>31</v>
      </c>
      <c r="AX2655" s="13" t="s">
        <v>69</v>
      </c>
      <c r="AY2655" s="208" t="s">
        <v>144</v>
      </c>
    </row>
    <row r="2656" spans="1:65" s="13" customFormat="1" ht="10.199999999999999">
      <c r="B2656" s="198"/>
      <c r="C2656" s="199"/>
      <c r="D2656" s="200" t="s">
        <v>154</v>
      </c>
      <c r="E2656" s="201" t="s">
        <v>19</v>
      </c>
      <c r="F2656" s="202" t="s">
        <v>2673</v>
      </c>
      <c r="G2656" s="199"/>
      <c r="H2656" s="201" t="s">
        <v>19</v>
      </c>
      <c r="I2656" s="203"/>
      <c r="J2656" s="199"/>
      <c r="K2656" s="199"/>
      <c r="L2656" s="204"/>
      <c r="M2656" s="205"/>
      <c r="N2656" s="206"/>
      <c r="O2656" s="206"/>
      <c r="P2656" s="206"/>
      <c r="Q2656" s="206"/>
      <c r="R2656" s="206"/>
      <c r="S2656" s="206"/>
      <c r="T2656" s="207"/>
      <c r="AT2656" s="208" t="s">
        <v>154</v>
      </c>
      <c r="AU2656" s="208" t="s">
        <v>78</v>
      </c>
      <c r="AV2656" s="13" t="s">
        <v>74</v>
      </c>
      <c r="AW2656" s="13" t="s">
        <v>31</v>
      </c>
      <c r="AX2656" s="13" t="s">
        <v>69</v>
      </c>
      <c r="AY2656" s="208" t="s">
        <v>144</v>
      </c>
    </row>
    <row r="2657" spans="1:65" s="14" customFormat="1" ht="10.199999999999999">
      <c r="B2657" s="209"/>
      <c r="C2657" s="210"/>
      <c r="D2657" s="200" t="s">
        <v>154</v>
      </c>
      <c r="E2657" s="211" t="s">
        <v>19</v>
      </c>
      <c r="F2657" s="212" t="s">
        <v>1671</v>
      </c>
      <c r="G2657" s="210"/>
      <c r="H2657" s="213">
        <v>8</v>
      </c>
      <c r="I2657" s="214"/>
      <c r="J2657" s="210"/>
      <c r="K2657" s="210"/>
      <c r="L2657" s="215"/>
      <c r="M2657" s="216"/>
      <c r="N2657" s="217"/>
      <c r="O2657" s="217"/>
      <c r="P2657" s="217"/>
      <c r="Q2657" s="217"/>
      <c r="R2657" s="217"/>
      <c r="S2657" s="217"/>
      <c r="T2657" s="218"/>
      <c r="AT2657" s="219" t="s">
        <v>154</v>
      </c>
      <c r="AU2657" s="219" t="s">
        <v>78</v>
      </c>
      <c r="AV2657" s="14" t="s">
        <v>78</v>
      </c>
      <c r="AW2657" s="14" t="s">
        <v>31</v>
      </c>
      <c r="AX2657" s="14" t="s">
        <v>69</v>
      </c>
      <c r="AY2657" s="219" t="s">
        <v>144</v>
      </c>
    </row>
    <row r="2658" spans="1:65" s="15" customFormat="1" ht="10.199999999999999">
      <c r="B2658" s="220"/>
      <c r="C2658" s="221"/>
      <c r="D2658" s="200" t="s">
        <v>154</v>
      </c>
      <c r="E2658" s="222" t="s">
        <v>19</v>
      </c>
      <c r="F2658" s="223" t="s">
        <v>158</v>
      </c>
      <c r="G2658" s="221"/>
      <c r="H2658" s="224">
        <v>8</v>
      </c>
      <c r="I2658" s="225"/>
      <c r="J2658" s="221"/>
      <c r="K2658" s="221"/>
      <c r="L2658" s="226"/>
      <c r="M2658" s="227"/>
      <c r="N2658" s="228"/>
      <c r="O2658" s="228"/>
      <c r="P2658" s="228"/>
      <c r="Q2658" s="228"/>
      <c r="R2658" s="228"/>
      <c r="S2658" s="228"/>
      <c r="T2658" s="229"/>
      <c r="AT2658" s="230" t="s">
        <v>154</v>
      </c>
      <c r="AU2658" s="230" t="s">
        <v>78</v>
      </c>
      <c r="AV2658" s="15" t="s">
        <v>106</v>
      </c>
      <c r="AW2658" s="15" t="s">
        <v>31</v>
      </c>
      <c r="AX2658" s="15" t="s">
        <v>74</v>
      </c>
      <c r="AY2658" s="230" t="s">
        <v>144</v>
      </c>
    </row>
    <row r="2659" spans="1:65" s="2" customFormat="1" ht="24.15" customHeight="1">
      <c r="A2659" s="36"/>
      <c r="B2659" s="37"/>
      <c r="C2659" s="180" t="s">
        <v>2869</v>
      </c>
      <c r="D2659" s="180" t="s">
        <v>146</v>
      </c>
      <c r="E2659" s="181" t="s">
        <v>2870</v>
      </c>
      <c r="F2659" s="182" t="s">
        <v>2871</v>
      </c>
      <c r="G2659" s="183" t="s">
        <v>653</v>
      </c>
      <c r="H2659" s="184">
        <v>1</v>
      </c>
      <c r="I2659" s="185"/>
      <c r="J2659" s="186">
        <f>ROUND(I2659*H2659,2)</f>
        <v>0</v>
      </c>
      <c r="K2659" s="182" t="s">
        <v>150</v>
      </c>
      <c r="L2659" s="41"/>
      <c r="M2659" s="187" t="s">
        <v>19</v>
      </c>
      <c r="N2659" s="188" t="s">
        <v>40</v>
      </c>
      <c r="O2659" s="66"/>
      <c r="P2659" s="189">
        <f>O2659*H2659</f>
        <v>0</v>
      </c>
      <c r="Q2659" s="189">
        <v>0</v>
      </c>
      <c r="R2659" s="189">
        <f>Q2659*H2659</f>
        <v>0</v>
      </c>
      <c r="S2659" s="189">
        <v>0</v>
      </c>
      <c r="T2659" s="190">
        <f>S2659*H2659</f>
        <v>0</v>
      </c>
      <c r="U2659" s="36"/>
      <c r="V2659" s="36"/>
      <c r="W2659" s="36"/>
      <c r="X2659" s="36"/>
      <c r="Y2659" s="36"/>
      <c r="Z2659" s="36"/>
      <c r="AA2659" s="36"/>
      <c r="AB2659" s="36"/>
      <c r="AC2659" s="36"/>
      <c r="AD2659" s="36"/>
      <c r="AE2659" s="36"/>
      <c r="AR2659" s="191" t="s">
        <v>542</v>
      </c>
      <c r="AT2659" s="191" t="s">
        <v>146</v>
      </c>
      <c r="AU2659" s="191" t="s">
        <v>78</v>
      </c>
      <c r="AY2659" s="19" t="s">
        <v>144</v>
      </c>
      <c r="BE2659" s="192">
        <f>IF(N2659="základní",J2659,0)</f>
        <v>0</v>
      </c>
      <c r="BF2659" s="192">
        <f>IF(N2659="snížená",J2659,0)</f>
        <v>0</v>
      </c>
      <c r="BG2659" s="192">
        <f>IF(N2659="zákl. přenesená",J2659,0)</f>
        <v>0</v>
      </c>
      <c r="BH2659" s="192">
        <f>IF(N2659="sníž. přenesená",J2659,0)</f>
        <v>0</v>
      </c>
      <c r="BI2659" s="192">
        <f>IF(N2659="nulová",J2659,0)</f>
        <v>0</v>
      </c>
      <c r="BJ2659" s="19" t="s">
        <v>74</v>
      </c>
      <c r="BK2659" s="192">
        <f>ROUND(I2659*H2659,2)</f>
        <v>0</v>
      </c>
      <c r="BL2659" s="19" t="s">
        <v>542</v>
      </c>
      <c r="BM2659" s="191" t="s">
        <v>2872</v>
      </c>
    </row>
    <row r="2660" spans="1:65" s="2" customFormat="1" ht="10.199999999999999">
      <c r="A2660" s="36"/>
      <c r="B2660" s="37"/>
      <c r="C2660" s="38"/>
      <c r="D2660" s="193" t="s">
        <v>152</v>
      </c>
      <c r="E2660" s="38"/>
      <c r="F2660" s="194" t="s">
        <v>2873</v>
      </c>
      <c r="G2660" s="38"/>
      <c r="H2660" s="38"/>
      <c r="I2660" s="195"/>
      <c r="J2660" s="38"/>
      <c r="K2660" s="38"/>
      <c r="L2660" s="41"/>
      <c r="M2660" s="196"/>
      <c r="N2660" s="197"/>
      <c r="O2660" s="66"/>
      <c r="P2660" s="66"/>
      <c r="Q2660" s="66"/>
      <c r="R2660" s="66"/>
      <c r="S2660" s="66"/>
      <c r="T2660" s="67"/>
      <c r="U2660" s="36"/>
      <c r="V2660" s="36"/>
      <c r="W2660" s="36"/>
      <c r="X2660" s="36"/>
      <c r="Y2660" s="36"/>
      <c r="Z2660" s="36"/>
      <c r="AA2660" s="36"/>
      <c r="AB2660" s="36"/>
      <c r="AC2660" s="36"/>
      <c r="AD2660" s="36"/>
      <c r="AE2660" s="36"/>
      <c r="AT2660" s="19" t="s">
        <v>152</v>
      </c>
      <c r="AU2660" s="19" t="s">
        <v>78</v>
      </c>
    </row>
    <row r="2661" spans="1:65" s="13" customFormat="1" ht="10.199999999999999">
      <c r="B2661" s="198"/>
      <c r="C2661" s="199"/>
      <c r="D2661" s="200" t="s">
        <v>154</v>
      </c>
      <c r="E2661" s="201" t="s">
        <v>19</v>
      </c>
      <c r="F2661" s="202" t="s">
        <v>2874</v>
      </c>
      <c r="G2661" s="199"/>
      <c r="H2661" s="201" t="s">
        <v>19</v>
      </c>
      <c r="I2661" s="203"/>
      <c r="J2661" s="199"/>
      <c r="K2661" s="199"/>
      <c r="L2661" s="204"/>
      <c r="M2661" s="205"/>
      <c r="N2661" s="206"/>
      <c r="O2661" s="206"/>
      <c r="P2661" s="206"/>
      <c r="Q2661" s="206"/>
      <c r="R2661" s="206"/>
      <c r="S2661" s="206"/>
      <c r="T2661" s="207"/>
      <c r="AT2661" s="208" t="s">
        <v>154</v>
      </c>
      <c r="AU2661" s="208" t="s">
        <v>78</v>
      </c>
      <c r="AV2661" s="13" t="s">
        <v>74</v>
      </c>
      <c r="AW2661" s="13" t="s">
        <v>31</v>
      </c>
      <c r="AX2661" s="13" t="s">
        <v>69</v>
      </c>
      <c r="AY2661" s="208" t="s">
        <v>144</v>
      </c>
    </row>
    <row r="2662" spans="1:65" s="14" customFormat="1" ht="10.199999999999999">
      <c r="B2662" s="209"/>
      <c r="C2662" s="210"/>
      <c r="D2662" s="200" t="s">
        <v>154</v>
      </c>
      <c r="E2662" s="211" t="s">
        <v>19</v>
      </c>
      <c r="F2662" s="212" t="s">
        <v>74</v>
      </c>
      <c r="G2662" s="210"/>
      <c r="H2662" s="213">
        <v>1</v>
      </c>
      <c r="I2662" s="214"/>
      <c r="J2662" s="210"/>
      <c r="K2662" s="210"/>
      <c r="L2662" s="215"/>
      <c r="M2662" s="216"/>
      <c r="N2662" s="217"/>
      <c r="O2662" s="217"/>
      <c r="P2662" s="217"/>
      <c r="Q2662" s="217"/>
      <c r="R2662" s="217"/>
      <c r="S2662" s="217"/>
      <c r="T2662" s="218"/>
      <c r="AT2662" s="219" t="s">
        <v>154</v>
      </c>
      <c r="AU2662" s="219" t="s">
        <v>78</v>
      </c>
      <c r="AV2662" s="14" t="s">
        <v>78</v>
      </c>
      <c r="AW2662" s="14" t="s">
        <v>31</v>
      </c>
      <c r="AX2662" s="14" t="s">
        <v>69</v>
      </c>
      <c r="AY2662" s="219" t="s">
        <v>144</v>
      </c>
    </row>
    <row r="2663" spans="1:65" s="15" customFormat="1" ht="10.199999999999999">
      <c r="B2663" s="220"/>
      <c r="C2663" s="221"/>
      <c r="D2663" s="200" t="s">
        <v>154</v>
      </c>
      <c r="E2663" s="222" t="s">
        <v>19</v>
      </c>
      <c r="F2663" s="223" t="s">
        <v>158</v>
      </c>
      <c r="G2663" s="221"/>
      <c r="H2663" s="224">
        <v>1</v>
      </c>
      <c r="I2663" s="225"/>
      <c r="J2663" s="221"/>
      <c r="K2663" s="221"/>
      <c r="L2663" s="226"/>
      <c r="M2663" s="227"/>
      <c r="N2663" s="228"/>
      <c r="O2663" s="228"/>
      <c r="P2663" s="228"/>
      <c r="Q2663" s="228"/>
      <c r="R2663" s="228"/>
      <c r="S2663" s="228"/>
      <c r="T2663" s="229"/>
      <c r="AT2663" s="230" t="s">
        <v>154</v>
      </c>
      <c r="AU2663" s="230" t="s">
        <v>78</v>
      </c>
      <c r="AV2663" s="15" t="s">
        <v>106</v>
      </c>
      <c r="AW2663" s="15" t="s">
        <v>31</v>
      </c>
      <c r="AX2663" s="15" t="s">
        <v>74</v>
      </c>
      <c r="AY2663" s="230" t="s">
        <v>144</v>
      </c>
    </row>
    <row r="2664" spans="1:65" s="2" customFormat="1" ht="16.5" customHeight="1">
      <c r="A2664" s="36"/>
      <c r="B2664" s="37"/>
      <c r="C2664" s="231" t="s">
        <v>2875</v>
      </c>
      <c r="D2664" s="231" t="s">
        <v>195</v>
      </c>
      <c r="E2664" s="232" t="s">
        <v>2876</v>
      </c>
      <c r="F2664" s="233" t="s">
        <v>2877</v>
      </c>
      <c r="G2664" s="234" t="s">
        <v>250</v>
      </c>
      <c r="H2664" s="235">
        <v>2.35</v>
      </c>
      <c r="I2664" s="236"/>
      <c r="J2664" s="237">
        <f>ROUND(I2664*H2664,2)</f>
        <v>0</v>
      </c>
      <c r="K2664" s="233" t="s">
        <v>150</v>
      </c>
      <c r="L2664" s="238"/>
      <c r="M2664" s="239" t="s">
        <v>19</v>
      </c>
      <c r="N2664" s="240" t="s">
        <v>40</v>
      </c>
      <c r="O2664" s="66"/>
      <c r="P2664" s="189">
        <f>O2664*H2664</f>
        <v>0</v>
      </c>
      <c r="Q2664" s="189">
        <v>1.8E-3</v>
      </c>
      <c r="R2664" s="189">
        <f>Q2664*H2664</f>
        <v>4.2300000000000003E-3</v>
      </c>
      <c r="S2664" s="189">
        <v>0</v>
      </c>
      <c r="T2664" s="190">
        <f>S2664*H2664</f>
        <v>0</v>
      </c>
      <c r="U2664" s="36"/>
      <c r="V2664" s="36"/>
      <c r="W2664" s="36"/>
      <c r="X2664" s="36"/>
      <c r="Y2664" s="36"/>
      <c r="Z2664" s="36"/>
      <c r="AA2664" s="36"/>
      <c r="AB2664" s="36"/>
      <c r="AC2664" s="36"/>
      <c r="AD2664" s="36"/>
      <c r="AE2664" s="36"/>
      <c r="AR2664" s="191" t="s">
        <v>684</v>
      </c>
      <c r="AT2664" s="191" t="s">
        <v>195</v>
      </c>
      <c r="AU2664" s="191" t="s">
        <v>78</v>
      </c>
      <c r="AY2664" s="19" t="s">
        <v>144</v>
      </c>
      <c r="BE2664" s="192">
        <f>IF(N2664="základní",J2664,0)</f>
        <v>0</v>
      </c>
      <c r="BF2664" s="192">
        <f>IF(N2664="snížená",J2664,0)</f>
        <v>0</v>
      </c>
      <c r="BG2664" s="192">
        <f>IF(N2664="zákl. přenesená",J2664,0)</f>
        <v>0</v>
      </c>
      <c r="BH2664" s="192">
        <f>IF(N2664="sníž. přenesená",J2664,0)</f>
        <v>0</v>
      </c>
      <c r="BI2664" s="192">
        <f>IF(N2664="nulová",J2664,0)</f>
        <v>0</v>
      </c>
      <c r="BJ2664" s="19" t="s">
        <v>74</v>
      </c>
      <c r="BK2664" s="192">
        <f>ROUND(I2664*H2664,2)</f>
        <v>0</v>
      </c>
      <c r="BL2664" s="19" t="s">
        <v>542</v>
      </c>
      <c r="BM2664" s="191" t="s">
        <v>2878</v>
      </c>
    </row>
    <row r="2665" spans="1:65" s="2" customFormat="1" ht="10.199999999999999">
      <c r="A2665" s="36"/>
      <c r="B2665" s="37"/>
      <c r="C2665" s="38"/>
      <c r="D2665" s="193" t="s">
        <v>152</v>
      </c>
      <c r="E2665" s="38"/>
      <c r="F2665" s="194" t="s">
        <v>2879</v>
      </c>
      <c r="G2665" s="38"/>
      <c r="H2665" s="38"/>
      <c r="I2665" s="195"/>
      <c r="J2665" s="38"/>
      <c r="K2665" s="38"/>
      <c r="L2665" s="41"/>
      <c r="M2665" s="196"/>
      <c r="N2665" s="197"/>
      <c r="O2665" s="66"/>
      <c r="P2665" s="66"/>
      <c r="Q2665" s="66"/>
      <c r="R2665" s="66"/>
      <c r="S2665" s="66"/>
      <c r="T2665" s="67"/>
      <c r="U2665" s="36"/>
      <c r="V2665" s="36"/>
      <c r="W2665" s="36"/>
      <c r="X2665" s="36"/>
      <c r="Y2665" s="36"/>
      <c r="Z2665" s="36"/>
      <c r="AA2665" s="36"/>
      <c r="AB2665" s="36"/>
      <c r="AC2665" s="36"/>
      <c r="AD2665" s="36"/>
      <c r="AE2665" s="36"/>
      <c r="AT2665" s="19" t="s">
        <v>152</v>
      </c>
      <c r="AU2665" s="19" t="s">
        <v>78</v>
      </c>
    </row>
    <row r="2666" spans="1:65" s="13" customFormat="1" ht="10.199999999999999">
      <c r="B2666" s="198"/>
      <c r="C2666" s="199"/>
      <c r="D2666" s="200" t="s">
        <v>154</v>
      </c>
      <c r="E2666" s="201" t="s">
        <v>19</v>
      </c>
      <c r="F2666" s="202" t="s">
        <v>2880</v>
      </c>
      <c r="G2666" s="199"/>
      <c r="H2666" s="201" t="s">
        <v>19</v>
      </c>
      <c r="I2666" s="203"/>
      <c r="J2666" s="199"/>
      <c r="K2666" s="199"/>
      <c r="L2666" s="204"/>
      <c r="M2666" s="205"/>
      <c r="N2666" s="206"/>
      <c r="O2666" s="206"/>
      <c r="P2666" s="206"/>
      <c r="Q2666" s="206"/>
      <c r="R2666" s="206"/>
      <c r="S2666" s="206"/>
      <c r="T2666" s="207"/>
      <c r="AT2666" s="208" t="s">
        <v>154</v>
      </c>
      <c r="AU2666" s="208" t="s">
        <v>78</v>
      </c>
      <c r="AV2666" s="13" t="s">
        <v>74</v>
      </c>
      <c r="AW2666" s="13" t="s">
        <v>31</v>
      </c>
      <c r="AX2666" s="13" t="s">
        <v>69</v>
      </c>
      <c r="AY2666" s="208" t="s">
        <v>144</v>
      </c>
    </row>
    <row r="2667" spans="1:65" s="13" customFormat="1" ht="10.199999999999999">
      <c r="B2667" s="198"/>
      <c r="C2667" s="199"/>
      <c r="D2667" s="200" t="s">
        <v>154</v>
      </c>
      <c r="E2667" s="201" t="s">
        <v>19</v>
      </c>
      <c r="F2667" s="202" t="s">
        <v>2641</v>
      </c>
      <c r="G2667" s="199"/>
      <c r="H2667" s="201" t="s">
        <v>19</v>
      </c>
      <c r="I2667" s="203"/>
      <c r="J2667" s="199"/>
      <c r="K2667" s="199"/>
      <c r="L2667" s="204"/>
      <c r="M2667" s="205"/>
      <c r="N2667" s="206"/>
      <c r="O2667" s="206"/>
      <c r="P2667" s="206"/>
      <c r="Q2667" s="206"/>
      <c r="R2667" s="206"/>
      <c r="S2667" s="206"/>
      <c r="T2667" s="207"/>
      <c r="AT2667" s="208" t="s">
        <v>154</v>
      </c>
      <c r="AU2667" s="208" t="s">
        <v>78</v>
      </c>
      <c r="AV2667" s="13" t="s">
        <v>74</v>
      </c>
      <c r="AW2667" s="13" t="s">
        <v>31</v>
      </c>
      <c r="AX2667" s="13" t="s">
        <v>69</v>
      </c>
      <c r="AY2667" s="208" t="s">
        <v>144</v>
      </c>
    </row>
    <row r="2668" spans="1:65" s="14" customFormat="1" ht="10.199999999999999">
      <c r="B2668" s="209"/>
      <c r="C2668" s="210"/>
      <c r="D2668" s="200" t="s">
        <v>154</v>
      </c>
      <c r="E2668" s="211" t="s">
        <v>19</v>
      </c>
      <c r="F2668" s="212" t="s">
        <v>2881</v>
      </c>
      <c r="G2668" s="210"/>
      <c r="H2668" s="213">
        <v>2.35</v>
      </c>
      <c r="I2668" s="214"/>
      <c r="J2668" s="210"/>
      <c r="K2668" s="210"/>
      <c r="L2668" s="215"/>
      <c r="M2668" s="216"/>
      <c r="N2668" s="217"/>
      <c r="O2668" s="217"/>
      <c r="P2668" s="217"/>
      <c r="Q2668" s="217"/>
      <c r="R2668" s="217"/>
      <c r="S2668" s="217"/>
      <c r="T2668" s="218"/>
      <c r="AT2668" s="219" t="s">
        <v>154</v>
      </c>
      <c r="AU2668" s="219" t="s">
        <v>78</v>
      </c>
      <c r="AV2668" s="14" t="s">
        <v>78</v>
      </c>
      <c r="AW2668" s="14" t="s">
        <v>31</v>
      </c>
      <c r="AX2668" s="14" t="s">
        <v>69</v>
      </c>
      <c r="AY2668" s="219" t="s">
        <v>144</v>
      </c>
    </row>
    <row r="2669" spans="1:65" s="15" customFormat="1" ht="10.199999999999999">
      <c r="B2669" s="220"/>
      <c r="C2669" s="221"/>
      <c r="D2669" s="200" t="s">
        <v>154</v>
      </c>
      <c r="E2669" s="222" t="s">
        <v>19</v>
      </c>
      <c r="F2669" s="223" t="s">
        <v>158</v>
      </c>
      <c r="G2669" s="221"/>
      <c r="H2669" s="224">
        <v>2.35</v>
      </c>
      <c r="I2669" s="225"/>
      <c r="J2669" s="221"/>
      <c r="K2669" s="221"/>
      <c r="L2669" s="226"/>
      <c r="M2669" s="227"/>
      <c r="N2669" s="228"/>
      <c r="O2669" s="228"/>
      <c r="P2669" s="228"/>
      <c r="Q2669" s="228"/>
      <c r="R2669" s="228"/>
      <c r="S2669" s="228"/>
      <c r="T2669" s="229"/>
      <c r="AT2669" s="230" t="s">
        <v>154</v>
      </c>
      <c r="AU2669" s="230" t="s">
        <v>78</v>
      </c>
      <c r="AV2669" s="15" t="s">
        <v>106</v>
      </c>
      <c r="AW2669" s="15" t="s">
        <v>31</v>
      </c>
      <c r="AX2669" s="15" t="s">
        <v>74</v>
      </c>
      <c r="AY2669" s="230" t="s">
        <v>144</v>
      </c>
    </row>
    <row r="2670" spans="1:65" s="2" customFormat="1" ht="16.5" customHeight="1">
      <c r="A2670" s="36"/>
      <c r="B2670" s="37"/>
      <c r="C2670" s="231" t="s">
        <v>2882</v>
      </c>
      <c r="D2670" s="231" t="s">
        <v>195</v>
      </c>
      <c r="E2670" s="232" t="s">
        <v>2883</v>
      </c>
      <c r="F2670" s="233" t="s">
        <v>2884</v>
      </c>
      <c r="G2670" s="234" t="s">
        <v>653</v>
      </c>
      <c r="H2670" s="235">
        <v>2</v>
      </c>
      <c r="I2670" s="236"/>
      <c r="J2670" s="237">
        <f>ROUND(I2670*H2670,2)</f>
        <v>0</v>
      </c>
      <c r="K2670" s="233" t="s">
        <v>150</v>
      </c>
      <c r="L2670" s="238"/>
      <c r="M2670" s="239" t="s">
        <v>19</v>
      </c>
      <c r="N2670" s="240" t="s">
        <v>40</v>
      </c>
      <c r="O2670" s="66"/>
      <c r="P2670" s="189">
        <f>O2670*H2670</f>
        <v>0</v>
      </c>
      <c r="Q2670" s="189">
        <v>6.0000000000000002E-5</v>
      </c>
      <c r="R2670" s="189">
        <f>Q2670*H2670</f>
        <v>1.2E-4</v>
      </c>
      <c r="S2670" s="189">
        <v>0</v>
      </c>
      <c r="T2670" s="190">
        <f>S2670*H2670</f>
        <v>0</v>
      </c>
      <c r="U2670" s="36"/>
      <c r="V2670" s="36"/>
      <c r="W2670" s="36"/>
      <c r="X2670" s="36"/>
      <c r="Y2670" s="36"/>
      <c r="Z2670" s="36"/>
      <c r="AA2670" s="36"/>
      <c r="AB2670" s="36"/>
      <c r="AC2670" s="36"/>
      <c r="AD2670" s="36"/>
      <c r="AE2670" s="36"/>
      <c r="AR2670" s="191" t="s">
        <v>684</v>
      </c>
      <c r="AT2670" s="191" t="s">
        <v>195</v>
      </c>
      <c r="AU2670" s="191" t="s">
        <v>78</v>
      </c>
      <c r="AY2670" s="19" t="s">
        <v>144</v>
      </c>
      <c r="BE2670" s="192">
        <f>IF(N2670="základní",J2670,0)</f>
        <v>0</v>
      </c>
      <c r="BF2670" s="192">
        <f>IF(N2670="snížená",J2670,0)</f>
        <v>0</v>
      </c>
      <c r="BG2670" s="192">
        <f>IF(N2670="zákl. přenesená",J2670,0)</f>
        <v>0</v>
      </c>
      <c r="BH2670" s="192">
        <f>IF(N2670="sníž. přenesená",J2670,0)</f>
        <v>0</v>
      </c>
      <c r="BI2670" s="192">
        <f>IF(N2670="nulová",J2670,0)</f>
        <v>0</v>
      </c>
      <c r="BJ2670" s="19" t="s">
        <v>74</v>
      </c>
      <c r="BK2670" s="192">
        <f>ROUND(I2670*H2670,2)</f>
        <v>0</v>
      </c>
      <c r="BL2670" s="19" t="s">
        <v>542</v>
      </c>
      <c r="BM2670" s="191" t="s">
        <v>2885</v>
      </c>
    </row>
    <row r="2671" spans="1:65" s="2" customFormat="1" ht="10.199999999999999">
      <c r="A2671" s="36"/>
      <c r="B2671" s="37"/>
      <c r="C2671" s="38"/>
      <c r="D2671" s="193" t="s">
        <v>152</v>
      </c>
      <c r="E2671" s="38"/>
      <c r="F2671" s="194" t="s">
        <v>2886</v>
      </c>
      <c r="G2671" s="38"/>
      <c r="H2671" s="38"/>
      <c r="I2671" s="195"/>
      <c r="J2671" s="38"/>
      <c r="K2671" s="38"/>
      <c r="L2671" s="41"/>
      <c r="M2671" s="196"/>
      <c r="N2671" s="197"/>
      <c r="O2671" s="66"/>
      <c r="P2671" s="66"/>
      <c r="Q2671" s="66"/>
      <c r="R2671" s="66"/>
      <c r="S2671" s="66"/>
      <c r="T2671" s="67"/>
      <c r="U2671" s="36"/>
      <c r="V2671" s="36"/>
      <c r="W2671" s="36"/>
      <c r="X2671" s="36"/>
      <c r="Y2671" s="36"/>
      <c r="Z2671" s="36"/>
      <c r="AA2671" s="36"/>
      <c r="AB2671" s="36"/>
      <c r="AC2671" s="36"/>
      <c r="AD2671" s="36"/>
      <c r="AE2671" s="36"/>
      <c r="AT2671" s="19" t="s">
        <v>152</v>
      </c>
      <c r="AU2671" s="19" t="s">
        <v>78</v>
      </c>
    </row>
    <row r="2672" spans="1:65" s="13" customFormat="1" ht="10.199999999999999">
      <c r="B2672" s="198"/>
      <c r="C2672" s="199"/>
      <c r="D2672" s="200" t="s">
        <v>154</v>
      </c>
      <c r="E2672" s="201" t="s">
        <v>19</v>
      </c>
      <c r="F2672" s="202" t="s">
        <v>2887</v>
      </c>
      <c r="G2672" s="199"/>
      <c r="H2672" s="201" t="s">
        <v>19</v>
      </c>
      <c r="I2672" s="203"/>
      <c r="J2672" s="199"/>
      <c r="K2672" s="199"/>
      <c r="L2672" s="204"/>
      <c r="M2672" s="205"/>
      <c r="N2672" s="206"/>
      <c r="O2672" s="206"/>
      <c r="P2672" s="206"/>
      <c r="Q2672" s="206"/>
      <c r="R2672" s="206"/>
      <c r="S2672" s="206"/>
      <c r="T2672" s="207"/>
      <c r="AT2672" s="208" t="s">
        <v>154</v>
      </c>
      <c r="AU2672" s="208" t="s">
        <v>78</v>
      </c>
      <c r="AV2672" s="13" t="s">
        <v>74</v>
      </c>
      <c r="AW2672" s="13" t="s">
        <v>31</v>
      </c>
      <c r="AX2672" s="13" t="s">
        <v>69</v>
      </c>
      <c r="AY2672" s="208" t="s">
        <v>144</v>
      </c>
    </row>
    <row r="2673" spans="1:65" s="14" customFormat="1" ht="10.199999999999999">
      <c r="B2673" s="209"/>
      <c r="C2673" s="210"/>
      <c r="D2673" s="200" t="s">
        <v>154</v>
      </c>
      <c r="E2673" s="211" t="s">
        <v>19</v>
      </c>
      <c r="F2673" s="212" t="s">
        <v>78</v>
      </c>
      <c r="G2673" s="210"/>
      <c r="H2673" s="213">
        <v>2</v>
      </c>
      <c r="I2673" s="214"/>
      <c r="J2673" s="210"/>
      <c r="K2673" s="210"/>
      <c r="L2673" s="215"/>
      <c r="M2673" s="216"/>
      <c r="N2673" s="217"/>
      <c r="O2673" s="217"/>
      <c r="P2673" s="217"/>
      <c r="Q2673" s="217"/>
      <c r="R2673" s="217"/>
      <c r="S2673" s="217"/>
      <c r="T2673" s="218"/>
      <c r="AT2673" s="219" t="s">
        <v>154</v>
      </c>
      <c r="AU2673" s="219" t="s">
        <v>78</v>
      </c>
      <c r="AV2673" s="14" t="s">
        <v>78</v>
      </c>
      <c r="AW2673" s="14" t="s">
        <v>31</v>
      </c>
      <c r="AX2673" s="14" t="s">
        <v>69</v>
      </c>
      <c r="AY2673" s="219" t="s">
        <v>144</v>
      </c>
    </row>
    <row r="2674" spans="1:65" s="15" customFormat="1" ht="10.199999999999999">
      <c r="B2674" s="220"/>
      <c r="C2674" s="221"/>
      <c r="D2674" s="200" t="s">
        <v>154</v>
      </c>
      <c r="E2674" s="222" t="s">
        <v>19</v>
      </c>
      <c r="F2674" s="223" t="s">
        <v>158</v>
      </c>
      <c r="G2674" s="221"/>
      <c r="H2674" s="224">
        <v>2</v>
      </c>
      <c r="I2674" s="225"/>
      <c r="J2674" s="221"/>
      <c r="K2674" s="221"/>
      <c r="L2674" s="226"/>
      <c r="M2674" s="227"/>
      <c r="N2674" s="228"/>
      <c r="O2674" s="228"/>
      <c r="P2674" s="228"/>
      <c r="Q2674" s="228"/>
      <c r="R2674" s="228"/>
      <c r="S2674" s="228"/>
      <c r="T2674" s="229"/>
      <c r="AT2674" s="230" t="s">
        <v>154</v>
      </c>
      <c r="AU2674" s="230" t="s">
        <v>78</v>
      </c>
      <c r="AV2674" s="15" t="s">
        <v>106</v>
      </c>
      <c r="AW2674" s="15" t="s">
        <v>31</v>
      </c>
      <c r="AX2674" s="15" t="s">
        <v>74</v>
      </c>
      <c r="AY2674" s="230" t="s">
        <v>144</v>
      </c>
    </row>
    <row r="2675" spans="1:65" s="2" customFormat="1" ht="24.15" customHeight="1">
      <c r="A2675" s="36"/>
      <c r="B2675" s="37"/>
      <c r="C2675" s="180" t="s">
        <v>2888</v>
      </c>
      <c r="D2675" s="180" t="s">
        <v>146</v>
      </c>
      <c r="E2675" s="181" t="s">
        <v>2889</v>
      </c>
      <c r="F2675" s="182" t="s">
        <v>2890</v>
      </c>
      <c r="G2675" s="183" t="s">
        <v>1908</v>
      </c>
      <c r="H2675" s="256"/>
      <c r="I2675" s="185"/>
      <c r="J2675" s="186">
        <f>ROUND(I2675*H2675,2)</f>
        <v>0</v>
      </c>
      <c r="K2675" s="182" t="s">
        <v>150</v>
      </c>
      <c r="L2675" s="41"/>
      <c r="M2675" s="187" t="s">
        <v>19</v>
      </c>
      <c r="N2675" s="188" t="s">
        <v>40</v>
      </c>
      <c r="O2675" s="66"/>
      <c r="P2675" s="189">
        <f>O2675*H2675</f>
        <v>0</v>
      </c>
      <c r="Q2675" s="189">
        <v>0</v>
      </c>
      <c r="R2675" s="189">
        <f>Q2675*H2675</f>
        <v>0</v>
      </c>
      <c r="S2675" s="189">
        <v>0</v>
      </c>
      <c r="T2675" s="190">
        <f>S2675*H2675</f>
        <v>0</v>
      </c>
      <c r="U2675" s="36"/>
      <c r="V2675" s="36"/>
      <c r="W2675" s="36"/>
      <c r="X2675" s="36"/>
      <c r="Y2675" s="36"/>
      <c r="Z2675" s="36"/>
      <c r="AA2675" s="36"/>
      <c r="AB2675" s="36"/>
      <c r="AC2675" s="36"/>
      <c r="AD2675" s="36"/>
      <c r="AE2675" s="36"/>
      <c r="AR2675" s="191" t="s">
        <v>542</v>
      </c>
      <c r="AT2675" s="191" t="s">
        <v>146</v>
      </c>
      <c r="AU2675" s="191" t="s">
        <v>78</v>
      </c>
      <c r="AY2675" s="19" t="s">
        <v>144</v>
      </c>
      <c r="BE2675" s="192">
        <f>IF(N2675="základní",J2675,0)</f>
        <v>0</v>
      </c>
      <c r="BF2675" s="192">
        <f>IF(N2675="snížená",J2675,0)</f>
        <v>0</v>
      </c>
      <c r="BG2675" s="192">
        <f>IF(N2675="zákl. přenesená",J2675,0)</f>
        <v>0</v>
      </c>
      <c r="BH2675" s="192">
        <f>IF(N2675="sníž. přenesená",J2675,0)</f>
        <v>0</v>
      </c>
      <c r="BI2675" s="192">
        <f>IF(N2675="nulová",J2675,0)</f>
        <v>0</v>
      </c>
      <c r="BJ2675" s="19" t="s">
        <v>74</v>
      </c>
      <c r="BK2675" s="192">
        <f>ROUND(I2675*H2675,2)</f>
        <v>0</v>
      </c>
      <c r="BL2675" s="19" t="s">
        <v>542</v>
      </c>
      <c r="BM2675" s="191" t="s">
        <v>2891</v>
      </c>
    </row>
    <row r="2676" spans="1:65" s="2" customFormat="1" ht="10.199999999999999">
      <c r="A2676" s="36"/>
      <c r="B2676" s="37"/>
      <c r="C2676" s="38"/>
      <c r="D2676" s="193" t="s">
        <v>152</v>
      </c>
      <c r="E2676" s="38"/>
      <c r="F2676" s="194" t="s">
        <v>2892</v>
      </c>
      <c r="G2676" s="38"/>
      <c r="H2676" s="38"/>
      <c r="I2676" s="195"/>
      <c r="J2676" s="38"/>
      <c r="K2676" s="38"/>
      <c r="L2676" s="41"/>
      <c r="M2676" s="196"/>
      <c r="N2676" s="197"/>
      <c r="O2676" s="66"/>
      <c r="P2676" s="66"/>
      <c r="Q2676" s="66"/>
      <c r="R2676" s="66"/>
      <c r="S2676" s="66"/>
      <c r="T2676" s="67"/>
      <c r="U2676" s="36"/>
      <c r="V2676" s="36"/>
      <c r="W2676" s="36"/>
      <c r="X2676" s="36"/>
      <c r="Y2676" s="36"/>
      <c r="Z2676" s="36"/>
      <c r="AA2676" s="36"/>
      <c r="AB2676" s="36"/>
      <c r="AC2676" s="36"/>
      <c r="AD2676" s="36"/>
      <c r="AE2676" s="36"/>
      <c r="AT2676" s="19" t="s">
        <v>152</v>
      </c>
      <c r="AU2676" s="19" t="s">
        <v>78</v>
      </c>
    </row>
    <row r="2677" spans="1:65" s="12" customFormat="1" ht="22.8" customHeight="1">
      <c r="B2677" s="164"/>
      <c r="C2677" s="165"/>
      <c r="D2677" s="166" t="s">
        <v>68</v>
      </c>
      <c r="E2677" s="178" t="s">
        <v>2893</v>
      </c>
      <c r="F2677" s="178" t="s">
        <v>2894</v>
      </c>
      <c r="G2677" s="165"/>
      <c r="H2677" s="165"/>
      <c r="I2677" s="168"/>
      <c r="J2677" s="179">
        <f>BK2677</f>
        <v>0</v>
      </c>
      <c r="K2677" s="165"/>
      <c r="L2677" s="170"/>
      <c r="M2677" s="171"/>
      <c r="N2677" s="172"/>
      <c r="O2677" s="172"/>
      <c r="P2677" s="173">
        <f>SUM(P2678:P2847)</f>
        <v>0</v>
      </c>
      <c r="Q2677" s="172"/>
      <c r="R2677" s="173">
        <f>SUM(R2678:R2847)</f>
        <v>0.28018920999999991</v>
      </c>
      <c r="S2677" s="172"/>
      <c r="T2677" s="174">
        <f>SUM(T2678:T2847)</f>
        <v>1.1340000000000001</v>
      </c>
      <c r="AR2677" s="175" t="s">
        <v>78</v>
      </c>
      <c r="AT2677" s="176" t="s">
        <v>68</v>
      </c>
      <c r="AU2677" s="176" t="s">
        <v>74</v>
      </c>
      <c r="AY2677" s="175" t="s">
        <v>144</v>
      </c>
      <c r="BK2677" s="177">
        <f>SUM(BK2678:BK2847)</f>
        <v>0</v>
      </c>
    </row>
    <row r="2678" spans="1:65" s="2" customFormat="1" ht="16.5" customHeight="1">
      <c r="A2678" s="36"/>
      <c r="B2678" s="37"/>
      <c r="C2678" s="180" t="s">
        <v>2895</v>
      </c>
      <c r="D2678" s="180" t="s">
        <v>146</v>
      </c>
      <c r="E2678" s="181" t="s">
        <v>2896</v>
      </c>
      <c r="F2678" s="182" t="s">
        <v>2897</v>
      </c>
      <c r="G2678" s="183" t="s">
        <v>653</v>
      </c>
      <c r="H2678" s="184">
        <v>1</v>
      </c>
      <c r="I2678" s="185"/>
      <c r="J2678" s="186">
        <f>ROUND(I2678*H2678,2)</f>
        <v>0</v>
      </c>
      <c r="K2678" s="182" t="s">
        <v>150</v>
      </c>
      <c r="L2678" s="41"/>
      <c r="M2678" s="187" t="s">
        <v>19</v>
      </c>
      <c r="N2678" s="188" t="s">
        <v>40</v>
      </c>
      <c r="O2678" s="66"/>
      <c r="P2678" s="189">
        <f>O2678*H2678</f>
        <v>0</v>
      </c>
      <c r="Q2678" s="189">
        <v>0</v>
      </c>
      <c r="R2678" s="189">
        <f>Q2678*H2678</f>
        <v>0</v>
      </c>
      <c r="S2678" s="189">
        <v>0</v>
      </c>
      <c r="T2678" s="190">
        <f>S2678*H2678</f>
        <v>0</v>
      </c>
      <c r="U2678" s="36"/>
      <c r="V2678" s="36"/>
      <c r="W2678" s="36"/>
      <c r="X2678" s="36"/>
      <c r="Y2678" s="36"/>
      <c r="Z2678" s="36"/>
      <c r="AA2678" s="36"/>
      <c r="AB2678" s="36"/>
      <c r="AC2678" s="36"/>
      <c r="AD2678" s="36"/>
      <c r="AE2678" s="36"/>
      <c r="AR2678" s="191" t="s">
        <v>542</v>
      </c>
      <c r="AT2678" s="191" t="s">
        <v>146</v>
      </c>
      <c r="AU2678" s="191" t="s">
        <v>78</v>
      </c>
      <c r="AY2678" s="19" t="s">
        <v>144</v>
      </c>
      <c r="BE2678" s="192">
        <f>IF(N2678="základní",J2678,0)</f>
        <v>0</v>
      </c>
      <c r="BF2678" s="192">
        <f>IF(N2678="snížená",J2678,0)</f>
        <v>0</v>
      </c>
      <c r="BG2678" s="192">
        <f>IF(N2678="zákl. přenesená",J2678,0)</f>
        <v>0</v>
      </c>
      <c r="BH2678" s="192">
        <f>IF(N2678="sníž. přenesená",J2678,0)</f>
        <v>0</v>
      </c>
      <c r="BI2678" s="192">
        <f>IF(N2678="nulová",J2678,0)</f>
        <v>0</v>
      </c>
      <c r="BJ2678" s="19" t="s">
        <v>74</v>
      </c>
      <c r="BK2678" s="192">
        <f>ROUND(I2678*H2678,2)</f>
        <v>0</v>
      </c>
      <c r="BL2678" s="19" t="s">
        <v>542</v>
      </c>
      <c r="BM2678" s="191" t="s">
        <v>2898</v>
      </c>
    </row>
    <row r="2679" spans="1:65" s="2" customFormat="1" ht="10.199999999999999">
      <c r="A2679" s="36"/>
      <c r="B2679" s="37"/>
      <c r="C2679" s="38"/>
      <c r="D2679" s="193" t="s">
        <v>152</v>
      </c>
      <c r="E2679" s="38"/>
      <c r="F2679" s="194" t="s">
        <v>2899</v>
      </c>
      <c r="G2679" s="38"/>
      <c r="H2679" s="38"/>
      <c r="I2679" s="195"/>
      <c r="J2679" s="38"/>
      <c r="K2679" s="38"/>
      <c r="L2679" s="41"/>
      <c r="M2679" s="196"/>
      <c r="N2679" s="197"/>
      <c r="O2679" s="66"/>
      <c r="P2679" s="66"/>
      <c r="Q2679" s="66"/>
      <c r="R2679" s="66"/>
      <c r="S2679" s="66"/>
      <c r="T2679" s="67"/>
      <c r="U2679" s="36"/>
      <c r="V2679" s="36"/>
      <c r="W2679" s="36"/>
      <c r="X2679" s="36"/>
      <c r="Y2679" s="36"/>
      <c r="Z2679" s="36"/>
      <c r="AA2679" s="36"/>
      <c r="AB2679" s="36"/>
      <c r="AC2679" s="36"/>
      <c r="AD2679" s="36"/>
      <c r="AE2679" s="36"/>
      <c r="AT2679" s="19" t="s">
        <v>152</v>
      </c>
      <c r="AU2679" s="19" t="s">
        <v>78</v>
      </c>
    </row>
    <row r="2680" spans="1:65" s="13" customFormat="1" ht="10.199999999999999">
      <c r="B2680" s="198"/>
      <c r="C2680" s="199"/>
      <c r="D2680" s="200" t="s">
        <v>154</v>
      </c>
      <c r="E2680" s="201" t="s">
        <v>19</v>
      </c>
      <c r="F2680" s="202" t="s">
        <v>2900</v>
      </c>
      <c r="G2680" s="199"/>
      <c r="H2680" s="201" t="s">
        <v>19</v>
      </c>
      <c r="I2680" s="203"/>
      <c r="J2680" s="199"/>
      <c r="K2680" s="199"/>
      <c r="L2680" s="204"/>
      <c r="M2680" s="205"/>
      <c r="N2680" s="206"/>
      <c r="O2680" s="206"/>
      <c r="P2680" s="206"/>
      <c r="Q2680" s="206"/>
      <c r="R2680" s="206"/>
      <c r="S2680" s="206"/>
      <c r="T2680" s="207"/>
      <c r="AT2680" s="208" t="s">
        <v>154</v>
      </c>
      <c r="AU2680" s="208" t="s">
        <v>78</v>
      </c>
      <c r="AV2680" s="13" t="s">
        <v>74</v>
      </c>
      <c r="AW2680" s="13" t="s">
        <v>31</v>
      </c>
      <c r="AX2680" s="13" t="s">
        <v>69</v>
      </c>
      <c r="AY2680" s="208" t="s">
        <v>144</v>
      </c>
    </row>
    <row r="2681" spans="1:65" s="13" customFormat="1" ht="10.199999999999999">
      <c r="B2681" s="198"/>
      <c r="C2681" s="199"/>
      <c r="D2681" s="200" t="s">
        <v>154</v>
      </c>
      <c r="E2681" s="201" t="s">
        <v>19</v>
      </c>
      <c r="F2681" s="202" t="s">
        <v>2901</v>
      </c>
      <c r="G2681" s="199"/>
      <c r="H2681" s="201" t="s">
        <v>19</v>
      </c>
      <c r="I2681" s="203"/>
      <c r="J2681" s="199"/>
      <c r="K2681" s="199"/>
      <c r="L2681" s="204"/>
      <c r="M2681" s="205"/>
      <c r="N2681" s="206"/>
      <c r="O2681" s="206"/>
      <c r="P2681" s="206"/>
      <c r="Q2681" s="206"/>
      <c r="R2681" s="206"/>
      <c r="S2681" s="206"/>
      <c r="T2681" s="207"/>
      <c r="AT2681" s="208" t="s">
        <v>154</v>
      </c>
      <c r="AU2681" s="208" t="s">
        <v>78</v>
      </c>
      <c r="AV2681" s="13" t="s">
        <v>74</v>
      </c>
      <c r="AW2681" s="13" t="s">
        <v>31</v>
      </c>
      <c r="AX2681" s="13" t="s">
        <v>69</v>
      </c>
      <c r="AY2681" s="208" t="s">
        <v>144</v>
      </c>
    </row>
    <row r="2682" spans="1:65" s="14" customFormat="1" ht="10.199999999999999">
      <c r="B2682" s="209"/>
      <c r="C2682" s="210"/>
      <c r="D2682" s="200" t="s">
        <v>154</v>
      </c>
      <c r="E2682" s="211" t="s">
        <v>19</v>
      </c>
      <c r="F2682" s="212" t="s">
        <v>74</v>
      </c>
      <c r="G2682" s="210"/>
      <c r="H2682" s="213">
        <v>1</v>
      </c>
      <c r="I2682" s="214"/>
      <c r="J2682" s="210"/>
      <c r="K2682" s="210"/>
      <c r="L2682" s="215"/>
      <c r="M2682" s="216"/>
      <c r="N2682" s="217"/>
      <c r="O2682" s="217"/>
      <c r="P2682" s="217"/>
      <c r="Q2682" s="217"/>
      <c r="R2682" s="217"/>
      <c r="S2682" s="217"/>
      <c r="T2682" s="218"/>
      <c r="AT2682" s="219" t="s">
        <v>154</v>
      </c>
      <c r="AU2682" s="219" t="s">
        <v>78</v>
      </c>
      <c r="AV2682" s="14" t="s">
        <v>78</v>
      </c>
      <c r="AW2682" s="14" t="s">
        <v>31</v>
      </c>
      <c r="AX2682" s="14" t="s">
        <v>69</v>
      </c>
      <c r="AY2682" s="219" t="s">
        <v>144</v>
      </c>
    </row>
    <row r="2683" spans="1:65" s="15" customFormat="1" ht="10.199999999999999">
      <c r="B2683" s="220"/>
      <c r="C2683" s="221"/>
      <c r="D2683" s="200" t="s">
        <v>154</v>
      </c>
      <c r="E2683" s="222" t="s">
        <v>19</v>
      </c>
      <c r="F2683" s="223" t="s">
        <v>158</v>
      </c>
      <c r="G2683" s="221"/>
      <c r="H2683" s="224">
        <v>1</v>
      </c>
      <c r="I2683" s="225"/>
      <c r="J2683" s="221"/>
      <c r="K2683" s="221"/>
      <c r="L2683" s="226"/>
      <c r="M2683" s="227"/>
      <c r="N2683" s="228"/>
      <c r="O2683" s="228"/>
      <c r="P2683" s="228"/>
      <c r="Q2683" s="228"/>
      <c r="R2683" s="228"/>
      <c r="S2683" s="228"/>
      <c r="T2683" s="229"/>
      <c r="AT2683" s="230" t="s">
        <v>154</v>
      </c>
      <c r="AU2683" s="230" t="s">
        <v>78</v>
      </c>
      <c r="AV2683" s="15" t="s">
        <v>106</v>
      </c>
      <c r="AW2683" s="15" t="s">
        <v>31</v>
      </c>
      <c r="AX2683" s="15" t="s">
        <v>74</v>
      </c>
      <c r="AY2683" s="230" t="s">
        <v>144</v>
      </c>
    </row>
    <row r="2684" spans="1:65" s="2" customFormat="1" ht="16.5" customHeight="1">
      <c r="A2684" s="36"/>
      <c r="B2684" s="37"/>
      <c r="C2684" s="231" t="s">
        <v>2902</v>
      </c>
      <c r="D2684" s="231" t="s">
        <v>195</v>
      </c>
      <c r="E2684" s="232" t="s">
        <v>2903</v>
      </c>
      <c r="F2684" s="233" t="s">
        <v>2904</v>
      </c>
      <c r="G2684" s="234" t="s">
        <v>653</v>
      </c>
      <c r="H2684" s="235">
        <v>1</v>
      </c>
      <c r="I2684" s="236"/>
      <c r="J2684" s="237">
        <f>ROUND(I2684*H2684,2)</f>
        <v>0</v>
      </c>
      <c r="K2684" s="233" t="s">
        <v>19</v>
      </c>
      <c r="L2684" s="238"/>
      <c r="M2684" s="239" t="s">
        <v>19</v>
      </c>
      <c r="N2684" s="240" t="s">
        <v>40</v>
      </c>
      <c r="O2684" s="66"/>
      <c r="P2684" s="189">
        <f>O2684*H2684</f>
        <v>0</v>
      </c>
      <c r="Q2684" s="189">
        <v>8.0999999999999996E-3</v>
      </c>
      <c r="R2684" s="189">
        <f>Q2684*H2684</f>
        <v>8.0999999999999996E-3</v>
      </c>
      <c r="S2684" s="189">
        <v>0</v>
      </c>
      <c r="T2684" s="190">
        <f>S2684*H2684</f>
        <v>0</v>
      </c>
      <c r="U2684" s="36"/>
      <c r="V2684" s="36"/>
      <c r="W2684" s="36"/>
      <c r="X2684" s="36"/>
      <c r="Y2684" s="36"/>
      <c r="Z2684" s="36"/>
      <c r="AA2684" s="36"/>
      <c r="AB2684" s="36"/>
      <c r="AC2684" s="36"/>
      <c r="AD2684" s="36"/>
      <c r="AE2684" s="36"/>
      <c r="AR2684" s="191" t="s">
        <v>684</v>
      </c>
      <c r="AT2684" s="191" t="s">
        <v>195</v>
      </c>
      <c r="AU2684" s="191" t="s">
        <v>78</v>
      </c>
      <c r="AY2684" s="19" t="s">
        <v>144</v>
      </c>
      <c r="BE2684" s="192">
        <f>IF(N2684="základní",J2684,0)</f>
        <v>0</v>
      </c>
      <c r="BF2684" s="192">
        <f>IF(N2684="snížená",J2684,0)</f>
        <v>0</v>
      </c>
      <c r="BG2684" s="192">
        <f>IF(N2684="zákl. přenesená",J2684,0)</f>
        <v>0</v>
      </c>
      <c r="BH2684" s="192">
        <f>IF(N2684="sníž. přenesená",J2684,0)</f>
        <v>0</v>
      </c>
      <c r="BI2684" s="192">
        <f>IF(N2684="nulová",J2684,0)</f>
        <v>0</v>
      </c>
      <c r="BJ2684" s="19" t="s">
        <v>74</v>
      </c>
      <c r="BK2684" s="192">
        <f>ROUND(I2684*H2684,2)</f>
        <v>0</v>
      </c>
      <c r="BL2684" s="19" t="s">
        <v>542</v>
      </c>
      <c r="BM2684" s="191" t="s">
        <v>2905</v>
      </c>
    </row>
    <row r="2685" spans="1:65" s="13" customFormat="1" ht="10.199999999999999">
      <c r="B2685" s="198"/>
      <c r="C2685" s="199"/>
      <c r="D2685" s="200" t="s">
        <v>154</v>
      </c>
      <c r="E2685" s="201" t="s">
        <v>19</v>
      </c>
      <c r="F2685" s="202" t="s">
        <v>2906</v>
      </c>
      <c r="G2685" s="199"/>
      <c r="H2685" s="201" t="s">
        <v>19</v>
      </c>
      <c r="I2685" s="203"/>
      <c r="J2685" s="199"/>
      <c r="K2685" s="199"/>
      <c r="L2685" s="204"/>
      <c r="M2685" s="205"/>
      <c r="N2685" s="206"/>
      <c r="O2685" s="206"/>
      <c r="P2685" s="206"/>
      <c r="Q2685" s="206"/>
      <c r="R2685" s="206"/>
      <c r="S2685" s="206"/>
      <c r="T2685" s="207"/>
      <c r="AT2685" s="208" t="s">
        <v>154</v>
      </c>
      <c r="AU2685" s="208" t="s">
        <v>78</v>
      </c>
      <c r="AV2685" s="13" t="s">
        <v>74</v>
      </c>
      <c r="AW2685" s="13" t="s">
        <v>31</v>
      </c>
      <c r="AX2685" s="13" t="s">
        <v>69</v>
      </c>
      <c r="AY2685" s="208" t="s">
        <v>144</v>
      </c>
    </row>
    <row r="2686" spans="1:65" s="14" customFormat="1" ht="10.199999999999999">
      <c r="B2686" s="209"/>
      <c r="C2686" s="210"/>
      <c r="D2686" s="200" t="s">
        <v>154</v>
      </c>
      <c r="E2686" s="211" t="s">
        <v>19</v>
      </c>
      <c r="F2686" s="212" t="s">
        <v>74</v>
      </c>
      <c r="G2686" s="210"/>
      <c r="H2686" s="213">
        <v>1</v>
      </c>
      <c r="I2686" s="214"/>
      <c r="J2686" s="210"/>
      <c r="K2686" s="210"/>
      <c r="L2686" s="215"/>
      <c r="M2686" s="216"/>
      <c r="N2686" s="217"/>
      <c r="O2686" s="217"/>
      <c r="P2686" s="217"/>
      <c r="Q2686" s="217"/>
      <c r="R2686" s="217"/>
      <c r="S2686" s="217"/>
      <c r="T2686" s="218"/>
      <c r="AT2686" s="219" t="s">
        <v>154</v>
      </c>
      <c r="AU2686" s="219" t="s">
        <v>78</v>
      </c>
      <c r="AV2686" s="14" t="s">
        <v>78</v>
      </c>
      <c r="AW2686" s="14" t="s">
        <v>31</v>
      </c>
      <c r="AX2686" s="14" t="s">
        <v>69</v>
      </c>
      <c r="AY2686" s="219" t="s">
        <v>144</v>
      </c>
    </row>
    <row r="2687" spans="1:65" s="15" customFormat="1" ht="10.199999999999999">
      <c r="B2687" s="220"/>
      <c r="C2687" s="221"/>
      <c r="D2687" s="200" t="s">
        <v>154</v>
      </c>
      <c r="E2687" s="222" t="s">
        <v>19</v>
      </c>
      <c r="F2687" s="223" t="s">
        <v>158</v>
      </c>
      <c r="G2687" s="221"/>
      <c r="H2687" s="224">
        <v>1</v>
      </c>
      <c r="I2687" s="225"/>
      <c r="J2687" s="221"/>
      <c r="K2687" s="221"/>
      <c r="L2687" s="226"/>
      <c r="M2687" s="227"/>
      <c r="N2687" s="228"/>
      <c r="O2687" s="228"/>
      <c r="P2687" s="228"/>
      <c r="Q2687" s="228"/>
      <c r="R2687" s="228"/>
      <c r="S2687" s="228"/>
      <c r="T2687" s="229"/>
      <c r="AT2687" s="230" t="s">
        <v>154</v>
      </c>
      <c r="AU2687" s="230" t="s">
        <v>78</v>
      </c>
      <c r="AV2687" s="15" t="s">
        <v>106</v>
      </c>
      <c r="AW2687" s="15" t="s">
        <v>31</v>
      </c>
      <c r="AX2687" s="15" t="s">
        <v>74</v>
      </c>
      <c r="AY2687" s="230" t="s">
        <v>144</v>
      </c>
    </row>
    <row r="2688" spans="1:65" s="2" customFormat="1" ht="16.5" customHeight="1">
      <c r="A2688" s="36"/>
      <c r="B2688" s="37"/>
      <c r="C2688" s="180" t="s">
        <v>2907</v>
      </c>
      <c r="D2688" s="180" t="s">
        <v>146</v>
      </c>
      <c r="E2688" s="181" t="s">
        <v>2908</v>
      </c>
      <c r="F2688" s="182" t="s">
        <v>2909</v>
      </c>
      <c r="G2688" s="183" t="s">
        <v>653</v>
      </c>
      <c r="H2688" s="184">
        <v>4</v>
      </c>
      <c r="I2688" s="185"/>
      <c r="J2688" s="186">
        <f>ROUND(I2688*H2688,2)</f>
        <v>0</v>
      </c>
      <c r="K2688" s="182" t="s">
        <v>150</v>
      </c>
      <c r="L2688" s="41"/>
      <c r="M2688" s="187" t="s">
        <v>19</v>
      </c>
      <c r="N2688" s="188" t="s">
        <v>40</v>
      </c>
      <c r="O2688" s="66"/>
      <c r="P2688" s="189">
        <f>O2688*H2688</f>
        <v>0</v>
      </c>
      <c r="Q2688" s="189">
        <v>0</v>
      </c>
      <c r="R2688" s="189">
        <f>Q2688*H2688</f>
        <v>0</v>
      </c>
      <c r="S2688" s="189">
        <v>0</v>
      </c>
      <c r="T2688" s="190">
        <f>S2688*H2688</f>
        <v>0</v>
      </c>
      <c r="U2688" s="36"/>
      <c r="V2688" s="36"/>
      <c r="W2688" s="36"/>
      <c r="X2688" s="36"/>
      <c r="Y2688" s="36"/>
      <c r="Z2688" s="36"/>
      <c r="AA2688" s="36"/>
      <c r="AB2688" s="36"/>
      <c r="AC2688" s="36"/>
      <c r="AD2688" s="36"/>
      <c r="AE2688" s="36"/>
      <c r="AR2688" s="191" t="s">
        <v>542</v>
      </c>
      <c r="AT2688" s="191" t="s">
        <v>146</v>
      </c>
      <c r="AU2688" s="191" t="s">
        <v>78</v>
      </c>
      <c r="AY2688" s="19" t="s">
        <v>144</v>
      </c>
      <c r="BE2688" s="192">
        <f>IF(N2688="základní",J2688,0)</f>
        <v>0</v>
      </c>
      <c r="BF2688" s="192">
        <f>IF(N2688="snížená",J2688,0)</f>
        <v>0</v>
      </c>
      <c r="BG2688" s="192">
        <f>IF(N2688="zákl. přenesená",J2688,0)</f>
        <v>0</v>
      </c>
      <c r="BH2688" s="192">
        <f>IF(N2688="sníž. přenesená",J2688,0)</f>
        <v>0</v>
      </c>
      <c r="BI2688" s="192">
        <f>IF(N2688="nulová",J2688,0)</f>
        <v>0</v>
      </c>
      <c r="BJ2688" s="19" t="s">
        <v>74</v>
      </c>
      <c r="BK2688" s="192">
        <f>ROUND(I2688*H2688,2)</f>
        <v>0</v>
      </c>
      <c r="BL2688" s="19" t="s">
        <v>542</v>
      </c>
      <c r="BM2688" s="191" t="s">
        <v>2910</v>
      </c>
    </row>
    <row r="2689" spans="1:65" s="2" customFormat="1" ht="10.199999999999999">
      <c r="A2689" s="36"/>
      <c r="B2689" s="37"/>
      <c r="C2689" s="38"/>
      <c r="D2689" s="193" t="s">
        <v>152</v>
      </c>
      <c r="E2689" s="38"/>
      <c r="F2689" s="194" t="s">
        <v>2911</v>
      </c>
      <c r="G2689" s="38"/>
      <c r="H2689" s="38"/>
      <c r="I2689" s="195"/>
      <c r="J2689" s="38"/>
      <c r="K2689" s="38"/>
      <c r="L2689" s="41"/>
      <c r="M2689" s="196"/>
      <c r="N2689" s="197"/>
      <c r="O2689" s="66"/>
      <c r="P2689" s="66"/>
      <c r="Q2689" s="66"/>
      <c r="R2689" s="66"/>
      <c r="S2689" s="66"/>
      <c r="T2689" s="67"/>
      <c r="U2689" s="36"/>
      <c r="V2689" s="36"/>
      <c r="W2689" s="36"/>
      <c r="X2689" s="36"/>
      <c r="Y2689" s="36"/>
      <c r="Z2689" s="36"/>
      <c r="AA2689" s="36"/>
      <c r="AB2689" s="36"/>
      <c r="AC2689" s="36"/>
      <c r="AD2689" s="36"/>
      <c r="AE2689" s="36"/>
      <c r="AT2689" s="19" t="s">
        <v>152</v>
      </c>
      <c r="AU2689" s="19" t="s">
        <v>78</v>
      </c>
    </row>
    <row r="2690" spans="1:65" s="13" customFormat="1" ht="10.199999999999999">
      <c r="B2690" s="198"/>
      <c r="C2690" s="199"/>
      <c r="D2690" s="200" t="s">
        <v>154</v>
      </c>
      <c r="E2690" s="201" t="s">
        <v>19</v>
      </c>
      <c r="F2690" s="202" t="s">
        <v>2900</v>
      </c>
      <c r="G2690" s="199"/>
      <c r="H2690" s="201" t="s">
        <v>19</v>
      </c>
      <c r="I2690" s="203"/>
      <c r="J2690" s="199"/>
      <c r="K2690" s="199"/>
      <c r="L2690" s="204"/>
      <c r="M2690" s="205"/>
      <c r="N2690" s="206"/>
      <c r="O2690" s="206"/>
      <c r="P2690" s="206"/>
      <c r="Q2690" s="206"/>
      <c r="R2690" s="206"/>
      <c r="S2690" s="206"/>
      <c r="T2690" s="207"/>
      <c r="AT2690" s="208" t="s">
        <v>154</v>
      </c>
      <c r="AU2690" s="208" t="s">
        <v>78</v>
      </c>
      <c r="AV2690" s="13" t="s">
        <v>74</v>
      </c>
      <c r="AW2690" s="13" t="s">
        <v>31</v>
      </c>
      <c r="AX2690" s="13" t="s">
        <v>69</v>
      </c>
      <c r="AY2690" s="208" t="s">
        <v>144</v>
      </c>
    </row>
    <row r="2691" spans="1:65" s="13" customFormat="1" ht="10.199999999999999">
      <c r="B2691" s="198"/>
      <c r="C2691" s="199"/>
      <c r="D2691" s="200" t="s">
        <v>154</v>
      </c>
      <c r="E2691" s="201" t="s">
        <v>19</v>
      </c>
      <c r="F2691" s="202" t="s">
        <v>2912</v>
      </c>
      <c r="G2691" s="199"/>
      <c r="H2691" s="201" t="s">
        <v>19</v>
      </c>
      <c r="I2691" s="203"/>
      <c r="J2691" s="199"/>
      <c r="K2691" s="199"/>
      <c r="L2691" s="204"/>
      <c r="M2691" s="205"/>
      <c r="N2691" s="206"/>
      <c r="O2691" s="206"/>
      <c r="P2691" s="206"/>
      <c r="Q2691" s="206"/>
      <c r="R2691" s="206"/>
      <c r="S2691" s="206"/>
      <c r="T2691" s="207"/>
      <c r="AT2691" s="208" t="s">
        <v>154</v>
      </c>
      <c r="AU2691" s="208" t="s">
        <v>78</v>
      </c>
      <c r="AV2691" s="13" t="s">
        <v>74</v>
      </c>
      <c r="AW2691" s="13" t="s">
        <v>31</v>
      </c>
      <c r="AX2691" s="13" t="s">
        <v>69</v>
      </c>
      <c r="AY2691" s="208" t="s">
        <v>144</v>
      </c>
    </row>
    <row r="2692" spans="1:65" s="14" customFormat="1" ht="10.199999999999999">
      <c r="B2692" s="209"/>
      <c r="C2692" s="210"/>
      <c r="D2692" s="200" t="s">
        <v>154</v>
      </c>
      <c r="E2692" s="211" t="s">
        <v>19</v>
      </c>
      <c r="F2692" s="212" t="s">
        <v>78</v>
      </c>
      <c r="G2692" s="210"/>
      <c r="H2692" s="213">
        <v>2</v>
      </c>
      <c r="I2692" s="214"/>
      <c r="J2692" s="210"/>
      <c r="K2692" s="210"/>
      <c r="L2692" s="215"/>
      <c r="M2692" s="216"/>
      <c r="N2692" s="217"/>
      <c r="O2692" s="217"/>
      <c r="P2692" s="217"/>
      <c r="Q2692" s="217"/>
      <c r="R2692" s="217"/>
      <c r="S2692" s="217"/>
      <c r="T2692" s="218"/>
      <c r="AT2692" s="219" t="s">
        <v>154</v>
      </c>
      <c r="AU2692" s="219" t="s">
        <v>78</v>
      </c>
      <c r="AV2692" s="14" t="s">
        <v>78</v>
      </c>
      <c r="AW2692" s="14" t="s">
        <v>31</v>
      </c>
      <c r="AX2692" s="14" t="s">
        <v>69</v>
      </c>
      <c r="AY2692" s="219" t="s">
        <v>144</v>
      </c>
    </row>
    <row r="2693" spans="1:65" s="13" customFormat="1" ht="10.199999999999999">
      <c r="B2693" s="198"/>
      <c r="C2693" s="199"/>
      <c r="D2693" s="200" t="s">
        <v>154</v>
      </c>
      <c r="E2693" s="201" t="s">
        <v>19</v>
      </c>
      <c r="F2693" s="202" t="s">
        <v>2913</v>
      </c>
      <c r="G2693" s="199"/>
      <c r="H2693" s="201" t="s">
        <v>19</v>
      </c>
      <c r="I2693" s="203"/>
      <c r="J2693" s="199"/>
      <c r="K2693" s="199"/>
      <c r="L2693" s="204"/>
      <c r="M2693" s="205"/>
      <c r="N2693" s="206"/>
      <c r="O2693" s="206"/>
      <c r="P2693" s="206"/>
      <c r="Q2693" s="206"/>
      <c r="R2693" s="206"/>
      <c r="S2693" s="206"/>
      <c r="T2693" s="207"/>
      <c r="AT2693" s="208" t="s">
        <v>154</v>
      </c>
      <c r="AU2693" s="208" t="s">
        <v>78</v>
      </c>
      <c r="AV2693" s="13" t="s">
        <v>74</v>
      </c>
      <c r="AW2693" s="13" t="s">
        <v>31</v>
      </c>
      <c r="AX2693" s="13" t="s">
        <v>69</v>
      </c>
      <c r="AY2693" s="208" t="s">
        <v>144</v>
      </c>
    </row>
    <row r="2694" spans="1:65" s="14" customFormat="1" ht="10.199999999999999">
      <c r="B2694" s="209"/>
      <c r="C2694" s="210"/>
      <c r="D2694" s="200" t="s">
        <v>154</v>
      </c>
      <c r="E2694" s="211" t="s">
        <v>19</v>
      </c>
      <c r="F2694" s="212" t="s">
        <v>78</v>
      </c>
      <c r="G2694" s="210"/>
      <c r="H2694" s="213">
        <v>2</v>
      </c>
      <c r="I2694" s="214"/>
      <c r="J2694" s="210"/>
      <c r="K2694" s="210"/>
      <c r="L2694" s="215"/>
      <c r="M2694" s="216"/>
      <c r="N2694" s="217"/>
      <c r="O2694" s="217"/>
      <c r="P2694" s="217"/>
      <c r="Q2694" s="217"/>
      <c r="R2694" s="217"/>
      <c r="S2694" s="217"/>
      <c r="T2694" s="218"/>
      <c r="AT2694" s="219" t="s">
        <v>154</v>
      </c>
      <c r="AU2694" s="219" t="s">
        <v>78</v>
      </c>
      <c r="AV2694" s="14" t="s">
        <v>78</v>
      </c>
      <c r="AW2694" s="14" t="s">
        <v>31</v>
      </c>
      <c r="AX2694" s="14" t="s">
        <v>69</v>
      </c>
      <c r="AY2694" s="219" t="s">
        <v>144</v>
      </c>
    </row>
    <row r="2695" spans="1:65" s="15" customFormat="1" ht="10.199999999999999">
      <c r="B2695" s="220"/>
      <c r="C2695" s="221"/>
      <c r="D2695" s="200" t="s">
        <v>154</v>
      </c>
      <c r="E2695" s="222" t="s">
        <v>19</v>
      </c>
      <c r="F2695" s="223" t="s">
        <v>158</v>
      </c>
      <c r="G2695" s="221"/>
      <c r="H2695" s="224">
        <v>4</v>
      </c>
      <c r="I2695" s="225"/>
      <c r="J2695" s="221"/>
      <c r="K2695" s="221"/>
      <c r="L2695" s="226"/>
      <c r="M2695" s="227"/>
      <c r="N2695" s="228"/>
      <c r="O2695" s="228"/>
      <c r="P2695" s="228"/>
      <c r="Q2695" s="228"/>
      <c r="R2695" s="228"/>
      <c r="S2695" s="228"/>
      <c r="T2695" s="229"/>
      <c r="AT2695" s="230" t="s">
        <v>154</v>
      </c>
      <c r="AU2695" s="230" t="s">
        <v>78</v>
      </c>
      <c r="AV2695" s="15" t="s">
        <v>106</v>
      </c>
      <c r="AW2695" s="15" t="s">
        <v>31</v>
      </c>
      <c r="AX2695" s="15" t="s">
        <v>74</v>
      </c>
      <c r="AY2695" s="230" t="s">
        <v>144</v>
      </c>
    </row>
    <row r="2696" spans="1:65" s="2" customFormat="1" ht="16.5" customHeight="1">
      <c r="A2696" s="36"/>
      <c r="B2696" s="37"/>
      <c r="C2696" s="231" t="s">
        <v>2914</v>
      </c>
      <c r="D2696" s="231" t="s">
        <v>195</v>
      </c>
      <c r="E2696" s="232" t="s">
        <v>2915</v>
      </c>
      <c r="F2696" s="233" t="s">
        <v>2916</v>
      </c>
      <c r="G2696" s="234" t="s">
        <v>653</v>
      </c>
      <c r="H2696" s="235">
        <v>2</v>
      </c>
      <c r="I2696" s="236"/>
      <c r="J2696" s="237">
        <f>ROUND(I2696*H2696,2)</f>
        <v>0</v>
      </c>
      <c r="K2696" s="233" t="s">
        <v>19</v>
      </c>
      <c r="L2696" s="238"/>
      <c r="M2696" s="239" t="s">
        <v>19</v>
      </c>
      <c r="N2696" s="240" t="s">
        <v>40</v>
      </c>
      <c r="O2696" s="66"/>
      <c r="P2696" s="189">
        <f>O2696*H2696</f>
        <v>0</v>
      </c>
      <c r="Q2696" s="189">
        <v>8.0999999999999996E-3</v>
      </c>
      <c r="R2696" s="189">
        <f>Q2696*H2696</f>
        <v>1.6199999999999999E-2</v>
      </c>
      <c r="S2696" s="189">
        <v>0</v>
      </c>
      <c r="T2696" s="190">
        <f>S2696*H2696</f>
        <v>0</v>
      </c>
      <c r="U2696" s="36"/>
      <c r="V2696" s="36"/>
      <c r="W2696" s="36"/>
      <c r="X2696" s="36"/>
      <c r="Y2696" s="36"/>
      <c r="Z2696" s="36"/>
      <c r="AA2696" s="36"/>
      <c r="AB2696" s="36"/>
      <c r="AC2696" s="36"/>
      <c r="AD2696" s="36"/>
      <c r="AE2696" s="36"/>
      <c r="AR2696" s="191" t="s">
        <v>684</v>
      </c>
      <c r="AT2696" s="191" t="s">
        <v>195</v>
      </c>
      <c r="AU2696" s="191" t="s">
        <v>78</v>
      </c>
      <c r="AY2696" s="19" t="s">
        <v>144</v>
      </c>
      <c r="BE2696" s="192">
        <f>IF(N2696="základní",J2696,0)</f>
        <v>0</v>
      </c>
      <c r="BF2696" s="192">
        <f>IF(N2696="snížená",J2696,0)</f>
        <v>0</v>
      </c>
      <c r="BG2696" s="192">
        <f>IF(N2696="zákl. přenesená",J2696,0)</f>
        <v>0</v>
      </c>
      <c r="BH2696" s="192">
        <f>IF(N2696="sníž. přenesená",J2696,0)</f>
        <v>0</v>
      </c>
      <c r="BI2696" s="192">
        <f>IF(N2696="nulová",J2696,0)</f>
        <v>0</v>
      </c>
      <c r="BJ2696" s="19" t="s">
        <v>74</v>
      </c>
      <c r="BK2696" s="192">
        <f>ROUND(I2696*H2696,2)</f>
        <v>0</v>
      </c>
      <c r="BL2696" s="19" t="s">
        <v>542</v>
      </c>
      <c r="BM2696" s="191" t="s">
        <v>2917</v>
      </c>
    </row>
    <row r="2697" spans="1:65" s="13" customFormat="1" ht="10.199999999999999">
      <c r="B2697" s="198"/>
      <c r="C2697" s="199"/>
      <c r="D2697" s="200" t="s">
        <v>154</v>
      </c>
      <c r="E2697" s="201" t="s">
        <v>19</v>
      </c>
      <c r="F2697" s="202" t="s">
        <v>2906</v>
      </c>
      <c r="G2697" s="199"/>
      <c r="H2697" s="201" t="s">
        <v>19</v>
      </c>
      <c r="I2697" s="203"/>
      <c r="J2697" s="199"/>
      <c r="K2697" s="199"/>
      <c r="L2697" s="204"/>
      <c r="M2697" s="205"/>
      <c r="N2697" s="206"/>
      <c r="O2697" s="206"/>
      <c r="P2697" s="206"/>
      <c r="Q2697" s="206"/>
      <c r="R2697" s="206"/>
      <c r="S2697" s="206"/>
      <c r="T2697" s="207"/>
      <c r="AT2697" s="208" t="s">
        <v>154</v>
      </c>
      <c r="AU2697" s="208" t="s">
        <v>78</v>
      </c>
      <c r="AV2697" s="13" t="s">
        <v>74</v>
      </c>
      <c r="AW2697" s="13" t="s">
        <v>31</v>
      </c>
      <c r="AX2697" s="13" t="s">
        <v>69</v>
      </c>
      <c r="AY2697" s="208" t="s">
        <v>144</v>
      </c>
    </row>
    <row r="2698" spans="1:65" s="14" customFormat="1" ht="10.199999999999999">
      <c r="B2698" s="209"/>
      <c r="C2698" s="210"/>
      <c r="D2698" s="200" t="s">
        <v>154</v>
      </c>
      <c r="E2698" s="211" t="s">
        <v>19</v>
      </c>
      <c r="F2698" s="212" t="s">
        <v>78</v>
      </c>
      <c r="G2698" s="210"/>
      <c r="H2698" s="213">
        <v>2</v>
      </c>
      <c r="I2698" s="214"/>
      <c r="J2698" s="210"/>
      <c r="K2698" s="210"/>
      <c r="L2698" s="215"/>
      <c r="M2698" s="216"/>
      <c r="N2698" s="217"/>
      <c r="O2698" s="217"/>
      <c r="P2698" s="217"/>
      <c r="Q2698" s="217"/>
      <c r="R2698" s="217"/>
      <c r="S2698" s="217"/>
      <c r="T2698" s="218"/>
      <c r="AT2698" s="219" t="s">
        <v>154</v>
      </c>
      <c r="AU2698" s="219" t="s">
        <v>78</v>
      </c>
      <c r="AV2698" s="14" t="s">
        <v>78</v>
      </c>
      <c r="AW2698" s="14" t="s">
        <v>31</v>
      </c>
      <c r="AX2698" s="14" t="s">
        <v>69</v>
      </c>
      <c r="AY2698" s="219" t="s">
        <v>144</v>
      </c>
    </row>
    <row r="2699" spans="1:65" s="15" customFormat="1" ht="10.199999999999999">
      <c r="B2699" s="220"/>
      <c r="C2699" s="221"/>
      <c r="D2699" s="200" t="s">
        <v>154</v>
      </c>
      <c r="E2699" s="222" t="s">
        <v>19</v>
      </c>
      <c r="F2699" s="223" t="s">
        <v>158</v>
      </c>
      <c r="G2699" s="221"/>
      <c r="H2699" s="224">
        <v>2</v>
      </c>
      <c r="I2699" s="225"/>
      <c r="J2699" s="221"/>
      <c r="K2699" s="221"/>
      <c r="L2699" s="226"/>
      <c r="M2699" s="227"/>
      <c r="N2699" s="228"/>
      <c r="O2699" s="228"/>
      <c r="P2699" s="228"/>
      <c r="Q2699" s="228"/>
      <c r="R2699" s="228"/>
      <c r="S2699" s="228"/>
      <c r="T2699" s="229"/>
      <c r="AT2699" s="230" t="s">
        <v>154</v>
      </c>
      <c r="AU2699" s="230" t="s">
        <v>78</v>
      </c>
      <c r="AV2699" s="15" t="s">
        <v>106</v>
      </c>
      <c r="AW2699" s="15" t="s">
        <v>31</v>
      </c>
      <c r="AX2699" s="15" t="s">
        <v>74</v>
      </c>
      <c r="AY2699" s="230" t="s">
        <v>144</v>
      </c>
    </row>
    <row r="2700" spans="1:65" s="2" customFormat="1" ht="16.5" customHeight="1">
      <c r="A2700" s="36"/>
      <c r="B2700" s="37"/>
      <c r="C2700" s="231" t="s">
        <v>2918</v>
      </c>
      <c r="D2700" s="231" t="s">
        <v>195</v>
      </c>
      <c r="E2700" s="232" t="s">
        <v>2919</v>
      </c>
      <c r="F2700" s="233" t="s">
        <v>2920</v>
      </c>
      <c r="G2700" s="234" t="s">
        <v>653</v>
      </c>
      <c r="H2700" s="235">
        <v>2</v>
      </c>
      <c r="I2700" s="236"/>
      <c r="J2700" s="237">
        <f>ROUND(I2700*H2700,2)</f>
        <v>0</v>
      </c>
      <c r="K2700" s="233" t="s">
        <v>19</v>
      </c>
      <c r="L2700" s="238"/>
      <c r="M2700" s="239" t="s">
        <v>19</v>
      </c>
      <c r="N2700" s="240" t="s">
        <v>40</v>
      </c>
      <c r="O2700" s="66"/>
      <c r="P2700" s="189">
        <f>O2700*H2700</f>
        <v>0</v>
      </c>
      <c r="Q2700" s="189">
        <v>8.0999999999999996E-3</v>
      </c>
      <c r="R2700" s="189">
        <f>Q2700*H2700</f>
        <v>1.6199999999999999E-2</v>
      </c>
      <c r="S2700" s="189">
        <v>0</v>
      </c>
      <c r="T2700" s="190">
        <f>S2700*H2700</f>
        <v>0</v>
      </c>
      <c r="U2700" s="36"/>
      <c r="V2700" s="36"/>
      <c r="W2700" s="36"/>
      <c r="X2700" s="36"/>
      <c r="Y2700" s="36"/>
      <c r="Z2700" s="36"/>
      <c r="AA2700" s="36"/>
      <c r="AB2700" s="36"/>
      <c r="AC2700" s="36"/>
      <c r="AD2700" s="36"/>
      <c r="AE2700" s="36"/>
      <c r="AR2700" s="191" t="s">
        <v>684</v>
      </c>
      <c r="AT2700" s="191" t="s">
        <v>195</v>
      </c>
      <c r="AU2700" s="191" t="s">
        <v>78</v>
      </c>
      <c r="AY2700" s="19" t="s">
        <v>144</v>
      </c>
      <c r="BE2700" s="192">
        <f>IF(N2700="základní",J2700,0)</f>
        <v>0</v>
      </c>
      <c r="BF2700" s="192">
        <f>IF(N2700="snížená",J2700,0)</f>
        <v>0</v>
      </c>
      <c r="BG2700" s="192">
        <f>IF(N2700="zákl. přenesená",J2700,0)</f>
        <v>0</v>
      </c>
      <c r="BH2700" s="192">
        <f>IF(N2700="sníž. přenesená",J2700,0)</f>
        <v>0</v>
      </c>
      <c r="BI2700" s="192">
        <f>IF(N2700="nulová",J2700,0)</f>
        <v>0</v>
      </c>
      <c r="BJ2700" s="19" t="s">
        <v>74</v>
      </c>
      <c r="BK2700" s="192">
        <f>ROUND(I2700*H2700,2)</f>
        <v>0</v>
      </c>
      <c r="BL2700" s="19" t="s">
        <v>542</v>
      </c>
      <c r="BM2700" s="191" t="s">
        <v>2921</v>
      </c>
    </row>
    <row r="2701" spans="1:65" s="13" customFormat="1" ht="10.199999999999999">
      <c r="B2701" s="198"/>
      <c r="C2701" s="199"/>
      <c r="D2701" s="200" t="s">
        <v>154</v>
      </c>
      <c r="E2701" s="201" t="s">
        <v>19</v>
      </c>
      <c r="F2701" s="202" t="s">
        <v>2906</v>
      </c>
      <c r="G2701" s="199"/>
      <c r="H2701" s="201" t="s">
        <v>19</v>
      </c>
      <c r="I2701" s="203"/>
      <c r="J2701" s="199"/>
      <c r="K2701" s="199"/>
      <c r="L2701" s="204"/>
      <c r="M2701" s="205"/>
      <c r="N2701" s="206"/>
      <c r="O2701" s="206"/>
      <c r="P2701" s="206"/>
      <c r="Q2701" s="206"/>
      <c r="R2701" s="206"/>
      <c r="S2701" s="206"/>
      <c r="T2701" s="207"/>
      <c r="AT2701" s="208" t="s">
        <v>154</v>
      </c>
      <c r="AU2701" s="208" t="s">
        <v>78</v>
      </c>
      <c r="AV2701" s="13" t="s">
        <v>74</v>
      </c>
      <c r="AW2701" s="13" t="s">
        <v>31</v>
      </c>
      <c r="AX2701" s="13" t="s">
        <v>69</v>
      </c>
      <c r="AY2701" s="208" t="s">
        <v>144</v>
      </c>
    </row>
    <row r="2702" spans="1:65" s="14" customFormat="1" ht="10.199999999999999">
      <c r="B2702" s="209"/>
      <c r="C2702" s="210"/>
      <c r="D2702" s="200" t="s">
        <v>154</v>
      </c>
      <c r="E2702" s="211" t="s">
        <v>19</v>
      </c>
      <c r="F2702" s="212" t="s">
        <v>78</v>
      </c>
      <c r="G2702" s="210"/>
      <c r="H2702" s="213">
        <v>2</v>
      </c>
      <c r="I2702" s="214"/>
      <c r="J2702" s="210"/>
      <c r="K2702" s="210"/>
      <c r="L2702" s="215"/>
      <c r="M2702" s="216"/>
      <c r="N2702" s="217"/>
      <c r="O2702" s="217"/>
      <c r="P2702" s="217"/>
      <c r="Q2702" s="217"/>
      <c r="R2702" s="217"/>
      <c r="S2702" s="217"/>
      <c r="T2702" s="218"/>
      <c r="AT2702" s="219" t="s">
        <v>154</v>
      </c>
      <c r="AU2702" s="219" t="s">
        <v>78</v>
      </c>
      <c r="AV2702" s="14" t="s">
        <v>78</v>
      </c>
      <c r="AW2702" s="14" t="s">
        <v>31</v>
      </c>
      <c r="AX2702" s="14" t="s">
        <v>69</v>
      </c>
      <c r="AY2702" s="219" t="s">
        <v>144</v>
      </c>
    </row>
    <row r="2703" spans="1:65" s="15" customFormat="1" ht="10.199999999999999">
      <c r="B2703" s="220"/>
      <c r="C2703" s="221"/>
      <c r="D2703" s="200" t="s">
        <v>154</v>
      </c>
      <c r="E2703" s="222" t="s">
        <v>19</v>
      </c>
      <c r="F2703" s="223" t="s">
        <v>158</v>
      </c>
      <c r="G2703" s="221"/>
      <c r="H2703" s="224">
        <v>2</v>
      </c>
      <c r="I2703" s="225"/>
      <c r="J2703" s="221"/>
      <c r="K2703" s="221"/>
      <c r="L2703" s="226"/>
      <c r="M2703" s="227"/>
      <c r="N2703" s="228"/>
      <c r="O2703" s="228"/>
      <c r="P2703" s="228"/>
      <c r="Q2703" s="228"/>
      <c r="R2703" s="228"/>
      <c r="S2703" s="228"/>
      <c r="T2703" s="229"/>
      <c r="AT2703" s="230" t="s">
        <v>154</v>
      </c>
      <c r="AU2703" s="230" t="s">
        <v>78</v>
      </c>
      <c r="AV2703" s="15" t="s">
        <v>106</v>
      </c>
      <c r="AW2703" s="15" t="s">
        <v>31</v>
      </c>
      <c r="AX2703" s="15" t="s">
        <v>74</v>
      </c>
      <c r="AY2703" s="230" t="s">
        <v>144</v>
      </c>
    </row>
    <row r="2704" spans="1:65" s="2" customFormat="1" ht="16.5" customHeight="1">
      <c r="A2704" s="36"/>
      <c r="B2704" s="37"/>
      <c r="C2704" s="180" t="s">
        <v>2922</v>
      </c>
      <c r="D2704" s="180" t="s">
        <v>146</v>
      </c>
      <c r="E2704" s="181" t="s">
        <v>2923</v>
      </c>
      <c r="F2704" s="182" t="s">
        <v>2924</v>
      </c>
      <c r="G2704" s="183" t="s">
        <v>232</v>
      </c>
      <c r="H2704" s="184">
        <v>8.2379999999999995</v>
      </c>
      <c r="I2704" s="185"/>
      <c r="J2704" s="186">
        <f>ROUND(I2704*H2704,2)</f>
        <v>0</v>
      </c>
      <c r="K2704" s="182" t="s">
        <v>150</v>
      </c>
      <c r="L2704" s="41"/>
      <c r="M2704" s="187" t="s">
        <v>19</v>
      </c>
      <c r="N2704" s="188" t="s">
        <v>40</v>
      </c>
      <c r="O2704" s="66"/>
      <c r="P2704" s="189">
        <f>O2704*H2704</f>
        <v>0</v>
      </c>
      <c r="Q2704" s="189">
        <v>0</v>
      </c>
      <c r="R2704" s="189">
        <f>Q2704*H2704</f>
        <v>0</v>
      </c>
      <c r="S2704" s="189">
        <v>0</v>
      </c>
      <c r="T2704" s="190">
        <f>S2704*H2704</f>
        <v>0</v>
      </c>
      <c r="U2704" s="36"/>
      <c r="V2704" s="36"/>
      <c r="W2704" s="36"/>
      <c r="X2704" s="36"/>
      <c r="Y2704" s="36"/>
      <c r="Z2704" s="36"/>
      <c r="AA2704" s="36"/>
      <c r="AB2704" s="36"/>
      <c r="AC2704" s="36"/>
      <c r="AD2704" s="36"/>
      <c r="AE2704" s="36"/>
      <c r="AR2704" s="191" t="s">
        <v>542</v>
      </c>
      <c r="AT2704" s="191" t="s">
        <v>146</v>
      </c>
      <c r="AU2704" s="191" t="s">
        <v>78</v>
      </c>
      <c r="AY2704" s="19" t="s">
        <v>144</v>
      </c>
      <c r="BE2704" s="192">
        <f>IF(N2704="základní",J2704,0)</f>
        <v>0</v>
      </c>
      <c r="BF2704" s="192">
        <f>IF(N2704="snížená",J2704,0)</f>
        <v>0</v>
      </c>
      <c r="BG2704" s="192">
        <f>IF(N2704="zákl. přenesená",J2704,0)</f>
        <v>0</v>
      </c>
      <c r="BH2704" s="192">
        <f>IF(N2704="sníž. přenesená",J2704,0)</f>
        <v>0</v>
      </c>
      <c r="BI2704" s="192">
        <f>IF(N2704="nulová",J2704,0)</f>
        <v>0</v>
      </c>
      <c r="BJ2704" s="19" t="s">
        <v>74</v>
      </c>
      <c r="BK2704" s="192">
        <f>ROUND(I2704*H2704,2)</f>
        <v>0</v>
      </c>
      <c r="BL2704" s="19" t="s">
        <v>542</v>
      </c>
      <c r="BM2704" s="191" t="s">
        <v>2925</v>
      </c>
    </row>
    <row r="2705" spans="1:65" s="2" customFormat="1" ht="10.199999999999999">
      <c r="A2705" s="36"/>
      <c r="B2705" s="37"/>
      <c r="C2705" s="38"/>
      <c r="D2705" s="193" t="s">
        <v>152</v>
      </c>
      <c r="E2705" s="38"/>
      <c r="F2705" s="194" t="s">
        <v>2926</v>
      </c>
      <c r="G2705" s="38"/>
      <c r="H2705" s="38"/>
      <c r="I2705" s="195"/>
      <c r="J2705" s="38"/>
      <c r="K2705" s="38"/>
      <c r="L2705" s="41"/>
      <c r="M2705" s="196"/>
      <c r="N2705" s="197"/>
      <c r="O2705" s="66"/>
      <c r="P2705" s="66"/>
      <c r="Q2705" s="66"/>
      <c r="R2705" s="66"/>
      <c r="S2705" s="66"/>
      <c r="T2705" s="67"/>
      <c r="U2705" s="36"/>
      <c r="V2705" s="36"/>
      <c r="W2705" s="36"/>
      <c r="X2705" s="36"/>
      <c r="Y2705" s="36"/>
      <c r="Z2705" s="36"/>
      <c r="AA2705" s="36"/>
      <c r="AB2705" s="36"/>
      <c r="AC2705" s="36"/>
      <c r="AD2705" s="36"/>
      <c r="AE2705" s="36"/>
      <c r="AT2705" s="19" t="s">
        <v>152</v>
      </c>
      <c r="AU2705" s="19" t="s">
        <v>78</v>
      </c>
    </row>
    <row r="2706" spans="1:65" s="13" customFormat="1" ht="10.199999999999999">
      <c r="B2706" s="198"/>
      <c r="C2706" s="199"/>
      <c r="D2706" s="200" t="s">
        <v>154</v>
      </c>
      <c r="E2706" s="201" t="s">
        <v>19</v>
      </c>
      <c r="F2706" s="202" t="s">
        <v>2927</v>
      </c>
      <c r="G2706" s="199"/>
      <c r="H2706" s="201" t="s">
        <v>19</v>
      </c>
      <c r="I2706" s="203"/>
      <c r="J2706" s="199"/>
      <c r="K2706" s="199"/>
      <c r="L2706" s="204"/>
      <c r="M2706" s="205"/>
      <c r="N2706" s="206"/>
      <c r="O2706" s="206"/>
      <c r="P2706" s="206"/>
      <c r="Q2706" s="206"/>
      <c r="R2706" s="206"/>
      <c r="S2706" s="206"/>
      <c r="T2706" s="207"/>
      <c r="AT2706" s="208" t="s">
        <v>154</v>
      </c>
      <c r="AU2706" s="208" t="s">
        <v>78</v>
      </c>
      <c r="AV2706" s="13" t="s">
        <v>74</v>
      </c>
      <c r="AW2706" s="13" t="s">
        <v>31</v>
      </c>
      <c r="AX2706" s="13" t="s">
        <v>69</v>
      </c>
      <c r="AY2706" s="208" t="s">
        <v>144</v>
      </c>
    </row>
    <row r="2707" spans="1:65" s="14" customFormat="1" ht="10.199999999999999">
      <c r="B2707" s="209"/>
      <c r="C2707" s="210"/>
      <c r="D2707" s="200" t="s">
        <v>154</v>
      </c>
      <c r="E2707" s="211" t="s">
        <v>19</v>
      </c>
      <c r="F2707" s="212" t="s">
        <v>2928</v>
      </c>
      <c r="G2707" s="210"/>
      <c r="H2707" s="213">
        <v>4.5369999999999999</v>
      </c>
      <c r="I2707" s="214"/>
      <c r="J2707" s="210"/>
      <c r="K2707" s="210"/>
      <c r="L2707" s="215"/>
      <c r="M2707" s="216"/>
      <c r="N2707" s="217"/>
      <c r="O2707" s="217"/>
      <c r="P2707" s="217"/>
      <c r="Q2707" s="217"/>
      <c r="R2707" s="217"/>
      <c r="S2707" s="217"/>
      <c r="T2707" s="218"/>
      <c r="AT2707" s="219" t="s">
        <v>154</v>
      </c>
      <c r="AU2707" s="219" t="s">
        <v>78</v>
      </c>
      <c r="AV2707" s="14" t="s">
        <v>78</v>
      </c>
      <c r="AW2707" s="14" t="s">
        <v>31</v>
      </c>
      <c r="AX2707" s="14" t="s">
        <v>69</v>
      </c>
      <c r="AY2707" s="219" t="s">
        <v>144</v>
      </c>
    </row>
    <row r="2708" spans="1:65" s="13" customFormat="1" ht="10.199999999999999">
      <c r="B2708" s="198"/>
      <c r="C2708" s="199"/>
      <c r="D2708" s="200" t="s">
        <v>154</v>
      </c>
      <c r="E2708" s="201" t="s">
        <v>19</v>
      </c>
      <c r="F2708" s="202" t="s">
        <v>2929</v>
      </c>
      <c r="G2708" s="199"/>
      <c r="H2708" s="201" t="s">
        <v>19</v>
      </c>
      <c r="I2708" s="203"/>
      <c r="J2708" s="199"/>
      <c r="K2708" s="199"/>
      <c r="L2708" s="204"/>
      <c r="M2708" s="205"/>
      <c r="N2708" s="206"/>
      <c r="O2708" s="206"/>
      <c r="P2708" s="206"/>
      <c r="Q2708" s="206"/>
      <c r="R2708" s="206"/>
      <c r="S2708" s="206"/>
      <c r="T2708" s="207"/>
      <c r="AT2708" s="208" t="s">
        <v>154</v>
      </c>
      <c r="AU2708" s="208" t="s">
        <v>78</v>
      </c>
      <c r="AV2708" s="13" t="s">
        <v>74</v>
      </c>
      <c r="AW2708" s="13" t="s">
        <v>31</v>
      </c>
      <c r="AX2708" s="13" t="s">
        <v>69</v>
      </c>
      <c r="AY2708" s="208" t="s">
        <v>144</v>
      </c>
    </row>
    <row r="2709" spans="1:65" s="14" customFormat="1" ht="10.199999999999999">
      <c r="B2709" s="209"/>
      <c r="C2709" s="210"/>
      <c r="D2709" s="200" t="s">
        <v>154</v>
      </c>
      <c r="E2709" s="211" t="s">
        <v>19</v>
      </c>
      <c r="F2709" s="212" t="s">
        <v>2930</v>
      </c>
      <c r="G2709" s="210"/>
      <c r="H2709" s="213">
        <v>3.7010000000000001</v>
      </c>
      <c r="I2709" s="214"/>
      <c r="J2709" s="210"/>
      <c r="K2709" s="210"/>
      <c r="L2709" s="215"/>
      <c r="M2709" s="216"/>
      <c r="N2709" s="217"/>
      <c r="O2709" s="217"/>
      <c r="P2709" s="217"/>
      <c r="Q2709" s="217"/>
      <c r="R2709" s="217"/>
      <c r="S2709" s="217"/>
      <c r="T2709" s="218"/>
      <c r="AT2709" s="219" t="s">
        <v>154</v>
      </c>
      <c r="AU2709" s="219" t="s">
        <v>78</v>
      </c>
      <c r="AV2709" s="14" t="s">
        <v>78</v>
      </c>
      <c r="AW2709" s="14" t="s">
        <v>31</v>
      </c>
      <c r="AX2709" s="14" t="s">
        <v>69</v>
      </c>
      <c r="AY2709" s="219" t="s">
        <v>144</v>
      </c>
    </row>
    <row r="2710" spans="1:65" s="15" customFormat="1" ht="10.199999999999999">
      <c r="B2710" s="220"/>
      <c r="C2710" s="221"/>
      <c r="D2710" s="200" t="s">
        <v>154</v>
      </c>
      <c r="E2710" s="222" t="s">
        <v>19</v>
      </c>
      <c r="F2710" s="223" t="s">
        <v>158</v>
      </c>
      <c r="G2710" s="221"/>
      <c r="H2710" s="224">
        <v>8.2379999999999995</v>
      </c>
      <c r="I2710" s="225"/>
      <c r="J2710" s="221"/>
      <c r="K2710" s="221"/>
      <c r="L2710" s="226"/>
      <c r="M2710" s="227"/>
      <c r="N2710" s="228"/>
      <c r="O2710" s="228"/>
      <c r="P2710" s="228"/>
      <c r="Q2710" s="228"/>
      <c r="R2710" s="228"/>
      <c r="S2710" s="228"/>
      <c r="T2710" s="229"/>
      <c r="AT2710" s="230" t="s">
        <v>154</v>
      </c>
      <c r="AU2710" s="230" t="s">
        <v>78</v>
      </c>
      <c r="AV2710" s="15" t="s">
        <v>106</v>
      </c>
      <c r="AW2710" s="15" t="s">
        <v>31</v>
      </c>
      <c r="AX2710" s="15" t="s">
        <v>74</v>
      </c>
      <c r="AY2710" s="230" t="s">
        <v>144</v>
      </c>
    </row>
    <row r="2711" spans="1:65" s="2" customFormat="1" ht="16.5" customHeight="1">
      <c r="A2711" s="36"/>
      <c r="B2711" s="37"/>
      <c r="C2711" s="231" t="s">
        <v>2931</v>
      </c>
      <c r="D2711" s="231" t="s">
        <v>195</v>
      </c>
      <c r="E2711" s="232" t="s">
        <v>2932</v>
      </c>
      <c r="F2711" s="233" t="s">
        <v>2933</v>
      </c>
      <c r="G2711" s="234" t="s">
        <v>653</v>
      </c>
      <c r="H2711" s="235">
        <v>4.0709999999999997</v>
      </c>
      <c r="I2711" s="236"/>
      <c r="J2711" s="237">
        <f>ROUND(I2711*H2711,2)</f>
        <v>0</v>
      </c>
      <c r="K2711" s="233" t="s">
        <v>150</v>
      </c>
      <c r="L2711" s="238"/>
      <c r="M2711" s="239" t="s">
        <v>19</v>
      </c>
      <c r="N2711" s="240" t="s">
        <v>40</v>
      </c>
      <c r="O2711" s="66"/>
      <c r="P2711" s="189">
        <f>O2711*H2711</f>
        <v>0</v>
      </c>
      <c r="Q2711" s="189">
        <v>1.7999999999999999E-2</v>
      </c>
      <c r="R2711" s="189">
        <f>Q2711*H2711</f>
        <v>7.3277999999999996E-2</v>
      </c>
      <c r="S2711" s="189">
        <v>0</v>
      </c>
      <c r="T2711" s="190">
        <f>S2711*H2711</f>
        <v>0</v>
      </c>
      <c r="U2711" s="36"/>
      <c r="V2711" s="36"/>
      <c r="W2711" s="36"/>
      <c r="X2711" s="36"/>
      <c r="Y2711" s="36"/>
      <c r="Z2711" s="36"/>
      <c r="AA2711" s="36"/>
      <c r="AB2711" s="36"/>
      <c r="AC2711" s="36"/>
      <c r="AD2711" s="36"/>
      <c r="AE2711" s="36"/>
      <c r="AR2711" s="191" t="s">
        <v>684</v>
      </c>
      <c r="AT2711" s="191" t="s">
        <v>195</v>
      </c>
      <c r="AU2711" s="191" t="s">
        <v>78</v>
      </c>
      <c r="AY2711" s="19" t="s">
        <v>144</v>
      </c>
      <c r="BE2711" s="192">
        <f>IF(N2711="základní",J2711,0)</f>
        <v>0</v>
      </c>
      <c r="BF2711" s="192">
        <f>IF(N2711="snížená",J2711,0)</f>
        <v>0</v>
      </c>
      <c r="BG2711" s="192">
        <f>IF(N2711="zákl. přenesená",J2711,0)</f>
        <v>0</v>
      </c>
      <c r="BH2711" s="192">
        <f>IF(N2711="sníž. přenesená",J2711,0)</f>
        <v>0</v>
      </c>
      <c r="BI2711" s="192">
        <f>IF(N2711="nulová",J2711,0)</f>
        <v>0</v>
      </c>
      <c r="BJ2711" s="19" t="s">
        <v>74</v>
      </c>
      <c r="BK2711" s="192">
        <f>ROUND(I2711*H2711,2)</f>
        <v>0</v>
      </c>
      <c r="BL2711" s="19" t="s">
        <v>542</v>
      </c>
      <c r="BM2711" s="191" t="s">
        <v>2934</v>
      </c>
    </row>
    <row r="2712" spans="1:65" s="2" customFormat="1" ht="10.199999999999999">
      <c r="A2712" s="36"/>
      <c r="B2712" s="37"/>
      <c r="C2712" s="38"/>
      <c r="D2712" s="193" t="s">
        <v>152</v>
      </c>
      <c r="E2712" s="38"/>
      <c r="F2712" s="194" t="s">
        <v>2935</v>
      </c>
      <c r="G2712" s="38"/>
      <c r="H2712" s="38"/>
      <c r="I2712" s="195"/>
      <c r="J2712" s="38"/>
      <c r="K2712" s="38"/>
      <c r="L2712" s="41"/>
      <c r="M2712" s="196"/>
      <c r="N2712" s="197"/>
      <c r="O2712" s="66"/>
      <c r="P2712" s="66"/>
      <c r="Q2712" s="66"/>
      <c r="R2712" s="66"/>
      <c r="S2712" s="66"/>
      <c r="T2712" s="67"/>
      <c r="U2712" s="36"/>
      <c r="V2712" s="36"/>
      <c r="W2712" s="36"/>
      <c r="X2712" s="36"/>
      <c r="Y2712" s="36"/>
      <c r="Z2712" s="36"/>
      <c r="AA2712" s="36"/>
      <c r="AB2712" s="36"/>
      <c r="AC2712" s="36"/>
      <c r="AD2712" s="36"/>
      <c r="AE2712" s="36"/>
      <c r="AT2712" s="19" t="s">
        <v>152</v>
      </c>
      <c r="AU2712" s="19" t="s">
        <v>78</v>
      </c>
    </row>
    <row r="2713" spans="1:65" s="13" customFormat="1" ht="10.199999999999999">
      <c r="B2713" s="198"/>
      <c r="C2713" s="199"/>
      <c r="D2713" s="200" t="s">
        <v>154</v>
      </c>
      <c r="E2713" s="201" t="s">
        <v>19</v>
      </c>
      <c r="F2713" s="202" t="s">
        <v>2929</v>
      </c>
      <c r="G2713" s="199"/>
      <c r="H2713" s="201" t="s">
        <v>19</v>
      </c>
      <c r="I2713" s="203"/>
      <c r="J2713" s="199"/>
      <c r="K2713" s="199"/>
      <c r="L2713" s="204"/>
      <c r="M2713" s="205"/>
      <c r="N2713" s="206"/>
      <c r="O2713" s="206"/>
      <c r="P2713" s="206"/>
      <c r="Q2713" s="206"/>
      <c r="R2713" s="206"/>
      <c r="S2713" s="206"/>
      <c r="T2713" s="207"/>
      <c r="AT2713" s="208" t="s">
        <v>154</v>
      </c>
      <c r="AU2713" s="208" t="s">
        <v>78</v>
      </c>
      <c r="AV2713" s="13" t="s">
        <v>74</v>
      </c>
      <c r="AW2713" s="13" t="s">
        <v>31</v>
      </c>
      <c r="AX2713" s="13" t="s">
        <v>69</v>
      </c>
      <c r="AY2713" s="208" t="s">
        <v>144</v>
      </c>
    </row>
    <row r="2714" spans="1:65" s="14" customFormat="1" ht="10.199999999999999">
      <c r="B2714" s="209"/>
      <c r="C2714" s="210"/>
      <c r="D2714" s="200" t="s">
        <v>154</v>
      </c>
      <c r="E2714" s="211" t="s">
        <v>19</v>
      </c>
      <c r="F2714" s="212" t="s">
        <v>2936</v>
      </c>
      <c r="G2714" s="210"/>
      <c r="H2714" s="213">
        <v>4.0709999999999997</v>
      </c>
      <c r="I2714" s="214"/>
      <c r="J2714" s="210"/>
      <c r="K2714" s="210"/>
      <c r="L2714" s="215"/>
      <c r="M2714" s="216"/>
      <c r="N2714" s="217"/>
      <c r="O2714" s="217"/>
      <c r="P2714" s="217"/>
      <c r="Q2714" s="217"/>
      <c r="R2714" s="217"/>
      <c r="S2714" s="217"/>
      <c r="T2714" s="218"/>
      <c r="AT2714" s="219" t="s">
        <v>154</v>
      </c>
      <c r="AU2714" s="219" t="s">
        <v>78</v>
      </c>
      <c r="AV2714" s="14" t="s">
        <v>78</v>
      </c>
      <c r="AW2714" s="14" t="s">
        <v>31</v>
      </c>
      <c r="AX2714" s="14" t="s">
        <v>69</v>
      </c>
      <c r="AY2714" s="219" t="s">
        <v>144</v>
      </c>
    </row>
    <row r="2715" spans="1:65" s="15" customFormat="1" ht="10.199999999999999">
      <c r="B2715" s="220"/>
      <c r="C2715" s="221"/>
      <c r="D2715" s="200" t="s">
        <v>154</v>
      </c>
      <c r="E2715" s="222" t="s">
        <v>19</v>
      </c>
      <c r="F2715" s="223" t="s">
        <v>158</v>
      </c>
      <c r="G2715" s="221"/>
      <c r="H2715" s="224">
        <v>4.0709999999999997</v>
      </c>
      <c r="I2715" s="225"/>
      <c r="J2715" s="221"/>
      <c r="K2715" s="221"/>
      <c r="L2715" s="226"/>
      <c r="M2715" s="227"/>
      <c r="N2715" s="228"/>
      <c r="O2715" s="228"/>
      <c r="P2715" s="228"/>
      <c r="Q2715" s="228"/>
      <c r="R2715" s="228"/>
      <c r="S2715" s="228"/>
      <c r="T2715" s="229"/>
      <c r="AT2715" s="230" t="s">
        <v>154</v>
      </c>
      <c r="AU2715" s="230" t="s">
        <v>78</v>
      </c>
      <c r="AV2715" s="15" t="s">
        <v>106</v>
      </c>
      <c r="AW2715" s="15" t="s">
        <v>31</v>
      </c>
      <c r="AX2715" s="15" t="s">
        <v>74</v>
      </c>
      <c r="AY2715" s="230" t="s">
        <v>144</v>
      </c>
    </row>
    <row r="2716" spans="1:65" s="2" customFormat="1" ht="16.5" customHeight="1">
      <c r="A2716" s="36"/>
      <c r="B2716" s="37"/>
      <c r="C2716" s="231" t="s">
        <v>2937</v>
      </c>
      <c r="D2716" s="231" t="s">
        <v>195</v>
      </c>
      <c r="E2716" s="232" t="s">
        <v>2938</v>
      </c>
      <c r="F2716" s="233" t="s">
        <v>2939</v>
      </c>
      <c r="G2716" s="234" t="s">
        <v>232</v>
      </c>
      <c r="H2716" s="235">
        <v>4.0709999999999997</v>
      </c>
      <c r="I2716" s="236"/>
      <c r="J2716" s="237">
        <f>ROUND(I2716*H2716,2)</f>
        <v>0</v>
      </c>
      <c r="K2716" s="233" t="s">
        <v>150</v>
      </c>
      <c r="L2716" s="238"/>
      <c r="M2716" s="239" t="s">
        <v>19</v>
      </c>
      <c r="N2716" s="240" t="s">
        <v>40</v>
      </c>
      <c r="O2716" s="66"/>
      <c r="P2716" s="189">
        <f>O2716*H2716</f>
        <v>0</v>
      </c>
      <c r="Q2716" s="189">
        <v>1.6E-2</v>
      </c>
      <c r="R2716" s="189">
        <f>Q2716*H2716</f>
        <v>6.5135999999999999E-2</v>
      </c>
      <c r="S2716" s="189">
        <v>0</v>
      </c>
      <c r="T2716" s="190">
        <f>S2716*H2716</f>
        <v>0</v>
      </c>
      <c r="U2716" s="36"/>
      <c r="V2716" s="36"/>
      <c r="W2716" s="36"/>
      <c r="X2716" s="36"/>
      <c r="Y2716" s="36"/>
      <c r="Z2716" s="36"/>
      <c r="AA2716" s="36"/>
      <c r="AB2716" s="36"/>
      <c r="AC2716" s="36"/>
      <c r="AD2716" s="36"/>
      <c r="AE2716" s="36"/>
      <c r="AR2716" s="191" t="s">
        <v>684</v>
      </c>
      <c r="AT2716" s="191" t="s">
        <v>195</v>
      </c>
      <c r="AU2716" s="191" t="s">
        <v>78</v>
      </c>
      <c r="AY2716" s="19" t="s">
        <v>144</v>
      </c>
      <c r="BE2716" s="192">
        <f>IF(N2716="základní",J2716,0)</f>
        <v>0</v>
      </c>
      <c r="BF2716" s="192">
        <f>IF(N2716="snížená",J2716,0)</f>
        <v>0</v>
      </c>
      <c r="BG2716" s="192">
        <f>IF(N2716="zákl. přenesená",J2716,0)</f>
        <v>0</v>
      </c>
      <c r="BH2716" s="192">
        <f>IF(N2716="sníž. přenesená",J2716,0)</f>
        <v>0</v>
      </c>
      <c r="BI2716" s="192">
        <f>IF(N2716="nulová",J2716,0)</f>
        <v>0</v>
      </c>
      <c r="BJ2716" s="19" t="s">
        <v>74</v>
      </c>
      <c r="BK2716" s="192">
        <f>ROUND(I2716*H2716,2)</f>
        <v>0</v>
      </c>
      <c r="BL2716" s="19" t="s">
        <v>542</v>
      </c>
      <c r="BM2716" s="191" t="s">
        <v>2940</v>
      </c>
    </row>
    <row r="2717" spans="1:65" s="2" customFormat="1" ht="10.199999999999999">
      <c r="A2717" s="36"/>
      <c r="B2717" s="37"/>
      <c r="C2717" s="38"/>
      <c r="D2717" s="193" t="s">
        <v>152</v>
      </c>
      <c r="E2717" s="38"/>
      <c r="F2717" s="194" t="s">
        <v>2941</v>
      </c>
      <c r="G2717" s="38"/>
      <c r="H2717" s="38"/>
      <c r="I2717" s="195"/>
      <c r="J2717" s="38"/>
      <c r="K2717" s="38"/>
      <c r="L2717" s="41"/>
      <c r="M2717" s="196"/>
      <c r="N2717" s="197"/>
      <c r="O2717" s="66"/>
      <c r="P2717" s="66"/>
      <c r="Q2717" s="66"/>
      <c r="R2717" s="66"/>
      <c r="S2717" s="66"/>
      <c r="T2717" s="67"/>
      <c r="U2717" s="36"/>
      <c r="V2717" s="36"/>
      <c r="W2717" s="36"/>
      <c r="X2717" s="36"/>
      <c r="Y2717" s="36"/>
      <c r="Z2717" s="36"/>
      <c r="AA2717" s="36"/>
      <c r="AB2717" s="36"/>
      <c r="AC2717" s="36"/>
      <c r="AD2717" s="36"/>
      <c r="AE2717" s="36"/>
      <c r="AT2717" s="19" t="s">
        <v>152</v>
      </c>
      <c r="AU2717" s="19" t="s">
        <v>78</v>
      </c>
    </row>
    <row r="2718" spans="1:65" s="13" customFormat="1" ht="10.199999999999999">
      <c r="B2718" s="198"/>
      <c r="C2718" s="199"/>
      <c r="D2718" s="200" t="s">
        <v>154</v>
      </c>
      <c r="E2718" s="201" t="s">
        <v>19</v>
      </c>
      <c r="F2718" s="202" t="s">
        <v>2929</v>
      </c>
      <c r="G2718" s="199"/>
      <c r="H2718" s="201" t="s">
        <v>19</v>
      </c>
      <c r="I2718" s="203"/>
      <c r="J2718" s="199"/>
      <c r="K2718" s="199"/>
      <c r="L2718" s="204"/>
      <c r="M2718" s="205"/>
      <c r="N2718" s="206"/>
      <c r="O2718" s="206"/>
      <c r="P2718" s="206"/>
      <c r="Q2718" s="206"/>
      <c r="R2718" s="206"/>
      <c r="S2718" s="206"/>
      <c r="T2718" s="207"/>
      <c r="AT2718" s="208" t="s">
        <v>154</v>
      </c>
      <c r="AU2718" s="208" t="s">
        <v>78</v>
      </c>
      <c r="AV2718" s="13" t="s">
        <v>74</v>
      </c>
      <c r="AW2718" s="13" t="s">
        <v>31</v>
      </c>
      <c r="AX2718" s="13" t="s">
        <v>69</v>
      </c>
      <c r="AY2718" s="208" t="s">
        <v>144</v>
      </c>
    </row>
    <row r="2719" spans="1:65" s="14" customFormat="1" ht="10.199999999999999">
      <c r="B2719" s="209"/>
      <c r="C2719" s="210"/>
      <c r="D2719" s="200" t="s">
        <v>154</v>
      </c>
      <c r="E2719" s="211" t="s">
        <v>19</v>
      </c>
      <c r="F2719" s="212" t="s">
        <v>2936</v>
      </c>
      <c r="G2719" s="210"/>
      <c r="H2719" s="213">
        <v>4.0709999999999997</v>
      </c>
      <c r="I2719" s="214"/>
      <c r="J2719" s="210"/>
      <c r="K2719" s="210"/>
      <c r="L2719" s="215"/>
      <c r="M2719" s="216"/>
      <c r="N2719" s="217"/>
      <c r="O2719" s="217"/>
      <c r="P2719" s="217"/>
      <c r="Q2719" s="217"/>
      <c r="R2719" s="217"/>
      <c r="S2719" s="217"/>
      <c r="T2719" s="218"/>
      <c r="AT2719" s="219" t="s">
        <v>154</v>
      </c>
      <c r="AU2719" s="219" t="s">
        <v>78</v>
      </c>
      <c r="AV2719" s="14" t="s">
        <v>78</v>
      </c>
      <c r="AW2719" s="14" t="s">
        <v>31</v>
      </c>
      <c r="AX2719" s="14" t="s">
        <v>69</v>
      </c>
      <c r="AY2719" s="219" t="s">
        <v>144</v>
      </c>
    </row>
    <row r="2720" spans="1:65" s="15" customFormat="1" ht="10.199999999999999">
      <c r="B2720" s="220"/>
      <c r="C2720" s="221"/>
      <c r="D2720" s="200" t="s">
        <v>154</v>
      </c>
      <c r="E2720" s="222" t="s">
        <v>19</v>
      </c>
      <c r="F2720" s="223" t="s">
        <v>158</v>
      </c>
      <c r="G2720" s="221"/>
      <c r="H2720" s="224">
        <v>4.0709999999999997</v>
      </c>
      <c r="I2720" s="225"/>
      <c r="J2720" s="221"/>
      <c r="K2720" s="221"/>
      <c r="L2720" s="226"/>
      <c r="M2720" s="227"/>
      <c r="N2720" s="228"/>
      <c r="O2720" s="228"/>
      <c r="P2720" s="228"/>
      <c r="Q2720" s="228"/>
      <c r="R2720" s="228"/>
      <c r="S2720" s="228"/>
      <c r="T2720" s="229"/>
      <c r="AT2720" s="230" t="s">
        <v>154</v>
      </c>
      <c r="AU2720" s="230" t="s">
        <v>78</v>
      </c>
      <c r="AV2720" s="15" t="s">
        <v>106</v>
      </c>
      <c r="AW2720" s="15" t="s">
        <v>31</v>
      </c>
      <c r="AX2720" s="15" t="s">
        <v>74</v>
      </c>
      <c r="AY2720" s="230" t="s">
        <v>144</v>
      </c>
    </row>
    <row r="2721" spans="1:65" s="2" customFormat="1" ht="21.75" customHeight="1">
      <c r="A2721" s="36"/>
      <c r="B2721" s="37"/>
      <c r="C2721" s="180" t="s">
        <v>2942</v>
      </c>
      <c r="D2721" s="180" t="s">
        <v>146</v>
      </c>
      <c r="E2721" s="181" t="s">
        <v>2943</v>
      </c>
      <c r="F2721" s="182" t="s">
        <v>2944</v>
      </c>
      <c r="G2721" s="183" t="s">
        <v>250</v>
      </c>
      <c r="H2721" s="184">
        <v>16.940000000000001</v>
      </c>
      <c r="I2721" s="185"/>
      <c r="J2721" s="186">
        <f>ROUND(I2721*H2721,2)</f>
        <v>0</v>
      </c>
      <c r="K2721" s="182" t="s">
        <v>150</v>
      </c>
      <c r="L2721" s="41"/>
      <c r="M2721" s="187" t="s">
        <v>19</v>
      </c>
      <c r="N2721" s="188" t="s">
        <v>40</v>
      </c>
      <c r="O2721" s="66"/>
      <c r="P2721" s="189">
        <f>O2721*H2721</f>
        <v>0</v>
      </c>
      <c r="Q2721" s="189">
        <v>0</v>
      </c>
      <c r="R2721" s="189">
        <f>Q2721*H2721</f>
        <v>0</v>
      </c>
      <c r="S2721" s="189">
        <v>0</v>
      </c>
      <c r="T2721" s="190">
        <f>S2721*H2721</f>
        <v>0</v>
      </c>
      <c r="U2721" s="36"/>
      <c r="V2721" s="36"/>
      <c r="W2721" s="36"/>
      <c r="X2721" s="36"/>
      <c r="Y2721" s="36"/>
      <c r="Z2721" s="36"/>
      <c r="AA2721" s="36"/>
      <c r="AB2721" s="36"/>
      <c r="AC2721" s="36"/>
      <c r="AD2721" s="36"/>
      <c r="AE2721" s="36"/>
      <c r="AR2721" s="191" t="s">
        <v>542</v>
      </c>
      <c r="AT2721" s="191" t="s">
        <v>146</v>
      </c>
      <c r="AU2721" s="191" t="s">
        <v>78</v>
      </c>
      <c r="AY2721" s="19" t="s">
        <v>144</v>
      </c>
      <c r="BE2721" s="192">
        <f>IF(N2721="základní",J2721,0)</f>
        <v>0</v>
      </c>
      <c r="BF2721" s="192">
        <f>IF(N2721="snížená",J2721,0)</f>
        <v>0</v>
      </c>
      <c r="BG2721" s="192">
        <f>IF(N2721="zákl. přenesená",J2721,0)</f>
        <v>0</v>
      </c>
      <c r="BH2721" s="192">
        <f>IF(N2721="sníž. přenesená",J2721,0)</f>
        <v>0</v>
      </c>
      <c r="BI2721" s="192">
        <f>IF(N2721="nulová",J2721,0)</f>
        <v>0</v>
      </c>
      <c r="BJ2721" s="19" t="s">
        <v>74</v>
      </c>
      <c r="BK2721" s="192">
        <f>ROUND(I2721*H2721,2)</f>
        <v>0</v>
      </c>
      <c r="BL2721" s="19" t="s">
        <v>542</v>
      </c>
      <c r="BM2721" s="191" t="s">
        <v>2945</v>
      </c>
    </row>
    <row r="2722" spans="1:65" s="2" customFormat="1" ht="10.199999999999999">
      <c r="A2722" s="36"/>
      <c r="B2722" s="37"/>
      <c r="C2722" s="38"/>
      <c r="D2722" s="193" t="s">
        <v>152</v>
      </c>
      <c r="E2722" s="38"/>
      <c r="F2722" s="194" t="s">
        <v>2946</v>
      </c>
      <c r="G2722" s="38"/>
      <c r="H2722" s="38"/>
      <c r="I2722" s="195"/>
      <c r="J2722" s="38"/>
      <c r="K2722" s="38"/>
      <c r="L2722" s="41"/>
      <c r="M2722" s="196"/>
      <c r="N2722" s="197"/>
      <c r="O2722" s="66"/>
      <c r="P2722" s="66"/>
      <c r="Q2722" s="66"/>
      <c r="R2722" s="66"/>
      <c r="S2722" s="66"/>
      <c r="T2722" s="67"/>
      <c r="U2722" s="36"/>
      <c r="V2722" s="36"/>
      <c r="W2722" s="36"/>
      <c r="X2722" s="36"/>
      <c r="Y2722" s="36"/>
      <c r="Z2722" s="36"/>
      <c r="AA2722" s="36"/>
      <c r="AB2722" s="36"/>
      <c r="AC2722" s="36"/>
      <c r="AD2722" s="36"/>
      <c r="AE2722" s="36"/>
      <c r="AT2722" s="19" t="s">
        <v>152</v>
      </c>
      <c r="AU2722" s="19" t="s">
        <v>78</v>
      </c>
    </row>
    <row r="2723" spans="1:65" s="13" customFormat="1" ht="10.199999999999999">
      <c r="B2723" s="198"/>
      <c r="C2723" s="199"/>
      <c r="D2723" s="200" t="s">
        <v>154</v>
      </c>
      <c r="E2723" s="201" t="s">
        <v>19</v>
      </c>
      <c r="F2723" s="202" t="s">
        <v>2927</v>
      </c>
      <c r="G2723" s="199"/>
      <c r="H2723" s="201" t="s">
        <v>19</v>
      </c>
      <c r="I2723" s="203"/>
      <c r="J2723" s="199"/>
      <c r="K2723" s="199"/>
      <c r="L2723" s="204"/>
      <c r="M2723" s="205"/>
      <c r="N2723" s="206"/>
      <c r="O2723" s="206"/>
      <c r="P2723" s="206"/>
      <c r="Q2723" s="206"/>
      <c r="R2723" s="206"/>
      <c r="S2723" s="206"/>
      <c r="T2723" s="207"/>
      <c r="AT2723" s="208" t="s">
        <v>154</v>
      </c>
      <c r="AU2723" s="208" t="s">
        <v>78</v>
      </c>
      <c r="AV2723" s="13" t="s">
        <v>74</v>
      </c>
      <c r="AW2723" s="13" t="s">
        <v>31</v>
      </c>
      <c r="AX2723" s="13" t="s">
        <v>69</v>
      </c>
      <c r="AY2723" s="208" t="s">
        <v>144</v>
      </c>
    </row>
    <row r="2724" spans="1:65" s="14" customFormat="1" ht="10.199999999999999">
      <c r="B2724" s="209"/>
      <c r="C2724" s="210"/>
      <c r="D2724" s="200" t="s">
        <v>154</v>
      </c>
      <c r="E2724" s="211" t="s">
        <v>19</v>
      </c>
      <c r="F2724" s="212" t="s">
        <v>2947</v>
      </c>
      <c r="G2724" s="210"/>
      <c r="H2724" s="213">
        <v>8.92</v>
      </c>
      <c r="I2724" s="214"/>
      <c r="J2724" s="210"/>
      <c r="K2724" s="210"/>
      <c r="L2724" s="215"/>
      <c r="M2724" s="216"/>
      <c r="N2724" s="217"/>
      <c r="O2724" s="217"/>
      <c r="P2724" s="217"/>
      <c r="Q2724" s="217"/>
      <c r="R2724" s="217"/>
      <c r="S2724" s="217"/>
      <c r="T2724" s="218"/>
      <c r="AT2724" s="219" t="s">
        <v>154</v>
      </c>
      <c r="AU2724" s="219" t="s">
        <v>78</v>
      </c>
      <c r="AV2724" s="14" t="s">
        <v>78</v>
      </c>
      <c r="AW2724" s="14" t="s">
        <v>31</v>
      </c>
      <c r="AX2724" s="14" t="s">
        <v>69</v>
      </c>
      <c r="AY2724" s="219" t="s">
        <v>144</v>
      </c>
    </row>
    <row r="2725" spans="1:65" s="13" customFormat="1" ht="10.199999999999999">
      <c r="B2725" s="198"/>
      <c r="C2725" s="199"/>
      <c r="D2725" s="200" t="s">
        <v>154</v>
      </c>
      <c r="E2725" s="201" t="s">
        <v>19</v>
      </c>
      <c r="F2725" s="202" t="s">
        <v>2929</v>
      </c>
      <c r="G2725" s="199"/>
      <c r="H2725" s="201" t="s">
        <v>19</v>
      </c>
      <c r="I2725" s="203"/>
      <c r="J2725" s="199"/>
      <c r="K2725" s="199"/>
      <c r="L2725" s="204"/>
      <c r="M2725" s="205"/>
      <c r="N2725" s="206"/>
      <c r="O2725" s="206"/>
      <c r="P2725" s="206"/>
      <c r="Q2725" s="206"/>
      <c r="R2725" s="206"/>
      <c r="S2725" s="206"/>
      <c r="T2725" s="207"/>
      <c r="AT2725" s="208" t="s">
        <v>154</v>
      </c>
      <c r="AU2725" s="208" t="s">
        <v>78</v>
      </c>
      <c r="AV2725" s="13" t="s">
        <v>74</v>
      </c>
      <c r="AW2725" s="13" t="s">
        <v>31</v>
      </c>
      <c r="AX2725" s="13" t="s">
        <v>69</v>
      </c>
      <c r="AY2725" s="208" t="s">
        <v>144</v>
      </c>
    </row>
    <row r="2726" spans="1:65" s="14" customFormat="1" ht="10.199999999999999">
      <c r="B2726" s="209"/>
      <c r="C2726" s="210"/>
      <c r="D2726" s="200" t="s">
        <v>154</v>
      </c>
      <c r="E2726" s="211" t="s">
        <v>19</v>
      </c>
      <c r="F2726" s="212" t="s">
        <v>2948</v>
      </c>
      <c r="G2726" s="210"/>
      <c r="H2726" s="213">
        <v>8.02</v>
      </c>
      <c r="I2726" s="214"/>
      <c r="J2726" s="210"/>
      <c r="K2726" s="210"/>
      <c r="L2726" s="215"/>
      <c r="M2726" s="216"/>
      <c r="N2726" s="217"/>
      <c r="O2726" s="217"/>
      <c r="P2726" s="217"/>
      <c r="Q2726" s="217"/>
      <c r="R2726" s="217"/>
      <c r="S2726" s="217"/>
      <c r="T2726" s="218"/>
      <c r="AT2726" s="219" t="s">
        <v>154</v>
      </c>
      <c r="AU2726" s="219" t="s">
        <v>78</v>
      </c>
      <c r="AV2726" s="14" t="s">
        <v>78</v>
      </c>
      <c r="AW2726" s="14" t="s">
        <v>31</v>
      </c>
      <c r="AX2726" s="14" t="s">
        <v>69</v>
      </c>
      <c r="AY2726" s="219" t="s">
        <v>144</v>
      </c>
    </row>
    <row r="2727" spans="1:65" s="15" customFormat="1" ht="10.199999999999999">
      <c r="B2727" s="220"/>
      <c r="C2727" s="221"/>
      <c r="D2727" s="200" t="s">
        <v>154</v>
      </c>
      <c r="E2727" s="222" t="s">
        <v>19</v>
      </c>
      <c r="F2727" s="223" t="s">
        <v>158</v>
      </c>
      <c r="G2727" s="221"/>
      <c r="H2727" s="224">
        <v>16.939999999999998</v>
      </c>
      <c r="I2727" s="225"/>
      <c r="J2727" s="221"/>
      <c r="K2727" s="221"/>
      <c r="L2727" s="226"/>
      <c r="M2727" s="227"/>
      <c r="N2727" s="228"/>
      <c r="O2727" s="228"/>
      <c r="P2727" s="228"/>
      <c r="Q2727" s="228"/>
      <c r="R2727" s="228"/>
      <c r="S2727" s="228"/>
      <c r="T2727" s="229"/>
      <c r="AT2727" s="230" t="s">
        <v>154</v>
      </c>
      <c r="AU2727" s="230" t="s">
        <v>78</v>
      </c>
      <c r="AV2727" s="15" t="s">
        <v>106</v>
      </c>
      <c r="AW2727" s="15" t="s">
        <v>31</v>
      </c>
      <c r="AX2727" s="15" t="s">
        <v>74</v>
      </c>
      <c r="AY2727" s="230" t="s">
        <v>144</v>
      </c>
    </row>
    <row r="2728" spans="1:65" s="2" customFormat="1" ht="16.5" customHeight="1">
      <c r="A2728" s="36"/>
      <c r="B2728" s="37"/>
      <c r="C2728" s="231" t="s">
        <v>2949</v>
      </c>
      <c r="D2728" s="231" t="s">
        <v>195</v>
      </c>
      <c r="E2728" s="232" t="s">
        <v>2950</v>
      </c>
      <c r="F2728" s="233" t="s">
        <v>2951</v>
      </c>
      <c r="G2728" s="234" t="s">
        <v>250</v>
      </c>
      <c r="H2728" s="235">
        <v>18.634</v>
      </c>
      <c r="I2728" s="236"/>
      <c r="J2728" s="237">
        <f>ROUND(I2728*H2728,2)</f>
        <v>0</v>
      </c>
      <c r="K2728" s="233" t="s">
        <v>150</v>
      </c>
      <c r="L2728" s="238"/>
      <c r="M2728" s="239" t="s">
        <v>19</v>
      </c>
      <c r="N2728" s="240" t="s">
        <v>40</v>
      </c>
      <c r="O2728" s="66"/>
      <c r="P2728" s="189">
        <f>O2728*H2728</f>
        <v>0</v>
      </c>
      <c r="Q2728" s="189">
        <v>2.0000000000000001E-4</v>
      </c>
      <c r="R2728" s="189">
        <f>Q2728*H2728</f>
        <v>3.7268000000000002E-3</v>
      </c>
      <c r="S2728" s="189">
        <v>0</v>
      </c>
      <c r="T2728" s="190">
        <f>S2728*H2728</f>
        <v>0</v>
      </c>
      <c r="U2728" s="36"/>
      <c r="V2728" s="36"/>
      <c r="W2728" s="36"/>
      <c r="X2728" s="36"/>
      <c r="Y2728" s="36"/>
      <c r="Z2728" s="36"/>
      <c r="AA2728" s="36"/>
      <c r="AB2728" s="36"/>
      <c r="AC2728" s="36"/>
      <c r="AD2728" s="36"/>
      <c r="AE2728" s="36"/>
      <c r="AR2728" s="191" t="s">
        <v>684</v>
      </c>
      <c r="AT2728" s="191" t="s">
        <v>195</v>
      </c>
      <c r="AU2728" s="191" t="s">
        <v>78</v>
      </c>
      <c r="AY2728" s="19" t="s">
        <v>144</v>
      </c>
      <c r="BE2728" s="192">
        <f>IF(N2728="základní",J2728,0)</f>
        <v>0</v>
      </c>
      <c r="BF2728" s="192">
        <f>IF(N2728="snížená",J2728,0)</f>
        <v>0</v>
      </c>
      <c r="BG2728" s="192">
        <f>IF(N2728="zákl. přenesená",J2728,0)</f>
        <v>0</v>
      </c>
      <c r="BH2728" s="192">
        <f>IF(N2728="sníž. přenesená",J2728,0)</f>
        <v>0</v>
      </c>
      <c r="BI2728" s="192">
        <f>IF(N2728="nulová",J2728,0)</f>
        <v>0</v>
      </c>
      <c r="BJ2728" s="19" t="s">
        <v>74</v>
      </c>
      <c r="BK2728" s="192">
        <f>ROUND(I2728*H2728,2)</f>
        <v>0</v>
      </c>
      <c r="BL2728" s="19" t="s">
        <v>542</v>
      </c>
      <c r="BM2728" s="191" t="s">
        <v>2952</v>
      </c>
    </row>
    <row r="2729" spans="1:65" s="2" customFormat="1" ht="10.199999999999999">
      <c r="A2729" s="36"/>
      <c r="B2729" s="37"/>
      <c r="C2729" s="38"/>
      <c r="D2729" s="193" t="s">
        <v>152</v>
      </c>
      <c r="E2729" s="38"/>
      <c r="F2729" s="194" t="s">
        <v>2953</v>
      </c>
      <c r="G2729" s="38"/>
      <c r="H2729" s="38"/>
      <c r="I2729" s="195"/>
      <c r="J2729" s="38"/>
      <c r="K2729" s="38"/>
      <c r="L2729" s="41"/>
      <c r="M2729" s="196"/>
      <c r="N2729" s="197"/>
      <c r="O2729" s="66"/>
      <c r="P2729" s="66"/>
      <c r="Q2729" s="66"/>
      <c r="R2729" s="66"/>
      <c r="S2729" s="66"/>
      <c r="T2729" s="67"/>
      <c r="U2729" s="36"/>
      <c r="V2729" s="36"/>
      <c r="W2729" s="36"/>
      <c r="X2729" s="36"/>
      <c r="Y2729" s="36"/>
      <c r="Z2729" s="36"/>
      <c r="AA2729" s="36"/>
      <c r="AB2729" s="36"/>
      <c r="AC2729" s="36"/>
      <c r="AD2729" s="36"/>
      <c r="AE2729" s="36"/>
      <c r="AT2729" s="19" t="s">
        <v>152</v>
      </c>
      <c r="AU2729" s="19" t="s">
        <v>78</v>
      </c>
    </row>
    <row r="2730" spans="1:65" s="13" customFormat="1" ht="10.199999999999999">
      <c r="B2730" s="198"/>
      <c r="C2730" s="199"/>
      <c r="D2730" s="200" t="s">
        <v>154</v>
      </c>
      <c r="E2730" s="201" t="s">
        <v>19</v>
      </c>
      <c r="F2730" s="202" t="s">
        <v>721</v>
      </c>
      <c r="G2730" s="199"/>
      <c r="H2730" s="201" t="s">
        <v>19</v>
      </c>
      <c r="I2730" s="203"/>
      <c r="J2730" s="199"/>
      <c r="K2730" s="199"/>
      <c r="L2730" s="204"/>
      <c r="M2730" s="205"/>
      <c r="N2730" s="206"/>
      <c r="O2730" s="206"/>
      <c r="P2730" s="206"/>
      <c r="Q2730" s="206"/>
      <c r="R2730" s="206"/>
      <c r="S2730" s="206"/>
      <c r="T2730" s="207"/>
      <c r="AT2730" s="208" t="s">
        <v>154</v>
      </c>
      <c r="AU2730" s="208" t="s">
        <v>78</v>
      </c>
      <c r="AV2730" s="13" t="s">
        <v>74</v>
      </c>
      <c r="AW2730" s="13" t="s">
        <v>31</v>
      </c>
      <c r="AX2730" s="13" t="s">
        <v>69</v>
      </c>
      <c r="AY2730" s="208" t="s">
        <v>144</v>
      </c>
    </row>
    <row r="2731" spans="1:65" s="14" customFormat="1" ht="10.199999999999999">
      <c r="B2731" s="209"/>
      <c r="C2731" s="210"/>
      <c r="D2731" s="200" t="s">
        <v>154</v>
      </c>
      <c r="E2731" s="211" t="s">
        <v>19</v>
      </c>
      <c r="F2731" s="212" t="s">
        <v>2954</v>
      </c>
      <c r="G2731" s="210"/>
      <c r="H2731" s="213">
        <v>18.634</v>
      </c>
      <c r="I2731" s="214"/>
      <c r="J2731" s="210"/>
      <c r="K2731" s="210"/>
      <c r="L2731" s="215"/>
      <c r="M2731" s="216"/>
      <c r="N2731" s="217"/>
      <c r="O2731" s="217"/>
      <c r="P2731" s="217"/>
      <c r="Q2731" s="217"/>
      <c r="R2731" s="217"/>
      <c r="S2731" s="217"/>
      <c r="T2731" s="218"/>
      <c r="AT2731" s="219" t="s">
        <v>154</v>
      </c>
      <c r="AU2731" s="219" t="s">
        <v>78</v>
      </c>
      <c r="AV2731" s="14" t="s">
        <v>78</v>
      </c>
      <c r="AW2731" s="14" t="s">
        <v>31</v>
      </c>
      <c r="AX2731" s="14" t="s">
        <v>69</v>
      </c>
      <c r="AY2731" s="219" t="s">
        <v>144</v>
      </c>
    </row>
    <row r="2732" spans="1:65" s="15" customFormat="1" ht="10.199999999999999">
      <c r="B2732" s="220"/>
      <c r="C2732" s="221"/>
      <c r="D2732" s="200" t="s">
        <v>154</v>
      </c>
      <c r="E2732" s="222" t="s">
        <v>19</v>
      </c>
      <c r="F2732" s="223" t="s">
        <v>158</v>
      </c>
      <c r="G2732" s="221"/>
      <c r="H2732" s="224">
        <v>18.634</v>
      </c>
      <c r="I2732" s="225"/>
      <c r="J2732" s="221"/>
      <c r="K2732" s="221"/>
      <c r="L2732" s="226"/>
      <c r="M2732" s="227"/>
      <c r="N2732" s="228"/>
      <c r="O2732" s="228"/>
      <c r="P2732" s="228"/>
      <c r="Q2732" s="228"/>
      <c r="R2732" s="228"/>
      <c r="S2732" s="228"/>
      <c r="T2732" s="229"/>
      <c r="AT2732" s="230" t="s">
        <v>154</v>
      </c>
      <c r="AU2732" s="230" t="s">
        <v>78</v>
      </c>
      <c r="AV2732" s="15" t="s">
        <v>106</v>
      </c>
      <c r="AW2732" s="15" t="s">
        <v>31</v>
      </c>
      <c r="AX2732" s="15" t="s">
        <v>74</v>
      </c>
      <c r="AY2732" s="230" t="s">
        <v>144</v>
      </c>
    </row>
    <row r="2733" spans="1:65" s="2" customFormat="1" ht="16.5" customHeight="1">
      <c r="A2733" s="36"/>
      <c r="B2733" s="37"/>
      <c r="C2733" s="180" t="s">
        <v>2955</v>
      </c>
      <c r="D2733" s="180" t="s">
        <v>146</v>
      </c>
      <c r="E2733" s="181" t="s">
        <v>2956</v>
      </c>
      <c r="F2733" s="182" t="s">
        <v>2957</v>
      </c>
      <c r="G2733" s="183" t="s">
        <v>232</v>
      </c>
      <c r="H2733" s="184">
        <v>1.6</v>
      </c>
      <c r="I2733" s="185"/>
      <c r="J2733" s="186">
        <f>ROUND(I2733*H2733,2)</f>
        <v>0</v>
      </c>
      <c r="K2733" s="182" t="s">
        <v>19</v>
      </c>
      <c r="L2733" s="41"/>
      <c r="M2733" s="187" t="s">
        <v>19</v>
      </c>
      <c r="N2733" s="188" t="s">
        <v>40</v>
      </c>
      <c r="O2733" s="66"/>
      <c r="P2733" s="189">
        <f>O2733*H2733</f>
        <v>0</v>
      </c>
      <c r="Q2733" s="189">
        <v>0</v>
      </c>
      <c r="R2733" s="189">
        <f>Q2733*H2733</f>
        <v>0</v>
      </c>
      <c r="S2733" s="189">
        <v>0</v>
      </c>
      <c r="T2733" s="190">
        <f>S2733*H2733</f>
        <v>0</v>
      </c>
      <c r="U2733" s="36"/>
      <c r="V2733" s="36"/>
      <c r="W2733" s="36"/>
      <c r="X2733" s="36"/>
      <c r="Y2733" s="36"/>
      <c r="Z2733" s="36"/>
      <c r="AA2733" s="36"/>
      <c r="AB2733" s="36"/>
      <c r="AC2733" s="36"/>
      <c r="AD2733" s="36"/>
      <c r="AE2733" s="36"/>
      <c r="AR2733" s="191" t="s">
        <v>542</v>
      </c>
      <c r="AT2733" s="191" t="s">
        <v>146</v>
      </c>
      <c r="AU2733" s="191" t="s">
        <v>78</v>
      </c>
      <c r="AY2733" s="19" t="s">
        <v>144</v>
      </c>
      <c r="BE2733" s="192">
        <f>IF(N2733="základní",J2733,0)</f>
        <v>0</v>
      </c>
      <c r="BF2733" s="192">
        <f>IF(N2733="snížená",J2733,0)</f>
        <v>0</v>
      </c>
      <c r="BG2733" s="192">
        <f>IF(N2733="zákl. přenesená",J2733,0)</f>
        <v>0</v>
      </c>
      <c r="BH2733" s="192">
        <f>IF(N2733="sníž. přenesená",J2733,0)</f>
        <v>0</v>
      </c>
      <c r="BI2733" s="192">
        <f>IF(N2733="nulová",J2733,0)</f>
        <v>0</v>
      </c>
      <c r="BJ2733" s="19" t="s">
        <v>74</v>
      </c>
      <c r="BK2733" s="192">
        <f>ROUND(I2733*H2733,2)</f>
        <v>0</v>
      </c>
      <c r="BL2733" s="19" t="s">
        <v>542</v>
      </c>
      <c r="BM2733" s="191" t="s">
        <v>2958</v>
      </c>
    </row>
    <row r="2734" spans="1:65" s="13" customFormat="1" ht="10.199999999999999">
      <c r="B2734" s="198"/>
      <c r="C2734" s="199"/>
      <c r="D2734" s="200" t="s">
        <v>154</v>
      </c>
      <c r="E2734" s="201" t="s">
        <v>19</v>
      </c>
      <c r="F2734" s="202" t="s">
        <v>1211</v>
      </c>
      <c r="G2734" s="199"/>
      <c r="H2734" s="201" t="s">
        <v>19</v>
      </c>
      <c r="I2734" s="203"/>
      <c r="J2734" s="199"/>
      <c r="K2734" s="199"/>
      <c r="L2734" s="204"/>
      <c r="M2734" s="205"/>
      <c r="N2734" s="206"/>
      <c r="O2734" s="206"/>
      <c r="P2734" s="206"/>
      <c r="Q2734" s="206"/>
      <c r="R2734" s="206"/>
      <c r="S2734" s="206"/>
      <c r="T2734" s="207"/>
      <c r="AT2734" s="208" t="s">
        <v>154</v>
      </c>
      <c r="AU2734" s="208" t="s">
        <v>78</v>
      </c>
      <c r="AV2734" s="13" t="s">
        <v>74</v>
      </c>
      <c r="AW2734" s="13" t="s">
        <v>31</v>
      </c>
      <c r="AX2734" s="13" t="s">
        <v>69</v>
      </c>
      <c r="AY2734" s="208" t="s">
        <v>144</v>
      </c>
    </row>
    <row r="2735" spans="1:65" s="14" customFormat="1" ht="10.199999999999999">
      <c r="B2735" s="209"/>
      <c r="C2735" s="210"/>
      <c r="D2735" s="200" t="s">
        <v>154</v>
      </c>
      <c r="E2735" s="211" t="s">
        <v>19</v>
      </c>
      <c r="F2735" s="212" t="s">
        <v>2959</v>
      </c>
      <c r="G2735" s="210"/>
      <c r="H2735" s="213">
        <v>1.6</v>
      </c>
      <c r="I2735" s="214"/>
      <c r="J2735" s="210"/>
      <c r="K2735" s="210"/>
      <c r="L2735" s="215"/>
      <c r="M2735" s="216"/>
      <c r="N2735" s="217"/>
      <c r="O2735" s="217"/>
      <c r="P2735" s="217"/>
      <c r="Q2735" s="217"/>
      <c r="R2735" s="217"/>
      <c r="S2735" s="217"/>
      <c r="T2735" s="218"/>
      <c r="AT2735" s="219" t="s">
        <v>154</v>
      </c>
      <c r="AU2735" s="219" t="s">
        <v>78</v>
      </c>
      <c r="AV2735" s="14" t="s">
        <v>78</v>
      </c>
      <c r="AW2735" s="14" t="s">
        <v>31</v>
      </c>
      <c r="AX2735" s="14" t="s">
        <v>69</v>
      </c>
      <c r="AY2735" s="219" t="s">
        <v>144</v>
      </c>
    </row>
    <row r="2736" spans="1:65" s="15" customFormat="1" ht="10.199999999999999">
      <c r="B2736" s="220"/>
      <c r="C2736" s="221"/>
      <c r="D2736" s="200" t="s">
        <v>154</v>
      </c>
      <c r="E2736" s="222" t="s">
        <v>19</v>
      </c>
      <c r="F2736" s="223" t="s">
        <v>158</v>
      </c>
      <c r="G2736" s="221"/>
      <c r="H2736" s="224">
        <v>1.6</v>
      </c>
      <c r="I2736" s="225"/>
      <c r="J2736" s="221"/>
      <c r="K2736" s="221"/>
      <c r="L2736" s="226"/>
      <c r="M2736" s="227"/>
      <c r="N2736" s="228"/>
      <c r="O2736" s="228"/>
      <c r="P2736" s="228"/>
      <c r="Q2736" s="228"/>
      <c r="R2736" s="228"/>
      <c r="S2736" s="228"/>
      <c r="T2736" s="229"/>
      <c r="AT2736" s="230" t="s">
        <v>154</v>
      </c>
      <c r="AU2736" s="230" t="s">
        <v>78</v>
      </c>
      <c r="AV2736" s="15" t="s">
        <v>106</v>
      </c>
      <c r="AW2736" s="15" t="s">
        <v>31</v>
      </c>
      <c r="AX2736" s="15" t="s">
        <v>74</v>
      </c>
      <c r="AY2736" s="230" t="s">
        <v>144</v>
      </c>
    </row>
    <row r="2737" spans="1:65" s="2" customFormat="1" ht="24.15" customHeight="1">
      <c r="A2737" s="36"/>
      <c r="B2737" s="37"/>
      <c r="C2737" s="180" t="s">
        <v>2960</v>
      </c>
      <c r="D2737" s="180" t="s">
        <v>146</v>
      </c>
      <c r="E2737" s="181" t="s">
        <v>2961</v>
      </c>
      <c r="F2737" s="182" t="s">
        <v>2962</v>
      </c>
      <c r="G2737" s="183" t="s">
        <v>232</v>
      </c>
      <c r="H2737" s="184">
        <v>10.103999999999999</v>
      </c>
      <c r="I2737" s="185"/>
      <c r="J2737" s="186">
        <f>ROUND(I2737*H2737,2)</f>
        <v>0</v>
      </c>
      <c r="K2737" s="182" t="s">
        <v>150</v>
      </c>
      <c r="L2737" s="41"/>
      <c r="M2737" s="187" t="s">
        <v>19</v>
      </c>
      <c r="N2737" s="188" t="s">
        <v>40</v>
      </c>
      <c r="O2737" s="66"/>
      <c r="P2737" s="189">
        <f>O2737*H2737</f>
        <v>0</v>
      </c>
      <c r="Q2737" s="189">
        <v>2.7E-4</v>
      </c>
      <c r="R2737" s="189">
        <f>Q2737*H2737</f>
        <v>2.7280799999999999E-3</v>
      </c>
      <c r="S2737" s="189">
        <v>0</v>
      </c>
      <c r="T2737" s="190">
        <f>S2737*H2737</f>
        <v>0</v>
      </c>
      <c r="U2737" s="36"/>
      <c r="V2737" s="36"/>
      <c r="W2737" s="36"/>
      <c r="X2737" s="36"/>
      <c r="Y2737" s="36"/>
      <c r="Z2737" s="36"/>
      <c r="AA2737" s="36"/>
      <c r="AB2737" s="36"/>
      <c r="AC2737" s="36"/>
      <c r="AD2737" s="36"/>
      <c r="AE2737" s="36"/>
      <c r="AR2737" s="191" t="s">
        <v>542</v>
      </c>
      <c r="AT2737" s="191" t="s">
        <v>146</v>
      </c>
      <c r="AU2737" s="191" t="s">
        <v>78</v>
      </c>
      <c r="AY2737" s="19" t="s">
        <v>144</v>
      </c>
      <c r="BE2737" s="192">
        <f>IF(N2737="základní",J2737,0)</f>
        <v>0</v>
      </c>
      <c r="BF2737" s="192">
        <f>IF(N2737="snížená",J2737,0)</f>
        <v>0</v>
      </c>
      <c r="BG2737" s="192">
        <f>IF(N2737="zákl. přenesená",J2737,0)</f>
        <v>0</v>
      </c>
      <c r="BH2737" s="192">
        <f>IF(N2737="sníž. přenesená",J2737,0)</f>
        <v>0</v>
      </c>
      <c r="BI2737" s="192">
        <f>IF(N2737="nulová",J2737,0)</f>
        <v>0</v>
      </c>
      <c r="BJ2737" s="19" t="s">
        <v>74</v>
      </c>
      <c r="BK2737" s="192">
        <f>ROUND(I2737*H2737,2)</f>
        <v>0</v>
      </c>
      <c r="BL2737" s="19" t="s">
        <v>542</v>
      </c>
      <c r="BM2737" s="191" t="s">
        <v>2963</v>
      </c>
    </row>
    <row r="2738" spans="1:65" s="2" customFormat="1" ht="10.199999999999999">
      <c r="A2738" s="36"/>
      <c r="B2738" s="37"/>
      <c r="C2738" s="38"/>
      <c r="D2738" s="193" t="s">
        <v>152</v>
      </c>
      <c r="E2738" s="38"/>
      <c r="F2738" s="194" t="s">
        <v>2964</v>
      </c>
      <c r="G2738" s="38"/>
      <c r="H2738" s="38"/>
      <c r="I2738" s="195"/>
      <c r="J2738" s="38"/>
      <c r="K2738" s="38"/>
      <c r="L2738" s="41"/>
      <c r="M2738" s="196"/>
      <c r="N2738" s="197"/>
      <c r="O2738" s="66"/>
      <c r="P2738" s="66"/>
      <c r="Q2738" s="66"/>
      <c r="R2738" s="66"/>
      <c r="S2738" s="66"/>
      <c r="T2738" s="67"/>
      <c r="U2738" s="36"/>
      <c r="V2738" s="36"/>
      <c r="W2738" s="36"/>
      <c r="X2738" s="36"/>
      <c r="Y2738" s="36"/>
      <c r="Z2738" s="36"/>
      <c r="AA2738" s="36"/>
      <c r="AB2738" s="36"/>
      <c r="AC2738" s="36"/>
      <c r="AD2738" s="36"/>
      <c r="AE2738" s="36"/>
      <c r="AT2738" s="19" t="s">
        <v>152</v>
      </c>
      <c r="AU2738" s="19" t="s">
        <v>78</v>
      </c>
    </row>
    <row r="2739" spans="1:65" s="13" customFormat="1" ht="10.199999999999999">
      <c r="B2739" s="198"/>
      <c r="C2739" s="199"/>
      <c r="D2739" s="200" t="s">
        <v>154</v>
      </c>
      <c r="E2739" s="201" t="s">
        <v>19</v>
      </c>
      <c r="F2739" s="202" t="s">
        <v>2965</v>
      </c>
      <c r="G2739" s="199"/>
      <c r="H2739" s="201" t="s">
        <v>19</v>
      </c>
      <c r="I2739" s="203"/>
      <c r="J2739" s="199"/>
      <c r="K2739" s="199"/>
      <c r="L2739" s="204"/>
      <c r="M2739" s="205"/>
      <c r="N2739" s="206"/>
      <c r="O2739" s="206"/>
      <c r="P2739" s="206"/>
      <c r="Q2739" s="206"/>
      <c r="R2739" s="206"/>
      <c r="S2739" s="206"/>
      <c r="T2739" s="207"/>
      <c r="AT2739" s="208" t="s">
        <v>154</v>
      </c>
      <c r="AU2739" s="208" t="s">
        <v>78</v>
      </c>
      <c r="AV2739" s="13" t="s">
        <v>74</v>
      </c>
      <c r="AW2739" s="13" t="s">
        <v>31</v>
      </c>
      <c r="AX2739" s="13" t="s">
        <v>69</v>
      </c>
      <c r="AY2739" s="208" t="s">
        <v>144</v>
      </c>
    </row>
    <row r="2740" spans="1:65" s="14" customFormat="1" ht="10.199999999999999">
      <c r="B2740" s="209"/>
      <c r="C2740" s="210"/>
      <c r="D2740" s="200" t="s">
        <v>154</v>
      </c>
      <c r="E2740" s="211" t="s">
        <v>19</v>
      </c>
      <c r="F2740" s="212" t="s">
        <v>2966</v>
      </c>
      <c r="G2740" s="210"/>
      <c r="H2740" s="213">
        <v>10.103999999999999</v>
      </c>
      <c r="I2740" s="214"/>
      <c r="J2740" s="210"/>
      <c r="K2740" s="210"/>
      <c r="L2740" s="215"/>
      <c r="M2740" s="216"/>
      <c r="N2740" s="217"/>
      <c r="O2740" s="217"/>
      <c r="P2740" s="217"/>
      <c r="Q2740" s="217"/>
      <c r="R2740" s="217"/>
      <c r="S2740" s="217"/>
      <c r="T2740" s="218"/>
      <c r="AT2740" s="219" t="s">
        <v>154</v>
      </c>
      <c r="AU2740" s="219" t="s">
        <v>78</v>
      </c>
      <c r="AV2740" s="14" t="s">
        <v>78</v>
      </c>
      <c r="AW2740" s="14" t="s">
        <v>31</v>
      </c>
      <c r="AX2740" s="14" t="s">
        <v>69</v>
      </c>
      <c r="AY2740" s="219" t="s">
        <v>144</v>
      </c>
    </row>
    <row r="2741" spans="1:65" s="15" customFormat="1" ht="10.199999999999999">
      <c r="B2741" s="220"/>
      <c r="C2741" s="221"/>
      <c r="D2741" s="200" t="s">
        <v>154</v>
      </c>
      <c r="E2741" s="222" t="s">
        <v>19</v>
      </c>
      <c r="F2741" s="223" t="s">
        <v>158</v>
      </c>
      <c r="G2741" s="221"/>
      <c r="H2741" s="224">
        <v>10.103999999999999</v>
      </c>
      <c r="I2741" s="225"/>
      <c r="J2741" s="221"/>
      <c r="K2741" s="221"/>
      <c r="L2741" s="226"/>
      <c r="M2741" s="227"/>
      <c r="N2741" s="228"/>
      <c r="O2741" s="228"/>
      <c r="P2741" s="228"/>
      <c r="Q2741" s="228"/>
      <c r="R2741" s="228"/>
      <c r="S2741" s="228"/>
      <c r="T2741" s="229"/>
      <c r="AT2741" s="230" t="s">
        <v>154</v>
      </c>
      <c r="AU2741" s="230" t="s">
        <v>78</v>
      </c>
      <c r="AV2741" s="15" t="s">
        <v>106</v>
      </c>
      <c r="AW2741" s="15" t="s">
        <v>31</v>
      </c>
      <c r="AX2741" s="15" t="s">
        <v>74</v>
      </c>
      <c r="AY2741" s="230" t="s">
        <v>144</v>
      </c>
    </row>
    <row r="2742" spans="1:65" s="2" customFormat="1" ht="16.5" customHeight="1">
      <c r="A2742" s="36"/>
      <c r="B2742" s="37"/>
      <c r="C2742" s="231" t="s">
        <v>2967</v>
      </c>
      <c r="D2742" s="231" t="s">
        <v>195</v>
      </c>
      <c r="E2742" s="232" t="s">
        <v>2968</v>
      </c>
      <c r="F2742" s="233" t="s">
        <v>2969</v>
      </c>
      <c r="G2742" s="234" t="s">
        <v>1922</v>
      </c>
      <c r="H2742" s="235">
        <v>1</v>
      </c>
      <c r="I2742" s="236"/>
      <c r="J2742" s="237">
        <f>ROUND(I2742*H2742,2)</f>
        <v>0</v>
      </c>
      <c r="K2742" s="233" t="s">
        <v>19</v>
      </c>
      <c r="L2742" s="238"/>
      <c r="M2742" s="239" t="s">
        <v>19</v>
      </c>
      <c r="N2742" s="240" t="s">
        <v>40</v>
      </c>
      <c r="O2742" s="66"/>
      <c r="P2742" s="189">
        <f>O2742*H2742</f>
        <v>0</v>
      </c>
      <c r="Q2742" s="189">
        <v>0</v>
      </c>
      <c r="R2742" s="189">
        <f>Q2742*H2742</f>
        <v>0</v>
      </c>
      <c r="S2742" s="189">
        <v>0</v>
      </c>
      <c r="T2742" s="190">
        <f>S2742*H2742</f>
        <v>0</v>
      </c>
      <c r="U2742" s="36"/>
      <c r="V2742" s="36"/>
      <c r="W2742" s="36"/>
      <c r="X2742" s="36"/>
      <c r="Y2742" s="36"/>
      <c r="Z2742" s="36"/>
      <c r="AA2742" s="36"/>
      <c r="AB2742" s="36"/>
      <c r="AC2742" s="36"/>
      <c r="AD2742" s="36"/>
      <c r="AE2742" s="36"/>
      <c r="AR2742" s="191" t="s">
        <v>684</v>
      </c>
      <c r="AT2742" s="191" t="s">
        <v>195</v>
      </c>
      <c r="AU2742" s="191" t="s">
        <v>78</v>
      </c>
      <c r="AY2742" s="19" t="s">
        <v>144</v>
      </c>
      <c r="BE2742" s="192">
        <f>IF(N2742="základní",J2742,0)</f>
        <v>0</v>
      </c>
      <c r="BF2742" s="192">
        <f>IF(N2742="snížená",J2742,0)</f>
        <v>0</v>
      </c>
      <c r="BG2742" s="192">
        <f>IF(N2742="zákl. přenesená",J2742,0)</f>
        <v>0</v>
      </c>
      <c r="BH2742" s="192">
        <f>IF(N2742="sníž. přenesená",J2742,0)</f>
        <v>0</v>
      </c>
      <c r="BI2742" s="192">
        <f>IF(N2742="nulová",J2742,0)</f>
        <v>0</v>
      </c>
      <c r="BJ2742" s="19" t="s">
        <v>74</v>
      </c>
      <c r="BK2742" s="192">
        <f>ROUND(I2742*H2742,2)</f>
        <v>0</v>
      </c>
      <c r="BL2742" s="19" t="s">
        <v>542</v>
      </c>
      <c r="BM2742" s="191" t="s">
        <v>2970</v>
      </c>
    </row>
    <row r="2743" spans="1:65" s="13" customFormat="1" ht="10.199999999999999">
      <c r="B2743" s="198"/>
      <c r="C2743" s="199"/>
      <c r="D2743" s="200" t="s">
        <v>154</v>
      </c>
      <c r="E2743" s="201" t="s">
        <v>19</v>
      </c>
      <c r="F2743" s="202" t="s">
        <v>2631</v>
      </c>
      <c r="G2743" s="199"/>
      <c r="H2743" s="201" t="s">
        <v>19</v>
      </c>
      <c r="I2743" s="203"/>
      <c r="J2743" s="199"/>
      <c r="K2743" s="199"/>
      <c r="L2743" s="204"/>
      <c r="M2743" s="205"/>
      <c r="N2743" s="206"/>
      <c r="O2743" s="206"/>
      <c r="P2743" s="206"/>
      <c r="Q2743" s="206"/>
      <c r="R2743" s="206"/>
      <c r="S2743" s="206"/>
      <c r="T2743" s="207"/>
      <c r="AT2743" s="208" t="s">
        <v>154</v>
      </c>
      <c r="AU2743" s="208" t="s">
        <v>78</v>
      </c>
      <c r="AV2743" s="13" t="s">
        <v>74</v>
      </c>
      <c r="AW2743" s="13" t="s">
        <v>31</v>
      </c>
      <c r="AX2743" s="13" t="s">
        <v>69</v>
      </c>
      <c r="AY2743" s="208" t="s">
        <v>144</v>
      </c>
    </row>
    <row r="2744" spans="1:65" s="14" customFormat="1" ht="10.199999999999999">
      <c r="B2744" s="209"/>
      <c r="C2744" s="210"/>
      <c r="D2744" s="200" t="s">
        <v>154</v>
      </c>
      <c r="E2744" s="211" t="s">
        <v>19</v>
      </c>
      <c r="F2744" s="212" t="s">
        <v>74</v>
      </c>
      <c r="G2744" s="210"/>
      <c r="H2744" s="213">
        <v>1</v>
      </c>
      <c r="I2744" s="214"/>
      <c r="J2744" s="210"/>
      <c r="K2744" s="210"/>
      <c r="L2744" s="215"/>
      <c r="M2744" s="216"/>
      <c r="N2744" s="217"/>
      <c r="O2744" s="217"/>
      <c r="P2744" s="217"/>
      <c r="Q2744" s="217"/>
      <c r="R2744" s="217"/>
      <c r="S2744" s="217"/>
      <c r="T2744" s="218"/>
      <c r="AT2744" s="219" t="s">
        <v>154</v>
      </c>
      <c r="AU2744" s="219" t="s">
        <v>78</v>
      </c>
      <c r="AV2744" s="14" t="s">
        <v>78</v>
      </c>
      <c r="AW2744" s="14" t="s">
        <v>31</v>
      </c>
      <c r="AX2744" s="14" t="s">
        <v>69</v>
      </c>
      <c r="AY2744" s="219" t="s">
        <v>144</v>
      </c>
    </row>
    <row r="2745" spans="1:65" s="15" customFormat="1" ht="10.199999999999999">
      <c r="B2745" s="220"/>
      <c r="C2745" s="221"/>
      <c r="D2745" s="200" t="s">
        <v>154</v>
      </c>
      <c r="E2745" s="222" t="s">
        <v>19</v>
      </c>
      <c r="F2745" s="223" t="s">
        <v>158</v>
      </c>
      <c r="G2745" s="221"/>
      <c r="H2745" s="224">
        <v>1</v>
      </c>
      <c r="I2745" s="225"/>
      <c r="J2745" s="221"/>
      <c r="K2745" s="221"/>
      <c r="L2745" s="226"/>
      <c r="M2745" s="227"/>
      <c r="N2745" s="228"/>
      <c r="O2745" s="228"/>
      <c r="P2745" s="228"/>
      <c r="Q2745" s="228"/>
      <c r="R2745" s="228"/>
      <c r="S2745" s="228"/>
      <c r="T2745" s="229"/>
      <c r="AT2745" s="230" t="s">
        <v>154</v>
      </c>
      <c r="AU2745" s="230" t="s">
        <v>78</v>
      </c>
      <c r="AV2745" s="15" t="s">
        <v>106</v>
      </c>
      <c r="AW2745" s="15" t="s">
        <v>31</v>
      </c>
      <c r="AX2745" s="15" t="s">
        <v>74</v>
      </c>
      <c r="AY2745" s="230" t="s">
        <v>144</v>
      </c>
    </row>
    <row r="2746" spans="1:65" s="2" customFormat="1" ht="24.15" customHeight="1">
      <c r="A2746" s="36"/>
      <c r="B2746" s="37"/>
      <c r="C2746" s="180" t="s">
        <v>2971</v>
      </c>
      <c r="D2746" s="180" t="s">
        <v>146</v>
      </c>
      <c r="E2746" s="181" t="s">
        <v>2972</v>
      </c>
      <c r="F2746" s="182" t="s">
        <v>2973</v>
      </c>
      <c r="G2746" s="183" t="s">
        <v>653</v>
      </c>
      <c r="H2746" s="184">
        <v>17</v>
      </c>
      <c r="I2746" s="185"/>
      <c r="J2746" s="186">
        <f>ROUND(I2746*H2746,2)</f>
        <v>0</v>
      </c>
      <c r="K2746" s="182" t="s">
        <v>150</v>
      </c>
      <c r="L2746" s="41"/>
      <c r="M2746" s="187" t="s">
        <v>19</v>
      </c>
      <c r="N2746" s="188" t="s">
        <v>40</v>
      </c>
      <c r="O2746" s="66"/>
      <c r="P2746" s="189">
        <f>O2746*H2746</f>
        <v>0</v>
      </c>
      <c r="Q2746" s="189">
        <v>1.7000000000000001E-4</v>
      </c>
      <c r="R2746" s="189">
        <f>Q2746*H2746</f>
        <v>2.8900000000000002E-3</v>
      </c>
      <c r="S2746" s="189">
        <v>0</v>
      </c>
      <c r="T2746" s="190">
        <f>S2746*H2746</f>
        <v>0</v>
      </c>
      <c r="U2746" s="36"/>
      <c r="V2746" s="36"/>
      <c r="W2746" s="36"/>
      <c r="X2746" s="36"/>
      <c r="Y2746" s="36"/>
      <c r="Z2746" s="36"/>
      <c r="AA2746" s="36"/>
      <c r="AB2746" s="36"/>
      <c r="AC2746" s="36"/>
      <c r="AD2746" s="36"/>
      <c r="AE2746" s="36"/>
      <c r="AR2746" s="191" t="s">
        <v>542</v>
      </c>
      <c r="AT2746" s="191" t="s">
        <v>146</v>
      </c>
      <c r="AU2746" s="191" t="s">
        <v>78</v>
      </c>
      <c r="AY2746" s="19" t="s">
        <v>144</v>
      </c>
      <c r="BE2746" s="192">
        <f>IF(N2746="základní",J2746,0)</f>
        <v>0</v>
      </c>
      <c r="BF2746" s="192">
        <f>IF(N2746="snížená",J2746,0)</f>
        <v>0</v>
      </c>
      <c r="BG2746" s="192">
        <f>IF(N2746="zákl. přenesená",J2746,0)</f>
        <v>0</v>
      </c>
      <c r="BH2746" s="192">
        <f>IF(N2746="sníž. přenesená",J2746,0)</f>
        <v>0</v>
      </c>
      <c r="BI2746" s="192">
        <f>IF(N2746="nulová",J2746,0)</f>
        <v>0</v>
      </c>
      <c r="BJ2746" s="19" t="s">
        <v>74</v>
      </c>
      <c r="BK2746" s="192">
        <f>ROUND(I2746*H2746,2)</f>
        <v>0</v>
      </c>
      <c r="BL2746" s="19" t="s">
        <v>542</v>
      </c>
      <c r="BM2746" s="191" t="s">
        <v>2974</v>
      </c>
    </row>
    <row r="2747" spans="1:65" s="2" customFormat="1" ht="10.199999999999999">
      <c r="A2747" s="36"/>
      <c r="B2747" s="37"/>
      <c r="C2747" s="38"/>
      <c r="D2747" s="193" t="s">
        <v>152</v>
      </c>
      <c r="E2747" s="38"/>
      <c r="F2747" s="194" t="s">
        <v>2975</v>
      </c>
      <c r="G2747" s="38"/>
      <c r="H2747" s="38"/>
      <c r="I2747" s="195"/>
      <c r="J2747" s="38"/>
      <c r="K2747" s="38"/>
      <c r="L2747" s="41"/>
      <c r="M2747" s="196"/>
      <c r="N2747" s="197"/>
      <c r="O2747" s="66"/>
      <c r="P2747" s="66"/>
      <c r="Q2747" s="66"/>
      <c r="R2747" s="66"/>
      <c r="S2747" s="66"/>
      <c r="T2747" s="67"/>
      <c r="U2747" s="36"/>
      <c r="V2747" s="36"/>
      <c r="W2747" s="36"/>
      <c r="X2747" s="36"/>
      <c r="Y2747" s="36"/>
      <c r="Z2747" s="36"/>
      <c r="AA2747" s="36"/>
      <c r="AB2747" s="36"/>
      <c r="AC2747" s="36"/>
      <c r="AD2747" s="36"/>
      <c r="AE2747" s="36"/>
      <c r="AT2747" s="19" t="s">
        <v>152</v>
      </c>
      <c r="AU2747" s="19" t="s">
        <v>78</v>
      </c>
    </row>
    <row r="2748" spans="1:65" s="13" customFormat="1" ht="10.199999999999999">
      <c r="B2748" s="198"/>
      <c r="C2748" s="199"/>
      <c r="D2748" s="200" t="s">
        <v>154</v>
      </c>
      <c r="E2748" s="201" t="s">
        <v>19</v>
      </c>
      <c r="F2748" s="202" t="s">
        <v>2075</v>
      </c>
      <c r="G2748" s="199"/>
      <c r="H2748" s="201" t="s">
        <v>19</v>
      </c>
      <c r="I2748" s="203"/>
      <c r="J2748" s="199"/>
      <c r="K2748" s="199"/>
      <c r="L2748" s="204"/>
      <c r="M2748" s="205"/>
      <c r="N2748" s="206"/>
      <c r="O2748" s="206"/>
      <c r="P2748" s="206"/>
      <c r="Q2748" s="206"/>
      <c r="R2748" s="206"/>
      <c r="S2748" s="206"/>
      <c r="T2748" s="207"/>
      <c r="AT2748" s="208" t="s">
        <v>154</v>
      </c>
      <c r="AU2748" s="208" t="s">
        <v>78</v>
      </c>
      <c r="AV2748" s="13" t="s">
        <v>74</v>
      </c>
      <c r="AW2748" s="13" t="s">
        <v>31</v>
      </c>
      <c r="AX2748" s="13" t="s">
        <v>69</v>
      </c>
      <c r="AY2748" s="208" t="s">
        <v>144</v>
      </c>
    </row>
    <row r="2749" spans="1:65" s="14" customFormat="1" ht="10.199999999999999">
      <c r="B2749" s="209"/>
      <c r="C2749" s="210"/>
      <c r="D2749" s="200" t="s">
        <v>154</v>
      </c>
      <c r="E2749" s="211" t="s">
        <v>19</v>
      </c>
      <c r="F2749" s="212" t="s">
        <v>112</v>
      </c>
      <c r="G2749" s="210"/>
      <c r="H2749" s="213">
        <v>9</v>
      </c>
      <c r="I2749" s="214"/>
      <c r="J2749" s="210"/>
      <c r="K2749" s="210"/>
      <c r="L2749" s="215"/>
      <c r="M2749" s="216"/>
      <c r="N2749" s="217"/>
      <c r="O2749" s="217"/>
      <c r="P2749" s="217"/>
      <c r="Q2749" s="217"/>
      <c r="R2749" s="217"/>
      <c r="S2749" s="217"/>
      <c r="T2749" s="218"/>
      <c r="AT2749" s="219" t="s">
        <v>154</v>
      </c>
      <c r="AU2749" s="219" t="s">
        <v>78</v>
      </c>
      <c r="AV2749" s="14" t="s">
        <v>78</v>
      </c>
      <c r="AW2749" s="14" t="s">
        <v>31</v>
      </c>
      <c r="AX2749" s="14" t="s">
        <v>69</v>
      </c>
      <c r="AY2749" s="219" t="s">
        <v>144</v>
      </c>
    </row>
    <row r="2750" spans="1:65" s="13" customFormat="1" ht="10.199999999999999">
      <c r="B2750" s="198"/>
      <c r="C2750" s="199"/>
      <c r="D2750" s="200" t="s">
        <v>154</v>
      </c>
      <c r="E2750" s="201" t="s">
        <v>19</v>
      </c>
      <c r="F2750" s="202" t="s">
        <v>2846</v>
      </c>
      <c r="G2750" s="199"/>
      <c r="H2750" s="201" t="s">
        <v>19</v>
      </c>
      <c r="I2750" s="203"/>
      <c r="J2750" s="199"/>
      <c r="K2750" s="199"/>
      <c r="L2750" s="204"/>
      <c r="M2750" s="205"/>
      <c r="N2750" s="206"/>
      <c r="O2750" s="206"/>
      <c r="P2750" s="206"/>
      <c r="Q2750" s="206"/>
      <c r="R2750" s="206"/>
      <c r="S2750" s="206"/>
      <c r="T2750" s="207"/>
      <c r="AT2750" s="208" t="s">
        <v>154</v>
      </c>
      <c r="AU2750" s="208" t="s">
        <v>78</v>
      </c>
      <c r="AV2750" s="13" t="s">
        <v>74</v>
      </c>
      <c r="AW2750" s="13" t="s">
        <v>31</v>
      </c>
      <c r="AX2750" s="13" t="s">
        <v>69</v>
      </c>
      <c r="AY2750" s="208" t="s">
        <v>144</v>
      </c>
    </row>
    <row r="2751" spans="1:65" s="14" customFormat="1" ht="10.199999999999999">
      <c r="B2751" s="209"/>
      <c r="C2751" s="210"/>
      <c r="D2751" s="200" t="s">
        <v>154</v>
      </c>
      <c r="E2751" s="211" t="s">
        <v>19</v>
      </c>
      <c r="F2751" s="212" t="s">
        <v>198</v>
      </c>
      <c r="G2751" s="210"/>
      <c r="H2751" s="213">
        <v>8</v>
      </c>
      <c r="I2751" s="214"/>
      <c r="J2751" s="210"/>
      <c r="K2751" s="210"/>
      <c r="L2751" s="215"/>
      <c r="M2751" s="216"/>
      <c r="N2751" s="217"/>
      <c r="O2751" s="217"/>
      <c r="P2751" s="217"/>
      <c r="Q2751" s="217"/>
      <c r="R2751" s="217"/>
      <c r="S2751" s="217"/>
      <c r="T2751" s="218"/>
      <c r="AT2751" s="219" t="s">
        <v>154</v>
      </c>
      <c r="AU2751" s="219" t="s">
        <v>78</v>
      </c>
      <c r="AV2751" s="14" t="s">
        <v>78</v>
      </c>
      <c r="AW2751" s="14" t="s">
        <v>31</v>
      </c>
      <c r="AX2751" s="14" t="s">
        <v>69</v>
      </c>
      <c r="AY2751" s="219" t="s">
        <v>144</v>
      </c>
    </row>
    <row r="2752" spans="1:65" s="15" customFormat="1" ht="10.199999999999999">
      <c r="B2752" s="220"/>
      <c r="C2752" s="221"/>
      <c r="D2752" s="200" t="s">
        <v>154</v>
      </c>
      <c r="E2752" s="222" t="s">
        <v>19</v>
      </c>
      <c r="F2752" s="223" t="s">
        <v>158</v>
      </c>
      <c r="G2752" s="221"/>
      <c r="H2752" s="224">
        <v>17</v>
      </c>
      <c r="I2752" s="225"/>
      <c r="J2752" s="221"/>
      <c r="K2752" s="221"/>
      <c r="L2752" s="226"/>
      <c r="M2752" s="227"/>
      <c r="N2752" s="228"/>
      <c r="O2752" s="228"/>
      <c r="P2752" s="228"/>
      <c r="Q2752" s="228"/>
      <c r="R2752" s="228"/>
      <c r="S2752" s="228"/>
      <c r="T2752" s="229"/>
      <c r="AT2752" s="230" t="s">
        <v>154</v>
      </c>
      <c r="AU2752" s="230" t="s">
        <v>78</v>
      </c>
      <c r="AV2752" s="15" t="s">
        <v>106</v>
      </c>
      <c r="AW2752" s="15" t="s">
        <v>31</v>
      </c>
      <c r="AX2752" s="15" t="s">
        <v>74</v>
      </c>
      <c r="AY2752" s="230" t="s">
        <v>144</v>
      </c>
    </row>
    <row r="2753" spans="1:65" s="2" customFormat="1" ht="16.5" customHeight="1">
      <c r="A2753" s="36"/>
      <c r="B2753" s="37"/>
      <c r="C2753" s="231" t="s">
        <v>2976</v>
      </c>
      <c r="D2753" s="231" t="s">
        <v>195</v>
      </c>
      <c r="E2753" s="232" t="s">
        <v>2977</v>
      </c>
      <c r="F2753" s="233" t="s">
        <v>2978</v>
      </c>
      <c r="G2753" s="234" t="s">
        <v>653</v>
      </c>
      <c r="H2753" s="235">
        <v>17</v>
      </c>
      <c r="I2753" s="236"/>
      <c r="J2753" s="237">
        <f>ROUND(I2753*H2753,2)</f>
        <v>0</v>
      </c>
      <c r="K2753" s="233" t="s">
        <v>150</v>
      </c>
      <c r="L2753" s="238"/>
      <c r="M2753" s="239" t="s">
        <v>19</v>
      </c>
      <c r="N2753" s="240" t="s">
        <v>40</v>
      </c>
      <c r="O2753" s="66"/>
      <c r="P2753" s="189">
        <f>O2753*H2753</f>
        <v>0</v>
      </c>
      <c r="Q2753" s="189">
        <v>2.6900000000000001E-3</v>
      </c>
      <c r="R2753" s="189">
        <f>Q2753*H2753</f>
        <v>4.573E-2</v>
      </c>
      <c r="S2753" s="189">
        <v>0</v>
      </c>
      <c r="T2753" s="190">
        <f>S2753*H2753</f>
        <v>0</v>
      </c>
      <c r="U2753" s="36"/>
      <c r="V2753" s="36"/>
      <c r="W2753" s="36"/>
      <c r="X2753" s="36"/>
      <c r="Y2753" s="36"/>
      <c r="Z2753" s="36"/>
      <c r="AA2753" s="36"/>
      <c r="AB2753" s="36"/>
      <c r="AC2753" s="36"/>
      <c r="AD2753" s="36"/>
      <c r="AE2753" s="36"/>
      <c r="AR2753" s="191" t="s">
        <v>684</v>
      </c>
      <c r="AT2753" s="191" t="s">
        <v>195</v>
      </c>
      <c r="AU2753" s="191" t="s">
        <v>78</v>
      </c>
      <c r="AY2753" s="19" t="s">
        <v>144</v>
      </c>
      <c r="BE2753" s="192">
        <f>IF(N2753="základní",J2753,0)</f>
        <v>0</v>
      </c>
      <c r="BF2753" s="192">
        <f>IF(N2753="snížená",J2753,0)</f>
        <v>0</v>
      </c>
      <c r="BG2753" s="192">
        <f>IF(N2753="zákl. přenesená",J2753,0)</f>
        <v>0</v>
      </c>
      <c r="BH2753" s="192">
        <f>IF(N2753="sníž. přenesená",J2753,0)</f>
        <v>0</v>
      </c>
      <c r="BI2753" s="192">
        <f>IF(N2753="nulová",J2753,0)</f>
        <v>0</v>
      </c>
      <c r="BJ2753" s="19" t="s">
        <v>74</v>
      </c>
      <c r="BK2753" s="192">
        <f>ROUND(I2753*H2753,2)</f>
        <v>0</v>
      </c>
      <c r="BL2753" s="19" t="s">
        <v>542</v>
      </c>
      <c r="BM2753" s="191" t="s">
        <v>2979</v>
      </c>
    </row>
    <row r="2754" spans="1:65" s="2" customFormat="1" ht="10.199999999999999">
      <c r="A2754" s="36"/>
      <c r="B2754" s="37"/>
      <c r="C2754" s="38"/>
      <c r="D2754" s="193" t="s">
        <v>152</v>
      </c>
      <c r="E2754" s="38"/>
      <c r="F2754" s="194" t="s">
        <v>2980</v>
      </c>
      <c r="G2754" s="38"/>
      <c r="H2754" s="38"/>
      <c r="I2754" s="195"/>
      <c r="J2754" s="38"/>
      <c r="K2754" s="38"/>
      <c r="L2754" s="41"/>
      <c r="M2754" s="196"/>
      <c r="N2754" s="197"/>
      <c r="O2754" s="66"/>
      <c r="P2754" s="66"/>
      <c r="Q2754" s="66"/>
      <c r="R2754" s="66"/>
      <c r="S2754" s="66"/>
      <c r="T2754" s="67"/>
      <c r="U2754" s="36"/>
      <c r="V2754" s="36"/>
      <c r="W2754" s="36"/>
      <c r="X2754" s="36"/>
      <c r="Y2754" s="36"/>
      <c r="Z2754" s="36"/>
      <c r="AA2754" s="36"/>
      <c r="AB2754" s="36"/>
      <c r="AC2754" s="36"/>
      <c r="AD2754" s="36"/>
      <c r="AE2754" s="36"/>
      <c r="AT2754" s="19" t="s">
        <v>152</v>
      </c>
      <c r="AU2754" s="19" t="s">
        <v>78</v>
      </c>
    </row>
    <row r="2755" spans="1:65" s="2" customFormat="1" ht="24.15" customHeight="1">
      <c r="A2755" s="36"/>
      <c r="B2755" s="37"/>
      <c r="C2755" s="180" t="s">
        <v>2981</v>
      </c>
      <c r="D2755" s="180" t="s">
        <v>146</v>
      </c>
      <c r="E2755" s="181" t="s">
        <v>2982</v>
      </c>
      <c r="F2755" s="182" t="s">
        <v>2983</v>
      </c>
      <c r="G2755" s="183" t="s">
        <v>653</v>
      </c>
      <c r="H2755" s="184">
        <v>17</v>
      </c>
      <c r="I2755" s="185"/>
      <c r="J2755" s="186">
        <f>ROUND(I2755*H2755,2)</f>
        <v>0</v>
      </c>
      <c r="K2755" s="182" t="s">
        <v>150</v>
      </c>
      <c r="L2755" s="41"/>
      <c r="M2755" s="187" t="s">
        <v>19</v>
      </c>
      <c r="N2755" s="188" t="s">
        <v>40</v>
      </c>
      <c r="O2755" s="66"/>
      <c r="P2755" s="189">
        <f>O2755*H2755</f>
        <v>0</v>
      </c>
      <c r="Q2755" s="189">
        <v>0</v>
      </c>
      <c r="R2755" s="189">
        <f>Q2755*H2755</f>
        <v>0</v>
      </c>
      <c r="S2755" s="189">
        <v>0</v>
      </c>
      <c r="T2755" s="190">
        <f>S2755*H2755</f>
        <v>0</v>
      </c>
      <c r="U2755" s="36"/>
      <c r="V2755" s="36"/>
      <c r="W2755" s="36"/>
      <c r="X2755" s="36"/>
      <c r="Y2755" s="36"/>
      <c r="Z2755" s="36"/>
      <c r="AA2755" s="36"/>
      <c r="AB2755" s="36"/>
      <c r="AC2755" s="36"/>
      <c r="AD2755" s="36"/>
      <c r="AE2755" s="36"/>
      <c r="AR2755" s="191" t="s">
        <v>542</v>
      </c>
      <c r="AT2755" s="191" t="s">
        <v>146</v>
      </c>
      <c r="AU2755" s="191" t="s">
        <v>78</v>
      </c>
      <c r="AY2755" s="19" t="s">
        <v>144</v>
      </c>
      <c r="BE2755" s="192">
        <f>IF(N2755="základní",J2755,0)</f>
        <v>0</v>
      </c>
      <c r="BF2755" s="192">
        <f>IF(N2755="snížená",J2755,0)</f>
        <v>0</v>
      </c>
      <c r="BG2755" s="192">
        <f>IF(N2755="zákl. přenesená",J2755,0)</f>
        <v>0</v>
      </c>
      <c r="BH2755" s="192">
        <f>IF(N2755="sníž. přenesená",J2755,0)</f>
        <v>0</v>
      </c>
      <c r="BI2755" s="192">
        <f>IF(N2755="nulová",J2755,0)</f>
        <v>0</v>
      </c>
      <c r="BJ2755" s="19" t="s">
        <v>74</v>
      </c>
      <c r="BK2755" s="192">
        <f>ROUND(I2755*H2755,2)</f>
        <v>0</v>
      </c>
      <c r="BL2755" s="19" t="s">
        <v>542</v>
      </c>
      <c r="BM2755" s="191" t="s">
        <v>2984</v>
      </c>
    </row>
    <row r="2756" spans="1:65" s="2" customFormat="1" ht="10.199999999999999">
      <c r="A2756" s="36"/>
      <c r="B2756" s="37"/>
      <c r="C2756" s="38"/>
      <c r="D2756" s="193" t="s">
        <v>152</v>
      </c>
      <c r="E2756" s="38"/>
      <c r="F2756" s="194" t="s">
        <v>2985</v>
      </c>
      <c r="G2756" s="38"/>
      <c r="H2756" s="38"/>
      <c r="I2756" s="195"/>
      <c r="J2756" s="38"/>
      <c r="K2756" s="38"/>
      <c r="L2756" s="41"/>
      <c r="M2756" s="196"/>
      <c r="N2756" s="197"/>
      <c r="O2756" s="66"/>
      <c r="P2756" s="66"/>
      <c r="Q2756" s="66"/>
      <c r="R2756" s="66"/>
      <c r="S2756" s="66"/>
      <c r="T2756" s="67"/>
      <c r="U2756" s="36"/>
      <c r="V2756" s="36"/>
      <c r="W2756" s="36"/>
      <c r="X2756" s="36"/>
      <c r="Y2756" s="36"/>
      <c r="Z2756" s="36"/>
      <c r="AA2756" s="36"/>
      <c r="AB2756" s="36"/>
      <c r="AC2756" s="36"/>
      <c r="AD2756" s="36"/>
      <c r="AE2756" s="36"/>
      <c r="AT2756" s="19" t="s">
        <v>152</v>
      </c>
      <c r="AU2756" s="19" t="s">
        <v>78</v>
      </c>
    </row>
    <row r="2757" spans="1:65" s="13" customFormat="1" ht="10.199999999999999">
      <c r="B2757" s="198"/>
      <c r="C2757" s="199"/>
      <c r="D2757" s="200" t="s">
        <v>154</v>
      </c>
      <c r="E2757" s="201" t="s">
        <v>19</v>
      </c>
      <c r="F2757" s="202" t="s">
        <v>2075</v>
      </c>
      <c r="G2757" s="199"/>
      <c r="H2757" s="201" t="s">
        <v>19</v>
      </c>
      <c r="I2757" s="203"/>
      <c r="J2757" s="199"/>
      <c r="K2757" s="199"/>
      <c r="L2757" s="204"/>
      <c r="M2757" s="205"/>
      <c r="N2757" s="206"/>
      <c r="O2757" s="206"/>
      <c r="P2757" s="206"/>
      <c r="Q2757" s="206"/>
      <c r="R2757" s="206"/>
      <c r="S2757" s="206"/>
      <c r="T2757" s="207"/>
      <c r="AT2757" s="208" t="s">
        <v>154</v>
      </c>
      <c r="AU2757" s="208" t="s">
        <v>78</v>
      </c>
      <c r="AV2757" s="13" t="s">
        <v>74</v>
      </c>
      <c r="AW2757" s="13" t="s">
        <v>31</v>
      </c>
      <c r="AX2757" s="13" t="s">
        <v>69</v>
      </c>
      <c r="AY2757" s="208" t="s">
        <v>144</v>
      </c>
    </row>
    <row r="2758" spans="1:65" s="14" customFormat="1" ht="10.199999999999999">
      <c r="B2758" s="209"/>
      <c r="C2758" s="210"/>
      <c r="D2758" s="200" t="s">
        <v>154</v>
      </c>
      <c r="E2758" s="211" t="s">
        <v>19</v>
      </c>
      <c r="F2758" s="212" t="s">
        <v>112</v>
      </c>
      <c r="G2758" s="210"/>
      <c r="H2758" s="213">
        <v>9</v>
      </c>
      <c r="I2758" s="214"/>
      <c r="J2758" s="210"/>
      <c r="K2758" s="210"/>
      <c r="L2758" s="215"/>
      <c r="M2758" s="216"/>
      <c r="N2758" s="217"/>
      <c r="O2758" s="217"/>
      <c r="P2758" s="217"/>
      <c r="Q2758" s="217"/>
      <c r="R2758" s="217"/>
      <c r="S2758" s="217"/>
      <c r="T2758" s="218"/>
      <c r="AT2758" s="219" t="s">
        <v>154</v>
      </c>
      <c r="AU2758" s="219" t="s">
        <v>78</v>
      </c>
      <c r="AV2758" s="14" t="s">
        <v>78</v>
      </c>
      <c r="AW2758" s="14" t="s">
        <v>31</v>
      </c>
      <c r="AX2758" s="14" t="s">
        <v>69</v>
      </c>
      <c r="AY2758" s="219" t="s">
        <v>144</v>
      </c>
    </row>
    <row r="2759" spans="1:65" s="13" customFormat="1" ht="10.199999999999999">
      <c r="B2759" s="198"/>
      <c r="C2759" s="199"/>
      <c r="D2759" s="200" t="s">
        <v>154</v>
      </c>
      <c r="E2759" s="201" t="s">
        <v>19</v>
      </c>
      <c r="F2759" s="202" t="s">
        <v>2846</v>
      </c>
      <c r="G2759" s="199"/>
      <c r="H2759" s="201" t="s">
        <v>19</v>
      </c>
      <c r="I2759" s="203"/>
      <c r="J2759" s="199"/>
      <c r="K2759" s="199"/>
      <c r="L2759" s="204"/>
      <c r="M2759" s="205"/>
      <c r="N2759" s="206"/>
      <c r="O2759" s="206"/>
      <c r="P2759" s="206"/>
      <c r="Q2759" s="206"/>
      <c r="R2759" s="206"/>
      <c r="S2759" s="206"/>
      <c r="T2759" s="207"/>
      <c r="AT2759" s="208" t="s">
        <v>154</v>
      </c>
      <c r="AU2759" s="208" t="s">
        <v>78</v>
      </c>
      <c r="AV2759" s="13" t="s">
        <v>74</v>
      </c>
      <c r="AW2759" s="13" t="s">
        <v>31</v>
      </c>
      <c r="AX2759" s="13" t="s">
        <v>69</v>
      </c>
      <c r="AY2759" s="208" t="s">
        <v>144</v>
      </c>
    </row>
    <row r="2760" spans="1:65" s="14" customFormat="1" ht="10.199999999999999">
      <c r="B2760" s="209"/>
      <c r="C2760" s="210"/>
      <c r="D2760" s="200" t="s">
        <v>154</v>
      </c>
      <c r="E2760" s="211" t="s">
        <v>19</v>
      </c>
      <c r="F2760" s="212" t="s">
        <v>198</v>
      </c>
      <c r="G2760" s="210"/>
      <c r="H2760" s="213">
        <v>8</v>
      </c>
      <c r="I2760" s="214"/>
      <c r="J2760" s="210"/>
      <c r="K2760" s="210"/>
      <c r="L2760" s="215"/>
      <c r="M2760" s="216"/>
      <c r="N2760" s="217"/>
      <c r="O2760" s="217"/>
      <c r="P2760" s="217"/>
      <c r="Q2760" s="217"/>
      <c r="R2760" s="217"/>
      <c r="S2760" s="217"/>
      <c r="T2760" s="218"/>
      <c r="AT2760" s="219" t="s">
        <v>154</v>
      </c>
      <c r="AU2760" s="219" t="s">
        <v>78</v>
      </c>
      <c r="AV2760" s="14" t="s">
        <v>78</v>
      </c>
      <c r="AW2760" s="14" t="s">
        <v>31</v>
      </c>
      <c r="AX2760" s="14" t="s">
        <v>69</v>
      </c>
      <c r="AY2760" s="219" t="s">
        <v>144</v>
      </c>
    </row>
    <row r="2761" spans="1:65" s="15" customFormat="1" ht="10.199999999999999">
      <c r="B2761" s="220"/>
      <c r="C2761" s="221"/>
      <c r="D2761" s="200" t="s">
        <v>154</v>
      </c>
      <c r="E2761" s="222" t="s">
        <v>19</v>
      </c>
      <c r="F2761" s="223" t="s">
        <v>158</v>
      </c>
      <c r="G2761" s="221"/>
      <c r="H2761" s="224">
        <v>17</v>
      </c>
      <c r="I2761" s="225"/>
      <c r="J2761" s="221"/>
      <c r="K2761" s="221"/>
      <c r="L2761" s="226"/>
      <c r="M2761" s="227"/>
      <c r="N2761" s="228"/>
      <c r="O2761" s="228"/>
      <c r="P2761" s="228"/>
      <c r="Q2761" s="228"/>
      <c r="R2761" s="228"/>
      <c r="S2761" s="228"/>
      <c r="T2761" s="229"/>
      <c r="AT2761" s="230" t="s">
        <v>154</v>
      </c>
      <c r="AU2761" s="230" t="s">
        <v>78</v>
      </c>
      <c r="AV2761" s="15" t="s">
        <v>106</v>
      </c>
      <c r="AW2761" s="15" t="s">
        <v>31</v>
      </c>
      <c r="AX2761" s="15" t="s">
        <v>74</v>
      </c>
      <c r="AY2761" s="230" t="s">
        <v>144</v>
      </c>
    </row>
    <row r="2762" spans="1:65" s="2" customFormat="1" ht="16.5" customHeight="1">
      <c r="A2762" s="36"/>
      <c r="B2762" s="37"/>
      <c r="C2762" s="231" t="s">
        <v>2986</v>
      </c>
      <c r="D2762" s="231" t="s">
        <v>195</v>
      </c>
      <c r="E2762" s="232" t="s">
        <v>2987</v>
      </c>
      <c r="F2762" s="233" t="s">
        <v>2988</v>
      </c>
      <c r="G2762" s="234" t="s">
        <v>250</v>
      </c>
      <c r="H2762" s="235">
        <v>120</v>
      </c>
      <c r="I2762" s="236"/>
      <c r="J2762" s="237">
        <f>ROUND(I2762*H2762,2)</f>
        <v>0</v>
      </c>
      <c r="K2762" s="233" t="s">
        <v>150</v>
      </c>
      <c r="L2762" s="238"/>
      <c r="M2762" s="239" t="s">
        <v>19</v>
      </c>
      <c r="N2762" s="240" t="s">
        <v>40</v>
      </c>
      <c r="O2762" s="66"/>
      <c r="P2762" s="189">
        <f>O2762*H2762</f>
        <v>0</v>
      </c>
      <c r="Q2762" s="189">
        <v>1.4999999999999999E-4</v>
      </c>
      <c r="R2762" s="189">
        <f>Q2762*H2762</f>
        <v>1.7999999999999999E-2</v>
      </c>
      <c r="S2762" s="189">
        <v>0</v>
      </c>
      <c r="T2762" s="190">
        <f>S2762*H2762</f>
        <v>0</v>
      </c>
      <c r="U2762" s="36"/>
      <c r="V2762" s="36"/>
      <c r="W2762" s="36"/>
      <c r="X2762" s="36"/>
      <c r="Y2762" s="36"/>
      <c r="Z2762" s="36"/>
      <c r="AA2762" s="36"/>
      <c r="AB2762" s="36"/>
      <c r="AC2762" s="36"/>
      <c r="AD2762" s="36"/>
      <c r="AE2762" s="36"/>
      <c r="AR2762" s="191" t="s">
        <v>684</v>
      </c>
      <c r="AT2762" s="191" t="s">
        <v>195</v>
      </c>
      <c r="AU2762" s="191" t="s">
        <v>78</v>
      </c>
      <c r="AY2762" s="19" t="s">
        <v>144</v>
      </c>
      <c r="BE2762" s="192">
        <f>IF(N2762="základní",J2762,0)</f>
        <v>0</v>
      </c>
      <c r="BF2762" s="192">
        <f>IF(N2762="snížená",J2762,0)</f>
        <v>0</v>
      </c>
      <c r="BG2762" s="192">
        <f>IF(N2762="zákl. přenesená",J2762,0)</f>
        <v>0</v>
      </c>
      <c r="BH2762" s="192">
        <f>IF(N2762="sníž. přenesená",J2762,0)</f>
        <v>0</v>
      </c>
      <c r="BI2762" s="192">
        <f>IF(N2762="nulová",J2762,0)</f>
        <v>0</v>
      </c>
      <c r="BJ2762" s="19" t="s">
        <v>74</v>
      </c>
      <c r="BK2762" s="192">
        <f>ROUND(I2762*H2762,2)</f>
        <v>0</v>
      </c>
      <c r="BL2762" s="19" t="s">
        <v>542</v>
      </c>
      <c r="BM2762" s="191" t="s">
        <v>2989</v>
      </c>
    </row>
    <row r="2763" spans="1:65" s="2" customFormat="1" ht="10.199999999999999">
      <c r="A2763" s="36"/>
      <c r="B2763" s="37"/>
      <c r="C2763" s="38"/>
      <c r="D2763" s="193" t="s">
        <v>152</v>
      </c>
      <c r="E2763" s="38"/>
      <c r="F2763" s="194" t="s">
        <v>2990</v>
      </c>
      <c r="G2763" s="38"/>
      <c r="H2763" s="38"/>
      <c r="I2763" s="195"/>
      <c r="J2763" s="38"/>
      <c r="K2763" s="38"/>
      <c r="L2763" s="41"/>
      <c r="M2763" s="196"/>
      <c r="N2763" s="197"/>
      <c r="O2763" s="66"/>
      <c r="P2763" s="66"/>
      <c r="Q2763" s="66"/>
      <c r="R2763" s="66"/>
      <c r="S2763" s="66"/>
      <c r="T2763" s="67"/>
      <c r="U2763" s="36"/>
      <c r="V2763" s="36"/>
      <c r="W2763" s="36"/>
      <c r="X2763" s="36"/>
      <c r="Y2763" s="36"/>
      <c r="Z2763" s="36"/>
      <c r="AA2763" s="36"/>
      <c r="AB2763" s="36"/>
      <c r="AC2763" s="36"/>
      <c r="AD2763" s="36"/>
      <c r="AE2763" s="36"/>
      <c r="AT2763" s="19" t="s">
        <v>152</v>
      </c>
      <c r="AU2763" s="19" t="s">
        <v>78</v>
      </c>
    </row>
    <row r="2764" spans="1:65" s="13" customFormat="1" ht="10.199999999999999">
      <c r="B2764" s="198"/>
      <c r="C2764" s="199"/>
      <c r="D2764" s="200" t="s">
        <v>154</v>
      </c>
      <c r="E2764" s="201" t="s">
        <v>19</v>
      </c>
      <c r="F2764" s="202" t="s">
        <v>1271</v>
      </c>
      <c r="G2764" s="199"/>
      <c r="H2764" s="201" t="s">
        <v>19</v>
      </c>
      <c r="I2764" s="203"/>
      <c r="J2764" s="199"/>
      <c r="K2764" s="199"/>
      <c r="L2764" s="204"/>
      <c r="M2764" s="205"/>
      <c r="N2764" s="206"/>
      <c r="O2764" s="206"/>
      <c r="P2764" s="206"/>
      <c r="Q2764" s="206"/>
      <c r="R2764" s="206"/>
      <c r="S2764" s="206"/>
      <c r="T2764" s="207"/>
      <c r="AT2764" s="208" t="s">
        <v>154</v>
      </c>
      <c r="AU2764" s="208" t="s">
        <v>78</v>
      </c>
      <c r="AV2764" s="13" t="s">
        <v>74</v>
      </c>
      <c r="AW2764" s="13" t="s">
        <v>31</v>
      </c>
      <c r="AX2764" s="13" t="s">
        <v>69</v>
      </c>
      <c r="AY2764" s="208" t="s">
        <v>144</v>
      </c>
    </row>
    <row r="2765" spans="1:65" s="13" customFormat="1" ht="10.199999999999999">
      <c r="B2765" s="198"/>
      <c r="C2765" s="199"/>
      <c r="D2765" s="200" t="s">
        <v>154</v>
      </c>
      <c r="E2765" s="201" t="s">
        <v>19</v>
      </c>
      <c r="F2765" s="202" t="s">
        <v>2075</v>
      </c>
      <c r="G2765" s="199"/>
      <c r="H2765" s="201" t="s">
        <v>19</v>
      </c>
      <c r="I2765" s="203"/>
      <c r="J2765" s="199"/>
      <c r="K2765" s="199"/>
      <c r="L2765" s="204"/>
      <c r="M2765" s="205"/>
      <c r="N2765" s="206"/>
      <c r="O2765" s="206"/>
      <c r="P2765" s="206"/>
      <c r="Q2765" s="206"/>
      <c r="R2765" s="206"/>
      <c r="S2765" s="206"/>
      <c r="T2765" s="207"/>
      <c r="AT2765" s="208" t="s">
        <v>154</v>
      </c>
      <c r="AU2765" s="208" t="s">
        <v>78</v>
      </c>
      <c r="AV2765" s="13" t="s">
        <v>74</v>
      </c>
      <c r="AW2765" s="13" t="s">
        <v>31</v>
      </c>
      <c r="AX2765" s="13" t="s">
        <v>69</v>
      </c>
      <c r="AY2765" s="208" t="s">
        <v>144</v>
      </c>
    </row>
    <row r="2766" spans="1:65" s="14" customFormat="1" ht="10.199999999999999">
      <c r="B2766" s="209"/>
      <c r="C2766" s="210"/>
      <c r="D2766" s="200" t="s">
        <v>154</v>
      </c>
      <c r="E2766" s="211" t="s">
        <v>19</v>
      </c>
      <c r="F2766" s="212" t="s">
        <v>852</v>
      </c>
      <c r="G2766" s="210"/>
      <c r="H2766" s="213">
        <v>50</v>
      </c>
      <c r="I2766" s="214"/>
      <c r="J2766" s="210"/>
      <c r="K2766" s="210"/>
      <c r="L2766" s="215"/>
      <c r="M2766" s="216"/>
      <c r="N2766" s="217"/>
      <c r="O2766" s="217"/>
      <c r="P2766" s="217"/>
      <c r="Q2766" s="217"/>
      <c r="R2766" s="217"/>
      <c r="S2766" s="217"/>
      <c r="T2766" s="218"/>
      <c r="AT2766" s="219" t="s">
        <v>154</v>
      </c>
      <c r="AU2766" s="219" t="s">
        <v>78</v>
      </c>
      <c r="AV2766" s="14" t="s">
        <v>78</v>
      </c>
      <c r="AW2766" s="14" t="s">
        <v>31</v>
      </c>
      <c r="AX2766" s="14" t="s">
        <v>69</v>
      </c>
      <c r="AY2766" s="219" t="s">
        <v>144</v>
      </c>
    </row>
    <row r="2767" spans="1:65" s="13" customFormat="1" ht="10.199999999999999">
      <c r="B2767" s="198"/>
      <c r="C2767" s="199"/>
      <c r="D2767" s="200" t="s">
        <v>154</v>
      </c>
      <c r="E2767" s="201" t="s">
        <v>19</v>
      </c>
      <c r="F2767" s="202" t="s">
        <v>2846</v>
      </c>
      <c r="G2767" s="199"/>
      <c r="H2767" s="201" t="s">
        <v>19</v>
      </c>
      <c r="I2767" s="203"/>
      <c r="J2767" s="199"/>
      <c r="K2767" s="199"/>
      <c r="L2767" s="204"/>
      <c r="M2767" s="205"/>
      <c r="N2767" s="206"/>
      <c r="O2767" s="206"/>
      <c r="P2767" s="206"/>
      <c r="Q2767" s="206"/>
      <c r="R2767" s="206"/>
      <c r="S2767" s="206"/>
      <c r="T2767" s="207"/>
      <c r="AT2767" s="208" t="s">
        <v>154</v>
      </c>
      <c r="AU2767" s="208" t="s">
        <v>78</v>
      </c>
      <c r="AV2767" s="13" t="s">
        <v>74</v>
      </c>
      <c r="AW2767" s="13" t="s">
        <v>31</v>
      </c>
      <c r="AX2767" s="13" t="s">
        <v>69</v>
      </c>
      <c r="AY2767" s="208" t="s">
        <v>144</v>
      </c>
    </row>
    <row r="2768" spans="1:65" s="14" customFormat="1" ht="10.199999999999999">
      <c r="B2768" s="209"/>
      <c r="C2768" s="210"/>
      <c r="D2768" s="200" t="s">
        <v>154</v>
      </c>
      <c r="E2768" s="211" t="s">
        <v>19</v>
      </c>
      <c r="F2768" s="212" t="s">
        <v>1005</v>
      </c>
      <c r="G2768" s="210"/>
      <c r="H2768" s="213">
        <v>70</v>
      </c>
      <c r="I2768" s="214"/>
      <c r="J2768" s="210"/>
      <c r="K2768" s="210"/>
      <c r="L2768" s="215"/>
      <c r="M2768" s="216"/>
      <c r="N2768" s="217"/>
      <c r="O2768" s="217"/>
      <c r="P2768" s="217"/>
      <c r="Q2768" s="217"/>
      <c r="R2768" s="217"/>
      <c r="S2768" s="217"/>
      <c r="T2768" s="218"/>
      <c r="AT2768" s="219" t="s">
        <v>154</v>
      </c>
      <c r="AU2768" s="219" t="s">
        <v>78</v>
      </c>
      <c r="AV2768" s="14" t="s">
        <v>78</v>
      </c>
      <c r="AW2768" s="14" t="s">
        <v>31</v>
      </c>
      <c r="AX2768" s="14" t="s">
        <v>69</v>
      </c>
      <c r="AY2768" s="219" t="s">
        <v>144</v>
      </c>
    </row>
    <row r="2769" spans="1:65" s="15" customFormat="1" ht="10.199999999999999">
      <c r="B2769" s="220"/>
      <c r="C2769" s="221"/>
      <c r="D2769" s="200" t="s">
        <v>154</v>
      </c>
      <c r="E2769" s="222" t="s">
        <v>19</v>
      </c>
      <c r="F2769" s="223" t="s">
        <v>158</v>
      </c>
      <c r="G2769" s="221"/>
      <c r="H2769" s="224">
        <v>120</v>
      </c>
      <c r="I2769" s="225"/>
      <c r="J2769" s="221"/>
      <c r="K2769" s="221"/>
      <c r="L2769" s="226"/>
      <c r="M2769" s="227"/>
      <c r="N2769" s="228"/>
      <c r="O2769" s="228"/>
      <c r="P2769" s="228"/>
      <c r="Q2769" s="228"/>
      <c r="R2769" s="228"/>
      <c r="S2769" s="228"/>
      <c r="T2769" s="229"/>
      <c r="AT2769" s="230" t="s">
        <v>154</v>
      </c>
      <c r="AU2769" s="230" t="s">
        <v>78</v>
      </c>
      <c r="AV2769" s="15" t="s">
        <v>106</v>
      </c>
      <c r="AW2769" s="15" t="s">
        <v>31</v>
      </c>
      <c r="AX2769" s="15" t="s">
        <v>74</v>
      </c>
      <c r="AY2769" s="230" t="s">
        <v>144</v>
      </c>
    </row>
    <row r="2770" spans="1:65" s="2" customFormat="1" ht="16.5" customHeight="1">
      <c r="A2770" s="36"/>
      <c r="B2770" s="37"/>
      <c r="C2770" s="180" t="s">
        <v>2991</v>
      </c>
      <c r="D2770" s="180" t="s">
        <v>146</v>
      </c>
      <c r="E2770" s="181" t="s">
        <v>2992</v>
      </c>
      <c r="F2770" s="182" t="s">
        <v>2993</v>
      </c>
      <c r="G2770" s="183" t="s">
        <v>418</v>
      </c>
      <c r="H2770" s="184">
        <v>60.048000000000002</v>
      </c>
      <c r="I2770" s="185"/>
      <c r="J2770" s="186">
        <f>ROUND(I2770*H2770,2)</f>
        <v>0</v>
      </c>
      <c r="K2770" s="182" t="s">
        <v>150</v>
      </c>
      <c r="L2770" s="41"/>
      <c r="M2770" s="187" t="s">
        <v>19</v>
      </c>
      <c r="N2770" s="188" t="s">
        <v>40</v>
      </c>
      <c r="O2770" s="66"/>
      <c r="P2770" s="189">
        <f>O2770*H2770</f>
        <v>0</v>
      </c>
      <c r="Q2770" s="189">
        <v>6.0000000000000002E-5</v>
      </c>
      <c r="R2770" s="189">
        <f>Q2770*H2770</f>
        <v>3.6028800000000001E-3</v>
      </c>
      <c r="S2770" s="189">
        <v>0</v>
      </c>
      <c r="T2770" s="190">
        <f>S2770*H2770</f>
        <v>0</v>
      </c>
      <c r="U2770" s="36"/>
      <c r="V2770" s="36"/>
      <c r="W2770" s="36"/>
      <c r="X2770" s="36"/>
      <c r="Y2770" s="36"/>
      <c r="Z2770" s="36"/>
      <c r="AA2770" s="36"/>
      <c r="AB2770" s="36"/>
      <c r="AC2770" s="36"/>
      <c r="AD2770" s="36"/>
      <c r="AE2770" s="36"/>
      <c r="AR2770" s="191" t="s">
        <v>542</v>
      </c>
      <c r="AT2770" s="191" t="s">
        <v>146</v>
      </c>
      <c r="AU2770" s="191" t="s">
        <v>78</v>
      </c>
      <c r="AY2770" s="19" t="s">
        <v>144</v>
      </c>
      <c r="BE2770" s="192">
        <f>IF(N2770="základní",J2770,0)</f>
        <v>0</v>
      </c>
      <c r="BF2770" s="192">
        <f>IF(N2770="snížená",J2770,0)</f>
        <v>0</v>
      </c>
      <c r="BG2770" s="192">
        <f>IF(N2770="zákl. přenesená",J2770,0)</f>
        <v>0</v>
      </c>
      <c r="BH2770" s="192">
        <f>IF(N2770="sníž. přenesená",J2770,0)</f>
        <v>0</v>
      </c>
      <c r="BI2770" s="192">
        <f>IF(N2770="nulová",J2770,0)</f>
        <v>0</v>
      </c>
      <c r="BJ2770" s="19" t="s">
        <v>74</v>
      </c>
      <c r="BK2770" s="192">
        <f>ROUND(I2770*H2770,2)</f>
        <v>0</v>
      </c>
      <c r="BL2770" s="19" t="s">
        <v>542</v>
      </c>
      <c r="BM2770" s="191" t="s">
        <v>2994</v>
      </c>
    </row>
    <row r="2771" spans="1:65" s="2" customFormat="1" ht="10.199999999999999">
      <c r="A2771" s="36"/>
      <c r="B2771" s="37"/>
      <c r="C2771" s="38"/>
      <c r="D2771" s="193" t="s">
        <v>152</v>
      </c>
      <c r="E2771" s="38"/>
      <c r="F2771" s="194" t="s">
        <v>2995</v>
      </c>
      <c r="G2771" s="38"/>
      <c r="H2771" s="38"/>
      <c r="I2771" s="195"/>
      <c r="J2771" s="38"/>
      <c r="K2771" s="38"/>
      <c r="L2771" s="41"/>
      <c r="M2771" s="196"/>
      <c r="N2771" s="197"/>
      <c r="O2771" s="66"/>
      <c r="P2771" s="66"/>
      <c r="Q2771" s="66"/>
      <c r="R2771" s="66"/>
      <c r="S2771" s="66"/>
      <c r="T2771" s="67"/>
      <c r="U2771" s="36"/>
      <c r="V2771" s="36"/>
      <c r="W2771" s="36"/>
      <c r="X2771" s="36"/>
      <c r="Y2771" s="36"/>
      <c r="Z2771" s="36"/>
      <c r="AA2771" s="36"/>
      <c r="AB2771" s="36"/>
      <c r="AC2771" s="36"/>
      <c r="AD2771" s="36"/>
      <c r="AE2771" s="36"/>
      <c r="AT2771" s="19" t="s">
        <v>152</v>
      </c>
      <c r="AU2771" s="19" t="s">
        <v>78</v>
      </c>
    </row>
    <row r="2772" spans="1:65" s="13" customFormat="1" ht="10.199999999999999">
      <c r="B2772" s="198"/>
      <c r="C2772" s="199"/>
      <c r="D2772" s="200" t="s">
        <v>154</v>
      </c>
      <c r="E2772" s="201" t="s">
        <v>19</v>
      </c>
      <c r="F2772" s="202" t="s">
        <v>2996</v>
      </c>
      <c r="G2772" s="199"/>
      <c r="H2772" s="201" t="s">
        <v>19</v>
      </c>
      <c r="I2772" s="203"/>
      <c r="J2772" s="199"/>
      <c r="K2772" s="199"/>
      <c r="L2772" s="204"/>
      <c r="M2772" s="205"/>
      <c r="N2772" s="206"/>
      <c r="O2772" s="206"/>
      <c r="P2772" s="206"/>
      <c r="Q2772" s="206"/>
      <c r="R2772" s="206"/>
      <c r="S2772" s="206"/>
      <c r="T2772" s="207"/>
      <c r="AT2772" s="208" t="s">
        <v>154</v>
      </c>
      <c r="AU2772" s="208" t="s">
        <v>78</v>
      </c>
      <c r="AV2772" s="13" t="s">
        <v>74</v>
      </c>
      <c r="AW2772" s="13" t="s">
        <v>31</v>
      </c>
      <c r="AX2772" s="13" t="s">
        <v>69</v>
      </c>
      <c r="AY2772" s="208" t="s">
        <v>144</v>
      </c>
    </row>
    <row r="2773" spans="1:65" s="13" customFormat="1" ht="10.199999999999999">
      <c r="B2773" s="198"/>
      <c r="C2773" s="199"/>
      <c r="D2773" s="200" t="s">
        <v>154</v>
      </c>
      <c r="E2773" s="201" t="s">
        <v>19</v>
      </c>
      <c r="F2773" s="202" t="s">
        <v>2997</v>
      </c>
      <c r="G2773" s="199"/>
      <c r="H2773" s="201" t="s">
        <v>19</v>
      </c>
      <c r="I2773" s="203"/>
      <c r="J2773" s="199"/>
      <c r="K2773" s="199"/>
      <c r="L2773" s="204"/>
      <c r="M2773" s="205"/>
      <c r="N2773" s="206"/>
      <c r="O2773" s="206"/>
      <c r="P2773" s="206"/>
      <c r="Q2773" s="206"/>
      <c r="R2773" s="206"/>
      <c r="S2773" s="206"/>
      <c r="T2773" s="207"/>
      <c r="AT2773" s="208" t="s">
        <v>154</v>
      </c>
      <c r="AU2773" s="208" t="s">
        <v>78</v>
      </c>
      <c r="AV2773" s="13" t="s">
        <v>74</v>
      </c>
      <c r="AW2773" s="13" t="s">
        <v>31</v>
      </c>
      <c r="AX2773" s="13" t="s">
        <v>69</v>
      </c>
      <c r="AY2773" s="208" t="s">
        <v>144</v>
      </c>
    </row>
    <row r="2774" spans="1:65" s="14" customFormat="1" ht="10.199999999999999">
      <c r="B2774" s="209"/>
      <c r="C2774" s="210"/>
      <c r="D2774" s="200" t="s">
        <v>154</v>
      </c>
      <c r="E2774" s="211" t="s">
        <v>19</v>
      </c>
      <c r="F2774" s="212" t="s">
        <v>2998</v>
      </c>
      <c r="G2774" s="210"/>
      <c r="H2774" s="213">
        <v>31.2</v>
      </c>
      <c r="I2774" s="214"/>
      <c r="J2774" s="210"/>
      <c r="K2774" s="210"/>
      <c r="L2774" s="215"/>
      <c r="M2774" s="216"/>
      <c r="N2774" s="217"/>
      <c r="O2774" s="217"/>
      <c r="P2774" s="217"/>
      <c r="Q2774" s="217"/>
      <c r="R2774" s="217"/>
      <c r="S2774" s="217"/>
      <c r="T2774" s="218"/>
      <c r="AT2774" s="219" t="s">
        <v>154</v>
      </c>
      <c r="AU2774" s="219" t="s">
        <v>78</v>
      </c>
      <c r="AV2774" s="14" t="s">
        <v>78</v>
      </c>
      <c r="AW2774" s="14" t="s">
        <v>31</v>
      </c>
      <c r="AX2774" s="14" t="s">
        <v>69</v>
      </c>
      <c r="AY2774" s="219" t="s">
        <v>144</v>
      </c>
    </row>
    <row r="2775" spans="1:65" s="13" customFormat="1" ht="10.199999999999999">
      <c r="B2775" s="198"/>
      <c r="C2775" s="199"/>
      <c r="D2775" s="200" t="s">
        <v>154</v>
      </c>
      <c r="E2775" s="201" t="s">
        <v>19</v>
      </c>
      <c r="F2775" s="202" t="s">
        <v>2999</v>
      </c>
      <c r="G2775" s="199"/>
      <c r="H2775" s="201" t="s">
        <v>19</v>
      </c>
      <c r="I2775" s="203"/>
      <c r="J2775" s="199"/>
      <c r="K2775" s="199"/>
      <c r="L2775" s="204"/>
      <c r="M2775" s="205"/>
      <c r="N2775" s="206"/>
      <c r="O2775" s="206"/>
      <c r="P2775" s="206"/>
      <c r="Q2775" s="206"/>
      <c r="R2775" s="206"/>
      <c r="S2775" s="206"/>
      <c r="T2775" s="207"/>
      <c r="AT2775" s="208" t="s">
        <v>154</v>
      </c>
      <c r="AU2775" s="208" t="s">
        <v>78</v>
      </c>
      <c r="AV2775" s="13" t="s">
        <v>74</v>
      </c>
      <c r="AW2775" s="13" t="s">
        <v>31</v>
      </c>
      <c r="AX2775" s="13" t="s">
        <v>69</v>
      </c>
      <c r="AY2775" s="208" t="s">
        <v>144</v>
      </c>
    </row>
    <row r="2776" spans="1:65" s="14" customFormat="1" ht="10.199999999999999">
      <c r="B2776" s="209"/>
      <c r="C2776" s="210"/>
      <c r="D2776" s="200" t="s">
        <v>154</v>
      </c>
      <c r="E2776" s="211" t="s">
        <v>19</v>
      </c>
      <c r="F2776" s="212" t="s">
        <v>3000</v>
      </c>
      <c r="G2776" s="210"/>
      <c r="H2776" s="213">
        <v>18.84</v>
      </c>
      <c r="I2776" s="214"/>
      <c r="J2776" s="210"/>
      <c r="K2776" s="210"/>
      <c r="L2776" s="215"/>
      <c r="M2776" s="216"/>
      <c r="N2776" s="217"/>
      <c r="O2776" s="217"/>
      <c r="P2776" s="217"/>
      <c r="Q2776" s="217"/>
      <c r="R2776" s="217"/>
      <c r="S2776" s="217"/>
      <c r="T2776" s="218"/>
      <c r="AT2776" s="219" t="s">
        <v>154</v>
      </c>
      <c r="AU2776" s="219" t="s">
        <v>78</v>
      </c>
      <c r="AV2776" s="14" t="s">
        <v>78</v>
      </c>
      <c r="AW2776" s="14" t="s">
        <v>31</v>
      </c>
      <c r="AX2776" s="14" t="s">
        <v>69</v>
      </c>
      <c r="AY2776" s="219" t="s">
        <v>144</v>
      </c>
    </row>
    <row r="2777" spans="1:65" s="13" customFormat="1" ht="10.199999999999999">
      <c r="B2777" s="198"/>
      <c r="C2777" s="199"/>
      <c r="D2777" s="200" t="s">
        <v>154</v>
      </c>
      <c r="E2777" s="201" t="s">
        <v>19</v>
      </c>
      <c r="F2777" s="202" t="s">
        <v>3001</v>
      </c>
      <c r="G2777" s="199"/>
      <c r="H2777" s="201" t="s">
        <v>19</v>
      </c>
      <c r="I2777" s="203"/>
      <c r="J2777" s="199"/>
      <c r="K2777" s="199"/>
      <c r="L2777" s="204"/>
      <c r="M2777" s="205"/>
      <c r="N2777" s="206"/>
      <c r="O2777" s="206"/>
      <c r="P2777" s="206"/>
      <c r="Q2777" s="206"/>
      <c r="R2777" s="206"/>
      <c r="S2777" s="206"/>
      <c r="T2777" s="207"/>
      <c r="AT2777" s="208" t="s">
        <v>154</v>
      </c>
      <c r="AU2777" s="208" t="s">
        <v>78</v>
      </c>
      <c r="AV2777" s="13" t="s">
        <v>74</v>
      </c>
      <c r="AW2777" s="13" t="s">
        <v>31</v>
      </c>
      <c r="AX2777" s="13" t="s">
        <v>69</v>
      </c>
      <c r="AY2777" s="208" t="s">
        <v>144</v>
      </c>
    </row>
    <row r="2778" spans="1:65" s="14" customFormat="1" ht="10.199999999999999">
      <c r="B2778" s="209"/>
      <c r="C2778" s="210"/>
      <c r="D2778" s="200" t="s">
        <v>154</v>
      </c>
      <c r="E2778" s="211" t="s">
        <v>19</v>
      </c>
      <c r="F2778" s="212" t="s">
        <v>3002</v>
      </c>
      <c r="G2778" s="210"/>
      <c r="H2778" s="213">
        <v>10.007999999999999</v>
      </c>
      <c r="I2778" s="214"/>
      <c r="J2778" s="210"/>
      <c r="K2778" s="210"/>
      <c r="L2778" s="215"/>
      <c r="M2778" s="216"/>
      <c r="N2778" s="217"/>
      <c r="O2778" s="217"/>
      <c r="P2778" s="217"/>
      <c r="Q2778" s="217"/>
      <c r="R2778" s="217"/>
      <c r="S2778" s="217"/>
      <c r="T2778" s="218"/>
      <c r="AT2778" s="219" t="s">
        <v>154</v>
      </c>
      <c r="AU2778" s="219" t="s">
        <v>78</v>
      </c>
      <c r="AV2778" s="14" t="s">
        <v>78</v>
      </c>
      <c r="AW2778" s="14" t="s">
        <v>31</v>
      </c>
      <c r="AX2778" s="14" t="s">
        <v>69</v>
      </c>
      <c r="AY2778" s="219" t="s">
        <v>144</v>
      </c>
    </row>
    <row r="2779" spans="1:65" s="15" customFormat="1" ht="10.199999999999999">
      <c r="B2779" s="220"/>
      <c r="C2779" s="221"/>
      <c r="D2779" s="200" t="s">
        <v>154</v>
      </c>
      <c r="E2779" s="222" t="s">
        <v>19</v>
      </c>
      <c r="F2779" s="223" t="s">
        <v>158</v>
      </c>
      <c r="G2779" s="221"/>
      <c r="H2779" s="224">
        <v>60.048000000000002</v>
      </c>
      <c r="I2779" s="225"/>
      <c r="J2779" s="221"/>
      <c r="K2779" s="221"/>
      <c r="L2779" s="226"/>
      <c r="M2779" s="227"/>
      <c r="N2779" s="228"/>
      <c r="O2779" s="228"/>
      <c r="P2779" s="228"/>
      <c r="Q2779" s="228"/>
      <c r="R2779" s="228"/>
      <c r="S2779" s="228"/>
      <c r="T2779" s="229"/>
      <c r="AT2779" s="230" t="s">
        <v>154</v>
      </c>
      <c r="AU2779" s="230" t="s">
        <v>78</v>
      </c>
      <c r="AV2779" s="15" t="s">
        <v>106</v>
      </c>
      <c r="AW2779" s="15" t="s">
        <v>31</v>
      </c>
      <c r="AX2779" s="15" t="s">
        <v>74</v>
      </c>
      <c r="AY2779" s="230" t="s">
        <v>144</v>
      </c>
    </row>
    <row r="2780" spans="1:65" s="2" customFormat="1" ht="16.5" customHeight="1">
      <c r="A2780" s="36"/>
      <c r="B2780" s="37"/>
      <c r="C2780" s="231" t="s">
        <v>3003</v>
      </c>
      <c r="D2780" s="231" t="s">
        <v>195</v>
      </c>
      <c r="E2780" s="232" t="s">
        <v>3004</v>
      </c>
      <c r="F2780" s="233" t="s">
        <v>871</v>
      </c>
      <c r="G2780" s="234" t="s">
        <v>418</v>
      </c>
      <c r="H2780" s="235">
        <v>60.048000000000002</v>
      </c>
      <c r="I2780" s="236"/>
      <c r="J2780" s="237">
        <f>ROUND(I2780*H2780,2)</f>
        <v>0</v>
      </c>
      <c r="K2780" s="233" t="s">
        <v>19</v>
      </c>
      <c r="L2780" s="238"/>
      <c r="M2780" s="239" t="s">
        <v>19</v>
      </c>
      <c r="N2780" s="240" t="s">
        <v>40</v>
      </c>
      <c r="O2780" s="66"/>
      <c r="P2780" s="189">
        <f>O2780*H2780</f>
        <v>0</v>
      </c>
      <c r="Q2780" s="189">
        <v>0</v>
      </c>
      <c r="R2780" s="189">
        <f>Q2780*H2780</f>
        <v>0</v>
      </c>
      <c r="S2780" s="189">
        <v>0</v>
      </c>
      <c r="T2780" s="190">
        <f>S2780*H2780</f>
        <v>0</v>
      </c>
      <c r="U2780" s="36"/>
      <c r="V2780" s="36"/>
      <c r="W2780" s="36"/>
      <c r="X2780" s="36"/>
      <c r="Y2780" s="36"/>
      <c r="Z2780" s="36"/>
      <c r="AA2780" s="36"/>
      <c r="AB2780" s="36"/>
      <c r="AC2780" s="36"/>
      <c r="AD2780" s="36"/>
      <c r="AE2780" s="36"/>
      <c r="AR2780" s="191" t="s">
        <v>684</v>
      </c>
      <c r="AT2780" s="191" t="s">
        <v>195</v>
      </c>
      <c r="AU2780" s="191" t="s">
        <v>78</v>
      </c>
      <c r="AY2780" s="19" t="s">
        <v>144</v>
      </c>
      <c r="BE2780" s="192">
        <f>IF(N2780="základní",J2780,0)</f>
        <v>0</v>
      </c>
      <c r="BF2780" s="192">
        <f>IF(N2780="snížená",J2780,0)</f>
        <v>0</v>
      </c>
      <c r="BG2780" s="192">
        <f>IF(N2780="zákl. přenesená",J2780,0)</f>
        <v>0</v>
      </c>
      <c r="BH2780" s="192">
        <f>IF(N2780="sníž. přenesená",J2780,0)</f>
        <v>0</v>
      </c>
      <c r="BI2780" s="192">
        <f>IF(N2780="nulová",J2780,0)</f>
        <v>0</v>
      </c>
      <c r="BJ2780" s="19" t="s">
        <v>74</v>
      </c>
      <c r="BK2780" s="192">
        <f>ROUND(I2780*H2780,2)</f>
        <v>0</v>
      </c>
      <c r="BL2780" s="19" t="s">
        <v>542</v>
      </c>
      <c r="BM2780" s="191" t="s">
        <v>3005</v>
      </c>
    </row>
    <row r="2781" spans="1:65" s="13" customFormat="1" ht="10.199999999999999">
      <c r="B2781" s="198"/>
      <c r="C2781" s="199"/>
      <c r="D2781" s="200" t="s">
        <v>154</v>
      </c>
      <c r="E2781" s="201" t="s">
        <v>19</v>
      </c>
      <c r="F2781" s="202" t="s">
        <v>3006</v>
      </c>
      <c r="G2781" s="199"/>
      <c r="H2781" s="201" t="s">
        <v>19</v>
      </c>
      <c r="I2781" s="203"/>
      <c r="J2781" s="199"/>
      <c r="K2781" s="199"/>
      <c r="L2781" s="204"/>
      <c r="M2781" s="205"/>
      <c r="N2781" s="206"/>
      <c r="O2781" s="206"/>
      <c r="P2781" s="206"/>
      <c r="Q2781" s="206"/>
      <c r="R2781" s="206"/>
      <c r="S2781" s="206"/>
      <c r="T2781" s="207"/>
      <c r="AT2781" s="208" t="s">
        <v>154</v>
      </c>
      <c r="AU2781" s="208" t="s">
        <v>78</v>
      </c>
      <c r="AV2781" s="13" t="s">
        <v>74</v>
      </c>
      <c r="AW2781" s="13" t="s">
        <v>31</v>
      </c>
      <c r="AX2781" s="13" t="s">
        <v>69</v>
      </c>
      <c r="AY2781" s="208" t="s">
        <v>144</v>
      </c>
    </row>
    <row r="2782" spans="1:65" s="14" customFormat="1" ht="10.199999999999999">
      <c r="B2782" s="209"/>
      <c r="C2782" s="210"/>
      <c r="D2782" s="200" t="s">
        <v>154</v>
      </c>
      <c r="E2782" s="211" t="s">
        <v>19</v>
      </c>
      <c r="F2782" s="212" t="s">
        <v>3007</v>
      </c>
      <c r="G2782" s="210"/>
      <c r="H2782" s="213">
        <v>60.048000000000002</v>
      </c>
      <c r="I2782" s="214"/>
      <c r="J2782" s="210"/>
      <c r="K2782" s="210"/>
      <c r="L2782" s="215"/>
      <c r="M2782" s="216"/>
      <c r="N2782" s="217"/>
      <c r="O2782" s="217"/>
      <c r="P2782" s="217"/>
      <c r="Q2782" s="217"/>
      <c r="R2782" s="217"/>
      <c r="S2782" s="217"/>
      <c r="T2782" s="218"/>
      <c r="AT2782" s="219" t="s">
        <v>154</v>
      </c>
      <c r="AU2782" s="219" t="s">
        <v>78</v>
      </c>
      <c r="AV2782" s="14" t="s">
        <v>78</v>
      </c>
      <c r="AW2782" s="14" t="s">
        <v>31</v>
      </c>
      <c r="AX2782" s="14" t="s">
        <v>69</v>
      </c>
      <c r="AY2782" s="219" t="s">
        <v>144</v>
      </c>
    </row>
    <row r="2783" spans="1:65" s="15" customFormat="1" ht="10.199999999999999">
      <c r="B2783" s="220"/>
      <c r="C2783" s="221"/>
      <c r="D2783" s="200" t="s">
        <v>154</v>
      </c>
      <c r="E2783" s="222" t="s">
        <v>19</v>
      </c>
      <c r="F2783" s="223" t="s">
        <v>158</v>
      </c>
      <c r="G2783" s="221"/>
      <c r="H2783" s="224">
        <v>60.048000000000002</v>
      </c>
      <c r="I2783" s="225"/>
      <c r="J2783" s="221"/>
      <c r="K2783" s="221"/>
      <c r="L2783" s="226"/>
      <c r="M2783" s="227"/>
      <c r="N2783" s="228"/>
      <c r="O2783" s="228"/>
      <c r="P2783" s="228"/>
      <c r="Q2783" s="228"/>
      <c r="R2783" s="228"/>
      <c r="S2783" s="228"/>
      <c r="T2783" s="229"/>
      <c r="AT2783" s="230" t="s">
        <v>154</v>
      </c>
      <c r="AU2783" s="230" t="s">
        <v>78</v>
      </c>
      <c r="AV2783" s="15" t="s">
        <v>106</v>
      </c>
      <c r="AW2783" s="15" t="s">
        <v>31</v>
      </c>
      <c r="AX2783" s="15" t="s">
        <v>74</v>
      </c>
      <c r="AY2783" s="230" t="s">
        <v>144</v>
      </c>
    </row>
    <row r="2784" spans="1:65" s="2" customFormat="1" ht="16.5" customHeight="1">
      <c r="A2784" s="36"/>
      <c r="B2784" s="37"/>
      <c r="C2784" s="180" t="s">
        <v>3008</v>
      </c>
      <c r="D2784" s="180" t="s">
        <v>146</v>
      </c>
      <c r="E2784" s="181" t="s">
        <v>3009</v>
      </c>
      <c r="F2784" s="182" t="s">
        <v>3010</v>
      </c>
      <c r="G2784" s="183" t="s">
        <v>418</v>
      </c>
      <c r="H2784" s="184">
        <v>96.216999999999999</v>
      </c>
      <c r="I2784" s="185"/>
      <c r="J2784" s="186">
        <f>ROUND(I2784*H2784,2)</f>
        <v>0</v>
      </c>
      <c r="K2784" s="182" t="s">
        <v>150</v>
      </c>
      <c r="L2784" s="41"/>
      <c r="M2784" s="187" t="s">
        <v>19</v>
      </c>
      <c r="N2784" s="188" t="s">
        <v>40</v>
      </c>
      <c r="O2784" s="66"/>
      <c r="P2784" s="189">
        <f>O2784*H2784</f>
        <v>0</v>
      </c>
      <c r="Q2784" s="189">
        <v>5.0000000000000002E-5</v>
      </c>
      <c r="R2784" s="189">
        <f>Q2784*H2784</f>
        <v>4.8108500000000002E-3</v>
      </c>
      <c r="S2784" s="189">
        <v>0</v>
      </c>
      <c r="T2784" s="190">
        <f>S2784*H2784</f>
        <v>0</v>
      </c>
      <c r="U2784" s="36"/>
      <c r="V2784" s="36"/>
      <c r="W2784" s="36"/>
      <c r="X2784" s="36"/>
      <c r="Y2784" s="36"/>
      <c r="Z2784" s="36"/>
      <c r="AA2784" s="36"/>
      <c r="AB2784" s="36"/>
      <c r="AC2784" s="36"/>
      <c r="AD2784" s="36"/>
      <c r="AE2784" s="36"/>
      <c r="AR2784" s="191" t="s">
        <v>542</v>
      </c>
      <c r="AT2784" s="191" t="s">
        <v>146</v>
      </c>
      <c r="AU2784" s="191" t="s">
        <v>78</v>
      </c>
      <c r="AY2784" s="19" t="s">
        <v>144</v>
      </c>
      <c r="BE2784" s="192">
        <f>IF(N2784="základní",J2784,0)</f>
        <v>0</v>
      </c>
      <c r="BF2784" s="192">
        <f>IF(N2784="snížená",J2784,0)</f>
        <v>0</v>
      </c>
      <c r="BG2784" s="192">
        <f>IF(N2784="zákl. přenesená",J2784,0)</f>
        <v>0</v>
      </c>
      <c r="BH2784" s="192">
        <f>IF(N2784="sníž. přenesená",J2784,0)</f>
        <v>0</v>
      </c>
      <c r="BI2784" s="192">
        <f>IF(N2784="nulová",J2784,0)</f>
        <v>0</v>
      </c>
      <c r="BJ2784" s="19" t="s">
        <v>74</v>
      </c>
      <c r="BK2784" s="192">
        <f>ROUND(I2784*H2784,2)</f>
        <v>0</v>
      </c>
      <c r="BL2784" s="19" t="s">
        <v>542</v>
      </c>
      <c r="BM2784" s="191" t="s">
        <v>3011</v>
      </c>
    </row>
    <row r="2785" spans="1:65" s="2" customFormat="1" ht="10.199999999999999">
      <c r="A2785" s="36"/>
      <c r="B2785" s="37"/>
      <c r="C2785" s="38"/>
      <c r="D2785" s="193" t="s">
        <v>152</v>
      </c>
      <c r="E2785" s="38"/>
      <c r="F2785" s="194" t="s">
        <v>3012</v>
      </c>
      <c r="G2785" s="38"/>
      <c r="H2785" s="38"/>
      <c r="I2785" s="195"/>
      <c r="J2785" s="38"/>
      <c r="K2785" s="38"/>
      <c r="L2785" s="41"/>
      <c r="M2785" s="196"/>
      <c r="N2785" s="197"/>
      <c r="O2785" s="66"/>
      <c r="P2785" s="66"/>
      <c r="Q2785" s="66"/>
      <c r="R2785" s="66"/>
      <c r="S2785" s="66"/>
      <c r="T2785" s="67"/>
      <c r="U2785" s="36"/>
      <c r="V2785" s="36"/>
      <c r="W2785" s="36"/>
      <c r="X2785" s="36"/>
      <c r="Y2785" s="36"/>
      <c r="Z2785" s="36"/>
      <c r="AA2785" s="36"/>
      <c r="AB2785" s="36"/>
      <c r="AC2785" s="36"/>
      <c r="AD2785" s="36"/>
      <c r="AE2785" s="36"/>
      <c r="AT2785" s="19" t="s">
        <v>152</v>
      </c>
      <c r="AU2785" s="19" t="s">
        <v>78</v>
      </c>
    </row>
    <row r="2786" spans="1:65" s="13" customFormat="1" ht="10.199999999999999">
      <c r="B2786" s="198"/>
      <c r="C2786" s="199"/>
      <c r="D2786" s="200" t="s">
        <v>154</v>
      </c>
      <c r="E2786" s="201" t="s">
        <v>19</v>
      </c>
      <c r="F2786" s="202" t="s">
        <v>3013</v>
      </c>
      <c r="G2786" s="199"/>
      <c r="H2786" s="201" t="s">
        <v>19</v>
      </c>
      <c r="I2786" s="203"/>
      <c r="J2786" s="199"/>
      <c r="K2786" s="199"/>
      <c r="L2786" s="204"/>
      <c r="M2786" s="205"/>
      <c r="N2786" s="206"/>
      <c r="O2786" s="206"/>
      <c r="P2786" s="206"/>
      <c r="Q2786" s="206"/>
      <c r="R2786" s="206"/>
      <c r="S2786" s="206"/>
      <c r="T2786" s="207"/>
      <c r="AT2786" s="208" t="s">
        <v>154</v>
      </c>
      <c r="AU2786" s="208" t="s">
        <v>78</v>
      </c>
      <c r="AV2786" s="13" t="s">
        <v>74</v>
      </c>
      <c r="AW2786" s="13" t="s">
        <v>31</v>
      </c>
      <c r="AX2786" s="13" t="s">
        <v>69</v>
      </c>
      <c r="AY2786" s="208" t="s">
        <v>144</v>
      </c>
    </row>
    <row r="2787" spans="1:65" s="14" customFormat="1" ht="10.199999999999999">
      <c r="B2787" s="209"/>
      <c r="C2787" s="210"/>
      <c r="D2787" s="200" t="s">
        <v>154</v>
      </c>
      <c r="E2787" s="211" t="s">
        <v>19</v>
      </c>
      <c r="F2787" s="212" t="s">
        <v>3014</v>
      </c>
      <c r="G2787" s="210"/>
      <c r="H2787" s="213">
        <v>63.92</v>
      </c>
      <c r="I2787" s="214"/>
      <c r="J2787" s="210"/>
      <c r="K2787" s="210"/>
      <c r="L2787" s="215"/>
      <c r="M2787" s="216"/>
      <c r="N2787" s="217"/>
      <c r="O2787" s="217"/>
      <c r="P2787" s="217"/>
      <c r="Q2787" s="217"/>
      <c r="R2787" s="217"/>
      <c r="S2787" s="217"/>
      <c r="T2787" s="218"/>
      <c r="AT2787" s="219" t="s">
        <v>154</v>
      </c>
      <c r="AU2787" s="219" t="s">
        <v>78</v>
      </c>
      <c r="AV2787" s="14" t="s">
        <v>78</v>
      </c>
      <c r="AW2787" s="14" t="s">
        <v>31</v>
      </c>
      <c r="AX2787" s="14" t="s">
        <v>69</v>
      </c>
      <c r="AY2787" s="219" t="s">
        <v>144</v>
      </c>
    </row>
    <row r="2788" spans="1:65" s="13" customFormat="1" ht="10.199999999999999">
      <c r="B2788" s="198"/>
      <c r="C2788" s="199"/>
      <c r="D2788" s="200" t="s">
        <v>154</v>
      </c>
      <c r="E2788" s="201" t="s">
        <v>19</v>
      </c>
      <c r="F2788" s="202" t="s">
        <v>3015</v>
      </c>
      <c r="G2788" s="199"/>
      <c r="H2788" s="201" t="s">
        <v>19</v>
      </c>
      <c r="I2788" s="203"/>
      <c r="J2788" s="199"/>
      <c r="K2788" s="199"/>
      <c r="L2788" s="204"/>
      <c r="M2788" s="205"/>
      <c r="N2788" s="206"/>
      <c r="O2788" s="206"/>
      <c r="P2788" s="206"/>
      <c r="Q2788" s="206"/>
      <c r="R2788" s="206"/>
      <c r="S2788" s="206"/>
      <c r="T2788" s="207"/>
      <c r="AT2788" s="208" t="s">
        <v>154</v>
      </c>
      <c r="AU2788" s="208" t="s">
        <v>78</v>
      </c>
      <c r="AV2788" s="13" t="s">
        <v>74</v>
      </c>
      <c r="AW2788" s="13" t="s">
        <v>31</v>
      </c>
      <c r="AX2788" s="13" t="s">
        <v>69</v>
      </c>
      <c r="AY2788" s="208" t="s">
        <v>144</v>
      </c>
    </row>
    <row r="2789" spans="1:65" s="14" customFormat="1" ht="10.199999999999999">
      <c r="B2789" s="209"/>
      <c r="C2789" s="210"/>
      <c r="D2789" s="200" t="s">
        <v>154</v>
      </c>
      <c r="E2789" s="211" t="s">
        <v>19</v>
      </c>
      <c r="F2789" s="212" t="s">
        <v>3016</v>
      </c>
      <c r="G2789" s="210"/>
      <c r="H2789" s="213">
        <v>23.55</v>
      </c>
      <c r="I2789" s="214"/>
      <c r="J2789" s="210"/>
      <c r="K2789" s="210"/>
      <c r="L2789" s="215"/>
      <c r="M2789" s="216"/>
      <c r="N2789" s="217"/>
      <c r="O2789" s="217"/>
      <c r="P2789" s="217"/>
      <c r="Q2789" s="217"/>
      <c r="R2789" s="217"/>
      <c r="S2789" s="217"/>
      <c r="T2789" s="218"/>
      <c r="AT2789" s="219" t="s">
        <v>154</v>
      </c>
      <c r="AU2789" s="219" t="s">
        <v>78</v>
      </c>
      <c r="AV2789" s="14" t="s">
        <v>78</v>
      </c>
      <c r="AW2789" s="14" t="s">
        <v>31</v>
      </c>
      <c r="AX2789" s="14" t="s">
        <v>69</v>
      </c>
      <c r="AY2789" s="219" t="s">
        <v>144</v>
      </c>
    </row>
    <row r="2790" spans="1:65" s="13" customFormat="1" ht="10.199999999999999">
      <c r="B2790" s="198"/>
      <c r="C2790" s="199"/>
      <c r="D2790" s="200" t="s">
        <v>154</v>
      </c>
      <c r="E2790" s="201" t="s">
        <v>19</v>
      </c>
      <c r="F2790" s="202" t="s">
        <v>3017</v>
      </c>
      <c r="G2790" s="199"/>
      <c r="H2790" s="201" t="s">
        <v>19</v>
      </c>
      <c r="I2790" s="203"/>
      <c r="J2790" s="199"/>
      <c r="K2790" s="199"/>
      <c r="L2790" s="204"/>
      <c r="M2790" s="205"/>
      <c r="N2790" s="206"/>
      <c r="O2790" s="206"/>
      <c r="P2790" s="206"/>
      <c r="Q2790" s="206"/>
      <c r="R2790" s="206"/>
      <c r="S2790" s="206"/>
      <c r="T2790" s="207"/>
      <c r="AT2790" s="208" t="s">
        <v>154</v>
      </c>
      <c r="AU2790" s="208" t="s">
        <v>78</v>
      </c>
      <c r="AV2790" s="13" t="s">
        <v>74</v>
      </c>
      <c r="AW2790" s="13" t="s">
        <v>31</v>
      </c>
      <c r="AX2790" s="13" t="s">
        <v>69</v>
      </c>
      <c r="AY2790" s="208" t="s">
        <v>144</v>
      </c>
    </row>
    <row r="2791" spans="1:65" s="14" customFormat="1" ht="10.199999999999999">
      <c r="B2791" s="209"/>
      <c r="C2791" s="210"/>
      <c r="D2791" s="200" t="s">
        <v>154</v>
      </c>
      <c r="E2791" s="211" t="s">
        <v>19</v>
      </c>
      <c r="F2791" s="212" t="s">
        <v>3018</v>
      </c>
      <c r="G2791" s="210"/>
      <c r="H2791" s="213">
        <v>8.7469999999999999</v>
      </c>
      <c r="I2791" s="214"/>
      <c r="J2791" s="210"/>
      <c r="K2791" s="210"/>
      <c r="L2791" s="215"/>
      <c r="M2791" s="216"/>
      <c r="N2791" s="217"/>
      <c r="O2791" s="217"/>
      <c r="P2791" s="217"/>
      <c r="Q2791" s="217"/>
      <c r="R2791" s="217"/>
      <c r="S2791" s="217"/>
      <c r="T2791" s="218"/>
      <c r="AT2791" s="219" t="s">
        <v>154</v>
      </c>
      <c r="AU2791" s="219" t="s">
        <v>78</v>
      </c>
      <c r="AV2791" s="14" t="s">
        <v>78</v>
      </c>
      <c r="AW2791" s="14" t="s">
        <v>31</v>
      </c>
      <c r="AX2791" s="14" t="s">
        <v>69</v>
      </c>
      <c r="AY2791" s="219" t="s">
        <v>144</v>
      </c>
    </row>
    <row r="2792" spans="1:65" s="15" customFormat="1" ht="10.199999999999999">
      <c r="B2792" s="220"/>
      <c r="C2792" s="221"/>
      <c r="D2792" s="200" t="s">
        <v>154</v>
      </c>
      <c r="E2792" s="222" t="s">
        <v>19</v>
      </c>
      <c r="F2792" s="223" t="s">
        <v>158</v>
      </c>
      <c r="G2792" s="221"/>
      <c r="H2792" s="224">
        <v>96.216999999999999</v>
      </c>
      <c r="I2792" s="225"/>
      <c r="J2792" s="221"/>
      <c r="K2792" s="221"/>
      <c r="L2792" s="226"/>
      <c r="M2792" s="227"/>
      <c r="N2792" s="228"/>
      <c r="O2792" s="228"/>
      <c r="P2792" s="228"/>
      <c r="Q2792" s="228"/>
      <c r="R2792" s="228"/>
      <c r="S2792" s="228"/>
      <c r="T2792" s="229"/>
      <c r="AT2792" s="230" t="s">
        <v>154</v>
      </c>
      <c r="AU2792" s="230" t="s">
        <v>78</v>
      </c>
      <c r="AV2792" s="15" t="s">
        <v>106</v>
      </c>
      <c r="AW2792" s="15" t="s">
        <v>31</v>
      </c>
      <c r="AX2792" s="15" t="s">
        <v>74</v>
      </c>
      <c r="AY2792" s="230" t="s">
        <v>144</v>
      </c>
    </row>
    <row r="2793" spans="1:65" s="2" customFormat="1" ht="16.5" customHeight="1">
      <c r="A2793" s="36"/>
      <c r="B2793" s="37"/>
      <c r="C2793" s="231" t="s">
        <v>3019</v>
      </c>
      <c r="D2793" s="231" t="s">
        <v>195</v>
      </c>
      <c r="E2793" s="232" t="s">
        <v>3020</v>
      </c>
      <c r="F2793" s="233" t="s">
        <v>3021</v>
      </c>
      <c r="G2793" s="234" t="s">
        <v>418</v>
      </c>
      <c r="H2793" s="235">
        <v>96.216999999999999</v>
      </c>
      <c r="I2793" s="236"/>
      <c r="J2793" s="237">
        <f>ROUND(I2793*H2793,2)</f>
        <v>0</v>
      </c>
      <c r="K2793" s="233" t="s">
        <v>19</v>
      </c>
      <c r="L2793" s="238"/>
      <c r="M2793" s="239" t="s">
        <v>19</v>
      </c>
      <c r="N2793" s="240" t="s">
        <v>40</v>
      </c>
      <c r="O2793" s="66"/>
      <c r="P2793" s="189">
        <f>O2793*H2793</f>
        <v>0</v>
      </c>
      <c r="Q2793" s="189">
        <v>0</v>
      </c>
      <c r="R2793" s="189">
        <f>Q2793*H2793</f>
        <v>0</v>
      </c>
      <c r="S2793" s="189">
        <v>0</v>
      </c>
      <c r="T2793" s="190">
        <f>S2793*H2793</f>
        <v>0</v>
      </c>
      <c r="U2793" s="36"/>
      <c r="V2793" s="36"/>
      <c r="W2793" s="36"/>
      <c r="X2793" s="36"/>
      <c r="Y2793" s="36"/>
      <c r="Z2793" s="36"/>
      <c r="AA2793" s="36"/>
      <c r="AB2793" s="36"/>
      <c r="AC2793" s="36"/>
      <c r="AD2793" s="36"/>
      <c r="AE2793" s="36"/>
      <c r="AR2793" s="191" t="s">
        <v>684</v>
      </c>
      <c r="AT2793" s="191" t="s">
        <v>195</v>
      </c>
      <c r="AU2793" s="191" t="s">
        <v>78</v>
      </c>
      <c r="AY2793" s="19" t="s">
        <v>144</v>
      </c>
      <c r="BE2793" s="192">
        <f>IF(N2793="základní",J2793,0)</f>
        <v>0</v>
      </c>
      <c r="BF2793" s="192">
        <f>IF(N2793="snížená",J2793,0)</f>
        <v>0</v>
      </c>
      <c r="BG2793" s="192">
        <f>IF(N2793="zákl. přenesená",J2793,0)</f>
        <v>0</v>
      </c>
      <c r="BH2793" s="192">
        <f>IF(N2793="sníž. přenesená",J2793,0)</f>
        <v>0</v>
      </c>
      <c r="BI2793" s="192">
        <f>IF(N2793="nulová",J2793,0)</f>
        <v>0</v>
      </c>
      <c r="BJ2793" s="19" t="s">
        <v>74</v>
      </c>
      <c r="BK2793" s="192">
        <f>ROUND(I2793*H2793,2)</f>
        <v>0</v>
      </c>
      <c r="BL2793" s="19" t="s">
        <v>542</v>
      </c>
      <c r="BM2793" s="191" t="s">
        <v>3022</v>
      </c>
    </row>
    <row r="2794" spans="1:65" s="13" customFormat="1" ht="10.199999999999999">
      <c r="B2794" s="198"/>
      <c r="C2794" s="199"/>
      <c r="D2794" s="200" t="s">
        <v>154</v>
      </c>
      <c r="E2794" s="201" t="s">
        <v>19</v>
      </c>
      <c r="F2794" s="202" t="s">
        <v>3023</v>
      </c>
      <c r="G2794" s="199"/>
      <c r="H2794" s="201" t="s">
        <v>19</v>
      </c>
      <c r="I2794" s="203"/>
      <c r="J2794" s="199"/>
      <c r="K2794" s="199"/>
      <c r="L2794" s="204"/>
      <c r="M2794" s="205"/>
      <c r="N2794" s="206"/>
      <c r="O2794" s="206"/>
      <c r="P2794" s="206"/>
      <c r="Q2794" s="206"/>
      <c r="R2794" s="206"/>
      <c r="S2794" s="206"/>
      <c r="T2794" s="207"/>
      <c r="AT2794" s="208" t="s">
        <v>154</v>
      </c>
      <c r="AU2794" s="208" t="s">
        <v>78</v>
      </c>
      <c r="AV2794" s="13" t="s">
        <v>74</v>
      </c>
      <c r="AW2794" s="13" t="s">
        <v>31</v>
      </c>
      <c r="AX2794" s="13" t="s">
        <v>69</v>
      </c>
      <c r="AY2794" s="208" t="s">
        <v>144</v>
      </c>
    </row>
    <row r="2795" spans="1:65" s="13" customFormat="1" ht="10.199999999999999">
      <c r="B2795" s="198"/>
      <c r="C2795" s="199"/>
      <c r="D2795" s="200" t="s">
        <v>154</v>
      </c>
      <c r="E2795" s="201" t="s">
        <v>19</v>
      </c>
      <c r="F2795" s="202" t="s">
        <v>3013</v>
      </c>
      <c r="G2795" s="199"/>
      <c r="H2795" s="201" t="s">
        <v>19</v>
      </c>
      <c r="I2795" s="203"/>
      <c r="J2795" s="199"/>
      <c r="K2795" s="199"/>
      <c r="L2795" s="204"/>
      <c r="M2795" s="205"/>
      <c r="N2795" s="206"/>
      <c r="O2795" s="206"/>
      <c r="P2795" s="206"/>
      <c r="Q2795" s="206"/>
      <c r="R2795" s="206"/>
      <c r="S2795" s="206"/>
      <c r="T2795" s="207"/>
      <c r="AT2795" s="208" t="s">
        <v>154</v>
      </c>
      <c r="AU2795" s="208" t="s">
        <v>78</v>
      </c>
      <c r="AV2795" s="13" t="s">
        <v>74</v>
      </c>
      <c r="AW2795" s="13" t="s">
        <v>31</v>
      </c>
      <c r="AX2795" s="13" t="s">
        <v>69</v>
      </c>
      <c r="AY2795" s="208" t="s">
        <v>144</v>
      </c>
    </row>
    <row r="2796" spans="1:65" s="14" customFormat="1" ht="10.199999999999999">
      <c r="B2796" s="209"/>
      <c r="C2796" s="210"/>
      <c r="D2796" s="200" t="s">
        <v>154</v>
      </c>
      <c r="E2796" s="211" t="s">
        <v>19</v>
      </c>
      <c r="F2796" s="212" t="s">
        <v>3014</v>
      </c>
      <c r="G2796" s="210"/>
      <c r="H2796" s="213">
        <v>63.92</v>
      </c>
      <c r="I2796" s="214"/>
      <c r="J2796" s="210"/>
      <c r="K2796" s="210"/>
      <c r="L2796" s="215"/>
      <c r="M2796" s="216"/>
      <c r="N2796" s="217"/>
      <c r="O2796" s="217"/>
      <c r="P2796" s="217"/>
      <c r="Q2796" s="217"/>
      <c r="R2796" s="217"/>
      <c r="S2796" s="217"/>
      <c r="T2796" s="218"/>
      <c r="AT2796" s="219" t="s">
        <v>154</v>
      </c>
      <c r="AU2796" s="219" t="s">
        <v>78</v>
      </c>
      <c r="AV2796" s="14" t="s">
        <v>78</v>
      </c>
      <c r="AW2796" s="14" t="s">
        <v>31</v>
      </c>
      <c r="AX2796" s="14" t="s">
        <v>69</v>
      </c>
      <c r="AY2796" s="219" t="s">
        <v>144</v>
      </c>
    </row>
    <row r="2797" spans="1:65" s="13" customFormat="1" ht="10.199999999999999">
      <c r="B2797" s="198"/>
      <c r="C2797" s="199"/>
      <c r="D2797" s="200" t="s">
        <v>154</v>
      </c>
      <c r="E2797" s="201" t="s">
        <v>19</v>
      </c>
      <c r="F2797" s="202" t="s">
        <v>3015</v>
      </c>
      <c r="G2797" s="199"/>
      <c r="H2797" s="201" t="s">
        <v>19</v>
      </c>
      <c r="I2797" s="203"/>
      <c r="J2797" s="199"/>
      <c r="K2797" s="199"/>
      <c r="L2797" s="204"/>
      <c r="M2797" s="205"/>
      <c r="N2797" s="206"/>
      <c r="O2797" s="206"/>
      <c r="P2797" s="206"/>
      <c r="Q2797" s="206"/>
      <c r="R2797" s="206"/>
      <c r="S2797" s="206"/>
      <c r="T2797" s="207"/>
      <c r="AT2797" s="208" t="s">
        <v>154</v>
      </c>
      <c r="AU2797" s="208" t="s">
        <v>78</v>
      </c>
      <c r="AV2797" s="13" t="s">
        <v>74</v>
      </c>
      <c r="AW2797" s="13" t="s">
        <v>31</v>
      </c>
      <c r="AX2797" s="13" t="s">
        <v>69</v>
      </c>
      <c r="AY2797" s="208" t="s">
        <v>144</v>
      </c>
    </row>
    <row r="2798" spans="1:65" s="14" customFormat="1" ht="10.199999999999999">
      <c r="B2798" s="209"/>
      <c r="C2798" s="210"/>
      <c r="D2798" s="200" t="s">
        <v>154</v>
      </c>
      <c r="E2798" s="211" t="s">
        <v>19</v>
      </c>
      <c r="F2798" s="212" t="s">
        <v>3016</v>
      </c>
      <c r="G2798" s="210"/>
      <c r="H2798" s="213">
        <v>23.55</v>
      </c>
      <c r="I2798" s="214"/>
      <c r="J2798" s="210"/>
      <c r="K2798" s="210"/>
      <c r="L2798" s="215"/>
      <c r="M2798" s="216"/>
      <c r="N2798" s="217"/>
      <c r="O2798" s="217"/>
      <c r="P2798" s="217"/>
      <c r="Q2798" s="217"/>
      <c r="R2798" s="217"/>
      <c r="S2798" s="217"/>
      <c r="T2798" s="218"/>
      <c r="AT2798" s="219" t="s">
        <v>154</v>
      </c>
      <c r="AU2798" s="219" t="s">
        <v>78</v>
      </c>
      <c r="AV2798" s="14" t="s">
        <v>78</v>
      </c>
      <c r="AW2798" s="14" t="s">
        <v>31</v>
      </c>
      <c r="AX2798" s="14" t="s">
        <v>69</v>
      </c>
      <c r="AY2798" s="219" t="s">
        <v>144</v>
      </c>
    </row>
    <row r="2799" spans="1:65" s="13" customFormat="1" ht="10.199999999999999">
      <c r="B2799" s="198"/>
      <c r="C2799" s="199"/>
      <c r="D2799" s="200" t="s">
        <v>154</v>
      </c>
      <c r="E2799" s="201" t="s">
        <v>19</v>
      </c>
      <c r="F2799" s="202" t="s">
        <v>3017</v>
      </c>
      <c r="G2799" s="199"/>
      <c r="H2799" s="201" t="s">
        <v>19</v>
      </c>
      <c r="I2799" s="203"/>
      <c r="J2799" s="199"/>
      <c r="K2799" s="199"/>
      <c r="L2799" s="204"/>
      <c r="M2799" s="205"/>
      <c r="N2799" s="206"/>
      <c r="O2799" s="206"/>
      <c r="P2799" s="206"/>
      <c r="Q2799" s="206"/>
      <c r="R2799" s="206"/>
      <c r="S2799" s="206"/>
      <c r="T2799" s="207"/>
      <c r="AT2799" s="208" t="s">
        <v>154</v>
      </c>
      <c r="AU2799" s="208" t="s">
        <v>78</v>
      </c>
      <c r="AV2799" s="13" t="s">
        <v>74</v>
      </c>
      <c r="AW2799" s="13" t="s">
        <v>31</v>
      </c>
      <c r="AX2799" s="13" t="s">
        <v>69</v>
      </c>
      <c r="AY2799" s="208" t="s">
        <v>144</v>
      </c>
    </row>
    <row r="2800" spans="1:65" s="14" customFormat="1" ht="10.199999999999999">
      <c r="B2800" s="209"/>
      <c r="C2800" s="210"/>
      <c r="D2800" s="200" t="s">
        <v>154</v>
      </c>
      <c r="E2800" s="211" t="s">
        <v>19</v>
      </c>
      <c r="F2800" s="212" t="s">
        <v>3018</v>
      </c>
      <c r="G2800" s="210"/>
      <c r="H2800" s="213">
        <v>8.7469999999999999</v>
      </c>
      <c r="I2800" s="214"/>
      <c r="J2800" s="210"/>
      <c r="K2800" s="210"/>
      <c r="L2800" s="215"/>
      <c r="M2800" s="216"/>
      <c r="N2800" s="217"/>
      <c r="O2800" s="217"/>
      <c r="P2800" s="217"/>
      <c r="Q2800" s="217"/>
      <c r="R2800" s="217"/>
      <c r="S2800" s="217"/>
      <c r="T2800" s="218"/>
      <c r="AT2800" s="219" t="s">
        <v>154</v>
      </c>
      <c r="AU2800" s="219" t="s">
        <v>78</v>
      </c>
      <c r="AV2800" s="14" t="s">
        <v>78</v>
      </c>
      <c r="AW2800" s="14" t="s">
        <v>31</v>
      </c>
      <c r="AX2800" s="14" t="s">
        <v>69</v>
      </c>
      <c r="AY2800" s="219" t="s">
        <v>144</v>
      </c>
    </row>
    <row r="2801" spans="1:65" s="15" customFormat="1" ht="10.199999999999999">
      <c r="B2801" s="220"/>
      <c r="C2801" s="221"/>
      <c r="D2801" s="200" t="s">
        <v>154</v>
      </c>
      <c r="E2801" s="222" t="s">
        <v>19</v>
      </c>
      <c r="F2801" s="223" t="s">
        <v>158</v>
      </c>
      <c r="G2801" s="221"/>
      <c r="H2801" s="224">
        <v>96.216999999999999</v>
      </c>
      <c r="I2801" s="225"/>
      <c r="J2801" s="221"/>
      <c r="K2801" s="221"/>
      <c r="L2801" s="226"/>
      <c r="M2801" s="227"/>
      <c r="N2801" s="228"/>
      <c r="O2801" s="228"/>
      <c r="P2801" s="228"/>
      <c r="Q2801" s="228"/>
      <c r="R2801" s="228"/>
      <c r="S2801" s="228"/>
      <c r="T2801" s="229"/>
      <c r="AT2801" s="230" t="s">
        <v>154</v>
      </c>
      <c r="AU2801" s="230" t="s">
        <v>78</v>
      </c>
      <c r="AV2801" s="15" t="s">
        <v>106</v>
      </c>
      <c r="AW2801" s="15" t="s">
        <v>31</v>
      </c>
      <c r="AX2801" s="15" t="s">
        <v>74</v>
      </c>
      <c r="AY2801" s="230" t="s">
        <v>144</v>
      </c>
    </row>
    <row r="2802" spans="1:65" s="2" customFormat="1" ht="16.5" customHeight="1">
      <c r="A2802" s="36"/>
      <c r="B2802" s="37"/>
      <c r="C2802" s="180" t="s">
        <v>3024</v>
      </c>
      <c r="D2802" s="180" t="s">
        <v>146</v>
      </c>
      <c r="E2802" s="181" t="s">
        <v>3009</v>
      </c>
      <c r="F2802" s="182" t="s">
        <v>3010</v>
      </c>
      <c r="G2802" s="183" t="s">
        <v>418</v>
      </c>
      <c r="H2802" s="184">
        <v>52.32</v>
      </c>
      <c r="I2802" s="185"/>
      <c r="J2802" s="186">
        <f>ROUND(I2802*H2802,2)</f>
        <v>0</v>
      </c>
      <c r="K2802" s="182" t="s">
        <v>150</v>
      </c>
      <c r="L2802" s="41"/>
      <c r="M2802" s="187" t="s">
        <v>19</v>
      </c>
      <c r="N2802" s="188" t="s">
        <v>40</v>
      </c>
      <c r="O2802" s="66"/>
      <c r="P2802" s="189">
        <f>O2802*H2802</f>
        <v>0</v>
      </c>
      <c r="Q2802" s="189">
        <v>5.0000000000000002E-5</v>
      </c>
      <c r="R2802" s="189">
        <f>Q2802*H2802</f>
        <v>2.6160000000000003E-3</v>
      </c>
      <c r="S2802" s="189">
        <v>0</v>
      </c>
      <c r="T2802" s="190">
        <f>S2802*H2802</f>
        <v>0</v>
      </c>
      <c r="U2802" s="36"/>
      <c r="V2802" s="36"/>
      <c r="W2802" s="36"/>
      <c r="X2802" s="36"/>
      <c r="Y2802" s="36"/>
      <c r="Z2802" s="36"/>
      <c r="AA2802" s="36"/>
      <c r="AB2802" s="36"/>
      <c r="AC2802" s="36"/>
      <c r="AD2802" s="36"/>
      <c r="AE2802" s="36"/>
      <c r="AR2802" s="191" t="s">
        <v>106</v>
      </c>
      <c r="AT2802" s="191" t="s">
        <v>146</v>
      </c>
      <c r="AU2802" s="191" t="s">
        <v>78</v>
      </c>
      <c r="AY2802" s="19" t="s">
        <v>144</v>
      </c>
      <c r="BE2802" s="192">
        <f>IF(N2802="základní",J2802,0)</f>
        <v>0</v>
      </c>
      <c r="BF2802" s="192">
        <f>IF(N2802="snížená",J2802,0)</f>
        <v>0</v>
      </c>
      <c r="BG2802" s="192">
        <f>IF(N2802="zákl. přenesená",J2802,0)</f>
        <v>0</v>
      </c>
      <c r="BH2802" s="192">
        <f>IF(N2802="sníž. přenesená",J2802,0)</f>
        <v>0</v>
      </c>
      <c r="BI2802" s="192">
        <f>IF(N2802="nulová",J2802,0)</f>
        <v>0</v>
      </c>
      <c r="BJ2802" s="19" t="s">
        <v>74</v>
      </c>
      <c r="BK2802" s="192">
        <f>ROUND(I2802*H2802,2)</f>
        <v>0</v>
      </c>
      <c r="BL2802" s="19" t="s">
        <v>106</v>
      </c>
      <c r="BM2802" s="191" t="s">
        <v>3025</v>
      </c>
    </row>
    <row r="2803" spans="1:65" s="2" customFormat="1" ht="10.199999999999999">
      <c r="A2803" s="36"/>
      <c r="B2803" s="37"/>
      <c r="C2803" s="38"/>
      <c r="D2803" s="193" t="s">
        <v>152</v>
      </c>
      <c r="E2803" s="38"/>
      <c r="F2803" s="194" t="s">
        <v>3012</v>
      </c>
      <c r="G2803" s="38"/>
      <c r="H2803" s="38"/>
      <c r="I2803" s="195"/>
      <c r="J2803" s="38"/>
      <c r="K2803" s="38"/>
      <c r="L2803" s="41"/>
      <c r="M2803" s="196"/>
      <c r="N2803" s="197"/>
      <c r="O2803" s="66"/>
      <c r="P2803" s="66"/>
      <c r="Q2803" s="66"/>
      <c r="R2803" s="66"/>
      <c r="S2803" s="66"/>
      <c r="T2803" s="67"/>
      <c r="U2803" s="36"/>
      <c r="V2803" s="36"/>
      <c r="W2803" s="36"/>
      <c r="X2803" s="36"/>
      <c r="Y2803" s="36"/>
      <c r="Z2803" s="36"/>
      <c r="AA2803" s="36"/>
      <c r="AB2803" s="36"/>
      <c r="AC2803" s="36"/>
      <c r="AD2803" s="36"/>
      <c r="AE2803" s="36"/>
      <c r="AT2803" s="19" t="s">
        <v>152</v>
      </c>
      <c r="AU2803" s="19" t="s">
        <v>78</v>
      </c>
    </row>
    <row r="2804" spans="1:65" s="13" customFormat="1" ht="10.199999999999999">
      <c r="B2804" s="198"/>
      <c r="C2804" s="199"/>
      <c r="D2804" s="200" t="s">
        <v>154</v>
      </c>
      <c r="E2804" s="201" t="s">
        <v>19</v>
      </c>
      <c r="F2804" s="202" t="s">
        <v>3026</v>
      </c>
      <c r="G2804" s="199"/>
      <c r="H2804" s="201" t="s">
        <v>19</v>
      </c>
      <c r="I2804" s="203"/>
      <c r="J2804" s="199"/>
      <c r="K2804" s="199"/>
      <c r="L2804" s="204"/>
      <c r="M2804" s="205"/>
      <c r="N2804" s="206"/>
      <c r="O2804" s="206"/>
      <c r="P2804" s="206"/>
      <c r="Q2804" s="206"/>
      <c r="R2804" s="206"/>
      <c r="S2804" s="206"/>
      <c r="T2804" s="207"/>
      <c r="AT2804" s="208" t="s">
        <v>154</v>
      </c>
      <c r="AU2804" s="208" t="s">
        <v>78</v>
      </c>
      <c r="AV2804" s="13" t="s">
        <v>74</v>
      </c>
      <c r="AW2804" s="13" t="s">
        <v>31</v>
      </c>
      <c r="AX2804" s="13" t="s">
        <v>69</v>
      </c>
      <c r="AY2804" s="208" t="s">
        <v>144</v>
      </c>
    </row>
    <row r="2805" spans="1:65" s="13" customFormat="1" ht="10.199999999999999">
      <c r="B2805" s="198"/>
      <c r="C2805" s="199"/>
      <c r="D2805" s="200" t="s">
        <v>154</v>
      </c>
      <c r="E2805" s="201" t="s">
        <v>19</v>
      </c>
      <c r="F2805" s="202" t="s">
        <v>3027</v>
      </c>
      <c r="G2805" s="199"/>
      <c r="H2805" s="201" t="s">
        <v>19</v>
      </c>
      <c r="I2805" s="203"/>
      <c r="J2805" s="199"/>
      <c r="K2805" s="199"/>
      <c r="L2805" s="204"/>
      <c r="M2805" s="205"/>
      <c r="N2805" s="206"/>
      <c r="O2805" s="206"/>
      <c r="P2805" s="206"/>
      <c r="Q2805" s="206"/>
      <c r="R2805" s="206"/>
      <c r="S2805" s="206"/>
      <c r="T2805" s="207"/>
      <c r="AT2805" s="208" t="s">
        <v>154</v>
      </c>
      <c r="AU2805" s="208" t="s">
        <v>78</v>
      </c>
      <c r="AV2805" s="13" t="s">
        <v>74</v>
      </c>
      <c r="AW2805" s="13" t="s">
        <v>31</v>
      </c>
      <c r="AX2805" s="13" t="s">
        <v>69</v>
      </c>
      <c r="AY2805" s="208" t="s">
        <v>144</v>
      </c>
    </row>
    <row r="2806" spans="1:65" s="14" customFormat="1" ht="10.199999999999999">
      <c r="B2806" s="209"/>
      <c r="C2806" s="210"/>
      <c r="D2806" s="200" t="s">
        <v>154</v>
      </c>
      <c r="E2806" s="211" t="s">
        <v>19</v>
      </c>
      <c r="F2806" s="212" t="s">
        <v>3028</v>
      </c>
      <c r="G2806" s="210"/>
      <c r="H2806" s="213">
        <v>0.33</v>
      </c>
      <c r="I2806" s="214"/>
      <c r="J2806" s="210"/>
      <c r="K2806" s="210"/>
      <c r="L2806" s="215"/>
      <c r="M2806" s="216"/>
      <c r="N2806" s="217"/>
      <c r="O2806" s="217"/>
      <c r="P2806" s="217"/>
      <c r="Q2806" s="217"/>
      <c r="R2806" s="217"/>
      <c r="S2806" s="217"/>
      <c r="T2806" s="218"/>
      <c r="AT2806" s="219" t="s">
        <v>154</v>
      </c>
      <c r="AU2806" s="219" t="s">
        <v>78</v>
      </c>
      <c r="AV2806" s="14" t="s">
        <v>78</v>
      </c>
      <c r="AW2806" s="14" t="s">
        <v>31</v>
      </c>
      <c r="AX2806" s="14" t="s">
        <v>69</v>
      </c>
      <c r="AY2806" s="219" t="s">
        <v>144</v>
      </c>
    </row>
    <row r="2807" spans="1:65" s="14" customFormat="1" ht="10.199999999999999">
      <c r="B2807" s="209"/>
      <c r="C2807" s="210"/>
      <c r="D2807" s="200" t="s">
        <v>154</v>
      </c>
      <c r="E2807" s="211" t="s">
        <v>19</v>
      </c>
      <c r="F2807" s="212" t="s">
        <v>3029</v>
      </c>
      <c r="G2807" s="210"/>
      <c r="H2807" s="213">
        <v>0.99</v>
      </c>
      <c r="I2807" s="214"/>
      <c r="J2807" s="210"/>
      <c r="K2807" s="210"/>
      <c r="L2807" s="215"/>
      <c r="M2807" s="216"/>
      <c r="N2807" s="217"/>
      <c r="O2807" s="217"/>
      <c r="P2807" s="217"/>
      <c r="Q2807" s="217"/>
      <c r="R2807" s="217"/>
      <c r="S2807" s="217"/>
      <c r="T2807" s="218"/>
      <c r="AT2807" s="219" t="s">
        <v>154</v>
      </c>
      <c r="AU2807" s="219" t="s">
        <v>78</v>
      </c>
      <c r="AV2807" s="14" t="s">
        <v>78</v>
      </c>
      <c r="AW2807" s="14" t="s">
        <v>31</v>
      </c>
      <c r="AX2807" s="14" t="s">
        <v>69</v>
      </c>
      <c r="AY2807" s="219" t="s">
        <v>144</v>
      </c>
    </row>
    <row r="2808" spans="1:65" s="13" customFormat="1" ht="10.199999999999999">
      <c r="B2808" s="198"/>
      <c r="C2808" s="199"/>
      <c r="D2808" s="200" t="s">
        <v>154</v>
      </c>
      <c r="E2808" s="201" t="s">
        <v>19</v>
      </c>
      <c r="F2808" s="202" t="s">
        <v>3030</v>
      </c>
      <c r="G2808" s="199"/>
      <c r="H2808" s="201" t="s">
        <v>19</v>
      </c>
      <c r="I2808" s="203"/>
      <c r="J2808" s="199"/>
      <c r="K2808" s="199"/>
      <c r="L2808" s="204"/>
      <c r="M2808" s="205"/>
      <c r="N2808" s="206"/>
      <c r="O2808" s="206"/>
      <c r="P2808" s="206"/>
      <c r="Q2808" s="206"/>
      <c r="R2808" s="206"/>
      <c r="S2808" s="206"/>
      <c r="T2808" s="207"/>
      <c r="AT2808" s="208" t="s">
        <v>154</v>
      </c>
      <c r="AU2808" s="208" t="s">
        <v>78</v>
      </c>
      <c r="AV2808" s="13" t="s">
        <v>74</v>
      </c>
      <c r="AW2808" s="13" t="s">
        <v>31</v>
      </c>
      <c r="AX2808" s="13" t="s">
        <v>69</v>
      </c>
      <c r="AY2808" s="208" t="s">
        <v>144</v>
      </c>
    </row>
    <row r="2809" spans="1:65" s="14" customFormat="1" ht="10.199999999999999">
      <c r="B2809" s="209"/>
      <c r="C2809" s="210"/>
      <c r="D2809" s="200" t="s">
        <v>154</v>
      </c>
      <c r="E2809" s="211" t="s">
        <v>19</v>
      </c>
      <c r="F2809" s="212" t="s">
        <v>3031</v>
      </c>
      <c r="G2809" s="210"/>
      <c r="H2809" s="213">
        <v>44.28</v>
      </c>
      <c r="I2809" s="214"/>
      <c r="J2809" s="210"/>
      <c r="K2809" s="210"/>
      <c r="L2809" s="215"/>
      <c r="M2809" s="216"/>
      <c r="N2809" s="217"/>
      <c r="O2809" s="217"/>
      <c r="P2809" s="217"/>
      <c r="Q2809" s="217"/>
      <c r="R2809" s="217"/>
      <c r="S2809" s="217"/>
      <c r="T2809" s="218"/>
      <c r="AT2809" s="219" t="s">
        <v>154</v>
      </c>
      <c r="AU2809" s="219" t="s">
        <v>78</v>
      </c>
      <c r="AV2809" s="14" t="s">
        <v>78</v>
      </c>
      <c r="AW2809" s="14" t="s">
        <v>31</v>
      </c>
      <c r="AX2809" s="14" t="s">
        <v>69</v>
      </c>
      <c r="AY2809" s="219" t="s">
        <v>144</v>
      </c>
    </row>
    <row r="2810" spans="1:65" s="13" customFormat="1" ht="10.199999999999999">
      <c r="B2810" s="198"/>
      <c r="C2810" s="199"/>
      <c r="D2810" s="200" t="s">
        <v>154</v>
      </c>
      <c r="E2810" s="201" t="s">
        <v>19</v>
      </c>
      <c r="F2810" s="202" t="s">
        <v>3032</v>
      </c>
      <c r="G2810" s="199"/>
      <c r="H2810" s="201" t="s">
        <v>19</v>
      </c>
      <c r="I2810" s="203"/>
      <c r="J2810" s="199"/>
      <c r="K2810" s="199"/>
      <c r="L2810" s="204"/>
      <c r="M2810" s="205"/>
      <c r="N2810" s="206"/>
      <c r="O2810" s="206"/>
      <c r="P2810" s="206"/>
      <c r="Q2810" s="206"/>
      <c r="R2810" s="206"/>
      <c r="S2810" s="206"/>
      <c r="T2810" s="207"/>
      <c r="AT2810" s="208" t="s">
        <v>154</v>
      </c>
      <c r="AU2810" s="208" t="s">
        <v>78</v>
      </c>
      <c r="AV2810" s="13" t="s">
        <v>74</v>
      </c>
      <c r="AW2810" s="13" t="s">
        <v>31</v>
      </c>
      <c r="AX2810" s="13" t="s">
        <v>69</v>
      </c>
      <c r="AY2810" s="208" t="s">
        <v>144</v>
      </c>
    </row>
    <row r="2811" spans="1:65" s="14" customFormat="1" ht="10.199999999999999">
      <c r="B2811" s="209"/>
      <c r="C2811" s="210"/>
      <c r="D2811" s="200" t="s">
        <v>154</v>
      </c>
      <c r="E2811" s="211" t="s">
        <v>19</v>
      </c>
      <c r="F2811" s="212" t="s">
        <v>3033</v>
      </c>
      <c r="G2811" s="210"/>
      <c r="H2811" s="213">
        <v>6.72</v>
      </c>
      <c r="I2811" s="214"/>
      <c r="J2811" s="210"/>
      <c r="K2811" s="210"/>
      <c r="L2811" s="215"/>
      <c r="M2811" s="216"/>
      <c r="N2811" s="217"/>
      <c r="O2811" s="217"/>
      <c r="P2811" s="217"/>
      <c r="Q2811" s="217"/>
      <c r="R2811" s="217"/>
      <c r="S2811" s="217"/>
      <c r="T2811" s="218"/>
      <c r="AT2811" s="219" t="s">
        <v>154</v>
      </c>
      <c r="AU2811" s="219" t="s">
        <v>78</v>
      </c>
      <c r="AV2811" s="14" t="s">
        <v>78</v>
      </c>
      <c r="AW2811" s="14" t="s">
        <v>31</v>
      </c>
      <c r="AX2811" s="14" t="s">
        <v>69</v>
      </c>
      <c r="AY2811" s="219" t="s">
        <v>144</v>
      </c>
    </row>
    <row r="2812" spans="1:65" s="15" customFormat="1" ht="10.199999999999999">
      <c r="B2812" s="220"/>
      <c r="C2812" s="221"/>
      <c r="D2812" s="200" t="s">
        <v>154</v>
      </c>
      <c r="E2812" s="222" t="s">
        <v>19</v>
      </c>
      <c r="F2812" s="223" t="s">
        <v>158</v>
      </c>
      <c r="G2812" s="221"/>
      <c r="H2812" s="224">
        <v>52.32</v>
      </c>
      <c r="I2812" s="225"/>
      <c r="J2812" s="221"/>
      <c r="K2812" s="221"/>
      <c r="L2812" s="226"/>
      <c r="M2812" s="227"/>
      <c r="N2812" s="228"/>
      <c r="O2812" s="228"/>
      <c r="P2812" s="228"/>
      <c r="Q2812" s="228"/>
      <c r="R2812" s="228"/>
      <c r="S2812" s="228"/>
      <c r="T2812" s="229"/>
      <c r="AT2812" s="230" t="s">
        <v>154</v>
      </c>
      <c r="AU2812" s="230" t="s">
        <v>78</v>
      </c>
      <c r="AV2812" s="15" t="s">
        <v>106</v>
      </c>
      <c r="AW2812" s="15" t="s">
        <v>31</v>
      </c>
      <c r="AX2812" s="15" t="s">
        <v>74</v>
      </c>
      <c r="AY2812" s="230" t="s">
        <v>144</v>
      </c>
    </row>
    <row r="2813" spans="1:65" s="2" customFormat="1" ht="16.5" customHeight="1">
      <c r="A2813" s="36"/>
      <c r="B2813" s="37"/>
      <c r="C2813" s="231" t="s">
        <v>3034</v>
      </c>
      <c r="D2813" s="231" t="s">
        <v>195</v>
      </c>
      <c r="E2813" s="232" t="s">
        <v>3035</v>
      </c>
      <c r="F2813" s="233" t="s">
        <v>3036</v>
      </c>
      <c r="G2813" s="234" t="s">
        <v>418</v>
      </c>
      <c r="H2813" s="235">
        <v>52.32</v>
      </c>
      <c r="I2813" s="236"/>
      <c r="J2813" s="237">
        <f>ROUND(I2813*H2813,2)</f>
        <v>0</v>
      </c>
      <c r="K2813" s="233" t="s">
        <v>19</v>
      </c>
      <c r="L2813" s="238"/>
      <c r="M2813" s="239" t="s">
        <v>19</v>
      </c>
      <c r="N2813" s="240" t="s">
        <v>40</v>
      </c>
      <c r="O2813" s="66"/>
      <c r="P2813" s="189">
        <f>O2813*H2813</f>
        <v>0</v>
      </c>
      <c r="Q2813" s="189">
        <v>0</v>
      </c>
      <c r="R2813" s="189">
        <f>Q2813*H2813</f>
        <v>0</v>
      </c>
      <c r="S2813" s="189">
        <v>0</v>
      </c>
      <c r="T2813" s="190">
        <f>S2813*H2813</f>
        <v>0</v>
      </c>
      <c r="U2813" s="36"/>
      <c r="V2813" s="36"/>
      <c r="W2813" s="36"/>
      <c r="X2813" s="36"/>
      <c r="Y2813" s="36"/>
      <c r="Z2813" s="36"/>
      <c r="AA2813" s="36"/>
      <c r="AB2813" s="36"/>
      <c r="AC2813" s="36"/>
      <c r="AD2813" s="36"/>
      <c r="AE2813" s="36"/>
      <c r="AR2813" s="191" t="s">
        <v>198</v>
      </c>
      <c r="AT2813" s="191" t="s">
        <v>195</v>
      </c>
      <c r="AU2813" s="191" t="s">
        <v>78</v>
      </c>
      <c r="AY2813" s="19" t="s">
        <v>144</v>
      </c>
      <c r="BE2813" s="192">
        <f>IF(N2813="základní",J2813,0)</f>
        <v>0</v>
      </c>
      <c r="BF2813" s="192">
        <f>IF(N2813="snížená",J2813,0)</f>
        <v>0</v>
      </c>
      <c r="BG2813" s="192">
        <f>IF(N2813="zákl. přenesená",J2813,0)</f>
        <v>0</v>
      </c>
      <c r="BH2813" s="192">
        <f>IF(N2813="sníž. přenesená",J2813,0)</f>
        <v>0</v>
      </c>
      <c r="BI2813" s="192">
        <f>IF(N2813="nulová",J2813,0)</f>
        <v>0</v>
      </c>
      <c r="BJ2813" s="19" t="s">
        <v>74</v>
      </c>
      <c r="BK2813" s="192">
        <f>ROUND(I2813*H2813,2)</f>
        <v>0</v>
      </c>
      <c r="BL2813" s="19" t="s">
        <v>106</v>
      </c>
      <c r="BM2813" s="191" t="s">
        <v>3037</v>
      </c>
    </row>
    <row r="2814" spans="1:65" s="2" customFormat="1" ht="16.5" customHeight="1">
      <c r="A2814" s="36"/>
      <c r="B2814" s="37"/>
      <c r="C2814" s="180" t="s">
        <v>3038</v>
      </c>
      <c r="D2814" s="180" t="s">
        <v>146</v>
      </c>
      <c r="E2814" s="181" t="s">
        <v>3039</v>
      </c>
      <c r="F2814" s="182" t="s">
        <v>3040</v>
      </c>
      <c r="G2814" s="183" t="s">
        <v>418</v>
      </c>
      <c r="H2814" s="184">
        <v>121.26</v>
      </c>
      <c r="I2814" s="185"/>
      <c r="J2814" s="186">
        <f>ROUND(I2814*H2814,2)</f>
        <v>0</v>
      </c>
      <c r="K2814" s="182" t="s">
        <v>150</v>
      </c>
      <c r="L2814" s="41"/>
      <c r="M2814" s="187" t="s">
        <v>19</v>
      </c>
      <c r="N2814" s="188" t="s">
        <v>40</v>
      </c>
      <c r="O2814" s="66"/>
      <c r="P2814" s="189">
        <f>O2814*H2814</f>
        <v>0</v>
      </c>
      <c r="Q2814" s="189">
        <v>5.0000000000000002E-5</v>
      </c>
      <c r="R2814" s="189">
        <f>Q2814*H2814</f>
        <v>6.0630000000000007E-3</v>
      </c>
      <c r="S2814" s="189">
        <v>0</v>
      </c>
      <c r="T2814" s="190">
        <f>S2814*H2814</f>
        <v>0</v>
      </c>
      <c r="U2814" s="36"/>
      <c r="V2814" s="36"/>
      <c r="W2814" s="36"/>
      <c r="X2814" s="36"/>
      <c r="Y2814" s="36"/>
      <c r="Z2814" s="36"/>
      <c r="AA2814" s="36"/>
      <c r="AB2814" s="36"/>
      <c r="AC2814" s="36"/>
      <c r="AD2814" s="36"/>
      <c r="AE2814" s="36"/>
      <c r="AR2814" s="191" t="s">
        <v>542</v>
      </c>
      <c r="AT2814" s="191" t="s">
        <v>146</v>
      </c>
      <c r="AU2814" s="191" t="s">
        <v>78</v>
      </c>
      <c r="AY2814" s="19" t="s">
        <v>144</v>
      </c>
      <c r="BE2814" s="192">
        <f>IF(N2814="základní",J2814,0)</f>
        <v>0</v>
      </c>
      <c r="BF2814" s="192">
        <f>IF(N2814="snížená",J2814,0)</f>
        <v>0</v>
      </c>
      <c r="BG2814" s="192">
        <f>IF(N2814="zákl. přenesená",J2814,0)</f>
        <v>0</v>
      </c>
      <c r="BH2814" s="192">
        <f>IF(N2814="sníž. přenesená",J2814,0)</f>
        <v>0</v>
      </c>
      <c r="BI2814" s="192">
        <f>IF(N2814="nulová",J2814,0)</f>
        <v>0</v>
      </c>
      <c r="BJ2814" s="19" t="s">
        <v>74</v>
      </c>
      <c r="BK2814" s="192">
        <f>ROUND(I2814*H2814,2)</f>
        <v>0</v>
      </c>
      <c r="BL2814" s="19" t="s">
        <v>542</v>
      </c>
      <c r="BM2814" s="191" t="s">
        <v>3041</v>
      </c>
    </row>
    <row r="2815" spans="1:65" s="2" customFormat="1" ht="10.199999999999999">
      <c r="A2815" s="36"/>
      <c r="B2815" s="37"/>
      <c r="C2815" s="38"/>
      <c r="D2815" s="193" t="s">
        <v>152</v>
      </c>
      <c r="E2815" s="38"/>
      <c r="F2815" s="194" t="s">
        <v>3042</v>
      </c>
      <c r="G2815" s="38"/>
      <c r="H2815" s="38"/>
      <c r="I2815" s="195"/>
      <c r="J2815" s="38"/>
      <c r="K2815" s="38"/>
      <c r="L2815" s="41"/>
      <c r="M2815" s="196"/>
      <c r="N2815" s="197"/>
      <c r="O2815" s="66"/>
      <c r="P2815" s="66"/>
      <c r="Q2815" s="66"/>
      <c r="R2815" s="66"/>
      <c r="S2815" s="66"/>
      <c r="T2815" s="67"/>
      <c r="U2815" s="36"/>
      <c r="V2815" s="36"/>
      <c r="W2815" s="36"/>
      <c r="X2815" s="36"/>
      <c r="Y2815" s="36"/>
      <c r="Z2815" s="36"/>
      <c r="AA2815" s="36"/>
      <c r="AB2815" s="36"/>
      <c r="AC2815" s="36"/>
      <c r="AD2815" s="36"/>
      <c r="AE2815" s="36"/>
      <c r="AT2815" s="19" t="s">
        <v>152</v>
      </c>
      <c r="AU2815" s="19" t="s">
        <v>78</v>
      </c>
    </row>
    <row r="2816" spans="1:65" s="13" customFormat="1" ht="10.199999999999999">
      <c r="B2816" s="198"/>
      <c r="C2816" s="199"/>
      <c r="D2816" s="200" t="s">
        <v>154</v>
      </c>
      <c r="E2816" s="201" t="s">
        <v>19</v>
      </c>
      <c r="F2816" s="202" t="s">
        <v>3043</v>
      </c>
      <c r="G2816" s="199"/>
      <c r="H2816" s="201" t="s">
        <v>19</v>
      </c>
      <c r="I2816" s="203"/>
      <c r="J2816" s="199"/>
      <c r="K2816" s="199"/>
      <c r="L2816" s="204"/>
      <c r="M2816" s="205"/>
      <c r="N2816" s="206"/>
      <c r="O2816" s="206"/>
      <c r="P2816" s="206"/>
      <c r="Q2816" s="206"/>
      <c r="R2816" s="206"/>
      <c r="S2816" s="206"/>
      <c r="T2816" s="207"/>
      <c r="AT2816" s="208" t="s">
        <v>154</v>
      </c>
      <c r="AU2816" s="208" t="s">
        <v>78</v>
      </c>
      <c r="AV2816" s="13" t="s">
        <v>74</v>
      </c>
      <c r="AW2816" s="13" t="s">
        <v>31</v>
      </c>
      <c r="AX2816" s="13" t="s">
        <v>69</v>
      </c>
      <c r="AY2816" s="208" t="s">
        <v>144</v>
      </c>
    </row>
    <row r="2817" spans="1:65" s="13" customFormat="1" ht="10.199999999999999">
      <c r="B2817" s="198"/>
      <c r="C2817" s="199"/>
      <c r="D2817" s="200" t="s">
        <v>154</v>
      </c>
      <c r="E2817" s="201" t="s">
        <v>19</v>
      </c>
      <c r="F2817" s="202" t="s">
        <v>3044</v>
      </c>
      <c r="G2817" s="199"/>
      <c r="H2817" s="201" t="s">
        <v>19</v>
      </c>
      <c r="I2817" s="203"/>
      <c r="J2817" s="199"/>
      <c r="K2817" s="199"/>
      <c r="L2817" s="204"/>
      <c r="M2817" s="205"/>
      <c r="N2817" s="206"/>
      <c r="O2817" s="206"/>
      <c r="P2817" s="206"/>
      <c r="Q2817" s="206"/>
      <c r="R2817" s="206"/>
      <c r="S2817" s="206"/>
      <c r="T2817" s="207"/>
      <c r="AT2817" s="208" t="s">
        <v>154</v>
      </c>
      <c r="AU2817" s="208" t="s">
        <v>78</v>
      </c>
      <c r="AV2817" s="13" t="s">
        <v>74</v>
      </c>
      <c r="AW2817" s="13" t="s">
        <v>31</v>
      </c>
      <c r="AX2817" s="13" t="s">
        <v>69</v>
      </c>
      <c r="AY2817" s="208" t="s">
        <v>144</v>
      </c>
    </row>
    <row r="2818" spans="1:65" s="13" customFormat="1" ht="10.199999999999999">
      <c r="B2818" s="198"/>
      <c r="C2818" s="199"/>
      <c r="D2818" s="200" t="s">
        <v>154</v>
      </c>
      <c r="E2818" s="201" t="s">
        <v>19</v>
      </c>
      <c r="F2818" s="202" t="s">
        <v>3045</v>
      </c>
      <c r="G2818" s="199"/>
      <c r="H2818" s="201" t="s">
        <v>19</v>
      </c>
      <c r="I2818" s="203"/>
      <c r="J2818" s="199"/>
      <c r="K2818" s="199"/>
      <c r="L2818" s="204"/>
      <c r="M2818" s="205"/>
      <c r="N2818" s="206"/>
      <c r="O2818" s="206"/>
      <c r="P2818" s="206"/>
      <c r="Q2818" s="206"/>
      <c r="R2818" s="206"/>
      <c r="S2818" s="206"/>
      <c r="T2818" s="207"/>
      <c r="AT2818" s="208" t="s">
        <v>154</v>
      </c>
      <c r="AU2818" s="208" t="s">
        <v>78</v>
      </c>
      <c r="AV2818" s="13" t="s">
        <v>74</v>
      </c>
      <c r="AW2818" s="13" t="s">
        <v>31</v>
      </c>
      <c r="AX2818" s="13" t="s">
        <v>69</v>
      </c>
      <c r="AY2818" s="208" t="s">
        <v>144</v>
      </c>
    </row>
    <row r="2819" spans="1:65" s="14" customFormat="1" ht="10.199999999999999">
      <c r="B2819" s="209"/>
      <c r="C2819" s="210"/>
      <c r="D2819" s="200" t="s">
        <v>154</v>
      </c>
      <c r="E2819" s="211" t="s">
        <v>19</v>
      </c>
      <c r="F2819" s="212" t="s">
        <v>3046</v>
      </c>
      <c r="G2819" s="210"/>
      <c r="H2819" s="213">
        <v>121.26</v>
      </c>
      <c r="I2819" s="214"/>
      <c r="J2819" s="210"/>
      <c r="K2819" s="210"/>
      <c r="L2819" s="215"/>
      <c r="M2819" s="216"/>
      <c r="N2819" s="217"/>
      <c r="O2819" s="217"/>
      <c r="P2819" s="217"/>
      <c r="Q2819" s="217"/>
      <c r="R2819" s="217"/>
      <c r="S2819" s="217"/>
      <c r="T2819" s="218"/>
      <c r="AT2819" s="219" t="s">
        <v>154</v>
      </c>
      <c r="AU2819" s="219" t="s">
        <v>78</v>
      </c>
      <c r="AV2819" s="14" t="s">
        <v>78</v>
      </c>
      <c r="AW2819" s="14" t="s">
        <v>31</v>
      </c>
      <c r="AX2819" s="14" t="s">
        <v>69</v>
      </c>
      <c r="AY2819" s="219" t="s">
        <v>144</v>
      </c>
    </row>
    <row r="2820" spans="1:65" s="15" customFormat="1" ht="10.199999999999999">
      <c r="B2820" s="220"/>
      <c r="C2820" s="221"/>
      <c r="D2820" s="200" t="s">
        <v>154</v>
      </c>
      <c r="E2820" s="222" t="s">
        <v>19</v>
      </c>
      <c r="F2820" s="223" t="s">
        <v>158</v>
      </c>
      <c r="G2820" s="221"/>
      <c r="H2820" s="224">
        <v>121.26</v>
      </c>
      <c r="I2820" s="225"/>
      <c r="J2820" s="221"/>
      <c r="K2820" s="221"/>
      <c r="L2820" s="226"/>
      <c r="M2820" s="227"/>
      <c r="N2820" s="228"/>
      <c r="O2820" s="228"/>
      <c r="P2820" s="228"/>
      <c r="Q2820" s="228"/>
      <c r="R2820" s="228"/>
      <c r="S2820" s="228"/>
      <c r="T2820" s="229"/>
      <c r="AT2820" s="230" t="s">
        <v>154</v>
      </c>
      <c r="AU2820" s="230" t="s">
        <v>78</v>
      </c>
      <c r="AV2820" s="15" t="s">
        <v>106</v>
      </c>
      <c r="AW2820" s="15" t="s">
        <v>31</v>
      </c>
      <c r="AX2820" s="15" t="s">
        <v>74</v>
      </c>
      <c r="AY2820" s="230" t="s">
        <v>144</v>
      </c>
    </row>
    <row r="2821" spans="1:65" s="2" customFormat="1" ht="16.5" customHeight="1">
      <c r="A2821" s="36"/>
      <c r="B2821" s="37"/>
      <c r="C2821" s="231" t="s">
        <v>3047</v>
      </c>
      <c r="D2821" s="231" t="s">
        <v>195</v>
      </c>
      <c r="E2821" s="232" t="s">
        <v>3048</v>
      </c>
      <c r="F2821" s="233" t="s">
        <v>3049</v>
      </c>
      <c r="G2821" s="234" t="s">
        <v>1922</v>
      </c>
      <c r="H2821" s="235">
        <v>121.26</v>
      </c>
      <c r="I2821" s="236"/>
      <c r="J2821" s="237">
        <f>ROUND(I2821*H2821,2)</f>
        <v>0</v>
      </c>
      <c r="K2821" s="233" t="s">
        <v>19</v>
      </c>
      <c r="L2821" s="238"/>
      <c r="M2821" s="239" t="s">
        <v>19</v>
      </c>
      <c r="N2821" s="240" t="s">
        <v>40</v>
      </c>
      <c r="O2821" s="66"/>
      <c r="P2821" s="189">
        <f>O2821*H2821</f>
        <v>0</v>
      </c>
      <c r="Q2821" s="189">
        <v>0</v>
      </c>
      <c r="R2821" s="189">
        <f>Q2821*H2821</f>
        <v>0</v>
      </c>
      <c r="S2821" s="189">
        <v>0</v>
      </c>
      <c r="T2821" s="190">
        <f>S2821*H2821</f>
        <v>0</v>
      </c>
      <c r="U2821" s="36"/>
      <c r="V2821" s="36"/>
      <c r="W2821" s="36"/>
      <c r="X2821" s="36"/>
      <c r="Y2821" s="36"/>
      <c r="Z2821" s="36"/>
      <c r="AA2821" s="36"/>
      <c r="AB2821" s="36"/>
      <c r="AC2821" s="36"/>
      <c r="AD2821" s="36"/>
      <c r="AE2821" s="36"/>
      <c r="AR2821" s="191" t="s">
        <v>684</v>
      </c>
      <c r="AT2821" s="191" t="s">
        <v>195</v>
      </c>
      <c r="AU2821" s="191" t="s">
        <v>78</v>
      </c>
      <c r="AY2821" s="19" t="s">
        <v>144</v>
      </c>
      <c r="BE2821" s="192">
        <f>IF(N2821="základní",J2821,0)</f>
        <v>0</v>
      </c>
      <c r="BF2821" s="192">
        <f>IF(N2821="snížená",J2821,0)</f>
        <v>0</v>
      </c>
      <c r="BG2821" s="192">
        <f>IF(N2821="zákl. přenesená",J2821,0)</f>
        <v>0</v>
      </c>
      <c r="BH2821" s="192">
        <f>IF(N2821="sníž. přenesená",J2821,0)</f>
        <v>0</v>
      </c>
      <c r="BI2821" s="192">
        <f>IF(N2821="nulová",J2821,0)</f>
        <v>0</v>
      </c>
      <c r="BJ2821" s="19" t="s">
        <v>74</v>
      </c>
      <c r="BK2821" s="192">
        <f>ROUND(I2821*H2821,2)</f>
        <v>0</v>
      </c>
      <c r="BL2821" s="19" t="s">
        <v>542</v>
      </c>
      <c r="BM2821" s="191" t="s">
        <v>3050</v>
      </c>
    </row>
    <row r="2822" spans="1:65" s="13" customFormat="1" ht="10.199999999999999">
      <c r="B2822" s="198"/>
      <c r="C2822" s="199"/>
      <c r="D2822" s="200" t="s">
        <v>154</v>
      </c>
      <c r="E2822" s="201" t="s">
        <v>19</v>
      </c>
      <c r="F2822" s="202" t="s">
        <v>3051</v>
      </c>
      <c r="G2822" s="199"/>
      <c r="H2822" s="201" t="s">
        <v>19</v>
      </c>
      <c r="I2822" s="203"/>
      <c r="J2822" s="199"/>
      <c r="K2822" s="199"/>
      <c r="L2822" s="204"/>
      <c r="M2822" s="205"/>
      <c r="N2822" s="206"/>
      <c r="O2822" s="206"/>
      <c r="P2822" s="206"/>
      <c r="Q2822" s="206"/>
      <c r="R2822" s="206"/>
      <c r="S2822" s="206"/>
      <c r="T2822" s="207"/>
      <c r="AT2822" s="208" t="s">
        <v>154</v>
      </c>
      <c r="AU2822" s="208" t="s">
        <v>78</v>
      </c>
      <c r="AV2822" s="13" t="s">
        <v>74</v>
      </c>
      <c r="AW2822" s="13" t="s">
        <v>31</v>
      </c>
      <c r="AX2822" s="13" t="s">
        <v>69</v>
      </c>
      <c r="AY2822" s="208" t="s">
        <v>144</v>
      </c>
    </row>
    <row r="2823" spans="1:65" s="13" customFormat="1" ht="10.199999999999999">
      <c r="B2823" s="198"/>
      <c r="C2823" s="199"/>
      <c r="D2823" s="200" t="s">
        <v>154</v>
      </c>
      <c r="E2823" s="201" t="s">
        <v>19</v>
      </c>
      <c r="F2823" s="202" t="s">
        <v>3052</v>
      </c>
      <c r="G2823" s="199"/>
      <c r="H2823" s="201" t="s">
        <v>19</v>
      </c>
      <c r="I2823" s="203"/>
      <c r="J2823" s="199"/>
      <c r="K2823" s="199"/>
      <c r="L2823" s="204"/>
      <c r="M2823" s="205"/>
      <c r="N2823" s="206"/>
      <c r="O2823" s="206"/>
      <c r="P2823" s="206"/>
      <c r="Q2823" s="206"/>
      <c r="R2823" s="206"/>
      <c r="S2823" s="206"/>
      <c r="T2823" s="207"/>
      <c r="AT2823" s="208" t="s">
        <v>154</v>
      </c>
      <c r="AU2823" s="208" t="s">
        <v>78</v>
      </c>
      <c r="AV2823" s="13" t="s">
        <v>74</v>
      </c>
      <c r="AW2823" s="13" t="s">
        <v>31</v>
      </c>
      <c r="AX2823" s="13" t="s">
        <v>69</v>
      </c>
      <c r="AY2823" s="208" t="s">
        <v>144</v>
      </c>
    </row>
    <row r="2824" spans="1:65" s="14" customFormat="1" ht="10.199999999999999">
      <c r="B2824" s="209"/>
      <c r="C2824" s="210"/>
      <c r="D2824" s="200" t="s">
        <v>154</v>
      </c>
      <c r="E2824" s="211" t="s">
        <v>19</v>
      </c>
      <c r="F2824" s="212" t="s">
        <v>3053</v>
      </c>
      <c r="G2824" s="210"/>
      <c r="H2824" s="213">
        <v>121.26</v>
      </c>
      <c r="I2824" s="214"/>
      <c r="J2824" s="210"/>
      <c r="K2824" s="210"/>
      <c r="L2824" s="215"/>
      <c r="M2824" s="216"/>
      <c r="N2824" s="217"/>
      <c r="O2824" s="217"/>
      <c r="P2824" s="217"/>
      <c r="Q2824" s="217"/>
      <c r="R2824" s="217"/>
      <c r="S2824" s="217"/>
      <c r="T2824" s="218"/>
      <c r="AT2824" s="219" t="s">
        <v>154</v>
      </c>
      <c r="AU2824" s="219" t="s">
        <v>78</v>
      </c>
      <c r="AV2824" s="14" t="s">
        <v>78</v>
      </c>
      <c r="AW2824" s="14" t="s">
        <v>31</v>
      </c>
      <c r="AX2824" s="14" t="s">
        <v>69</v>
      </c>
      <c r="AY2824" s="219" t="s">
        <v>144</v>
      </c>
    </row>
    <row r="2825" spans="1:65" s="15" customFormat="1" ht="10.199999999999999">
      <c r="B2825" s="220"/>
      <c r="C2825" s="221"/>
      <c r="D2825" s="200" t="s">
        <v>154</v>
      </c>
      <c r="E2825" s="222" t="s">
        <v>19</v>
      </c>
      <c r="F2825" s="223" t="s">
        <v>158</v>
      </c>
      <c r="G2825" s="221"/>
      <c r="H2825" s="224">
        <v>121.26</v>
      </c>
      <c r="I2825" s="225"/>
      <c r="J2825" s="221"/>
      <c r="K2825" s="221"/>
      <c r="L2825" s="226"/>
      <c r="M2825" s="227"/>
      <c r="N2825" s="228"/>
      <c r="O2825" s="228"/>
      <c r="P2825" s="228"/>
      <c r="Q2825" s="228"/>
      <c r="R2825" s="228"/>
      <c r="S2825" s="228"/>
      <c r="T2825" s="229"/>
      <c r="AT2825" s="230" t="s">
        <v>154</v>
      </c>
      <c r="AU2825" s="230" t="s">
        <v>78</v>
      </c>
      <c r="AV2825" s="15" t="s">
        <v>106</v>
      </c>
      <c r="AW2825" s="15" t="s">
        <v>31</v>
      </c>
      <c r="AX2825" s="15" t="s">
        <v>74</v>
      </c>
      <c r="AY2825" s="230" t="s">
        <v>144</v>
      </c>
    </row>
    <row r="2826" spans="1:65" s="2" customFormat="1" ht="16.5" customHeight="1">
      <c r="A2826" s="36"/>
      <c r="B2826" s="37"/>
      <c r="C2826" s="180" t="s">
        <v>3054</v>
      </c>
      <c r="D2826" s="180" t="s">
        <v>146</v>
      </c>
      <c r="E2826" s="181" t="s">
        <v>3039</v>
      </c>
      <c r="F2826" s="182" t="s">
        <v>3040</v>
      </c>
      <c r="G2826" s="183" t="s">
        <v>418</v>
      </c>
      <c r="H2826" s="184">
        <v>222.15199999999999</v>
      </c>
      <c r="I2826" s="185"/>
      <c r="J2826" s="186">
        <f>ROUND(I2826*H2826,2)</f>
        <v>0</v>
      </c>
      <c r="K2826" s="182" t="s">
        <v>150</v>
      </c>
      <c r="L2826" s="41"/>
      <c r="M2826" s="187" t="s">
        <v>19</v>
      </c>
      <c r="N2826" s="188" t="s">
        <v>40</v>
      </c>
      <c r="O2826" s="66"/>
      <c r="P2826" s="189">
        <f>O2826*H2826</f>
        <v>0</v>
      </c>
      <c r="Q2826" s="189">
        <v>5.0000000000000002E-5</v>
      </c>
      <c r="R2826" s="189">
        <f>Q2826*H2826</f>
        <v>1.11076E-2</v>
      </c>
      <c r="S2826" s="189">
        <v>0</v>
      </c>
      <c r="T2826" s="190">
        <f>S2826*H2826</f>
        <v>0</v>
      </c>
      <c r="U2826" s="36"/>
      <c r="V2826" s="36"/>
      <c r="W2826" s="36"/>
      <c r="X2826" s="36"/>
      <c r="Y2826" s="36"/>
      <c r="Z2826" s="36"/>
      <c r="AA2826" s="36"/>
      <c r="AB2826" s="36"/>
      <c r="AC2826" s="36"/>
      <c r="AD2826" s="36"/>
      <c r="AE2826" s="36"/>
      <c r="AR2826" s="191" t="s">
        <v>542</v>
      </c>
      <c r="AT2826" s="191" t="s">
        <v>146</v>
      </c>
      <c r="AU2826" s="191" t="s">
        <v>78</v>
      </c>
      <c r="AY2826" s="19" t="s">
        <v>144</v>
      </c>
      <c r="BE2826" s="192">
        <f>IF(N2826="základní",J2826,0)</f>
        <v>0</v>
      </c>
      <c r="BF2826" s="192">
        <f>IF(N2826="snížená",J2826,0)</f>
        <v>0</v>
      </c>
      <c r="BG2826" s="192">
        <f>IF(N2826="zákl. přenesená",J2826,0)</f>
        <v>0</v>
      </c>
      <c r="BH2826" s="192">
        <f>IF(N2826="sníž. přenesená",J2826,0)</f>
        <v>0</v>
      </c>
      <c r="BI2826" s="192">
        <f>IF(N2826="nulová",J2826,0)</f>
        <v>0</v>
      </c>
      <c r="BJ2826" s="19" t="s">
        <v>74</v>
      </c>
      <c r="BK2826" s="192">
        <f>ROUND(I2826*H2826,2)</f>
        <v>0</v>
      </c>
      <c r="BL2826" s="19" t="s">
        <v>542</v>
      </c>
      <c r="BM2826" s="191" t="s">
        <v>3055</v>
      </c>
    </row>
    <row r="2827" spans="1:65" s="2" customFormat="1" ht="10.199999999999999">
      <c r="A2827" s="36"/>
      <c r="B2827" s="37"/>
      <c r="C2827" s="38"/>
      <c r="D2827" s="193" t="s">
        <v>152</v>
      </c>
      <c r="E2827" s="38"/>
      <c r="F2827" s="194" t="s">
        <v>3042</v>
      </c>
      <c r="G2827" s="38"/>
      <c r="H2827" s="38"/>
      <c r="I2827" s="195"/>
      <c r="J2827" s="38"/>
      <c r="K2827" s="38"/>
      <c r="L2827" s="41"/>
      <c r="M2827" s="196"/>
      <c r="N2827" s="197"/>
      <c r="O2827" s="66"/>
      <c r="P2827" s="66"/>
      <c r="Q2827" s="66"/>
      <c r="R2827" s="66"/>
      <c r="S2827" s="66"/>
      <c r="T2827" s="67"/>
      <c r="U2827" s="36"/>
      <c r="V2827" s="36"/>
      <c r="W2827" s="36"/>
      <c r="X2827" s="36"/>
      <c r="Y2827" s="36"/>
      <c r="Z2827" s="36"/>
      <c r="AA2827" s="36"/>
      <c r="AB2827" s="36"/>
      <c r="AC2827" s="36"/>
      <c r="AD2827" s="36"/>
      <c r="AE2827" s="36"/>
      <c r="AT2827" s="19" t="s">
        <v>152</v>
      </c>
      <c r="AU2827" s="19" t="s">
        <v>78</v>
      </c>
    </row>
    <row r="2828" spans="1:65" s="13" customFormat="1" ht="10.199999999999999">
      <c r="B2828" s="198"/>
      <c r="C2828" s="199"/>
      <c r="D2828" s="200" t="s">
        <v>154</v>
      </c>
      <c r="E2828" s="201" t="s">
        <v>19</v>
      </c>
      <c r="F2828" s="202" t="s">
        <v>3056</v>
      </c>
      <c r="G2828" s="199"/>
      <c r="H2828" s="201" t="s">
        <v>19</v>
      </c>
      <c r="I2828" s="203"/>
      <c r="J2828" s="199"/>
      <c r="K2828" s="199"/>
      <c r="L2828" s="204"/>
      <c r="M2828" s="205"/>
      <c r="N2828" s="206"/>
      <c r="O2828" s="206"/>
      <c r="P2828" s="206"/>
      <c r="Q2828" s="206"/>
      <c r="R2828" s="206"/>
      <c r="S2828" s="206"/>
      <c r="T2828" s="207"/>
      <c r="AT2828" s="208" t="s">
        <v>154</v>
      </c>
      <c r="AU2828" s="208" t="s">
        <v>78</v>
      </c>
      <c r="AV2828" s="13" t="s">
        <v>74</v>
      </c>
      <c r="AW2828" s="13" t="s">
        <v>31</v>
      </c>
      <c r="AX2828" s="13" t="s">
        <v>69</v>
      </c>
      <c r="AY2828" s="208" t="s">
        <v>144</v>
      </c>
    </row>
    <row r="2829" spans="1:65" s="14" customFormat="1" ht="10.199999999999999">
      <c r="B2829" s="209"/>
      <c r="C2829" s="210"/>
      <c r="D2829" s="200" t="s">
        <v>154</v>
      </c>
      <c r="E2829" s="211" t="s">
        <v>19</v>
      </c>
      <c r="F2829" s="212" t="s">
        <v>3057</v>
      </c>
      <c r="G2829" s="210"/>
      <c r="H2829" s="213">
        <v>185</v>
      </c>
      <c r="I2829" s="214"/>
      <c r="J2829" s="210"/>
      <c r="K2829" s="210"/>
      <c r="L2829" s="215"/>
      <c r="M2829" s="216"/>
      <c r="N2829" s="217"/>
      <c r="O2829" s="217"/>
      <c r="P2829" s="217"/>
      <c r="Q2829" s="217"/>
      <c r="R2829" s="217"/>
      <c r="S2829" s="217"/>
      <c r="T2829" s="218"/>
      <c r="AT2829" s="219" t="s">
        <v>154</v>
      </c>
      <c r="AU2829" s="219" t="s">
        <v>78</v>
      </c>
      <c r="AV2829" s="14" t="s">
        <v>78</v>
      </c>
      <c r="AW2829" s="14" t="s">
        <v>31</v>
      </c>
      <c r="AX2829" s="14" t="s">
        <v>69</v>
      </c>
      <c r="AY2829" s="219" t="s">
        <v>144</v>
      </c>
    </row>
    <row r="2830" spans="1:65" s="13" customFormat="1" ht="10.199999999999999">
      <c r="B2830" s="198"/>
      <c r="C2830" s="199"/>
      <c r="D2830" s="200" t="s">
        <v>154</v>
      </c>
      <c r="E2830" s="201" t="s">
        <v>19</v>
      </c>
      <c r="F2830" s="202" t="s">
        <v>3058</v>
      </c>
      <c r="G2830" s="199"/>
      <c r="H2830" s="201" t="s">
        <v>19</v>
      </c>
      <c r="I2830" s="203"/>
      <c r="J2830" s="199"/>
      <c r="K2830" s="199"/>
      <c r="L2830" s="204"/>
      <c r="M2830" s="205"/>
      <c r="N2830" s="206"/>
      <c r="O2830" s="206"/>
      <c r="P2830" s="206"/>
      <c r="Q2830" s="206"/>
      <c r="R2830" s="206"/>
      <c r="S2830" s="206"/>
      <c r="T2830" s="207"/>
      <c r="AT2830" s="208" t="s">
        <v>154</v>
      </c>
      <c r="AU2830" s="208" t="s">
        <v>78</v>
      </c>
      <c r="AV2830" s="13" t="s">
        <v>74</v>
      </c>
      <c r="AW2830" s="13" t="s">
        <v>31</v>
      </c>
      <c r="AX2830" s="13" t="s">
        <v>69</v>
      </c>
      <c r="AY2830" s="208" t="s">
        <v>144</v>
      </c>
    </row>
    <row r="2831" spans="1:65" s="14" customFormat="1" ht="10.199999999999999">
      <c r="B2831" s="209"/>
      <c r="C2831" s="210"/>
      <c r="D2831" s="200" t="s">
        <v>154</v>
      </c>
      <c r="E2831" s="211" t="s">
        <v>19</v>
      </c>
      <c r="F2831" s="212" t="s">
        <v>3059</v>
      </c>
      <c r="G2831" s="210"/>
      <c r="H2831" s="213">
        <v>16.956</v>
      </c>
      <c r="I2831" s="214"/>
      <c r="J2831" s="210"/>
      <c r="K2831" s="210"/>
      <c r="L2831" s="215"/>
      <c r="M2831" s="216"/>
      <c r="N2831" s="217"/>
      <c r="O2831" s="217"/>
      <c r="P2831" s="217"/>
      <c r="Q2831" s="217"/>
      <c r="R2831" s="217"/>
      <c r="S2831" s="217"/>
      <c r="T2831" s="218"/>
      <c r="AT2831" s="219" t="s">
        <v>154</v>
      </c>
      <c r="AU2831" s="219" t="s">
        <v>78</v>
      </c>
      <c r="AV2831" s="14" t="s">
        <v>78</v>
      </c>
      <c r="AW2831" s="14" t="s">
        <v>31</v>
      </c>
      <c r="AX2831" s="14" t="s">
        <v>69</v>
      </c>
      <c r="AY2831" s="219" t="s">
        <v>144</v>
      </c>
    </row>
    <row r="2832" spans="1:65" s="13" customFormat="1" ht="10.199999999999999">
      <c r="B2832" s="198"/>
      <c r="C2832" s="199"/>
      <c r="D2832" s="200" t="s">
        <v>154</v>
      </c>
      <c r="E2832" s="201" t="s">
        <v>19</v>
      </c>
      <c r="F2832" s="202" t="s">
        <v>3060</v>
      </c>
      <c r="G2832" s="199"/>
      <c r="H2832" s="201" t="s">
        <v>19</v>
      </c>
      <c r="I2832" s="203"/>
      <c r="J2832" s="199"/>
      <c r="K2832" s="199"/>
      <c r="L2832" s="204"/>
      <c r="M2832" s="205"/>
      <c r="N2832" s="206"/>
      <c r="O2832" s="206"/>
      <c r="P2832" s="206"/>
      <c r="Q2832" s="206"/>
      <c r="R2832" s="206"/>
      <c r="S2832" s="206"/>
      <c r="T2832" s="207"/>
      <c r="AT2832" s="208" t="s">
        <v>154</v>
      </c>
      <c r="AU2832" s="208" t="s">
        <v>78</v>
      </c>
      <c r="AV2832" s="13" t="s">
        <v>74</v>
      </c>
      <c r="AW2832" s="13" t="s">
        <v>31</v>
      </c>
      <c r="AX2832" s="13" t="s">
        <v>69</v>
      </c>
      <c r="AY2832" s="208" t="s">
        <v>144</v>
      </c>
    </row>
    <row r="2833" spans="1:65" s="14" customFormat="1" ht="10.199999999999999">
      <c r="B2833" s="209"/>
      <c r="C2833" s="210"/>
      <c r="D2833" s="200" t="s">
        <v>154</v>
      </c>
      <c r="E2833" s="211" t="s">
        <v>19</v>
      </c>
      <c r="F2833" s="212" t="s">
        <v>3061</v>
      </c>
      <c r="G2833" s="210"/>
      <c r="H2833" s="213">
        <v>20.196000000000002</v>
      </c>
      <c r="I2833" s="214"/>
      <c r="J2833" s="210"/>
      <c r="K2833" s="210"/>
      <c r="L2833" s="215"/>
      <c r="M2833" s="216"/>
      <c r="N2833" s="217"/>
      <c r="O2833" s="217"/>
      <c r="P2833" s="217"/>
      <c r="Q2833" s="217"/>
      <c r="R2833" s="217"/>
      <c r="S2833" s="217"/>
      <c r="T2833" s="218"/>
      <c r="AT2833" s="219" t="s">
        <v>154</v>
      </c>
      <c r="AU2833" s="219" t="s">
        <v>78</v>
      </c>
      <c r="AV2833" s="14" t="s">
        <v>78</v>
      </c>
      <c r="AW2833" s="14" t="s">
        <v>31</v>
      </c>
      <c r="AX2833" s="14" t="s">
        <v>69</v>
      </c>
      <c r="AY2833" s="219" t="s">
        <v>144</v>
      </c>
    </row>
    <row r="2834" spans="1:65" s="15" customFormat="1" ht="10.199999999999999">
      <c r="B2834" s="220"/>
      <c r="C2834" s="221"/>
      <c r="D2834" s="200" t="s">
        <v>154</v>
      </c>
      <c r="E2834" s="222" t="s">
        <v>19</v>
      </c>
      <c r="F2834" s="223" t="s">
        <v>158</v>
      </c>
      <c r="G2834" s="221"/>
      <c r="H2834" s="224">
        <v>222.15199999999999</v>
      </c>
      <c r="I2834" s="225"/>
      <c r="J2834" s="221"/>
      <c r="K2834" s="221"/>
      <c r="L2834" s="226"/>
      <c r="M2834" s="227"/>
      <c r="N2834" s="228"/>
      <c r="O2834" s="228"/>
      <c r="P2834" s="228"/>
      <c r="Q2834" s="228"/>
      <c r="R2834" s="228"/>
      <c r="S2834" s="228"/>
      <c r="T2834" s="229"/>
      <c r="AT2834" s="230" t="s">
        <v>154</v>
      </c>
      <c r="AU2834" s="230" t="s">
        <v>78</v>
      </c>
      <c r="AV2834" s="15" t="s">
        <v>106</v>
      </c>
      <c r="AW2834" s="15" t="s">
        <v>31</v>
      </c>
      <c r="AX2834" s="15" t="s">
        <v>74</v>
      </c>
      <c r="AY2834" s="230" t="s">
        <v>144</v>
      </c>
    </row>
    <row r="2835" spans="1:65" s="2" customFormat="1" ht="16.5" customHeight="1">
      <c r="A2835" s="36"/>
      <c r="B2835" s="37"/>
      <c r="C2835" s="231" t="s">
        <v>3062</v>
      </c>
      <c r="D2835" s="231" t="s">
        <v>195</v>
      </c>
      <c r="E2835" s="232" t="s">
        <v>3063</v>
      </c>
      <c r="F2835" s="233" t="s">
        <v>3064</v>
      </c>
      <c r="G2835" s="234" t="s">
        <v>418</v>
      </c>
      <c r="H2835" s="235">
        <v>222.15199999999999</v>
      </c>
      <c r="I2835" s="236"/>
      <c r="J2835" s="237">
        <f>ROUND(I2835*H2835,2)</f>
        <v>0</v>
      </c>
      <c r="K2835" s="233" t="s">
        <v>19</v>
      </c>
      <c r="L2835" s="238"/>
      <c r="M2835" s="239" t="s">
        <v>19</v>
      </c>
      <c r="N2835" s="240" t="s">
        <v>40</v>
      </c>
      <c r="O2835" s="66"/>
      <c r="P2835" s="189">
        <f>O2835*H2835</f>
        <v>0</v>
      </c>
      <c r="Q2835" s="189">
        <v>0</v>
      </c>
      <c r="R2835" s="189">
        <f>Q2835*H2835</f>
        <v>0</v>
      </c>
      <c r="S2835" s="189">
        <v>0</v>
      </c>
      <c r="T2835" s="190">
        <f>S2835*H2835</f>
        <v>0</v>
      </c>
      <c r="U2835" s="36"/>
      <c r="V2835" s="36"/>
      <c r="W2835" s="36"/>
      <c r="X2835" s="36"/>
      <c r="Y2835" s="36"/>
      <c r="Z2835" s="36"/>
      <c r="AA2835" s="36"/>
      <c r="AB2835" s="36"/>
      <c r="AC2835" s="36"/>
      <c r="AD2835" s="36"/>
      <c r="AE2835" s="36"/>
      <c r="AR2835" s="191" t="s">
        <v>684</v>
      </c>
      <c r="AT2835" s="191" t="s">
        <v>195</v>
      </c>
      <c r="AU2835" s="191" t="s">
        <v>78</v>
      </c>
      <c r="AY2835" s="19" t="s">
        <v>144</v>
      </c>
      <c r="BE2835" s="192">
        <f>IF(N2835="základní",J2835,0)</f>
        <v>0</v>
      </c>
      <c r="BF2835" s="192">
        <f>IF(N2835="snížená",J2835,0)</f>
        <v>0</v>
      </c>
      <c r="BG2835" s="192">
        <f>IF(N2835="zákl. přenesená",J2835,0)</f>
        <v>0</v>
      </c>
      <c r="BH2835" s="192">
        <f>IF(N2835="sníž. přenesená",J2835,0)</f>
        <v>0</v>
      </c>
      <c r="BI2835" s="192">
        <f>IF(N2835="nulová",J2835,0)</f>
        <v>0</v>
      </c>
      <c r="BJ2835" s="19" t="s">
        <v>74</v>
      </c>
      <c r="BK2835" s="192">
        <f>ROUND(I2835*H2835,2)</f>
        <v>0</v>
      </c>
      <c r="BL2835" s="19" t="s">
        <v>542</v>
      </c>
      <c r="BM2835" s="191" t="s">
        <v>3065</v>
      </c>
    </row>
    <row r="2836" spans="1:65" s="13" customFormat="1" ht="10.199999999999999">
      <c r="B2836" s="198"/>
      <c r="C2836" s="199"/>
      <c r="D2836" s="200" t="s">
        <v>154</v>
      </c>
      <c r="E2836" s="201" t="s">
        <v>19</v>
      </c>
      <c r="F2836" s="202" t="s">
        <v>3023</v>
      </c>
      <c r="G2836" s="199"/>
      <c r="H2836" s="201" t="s">
        <v>19</v>
      </c>
      <c r="I2836" s="203"/>
      <c r="J2836" s="199"/>
      <c r="K2836" s="199"/>
      <c r="L2836" s="204"/>
      <c r="M2836" s="205"/>
      <c r="N2836" s="206"/>
      <c r="O2836" s="206"/>
      <c r="P2836" s="206"/>
      <c r="Q2836" s="206"/>
      <c r="R2836" s="206"/>
      <c r="S2836" s="206"/>
      <c r="T2836" s="207"/>
      <c r="AT2836" s="208" t="s">
        <v>154</v>
      </c>
      <c r="AU2836" s="208" t="s">
        <v>78</v>
      </c>
      <c r="AV2836" s="13" t="s">
        <v>74</v>
      </c>
      <c r="AW2836" s="13" t="s">
        <v>31</v>
      </c>
      <c r="AX2836" s="13" t="s">
        <v>69</v>
      </c>
      <c r="AY2836" s="208" t="s">
        <v>144</v>
      </c>
    </row>
    <row r="2837" spans="1:65" s="13" customFormat="1" ht="10.199999999999999">
      <c r="B2837" s="198"/>
      <c r="C2837" s="199"/>
      <c r="D2837" s="200" t="s">
        <v>154</v>
      </c>
      <c r="E2837" s="201" t="s">
        <v>19</v>
      </c>
      <c r="F2837" s="202" t="s">
        <v>3066</v>
      </c>
      <c r="G2837" s="199"/>
      <c r="H2837" s="201" t="s">
        <v>19</v>
      </c>
      <c r="I2837" s="203"/>
      <c r="J2837" s="199"/>
      <c r="K2837" s="199"/>
      <c r="L2837" s="204"/>
      <c r="M2837" s="205"/>
      <c r="N2837" s="206"/>
      <c r="O2837" s="206"/>
      <c r="P2837" s="206"/>
      <c r="Q2837" s="206"/>
      <c r="R2837" s="206"/>
      <c r="S2837" s="206"/>
      <c r="T2837" s="207"/>
      <c r="AT2837" s="208" t="s">
        <v>154</v>
      </c>
      <c r="AU2837" s="208" t="s">
        <v>78</v>
      </c>
      <c r="AV2837" s="13" t="s">
        <v>74</v>
      </c>
      <c r="AW2837" s="13" t="s">
        <v>31</v>
      </c>
      <c r="AX2837" s="13" t="s">
        <v>69</v>
      </c>
      <c r="AY2837" s="208" t="s">
        <v>144</v>
      </c>
    </row>
    <row r="2838" spans="1:65" s="14" customFormat="1" ht="10.199999999999999">
      <c r="B2838" s="209"/>
      <c r="C2838" s="210"/>
      <c r="D2838" s="200" t="s">
        <v>154</v>
      </c>
      <c r="E2838" s="211" t="s">
        <v>19</v>
      </c>
      <c r="F2838" s="212" t="s">
        <v>3067</v>
      </c>
      <c r="G2838" s="210"/>
      <c r="H2838" s="213">
        <v>222.15199999999999</v>
      </c>
      <c r="I2838" s="214"/>
      <c r="J2838" s="210"/>
      <c r="K2838" s="210"/>
      <c r="L2838" s="215"/>
      <c r="M2838" s="216"/>
      <c r="N2838" s="217"/>
      <c r="O2838" s="217"/>
      <c r="P2838" s="217"/>
      <c r="Q2838" s="217"/>
      <c r="R2838" s="217"/>
      <c r="S2838" s="217"/>
      <c r="T2838" s="218"/>
      <c r="AT2838" s="219" t="s">
        <v>154</v>
      </c>
      <c r="AU2838" s="219" t="s">
        <v>78</v>
      </c>
      <c r="AV2838" s="14" t="s">
        <v>78</v>
      </c>
      <c r="AW2838" s="14" t="s">
        <v>31</v>
      </c>
      <c r="AX2838" s="14" t="s">
        <v>69</v>
      </c>
      <c r="AY2838" s="219" t="s">
        <v>144</v>
      </c>
    </row>
    <row r="2839" spans="1:65" s="15" customFormat="1" ht="10.199999999999999">
      <c r="B2839" s="220"/>
      <c r="C2839" s="221"/>
      <c r="D2839" s="200" t="s">
        <v>154</v>
      </c>
      <c r="E2839" s="222" t="s">
        <v>19</v>
      </c>
      <c r="F2839" s="223" t="s">
        <v>158</v>
      </c>
      <c r="G2839" s="221"/>
      <c r="H2839" s="224">
        <v>222.15199999999999</v>
      </c>
      <c r="I2839" s="225"/>
      <c r="J2839" s="221"/>
      <c r="K2839" s="221"/>
      <c r="L2839" s="226"/>
      <c r="M2839" s="227"/>
      <c r="N2839" s="228"/>
      <c r="O2839" s="228"/>
      <c r="P2839" s="228"/>
      <c r="Q2839" s="228"/>
      <c r="R2839" s="228"/>
      <c r="S2839" s="228"/>
      <c r="T2839" s="229"/>
      <c r="AT2839" s="230" t="s">
        <v>154</v>
      </c>
      <c r="AU2839" s="230" t="s">
        <v>78</v>
      </c>
      <c r="AV2839" s="15" t="s">
        <v>106</v>
      </c>
      <c r="AW2839" s="15" t="s">
        <v>31</v>
      </c>
      <c r="AX2839" s="15" t="s">
        <v>74</v>
      </c>
      <c r="AY2839" s="230" t="s">
        <v>144</v>
      </c>
    </row>
    <row r="2840" spans="1:65" s="2" customFormat="1" ht="21.75" customHeight="1">
      <c r="A2840" s="36"/>
      <c r="B2840" s="37"/>
      <c r="C2840" s="180" t="s">
        <v>3068</v>
      </c>
      <c r="D2840" s="180" t="s">
        <v>146</v>
      </c>
      <c r="E2840" s="181" t="s">
        <v>3069</v>
      </c>
      <c r="F2840" s="182" t="s">
        <v>3070</v>
      </c>
      <c r="G2840" s="183" t="s">
        <v>418</v>
      </c>
      <c r="H2840" s="184">
        <v>1134</v>
      </c>
      <c r="I2840" s="185"/>
      <c r="J2840" s="186">
        <f>ROUND(I2840*H2840,2)</f>
        <v>0</v>
      </c>
      <c r="K2840" s="182" t="s">
        <v>150</v>
      </c>
      <c r="L2840" s="41"/>
      <c r="M2840" s="187" t="s">
        <v>19</v>
      </c>
      <c r="N2840" s="188" t="s">
        <v>40</v>
      </c>
      <c r="O2840" s="66"/>
      <c r="P2840" s="189">
        <f>O2840*H2840</f>
        <v>0</v>
      </c>
      <c r="Q2840" s="189">
        <v>0</v>
      </c>
      <c r="R2840" s="189">
        <f>Q2840*H2840</f>
        <v>0</v>
      </c>
      <c r="S2840" s="189">
        <v>1E-3</v>
      </c>
      <c r="T2840" s="190">
        <f>S2840*H2840</f>
        <v>1.1340000000000001</v>
      </c>
      <c r="U2840" s="36"/>
      <c r="V2840" s="36"/>
      <c r="W2840" s="36"/>
      <c r="X2840" s="36"/>
      <c r="Y2840" s="36"/>
      <c r="Z2840" s="36"/>
      <c r="AA2840" s="36"/>
      <c r="AB2840" s="36"/>
      <c r="AC2840" s="36"/>
      <c r="AD2840" s="36"/>
      <c r="AE2840" s="36"/>
      <c r="AR2840" s="191" t="s">
        <v>542</v>
      </c>
      <c r="AT2840" s="191" t="s">
        <v>146</v>
      </c>
      <c r="AU2840" s="191" t="s">
        <v>78</v>
      </c>
      <c r="AY2840" s="19" t="s">
        <v>144</v>
      </c>
      <c r="BE2840" s="192">
        <f>IF(N2840="základní",J2840,0)</f>
        <v>0</v>
      </c>
      <c r="BF2840" s="192">
        <f>IF(N2840="snížená",J2840,0)</f>
        <v>0</v>
      </c>
      <c r="BG2840" s="192">
        <f>IF(N2840="zákl. přenesená",J2840,0)</f>
        <v>0</v>
      </c>
      <c r="BH2840" s="192">
        <f>IF(N2840="sníž. přenesená",J2840,0)</f>
        <v>0</v>
      </c>
      <c r="BI2840" s="192">
        <f>IF(N2840="nulová",J2840,0)</f>
        <v>0</v>
      </c>
      <c r="BJ2840" s="19" t="s">
        <v>74</v>
      </c>
      <c r="BK2840" s="192">
        <f>ROUND(I2840*H2840,2)</f>
        <v>0</v>
      </c>
      <c r="BL2840" s="19" t="s">
        <v>542</v>
      </c>
      <c r="BM2840" s="191" t="s">
        <v>3071</v>
      </c>
    </row>
    <row r="2841" spans="1:65" s="2" customFormat="1" ht="10.199999999999999">
      <c r="A2841" s="36"/>
      <c r="B2841" s="37"/>
      <c r="C2841" s="38"/>
      <c r="D2841" s="193" t="s">
        <v>152</v>
      </c>
      <c r="E2841" s="38"/>
      <c r="F2841" s="194" t="s">
        <v>3072</v>
      </c>
      <c r="G2841" s="38"/>
      <c r="H2841" s="38"/>
      <c r="I2841" s="195"/>
      <c r="J2841" s="38"/>
      <c r="K2841" s="38"/>
      <c r="L2841" s="41"/>
      <c r="M2841" s="196"/>
      <c r="N2841" s="197"/>
      <c r="O2841" s="66"/>
      <c r="P2841" s="66"/>
      <c r="Q2841" s="66"/>
      <c r="R2841" s="66"/>
      <c r="S2841" s="66"/>
      <c r="T2841" s="67"/>
      <c r="U2841" s="36"/>
      <c r="V2841" s="36"/>
      <c r="W2841" s="36"/>
      <c r="X2841" s="36"/>
      <c r="Y2841" s="36"/>
      <c r="Z2841" s="36"/>
      <c r="AA2841" s="36"/>
      <c r="AB2841" s="36"/>
      <c r="AC2841" s="36"/>
      <c r="AD2841" s="36"/>
      <c r="AE2841" s="36"/>
      <c r="AT2841" s="19" t="s">
        <v>152</v>
      </c>
      <c r="AU2841" s="19" t="s">
        <v>78</v>
      </c>
    </row>
    <row r="2842" spans="1:65" s="13" customFormat="1" ht="10.199999999999999">
      <c r="B2842" s="198"/>
      <c r="C2842" s="199"/>
      <c r="D2842" s="200" t="s">
        <v>154</v>
      </c>
      <c r="E2842" s="201" t="s">
        <v>19</v>
      </c>
      <c r="F2842" s="202" t="s">
        <v>3073</v>
      </c>
      <c r="G2842" s="199"/>
      <c r="H2842" s="201" t="s">
        <v>19</v>
      </c>
      <c r="I2842" s="203"/>
      <c r="J2842" s="199"/>
      <c r="K2842" s="199"/>
      <c r="L2842" s="204"/>
      <c r="M2842" s="205"/>
      <c r="N2842" s="206"/>
      <c r="O2842" s="206"/>
      <c r="P2842" s="206"/>
      <c r="Q2842" s="206"/>
      <c r="R2842" s="206"/>
      <c r="S2842" s="206"/>
      <c r="T2842" s="207"/>
      <c r="AT2842" s="208" t="s">
        <v>154</v>
      </c>
      <c r="AU2842" s="208" t="s">
        <v>78</v>
      </c>
      <c r="AV2842" s="13" t="s">
        <v>74</v>
      </c>
      <c r="AW2842" s="13" t="s">
        <v>31</v>
      </c>
      <c r="AX2842" s="13" t="s">
        <v>69</v>
      </c>
      <c r="AY2842" s="208" t="s">
        <v>144</v>
      </c>
    </row>
    <row r="2843" spans="1:65" s="14" customFormat="1" ht="10.199999999999999">
      <c r="B2843" s="209"/>
      <c r="C2843" s="210"/>
      <c r="D2843" s="200" t="s">
        <v>154</v>
      </c>
      <c r="E2843" s="211" t="s">
        <v>19</v>
      </c>
      <c r="F2843" s="212" t="s">
        <v>3074</v>
      </c>
      <c r="G2843" s="210"/>
      <c r="H2843" s="213">
        <v>504</v>
      </c>
      <c r="I2843" s="214"/>
      <c r="J2843" s="210"/>
      <c r="K2843" s="210"/>
      <c r="L2843" s="215"/>
      <c r="M2843" s="216"/>
      <c r="N2843" s="217"/>
      <c r="O2843" s="217"/>
      <c r="P2843" s="217"/>
      <c r="Q2843" s="217"/>
      <c r="R2843" s="217"/>
      <c r="S2843" s="217"/>
      <c r="T2843" s="218"/>
      <c r="AT2843" s="219" t="s">
        <v>154</v>
      </c>
      <c r="AU2843" s="219" t="s">
        <v>78</v>
      </c>
      <c r="AV2843" s="14" t="s">
        <v>78</v>
      </c>
      <c r="AW2843" s="14" t="s">
        <v>31</v>
      </c>
      <c r="AX2843" s="14" t="s">
        <v>69</v>
      </c>
      <c r="AY2843" s="219" t="s">
        <v>144</v>
      </c>
    </row>
    <row r="2844" spans="1:65" s="14" customFormat="1" ht="10.199999999999999">
      <c r="B2844" s="209"/>
      <c r="C2844" s="210"/>
      <c r="D2844" s="200" t="s">
        <v>154</v>
      </c>
      <c r="E2844" s="211" t="s">
        <v>19</v>
      </c>
      <c r="F2844" s="212" t="s">
        <v>3075</v>
      </c>
      <c r="G2844" s="210"/>
      <c r="H2844" s="213">
        <v>630</v>
      </c>
      <c r="I2844" s="214"/>
      <c r="J2844" s="210"/>
      <c r="K2844" s="210"/>
      <c r="L2844" s="215"/>
      <c r="M2844" s="216"/>
      <c r="N2844" s="217"/>
      <c r="O2844" s="217"/>
      <c r="P2844" s="217"/>
      <c r="Q2844" s="217"/>
      <c r="R2844" s="217"/>
      <c r="S2844" s="217"/>
      <c r="T2844" s="218"/>
      <c r="AT2844" s="219" t="s">
        <v>154</v>
      </c>
      <c r="AU2844" s="219" t="s">
        <v>78</v>
      </c>
      <c r="AV2844" s="14" t="s">
        <v>78</v>
      </c>
      <c r="AW2844" s="14" t="s">
        <v>31</v>
      </c>
      <c r="AX2844" s="14" t="s">
        <v>69</v>
      </c>
      <c r="AY2844" s="219" t="s">
        <v>144</v>
      </c>
    </row>
    <row r="2845" spans="1:65" s="15" customFormat="1" ht="10.199999999999999">
      <c r="B2845" s="220"/>
      <c r="C2845" s="221"/>
      <c r="D2845" s="200" t="s">
        <v>154</v>
      </c>
      <c r="E2845" s="222" t="s">
        <v>19</v>
      </c>
      <c r="F2845" s="223" t="s">
        <v>158</v>
      </c>
      <c r="G2845" s="221"/>
      <c r="H2845" s="224">
        <v>1134</v>
      </c>
      <c r="I2845" s="225"/>
      <c r="J2845" s="221"/>
      <c r="K2845" s="221"/>
      <c r="L2845" s="226"/>
      <c r="M2845" s="227"/>
      <c r="N2845" s="228"/>
      <c r="O2845" s="228"/>
      <c r="P2845" s="228"/>
      <c r="Q2845" s="228"/>
      <c r="R2845" s="228"/>
      <c r="S2845" s="228"/>
      <c r="T2845" s="229"/>
      <c r="AT2845" s="230" t="s">
        <v>154</v>
      </c>
      <c r="AU2845" s="230" t="s">
        <v>78</v>
      </c>
      <c r="AV2845" s="15" t="s">
        <v>106</v>
      </c>
      <c r="AW2845" s="15" t="s">
        <v>31</v>
      </c>
      <c r="AX2845" s="15" t="s">
        <v>74</v>
      </c>
      <c r="AY2845" s="230" t="s">
        <v>144</v>
      </c>
    </row>
    <row r="2846" spans="1:65" s="2" customFormat="1" ht="24.15" customHeight="1">
      <c r="A2846" s="36"/>
      <c r="B2846" s="37"/>
      <c r="C2846" s="180" t="s">
        <v>3076</v>
      </c>
      <c r="D2846" s="180" t="s">
        <v>146</v>
      </c>
      <c r="E2846" s="181" t="s">
        <v>3077</v>
      </c>
      <c r="F2846" s="182" t="s">
        <v>3078</v>
      </c>
      <c r="G2846" s="183" t="s">
        <v>1908</v>
      </c>
      <c r="H2846" s="256"/>
      <c r="I2846" s="185"/>
      <c r="J2846" s="186">
        <f>ROUND(I2846*H2846,2)</f>
        <v>0</v>
      </c>
      <c r="K2846" s="182" t="s">
        <v>150</v>
      </c>
      <c r="L2846" s="41"/>
      <c r="M2846" s="187" t="s">
        <v>19</v>
      </c>
      <c r="N2846" s="188" t="s">
        <v>40</v>
      </c>
      <c r="O2846" s="66"/>
      <c r="P2846" s="189">
        <f>O2846*H2846</f>
        <v>0</v>
      </c>
      <c r="Q2846" s="189">
        <v>0</v>
      </c>
      <c r="R2846" s="189">
        <f>Q2846*H2846</f>
        <v>0</v>
      </c>
      <c r="S2846" s="189">
        <v>0</v>
      </c>
      <c r="T2846" s="190">
        <f>S2846*H2846</f>
        <v>0</v>
      </c>
      <c r="U2846" s="36"/>
      <c r="V2846" s="36"/>
      <c r="W2846" s="36"/>
      <c r="X2846" s="36"/>
      <c r="Y2846" s="36"/>
      <c r="Z2846" s="36"/>
      <c r="AA2846" s="36"/>
      <c r="AB2846" s="36"/>
      <c r="AC2846" s="36"/>
      <c r="AD2846" s="36"/>
      <c r="AE2846" s="36"/>
      <c r="AR2846" s="191" t="s">
        <v>542</v>
      </c>
      <c r="AT2846" s="191" t="s">
        <v>146</v>
      </c>
      <c r="AU2846" s="191" t="s">
        <v>78</v>
      </c>
      <c r="AY2846" s="19" t="s">
        <v>144</v>
      </c>
      <c r="BE2846" s="192">
        <f>IF(N2846="základní",J2846,0)</f>
        <v>0</v>
      </c>
      <c r="BF2846" s="192">
        <f>IF(N2846="snížená",J2846,0)</f>
        <v>0</v>
      </c>
      <c r="BG2846" s="192">
        <f>IF(N2846="zákl. přenesená",J2846,0)</f>
        <v>0</v>
      </c>
      <c r="BH2846" s="192">
        <f>IF(N2846="sníž. přenesená",J2846,0)</f>
        <v>0</v>
      </c>
      <c r="BI2846" s="192">
        <f>IF(N2846="nulová",J2846,0)</f>
        <v>0</v>
      </c>
      <c r="BJ2846" s="19" t="s">
        <v>74</v>
      </c>
      <c r="BK2846" s="192">
        <f>ROUND(I2846*H2846,2)</f>
        <v>0</v>
      </c>
      <c r="BL2846" s="19" t="s">
        <v>542</v>
      </c>
      <c r="BM2846" s="191" t="s">
        <v>3079</v>
      </c>
    </row>
    <row r="2847" spans="1:65" s="2" customFormat="1" ht="10.199999999999999">
      <c r="A2847" s="36"/>
      <c r="B2847" s="37"/>
      <c r="C2847" s="38"/>
      <c r="D2847" s="193" t="s">
        <v>152</v>
      </c>
      <c r="E2847" s="38"/>
      <c r="F2847" s="194" t="s">
        <v>3080</v>
      </c>
      <c r="G2847" s="38"/>
      <c r="H2847" s="38"/>
      <c r="I2847" s="195"/>
      <c r="J2847" s="38"/>
      <c r="K2847" s="38"/>
      <c r="L2847" s="41"/>
      <c r="M2847" s="196"/>
      <c r="N2847" s="197"/>
      <c r="O2847" s="66"/>
      <c r="P2847" s="66"/>
      <c r="Q2847" s="66"/>
      <c r="R2847" s="66"/>
      <c r="S2847" s="66"/>
      <c r="T2847" s="67"/>
      <c r="U2847" s="36"/>
      <c r="V2847" s="36"/>
      <c r="W2847" s="36"/>
      <c r="X2847" s="36"/>
      <c r="Y2847" s="36"/>
      <c r="Z2847" s="36"/>
      <c r="AA2847" s="36"/>
      <c r="AB2847" s="36"/>
      <c r="AC2847" s="36"/>
      <c r="AD2847" s="36"/>
      <c r="AE2847" s="36"/>
      <c r="AT2847" s="19" t="s">
        <v>152</v>
      </c>
      <c r="AU2847" s="19" t="s">
        <v>78</v>
      </c>
    </row>
    <row r="2848" spans="1:65" s="12" customFormat="1" ht="22.8" customHeight="1">
      <c r="B2848" s="164"/>
      <c r="C2848" s="165"/>
      <c r="D2848" s="166" t="s">
        <v>68</v>
      </c>
      <c r="E2848" s="178" t="s">
        <v>3081</v>
      </c>
      <c r="F2848" s="178" t="s">
        <v>3082</v>
      </c>
      <c r="G2848" s="165"/>
      <c r="H2848" s="165"/>
      <c r="I2848" s="168"/>
      <c r="J2848" s="179">
        <f>BK2848</f>
        <v>0</v>
      </c>
      <c r="K2848" s="165"/>
      <c r="L2848" s="170"/>
      <c r="M2848" s="171"/>
      <c r="N2848" s="172"/>
      <c r="O2848" s="172"/>
      <c r="P2848" s="173">
        <f>SUM(P2849:P2902)</f>
        <v>0</v>
      </c>
      <c r="Q2848" s="172"/>
      <c r="R2848" s="173">
        <f>SUM(R2849:R2902)</f>
        <v>2.4299620000000002</v>
      </c>
      <c r="S2848" s="172"/>
      <c r="T2848" s="174">
        <f>SUM(T2849:T2902)</f>
        <v>8.033652</v>
      </c>
      <c r="AR2848" s="175" t="s">
        <v>78</v>
      </c>
      <c r="AT2848" s="176" t="s">
        <v>68</v>
      </c>
      <c r="AU2848" s="176" t="s">
        <v>74</v>
      </c>
      <c r="AY2848" s="175" t="s">
        <v>144</v>
      </c>
      <c r="BK2848" s="177">
        <f>SUM(BK2849:BK2902)</f>
        <v>0</v>
      </c>
    </row>
    <row r="2849" spans="1:65" s="2" customFormat="1" ht="16.5" customHeight="1">
      <c r="A2849" s="36"/>
      <c r="B2849" s="37"/>
      <c r="C2849" s="180" t="s">
        <v>3083</v>
      </c>
      <c r="D2849" s="180" t="s">
        <v>146</v>
      </c>
      <c r="E2849" s="181" t="s">
        <v>3084</v>
      </c>
      <c r="F2849" s="182" t="s">
        <v>3085</v>
      </c>
      <c r="G2849" s="183" t="s">
        <v>232</v>
      </c>
      <c r="H2849" s="184">
        <v>86.9</v>
      </c>
      <c r="I2849" s="185"/>
      <c r="J2849" s="186">
        <f>ROUND(I2849*H2849,2)</f>
        <v>0</v>
      </c>
      <c r="K2849" s="182" t="s">
        <v>150</v>
      </c>
      <c r="L2849" s="41"/>
      <c r="M2849" s="187" t="s">
        <v>19</v>
      </c>
      <c r="N2849" s="188" t="s">
        <v>40</v>
      </c>
      <c r="O2849" s="66"/>
      <c r="P2849" s="189">
        <f>O2849*H2849</f>
        <v>0</v>
      </c>
      <c r="Q2849" s="189">
        <v>2.9999999999999997E-4</v>
      </c>
      <c r="R2849" s="189">
        <f>Q2849*H2849</f>
        <v>2.6069999999999999E-2</v>
      </c>
      <c r="S2849" s="189">
        <v>0</v>
      </c>
      <c r="T2849" s="190">
        <f>S2849*H2849</f>
        <v>0</v>
      </c>
      <c r="U2849" s="36"/>
      <c r="V2849" s="36"/>
      <c r="W2849" s="36"/>
      <c r="X2849" s="36"/>
      <c r="Y2849" s="36"/>
      <c r="Z2849" s="36"/>
      <c r="AA2849" s="36"/>
      <c r="AB2849" s="36"/>
      <c r="AC2849" s="36"/>
      <c r="AD2849" s="36"/>
      <c r="AE2849" s="36"/>
      <c r="AR2849" s="191" t="s">
        <v>542</v>
      </c>
      <c r="AT2849" s="191" t="s">
        <v>146</v>
      </c>
      <c r="AU2849" s="191" t="s">
        <v>78</v>
      </c>
      <c r="AY2849" s="19" t="s">
        <v>144</v>
      </c>
      <c r="BE2849" s="192">
        <f>IF(N2849="základní",J2849,0)</f>
        <v>0</v>
      </c>
      <c r="BF2849" s="192">
        <f>IF(N2849="snížená",J2849,0)</f>
        <v>0</v>
      </c>
      <c r="BG2849" s="192">
        <f>IF(N2849="zákl. přenesená",J2849,0)</f>
        <v>0</v>
      </c>
      <c r="BH2849" s="192">
        <f>IF(N2849="sníž. přenesená",J2849,0)</f>
        <v>0</v>
      </c>
      <c r="BI2849" s="192">
        <f>IF(N2849="nulová",J2849,0)</f>
        <v>0</v>
      </c>
      <c r="BJ2849" s="19" t="s">
        <v>74</v>
      </c>
      <c r="BK2849" s="192">
        <f>ROUND(I2849*H2849,2)</f>
        <v>0</v>
      </c>
      <c r="BL2849" s="19" t="s">
        <v>542</v>
      </c>
      <c r="BM2849" s="191" t="s">
        <v>3086</v>
      </c>
    </row>
    <row r="2850" spans="1:65" s="2" customFormat="1" ht="10.199999999999999">
      <c r="A2850" s="36"/>
      <c r="B2850" s="37"/>
      <c r="C2850" s="38"/>
      <c r="D2850" s="193" t="s">
        <v>152</v>
      </c>
      <c r="E2850" s="38"/>
      <c r="F2850" s="194" t="s">
        <v>3087</v>
      </c>
      <c r="G2850" s="38"/>
      <c r="H2850" s="38"/>
      <c r="I2850" s="195"/>
      <c r="J2850" s="38"/>
      <c r="K2850" s="38"/>
      <c r="L2850" s="41"/>
      <c r="M2850" s="196"/>
      <c r="N2850" s="197"/>
      <c r="O2850" s="66"/>
      <c r="P2850" s="66"/>
      <c r="Q2850" s="66"/>
      <c r="R2850" s="66"/>
      <c r="S2850" s="66"/>
      <c r="T2850" s="67"/>
      <c r="U2850" s="36"/>
      <c r="V2850" s="36"/>
      <c r="W2850" s="36"/>
      <c r="X2850" s="36"/>
      <c r="Y2850" s="36"/>
      <c r="Z2850" s="36"/>
      <c r="AA2850" s="36"/>
      <c r="AB2850" s="36"/>
      <c r="AC2850" s="36"/>
      <c r="AD2850" s="36"/>
      <c r="AE2850" s="36"/>
      <c r="AT2850" s="19" t="s">
        <v>152</v>
      </c>
      <c r="AU2850" s="19" t="s">
        <v>78</v>
      </c>
    </row>
    <row r="2851" spans="1:65" s="13" customFormat="1" ht="10.199999999999999">
      <c r="B2851" s="198"/>
      <c r="C2851" s="199"/>
      <c r="D2851" s="200" t="s">
        <v>154</v>
      </c>
      <c r="E2851" s="201" t="s">
        <v>19</v>
      </c>
      <c r="F2851" s="202" t="s">
        <v>1160</v>
      </c>
      <c r="G2851" s="199"/>
      <c r="H2851" s="201" t="s">
        <v>19</v>
      </c>
      <c r="I2851" s="203"/>
      <c r="J2851" s="199"/>
      <c r="K2851" s="199"/>
      <c r="L2851" s="204"/>
      <c r="M2851" s="205"/>
      <c r="N2851" s="206"/>
      <c r="O2851" s="206"/>
      <c r="P2851" s="206"/>
      <c r="Q2851" s="206"/>
      <c r="R2851" s="206"/>
      <c r="S2851" s="206"/>
      <c r="T2851" s="207"/>
      <c r="AT2851" s="208" t="s">
        <v>154</v>
      </c>
      <c r="AU2851" s="208" t="s">
        <v>78</v>
      </c>
      <c r="AV2851" s="13" t="s">
        <v>74</v>
      </c>
      <c r="AW2851" s="13" t="s">
        <v>31</v>
      </c>
      <c r="AX2851" s="13" t="s">
        <v>69</v>
      </c>
      <c r="AY2851" s="208" t="s">
        <v>144</v>
      </c>
    </row>
    <row r="2852" spans="1:65" s="14" customFormat="1" ht="10.199999999999999">
      <c r="B2852" s="209"/>
      <c r="C2852" s="210"/>
      <c r="D2852" s="200" t="s">
        <v>154</v>
      </c>
      <c r="E2852" s="211" t="s">
        <v>19</v>
      </c>
      <c r="F2852" s="212" t="s">
        <v>3088</v>
      </c>
      <c r="G2852" s="210"/>
      <c r="H2852" s="213">
        <v>2.2599999999999998</v>
      </c>
      <c r="I2852" s="214"/>
      <c r="J2852" s="210"/>
      <c r="K2852" s="210"/>
      <c r="L2852" s="215"/>
      <c r="M2852" s="216"/>
      <c r="N2852" s="217"/>
      <c r="O2852" s="217"/>
      <c r="P2852" s="217"/>
      <c r="Q2852" s="217"/>
      <c r="R2852" s="217"/>
      <c r="S2852" s="217"/>
      <c r="T2852" s="218"/>
      <c r="AT2852" s="219" t="s">
        <v>154</v>
      </c>
      <c r="AU2852" s="219" t="s">
        <v>78</v>
      </c>
      <c r="AV2852" s="14" t="s">
        <v>78</v>
      </c>
      <c r="AW2852" s="14" t="s">
        <v>31</v>
      </c>
      <c r="AX2852" s="14" t="s">
        <v>69</v>
      </c>
      <c r="AY2852" s="219" t="s">
        <v>144</v>
      </c>
    </row>
    <row r="2853" spans="1:65" s="13" customFormat="1" ht="10.199999999999999">
      <c r="B2853" s="198"/>
      <c r="C2853" s="199"/>
      <c r="D2853" s="200" t="s">
        <v>154</v>
      </c>
      <c r="E2853" s="201" t="s">
        <v>19</v>
      </c>
      <c r="F2853" s="202" t="s">
        <v>1705</v>
      </c>
      <c r="G2853" s="199"/>
      <c r="H2853" s="201" t="s">
        <v>19</v>
      </c>
      <c r="I2853" s="203"/>
      <c r="J2853" s="199"/>
      <c r="K2853" s="199"/>
      <c r="L2853" s="204"/>
      <c r="M2853" s="205"/>
      <c r="N2853" s="206"/>
      <c r="O2853" s="206"/>
      <c r="P2853" s="206"/>
      <c r="Q2853" s="206"/>
      <c r="R2853" s="206"/>
      <c r="S2853" s="206"/>
      <c r="T2853" s="207"/>
      <c r="AT2853" s="208" t="s">
        <v>154</v>
      </c>
      <c r="AU2853" s="208" t="s">
        <v>78</v>
      </c>
      <c r="AV2853" s="13" t="s">
        <v>74</v>
      </c>
      <c r="AW2853" s="13" t="s">
        <v>31</v>
      </c>
      <c r="AX2853" s="13" t="s">
        <v>69</v>
      </c>
      <c r="AY2853" s="208" t="s">
        <v>144</v>
      </c>
    </row>
    <row r="2854" spans="1:65" s="14" customFormat="1" ht="10.199999999999999">
      <c r="B2854" s="209"/>
      <c r="C2854" s="210"/>
      <c r="D2854" s="200" t="s">
        <v>154</v>
      </c>
      <c r="E2854" s="211" t="s">
        <v>19</v>
      </c>
      <c r="F2854" s="212" t="s">
        <v>3089</v>
      </c>
      <c r="G2854" s="210"/>
      <c r="H2854" s="213">
        <v>84.64</v>
      </c>
      <c r="I2854" s="214"/>
      <c r="J2854" s="210"/>
      <c r="K2854" s="210"/>
      <c r="L2854" s="215"/>
      <c r="M2854" s="216"/>
      <c r="N2854" s="217"/>
      <c r="O2854" s="217"/>
      <c r="P2854" s="217"/>
      <c r="Q2854" s="217"/>
      <c r="R2854" s="217"/>
      <c r="S2854" s="217"/>
      <c r="T2854" s="218"/>
      <c r="AT2854" s="219" t="s">
        <v>154</v>
      </c>
      <c r="AU2854" s="219" t="s">
        <v>78</v>
      </c>
      <c r="AV2854" s="14" t="s">
        <v>78</v>
      </c>
      <c r="AW2854" s="14" t="s">
        <v>31</v>
      </c>
      <c r="AX2854" s="14" t="s">
        <v>69</v>
      </c>
      <c r="AY2854" s="219" t="s">
        <v>144</v>
      </c>
    </row>
    <row r="2855" spans="1:65" s="15" customFormat="1" ht="10.199999999999999">
      <c r="B2855" s="220"/>
      <c r="C2855" s="221"/>
      <c r="D2855" s="200" t="s">
        <v>154</v>
      </c>
      <c r="E2855" s="222" t="s">
        <v>19</v>
      </c>
      <c r="F2855" s="223" t="s">
        <v>158</v>
      </c>
      <c r="G2855" s="221"/>
      <c r="H2855" s="224">
        <v>86.9</v>
      </c>
      <c r="I2855" s="225"/>
      <c r="J2855" s="221"/>
      <c r="K2855" s="221"/>
      <c r="L2855" s="226"/>
      <c r="M2855" s="227"/>
      <c r="N2855" s="228"/>
      <c r="O2855" s="228"/>
      <c r="P2855" s="228"/>
      <c r="Q2855" s="228"/>
      <c r="R2855" s="228"/>
      <c r="S2855" s="228"/>
      <c r="T2855" s="229"/>
      <c r="AT2855" s="230" t="s">
        <v>154</v>
      </c>
      <c r="AU2855" s="230" t="s">
        <v>78</v>
      </c>
      <c r="AV2855" s="15" t="s">
        <v>106</v>
      </c>
      <c r="AW2855" s="15" t="s">
        <v>31</v>
      </c>
      <c r="AX2855" s="15" t="s">
        <v>74</v>
      </c>
      <c r="AY2855" s="230" t="s">
        <v>144</v>
      </c>
    </row>
    <row r="2856" spans="1:65" s="2" customFormat="1" ht="24.15" customHeight="1">
      <c r="A2856" s="36"/>
      <c r="B2856" s="37"/>
      <c r="C2856" s="180" t="s">
        <v>3090</v>
      </c>
      <c r="D2856" s="180" t="s">
        <v>146</v>
      </c>
      <c r="E2856" s="181" t="s">
        <v>3091</v>
      </c>
      <c r="F2856" s="182" t="s">
        <v>3092</v>
      </c>
      <c r="G2856" s="183" t="s">
        <v>250</v>
      </c>
      <c r="H2856" s="184">
        <v>11</v>
      </c>
      <c r="I2856" s="185"/>
      <c r="J2856" s="186">
        <f>ROUND(I2856*H2856,2)</f>
        <v>0</v>
      </c>
      <c r="K2856" s="182" t="s">
        <v>150</v>
      </c>
      <c r="L2856" s="41"/>
      <c r="M2856" s="187" t="s">
        <v>19</v>
      </c>
      <c r="N2856" s="188" t="s">
        <v>40</v>
      </c>
      <c r="O2856" s="66"/>
      <c r="P2856" s="189">
        <f>O2856*H2856</f>
        <v>0</v>
      </c>
      <c r="Q2856" s="189">
        <v>2.0000000000000001E-4</v>
      </c>
      <c r="R2856" s="189">
        <f>Q2856*H2856</f>
        <v>2.2000000000000001E-3</v>
      </c>
      <c r="S2856" s="189">
        <v>0</v>
      </c>
      <c r="T2856" s="190">
        <f>S2856*H2856</f>
        <v>0</v>
      </c>
      <c r="U2856" s="36"/>
      <c r="V2856" s="36"/>
      <c r="W2856" s="36"/>
      <c r="X2856" s="36"/>
      <c r="Y2856" s="36"/>
      <c r="Z2856" s="36"/>
      <c r="AA2856" s="36"/>
      <c r="AB2856" s="36"/>
      <c r="AC2856" s="36"/>
      <c r="AD2856" s="36"/>
      <c r="AE2856" s="36"/>
      <c r="AR2856" s="191" t="s">
        <v>542</v>
      </c>
      <c r="AT2856" s="191" t="s">
        <v>146</v>
      </c>
      <c r="AU2856" s="191" t="s">
        <v>78</v>
      </c>
      <c r="AY2856" s="19" t="s">
        <v>144</v>
      </c>
      <c r="BE2856" s="192">
        <f>IF(N2856="základní",J2856,0)</f>
        <v>0</v>
      </c>
      <c r="BF2856" s="192">
        <f>IF(N2856="snížená",J2856,0)</f>
        <v>0</v>
      </c>
      <c r="BG2856" s="192">
        <f>IF(N2856="zákl. přenesená",J2856,0)</f>
        <v>0</v>
      </c>
      <c r="BH2856" s="192">
        <f>IF(N2856="sníž. přenesená",J2856,0)</f>
        <v>0</v>
      </c>
      <c r="BI2856" s="192">
        <f>IF(N2856="nulová",J2856,0)</f>
        <v>0</v>
      </c>
      <c r="BJ2856" s="19" t="s">
        <v>74</v>
      </c>
      <c r="BK2856" s="192">
        <f>ROUND(I2856*H2856,2)</f>
        <v>0</v>
      </c>
      <c r="BL2856" s="19" t="s">
        <v>542</v>
      </c>
      <c r="BM2856" s="191" t="s">
        <v>3093</v>
      </c>
    </row>
    <row r="2857" spans="1:65" s="2" customFormat="1" ht="10.199999999999999">
      <c r="A2857" s="36"/>
      <c r="B2857" s="37"/>
      <c r="C2857" s="38"/>
      <c r="D2857" s="193" t="s">
        <v>152</v>
      </c>
      <c r="E2857" s="38"/>
      <c r="F2857" s="194" t="s">
        <v>3094</v>
      </c>
      <c r="G2857" s="38"/>
      <c r="H2857" s="38"/>
      <c r="I2857" s="195"/>
      <c r="J2857" s="38"/>
      <c r="K2857" s="38"/>
      <c r="L2857" s="41"/>
      <c r="M2857" s="196"/>
      <c r="N2857" s="197"/>
      <c r="O2857" s="66"/>
      <c r="P2857" s="66"/>
      <c r="Q2857" s="66"/>
      <c r="R2857" s="66"/>
      <c r="S2857" s="66"/>
      <c r="T2857" s="67"/>
      <c r="U2857" s="36"/>
      <c r="V2857" s="36"/>
      <c r="W2857" s="36"/>
      <c r="X2857" s="36"/>
      <c r="Y2857" s="36"/>
      <c r="Z2857" s="36"/>
      <c r="AA2857" s="36"/>
      <c r="AB2857" s="36"/>
      <c r="AC2857" s="36"/>
      <c r="AD2857" s="36"/>
      <c r="AE2857" s="36"/>
      <c r="AT2857" s="19" t="s">
        <v>152</v>
      </c>
      <c r="AU2857" s="19" t="s">
        <v>78</v>
      </c>
    </row>
    <row r="2858" spans="1:65" s="13" customFormat="1" ht="10.199999999999999">
      <c r="B2858" s="198"/>
      <c r="C2858" s="199"/>
      <c r="D2858" s="200" t="s">
        <v>154</v>
      </c>
      <c r="E2858" s="201" t="s">
        <v>19</v>
      </c>
      <c r="F2858" s="202" t="s">
        <v>3095</v>
      </c>
      <c r="G2858" s="199"/>
      <c r="H2858" s="201" t="s">
        <v>19</v>
      </c>
      <c r="I2858" s="203"/>
      <c r="J2858" s="199"/>
      <c r="K2858" s="199"/>
      <c r="L2858" s="204"/>
      <c r="M2858" s="205"/>
      <c r="N2858" s="206"/>
      <c r="O2858" s="206"/>
      <c r="P2858" s="206"/>
      <c r="Q2858" s="206"/>
      <c r="R2858" s="206"/>
      <c r="S2858" s="206"/>
      <c r="T2858" s="207"/>
      <c r="AT2858" s="208" t="s">
        <v>154</v>
      </c>
      <c r="AU2858" s="208" t="s">
        <v>78</v>
      </c>
      <c r="AV2858" s="13" t="s">
        <v>74</v>
      </c>
      <c r="AW2858" s="13" t="s">
        <v>31</v>
      </c>
      <c r="AX2858" s="13" t="s">
        <v>69</v>
      </c>
      <c r="AY2858" s="208" t="s">
        <v>144</v>
      </c>
    </row>
    <row r="2859" spans="1:65" s="14" customFormat="1" ht="10.199999999999999">
      <c r="B2859" s="209"/>
      <c r="C2859" s="210"/>
      <c r="D2859" s="200" t="s">
        <v>154</v>
      </c>
      <c r="E2859" s="211" t="s">
        <v>19</v>
      </c>
      <c r="F2859" s="212" t="s">
        <v>501</v>
      </c>
      <c r="G2859" s="210"/>
      <c r="H2859" s="213">
        <v>11</v>
      </c>
      <c r="I2859" s="214"/>
      <c r="J2859" s="210"/>
      <c r="K2859" s="210"/>
      <c r="L2859" s="215"/>
      <c r="M2859" s="216"/>
      <c r="N2859" s="217"/>
      <c r="O2859" s="217"/>
      <c r="P2859" s="217"/>
      <c r="Q2859" s="217"/>
      <c r="R2859" s="217"/>
      <c r="S2859" s="217"/>
      <c r="T2859" s="218"/>
      <c r="AT2859" s="219" t="s">
        <v>154</v>
      </c>
      <c r="AU2859" s="219" t="s">
        <v>78</v>
      </c>
      <c r="AV2859" s="14" t="s">
        <v>78</v>
      </c>
      <c r="AW2859" s="14" t="s">
        <v>31</v>
      </c>
      <c r="AX2859" s="14" t="s">
        <v>69</v>
      </c>
      <c r="AY2859" s="219" t="s">
        <v>144</v>
      </c>
    </row>
    <row r="2860" spans="1:65" s="15" customFormat="1" ht="10.199999999999999">
      <c r="B2860" s="220"/>
      <c r="C2860" s="221"/>
      <c r="D2860" s="200" t="s">
        <v>154</v>
      </c>
      <c r="E2860" s="222" t="s">
        <v>19</v>
      </c>
      <c r="F2860" s="223" t="s">
        <v>158</v>
      </c>
      <c r="G2860" s="221"/>
      <c r="H2860" s="224">
        <v>11</v>
      </c>
      <c r="I2860" s="225"/>
      <c r="J2860" s="221"/>
      <c r="K2860" s="221"/>
      <c r="L2860" s="226"/>
      <c r="M2860" s="227"/>
      <c r="N2860" s="228"/>
      <c r="O2860" s="228"/>
      <c r="P2860" s="228"/>
      <c r="Q2860" s="228"/>
      <c r="R2860" s="228"/>
      <c r="S2860" s="228"/>
      <c r="T2860" s="229"/>
      <c r="AT2860" s="230" t="s">
        <v>154</v>
      </c>
      <c r="AU2860" s="230" t="s">
        <v>78</v>
      </c>
      <c r="AV2860" s="15" t="s">
        <v>106</v>
      </c>
      <c r="AW2860" s="15" t="s">
        <v>31</v>
      </c>
      <c r="AX2860" s="15" t="s">
        <v>74</v>
      </c>
      <c r="AY2860" s="230" t="s">
        <v>144</v>
      </c>
    </row>
    <row r="2861" spans="1:65" s="2" customFormat="1" ht="16.5" customHeight="1">
      <c r="A2861" s="36"/>
      <c r="B2861" s="37"/>
      <c r="C2861" s="231" t="s">
        <v>3096</v>
      </c>
      <c r="D2861" s="231" t="s">
        <v>195</v>
      </c>
      <c r="E2861" s="232" t="s">
        <v>3097</v>
      </c>
      <c r="F2861" s="233" t="s">
        <v>3098</v>
      </c>
      <c r="G2861" s="234" t="s">
        <v>250</v>
      </c>
      <c r="H2861" s="235">
        <v>12.1</v>
      </c>
      <c r="I2861" s="236"/>
      <c r="J2861" s="237">
        <f>ROUND(I2861*H2861,2)</f>
        <v>0</v>
      </c>
      <c r="K2861" s="233" t="s">
        <v>19</v>
      </c>
      <c r="L2861" s="238"/>
      <c r="M2861" s="239" t="s">
        <v>19</v>
      </c>
      <c r="N2861" s="240" t="s">
        <v>40</v>
      </c>
      <c r="O2861" s="66"/>
      <c r="P2861" s="189">
        <f>O2861*H2861</f>
        <v>0</v>
      </c>
      <c r="Q2861" s="189">
        <v>2.9999999999999997E-4</v>
      </c>
      <c r="R2861" s="189">
        <f>Q2861*H2861</f>
        <v>3.6299999999999995E-3</v>
      </c>
      <c r="S2861" s="189">
        <v>0</v>
      </c>
      <c r="T2861" s="190">
        <f>S2861*H2861</f>
        <v>0</v>
      </c>
      <c r="U2861" s="36"/>
      <c r="V2861" s="36"/>
      <c r="W2861" s="36"/>
      <c r="X2861" s="36"/>
      <c r="Y2861" s="36"/>
      <c r="Z2861" s="36"/>
      <c r="AA2861" s="36"/>
      <c r="AB2861" s="36"/>
      <c r="AC2861" s="36"/>
      <c r="AD2861" s="36"/>
      <c r="AE2861" s="36"/>
      <c r="AR2861" s="191" t="s">
        <v>684</v>
      </c>
      <c r="AT2861" s="191" t="s">
        <v>195</v>
      </c>
      <c r="AU2861" s="191" t="s">
        <v>78</v>
      </c>
      <c r="AY2861" s="19" t="s">
        <v>144</v>
      </c>
      <c r="BE2861" s="192">
        <f>IF(N2861="základní",J2861,0)</f>
        <v>0</v>
      </c>
      <c r="BF2861" s="192">
        <f>IF(N2861="snížená",J2861,0)</f>
        <v>0</v>
      </c>
      <c r="BG2861" s="192">
        <f>IF(N2861="zákl. přenesená",J2861,0)</f>
        <v>0</v>
      </c>
      <c r="BH2861" s="192">
        <f>IF(N2861="sníž. přenesená",J2861,0)</f>
        <v>0</v>
      </c>
      <c r="BI2861" s="192">
        <f>IF(N2861="nulová",J2861,0)</f>
        <v>0</v>
      </c>
      <c r="BJ2861" s="19" t="s">
        <v>74</v>
      </c>
      <c r="BK2861" s="192">
        <f>ROUND(I2861*H2861,2)</f>
        <v>0</v>
      </c>
      <c r="BL2861" s="19" t="s">
        <v>542</v>
      </c>
      <c r="BM2861" s="191" t="s">
        <v>3099</v>
      </c>
    </row>
    <row r="2862" spans="1:65" s="14" customFormat="1" ht="10.199999999999999">
      <c r="B2862" s="209"/>
      <c r="C2862" s="210"/>
      <c r="D2862" s="200" t="s">
        <v>154</v>
      </c>
      <c r="E2862" s="210"/>
      <c r="F2862" s="212" t="s">
        <v>3100</v>
      </c>
      <c r="G2862" s="210"/>
      <c r="H2862" s="213">
        <v>12.1</v>
      </c>
      <c r="I2862" s="214"/>
      <c r="J2862" s="210"/>
      <c r="K2862" s="210"/>
      <c r="L2862" s="215"/>
      <c r="M2862" s="216"/>
      <c r="N2862" s="217"/>
      <c r="O2862" s="217"/>
      <c r="P2862" s="217"/>
      <c r="Q2862" s="217"/>
      <c r="R2862" s="217"/>
      <c r="S2862" s="217"/>
      <c r="T2862" s="218"/>
      <c r="AT2862" s="219" t="s">
        <v>154</v>
      </c>
      <c r="AU2862" s="219" t="s">
        <v>78</v>
      </c>
      <c r="AV2862" s="14" t="s">
        <v>78</v>
      </c>
      <c r="AW2862" s="14" t="s">
        <v>4</v>
      </c>
      <c r="AX2862" s="14" t="s">
        <v>74</v>
      </c>
      <c r="AY2862" s="219" t="s">
        <v>144</v>
      </c>
    </row>
    <row r="2863" spans="1:65" s="2" customFormat="1" ht="16.5" customHeight="1">
      <c r="A2863" s="36"/>
      <c r="B2863" s="37"/>
      <c r="C2863" s="180" t="s">
        <v>3101</v>
      </c>
      <c r="D2863" s="180" t="s">
        <v>146</v>
      </c>
      <c r="E2863" s="181" t="s">
        <v>3102</v>
      </c>
      <c r="F2863" s="182" t="s">
        <v>3103</v>
      </c>
      <c r="G2863" s="183" t="s">
        <v>250</v>
      </c>
      <c r="H2863" s="184">
        <v>84.68</v>
      </c>
      <c r="I2863" s="185"/>
      <c r="J2863" s="186">
        <f>ROUND(I2863*H2863,2)</f>
        <v>0</v>
      </c>
      <c r="K2863" s="182" t="s">
        <v>150</v>
      </c>
      <c r="L2863" s="41"/>
      <c r="M2863" s="187" t="s">
        <v>19</v>
      </c>
      <c r="N2863" s="188" t="s">
        <v>40</v>
      </c>
      <c r="O2863" s="66"/>
      <c r="P2863" s="189">
        <f>O2863*H2863</f>
        <v>0</v>
      </c>
      <c r="Q2863" s="189">
        <v>0</v>
      </c>
      <c r="R2863" s="189">
        <f>Q2863*H2863</f>
        <v>0</v>
      </c>
      <c r="S2863" s="189">
        <v>1.174E-2</v>
      </c>
      <c r="T2863" s="190">
        <f>S2863*H2863</f>
        <v>0.99414320000000012</v>
      </c>
      <c r="U2863" s="36"/>
      <c r="V2863" s="36"/>
      <c r="W2863" s="36"/>
      <c r="X2863" s="36"/>
      <c r="Y2863" s="36"/>
      <c r="Z2863" s="36"/>
      <c r="AA2863" s="36"/>
      <c r="AB2863" s="36"/>
      <c r="AC2863" s="36"/>
      <c r="AD2863" s="36"/>
      <c r="AE2863" s="36"/>
      <c r="AR2863" s="191" t="s">
        <v>542</v>
      </c>
      <c r="AT2863" s="191" t="s">
        <v>146</v>
      </c>
      <c r="AU2863" s="191" t="s">
        <v>78</v>
      </c>
      <c r="AY2863" s="19" t="s">
        <v>144</v>
      </c>
      <c r="BE2863" s="192">
        <f>IF(N2863="základní",J2863,0)</f>
        <v>0</v>
      </c>
      <c r="BF2863" s="192">
        <f>IF(N2863="snížená",J2863,0)</f>
        <v>0</v>
      </c>
      <c r="BG2863" s="192">
        <f>IF(N2863="zákl. přenesená",J2863,0)</f>
        <v>0</v>
      </c>
      <c r="BH2863" s="192">
        <f>IF(N2863="sníž. přenesená",J2863,0)</f>
        <v>0</v>
      </c>
      <c r="BI2863" s="192">
        <f>IF(N2863="nulová",J2863,0)</f>
        <v>0</v>
      </c>
      <c r="BJ2863" s="19" t="s">
        <v>74</v>
      </c>
      <c r="BK2863" s="192">
        <f>ROUND(I2863*H2863,2)</f>
        <v>0</v>
      </c>
      <c r="BL2863" s="19" t="s">
        <v>542</v>
      </c>
      <c r="BM2863" s="191" t="s">
        <v>3104</v>
      </c>
    </row>
    <row r="2864" spans="1:65" s="2" customFormat="1" ht="10.199999999999999">
      <c r="A2864" s="36"/>
      <c r="B2864" s="37"/>
      <c r="C2864" s="38"/>
      <c r="D2864" s="193" t="s">
        <v>152</v>
      </c>
      <c r="E2864" s="38"/>
      <c r="F2864" s="194" t="s">
        <v>3105</v>
      </c>
      <c r="G2864" s="38"/>
      <c r="H2864" s="38"/>
      <c r="I2864" s="195"/>
      <c r="J2864" s="38"/>
      <c r="K2864" s="38"/>
      <c r="L2864" s="41"/>
      <c r="M2864" s="196"/>
      <c r="N2864" s="197"/>
      <c r="O2864" s="66"/>
      <c r="P2864" s="66"/>
      <c r="Q2864" s="66"/>
      <c r="R2864" s="66"/>
      <c r="S2864" s="66"/>
      <c r="T2864" s="67"/>
      <c r="U2864" s="36"/>
      <c r="V2864" s="36"/>
      <c r="W2864" s="36"/>
      <c r="X2864" s="36"/>
      <c r="Y2864" s="36"/>
      <c r="Z2864" s="36"/>
      <c r="AA2864" s="36"/>
      <c r="AB2864" s="36"/>
      <c r="AC2864" s="36"/>
      <c r="AD2864" s="36"/>
      <c r="AE2864" s="36"/>
      <c r="AT2864" s="19" t="s">
        <v>152</v>
      </c>
      <c r="AU2864" s="19" t="s">
        <v>78</v>
      </c>
    </row>
    <row r="2865" spans="1:65" s="13" customFormat="1" ht="10.199999999999999">
      <c r="B2865" s="198"/>
      <c r="C2865" s="199"/>
      <c r="D2865" s="200" t="s">
        <v>154</v>
      </c>
      <c r="E2865" s="201" t="s">
        <v>19</v>
      </c>
      <c r="F2865" s="202" t="s">
        <v>3106</v>
      </c>
      <c r="G2865" s="199"/>
      <c r="H2865" s="201" t="s">
        <v>19</v>
      </c>
      <c r="I2865" s="203"/>
      <c r="J2865" s="199"/>
      <c r="K2865" s="199"/>
      <c r="L2865" s="204"/>
      <c r="M2865" s="205"/>
      <c r="N2865" s="206"/>
      <c r="O2865" s="206"/>
      <c r="P2865" s="206"/>
      <c r="Q2865" s="206"/>
      <c r="R2865" s="206"/>
      <c r="S2865" s="206"/>
      <c r="T2865" s="207"/>
      <c r="AT2865" s="208" t="s">
        <v>154</v>
      </c>
      <c r="AU2865" s="208" t="s">
        <v>78</v>
      </c>
      <c r="AV2865" s="13" t="s">
        <v>74</v>
      </c>
      <c r="AW2865" s="13" t="s">
        <v>31</v>
      </c>
      <c r="AX2865" s="13" t="s">
        <v>69</v>
      </c>
      <c r="AY2865" s="208" t="s">
        <v>144</v>
      </c>
    </row>
    <row r="2866" spans="1:65" s="14" customFormat="1" ht="10.199999999999999">
      <c r="B2866" s="209"/>
      <c r="C2866" s="210"/>
      <c r="D2866" s="200" t="s">
        <v>154</v>
      </c>
      <c r="E2866" s="211" t="s">
        <v>19</v>
      </c>
      <c r="F2866" s="212" t="s">
        <v>3107</v>
      </c>
      <c r="G2866" s="210"/>
      <c r="H2866" s="213">
        <v>84.68</v>
      </c>
      <c r="I2866" s="214"/>
      <c r="J2866" s="210"/>
      <c r="K2866" s="210"/>
      <c r="L2866" s="215"/>
      <c r="M2866" s="216"/>
      <c r="N2866" s="217"/>
      <c r="O2866" s="217"/>
      <c r="P2866" s="217"/>
      <c r="Q2866" s="217"/>
      <c r="R2866" s="217"/>
      <c r="S2866" s="217"/>
      <c r="T2866" s="218"/>
      <c r="AT2866" s="219" t="s">
        <v>154</v>
      </c>
      <c r="AU2866" s="219" t="s">
        <v>78</v>
      </c>
      <c r="AV2866" s="14" t="s">
        <v>78</v>
      </c>
      <c r="AW2866" s="14" t="s">
        <v>31</v>
      </c>
      <c r="AX2866" s="14" t="s">
        <v>69</v>
      </c>
      <c r="AY2866" s="219" t="s">
        <v>144</v>
      </c>
    </row>
    <row r="2867" spans="1:65" s="15" customFormat="1" ht="10.199999999999999">
      <c r="B2867" s="220"/>
      <c r="C2867" s="221"/>
      <c r="D2867" s="200" t="s">
        <v>154</v>
      </c>
      <c r="E2867" s="222" t="s">
        <v>19</v>
      </c>
      <c r="F2867" s="223" t="s">
        <v>158</v>
      </c>
      <c r="G2867" s="221"/>
      <c r="H2867" s="224">
        <v>84.68</v>
      </c>
      <c r="I2867" s="225"/>
      <c r="J2867" s="221"/>
      <c r="K2867" s="221"/>
      <c r="L2867" s="226"/>
      <c r="M2867" s="227"/>
      <c r="N2867" s="228"/>
      <c r="O2867" s="228"/>
      <c r="P2867" s="228"/>
      <c r="Q2867" s="228"/>
      <c r="R2867" s="228"/>
      <c r="S2867" s="228"/>
      <c r="T2867" s="229"/>
      <c r="AT2867" s="230" t="s">
        <v>154</v>
      </c>
      <c r="AU2867" s="230" t="s">
        <v>78</v>
      </c>
      <c r="AV2867" s="15" t="s">
        <v>106</v>
      </c>
      <c r="AW2867" s="15" t="s">
        <v>31</v>
      </c>
      <c r="AX2867" s="15" t="s">
        <v>74</v>
      </c>
      <c r="AY2867" s="230" t="s">
        <v>144</v>
      </c>
    </row>
    <row r="2868" spans="1:65" s="2" customFormat="1" ht="16.5" customHeight="1">
      <c r="A2868" s="36"/>
      <c r="B2868" s="37"/>
      <c r="C2868" s="180" t="s">
        <v>3108</v>
      </c>
      <c r="D2868" s="180" t="s">
        <v>146</v>
      </c>
      <c r="E2868" s="181" t="s">
        <v>3109</v>
      </c>
      <c r="F2868" s="182" t="s">
        <v>3110</v>
      </c>
      <c r="G2868" s="183" t="s">
        <v>232</v>
      </c>
      <c r="H2868" s="184">
        <v>84.64</v>
      </c>
      <c r="I2868" s="185"/>
      <c r="J2868" s="186">
        <f>ROUND(I2868*H2868,2)</f>
        <v>0</v>
      </c>
      <c r="K2868" s="182" t="s">
        <v>150</v>
      </c>
      <c r="L2868" s="41"/>
      <c r="M2868" s="187" t="s">
        <v>19</v>
      </c>
      <c r="N2868" s="188" t="s">
        <v>40</v>
      </c>
      <c r="O2868" s="66"/>
      <c r="P2868" s="189">
        <f>O2868*H2868</f>
        <v>0</v>
      </c>
      <c r="Q2868" s="189">
        <v>0</v>
      </c>
      <c r="R2868" s="189">
        <f>Q2868*H2868</f>
        <v>0</v>
      </c>
      <c r="S2868" s="189">
        <v>8.3169999999999994E-2</v>
      </c>
      <c r="T2868" s="190">
        <f>S2868*H2868</f>
        <v>7.0395087999999992</v>
      </c>
      <c r="U2868" s="36"/>
      <c r="V2868" s="36"/>
      <c r="W2868" s="36"/>
      <c r="X2868" s="36"/>
      <c r="Y2868" s="36"/>
      <c r="Z2868" s="36"/>
      <c r="AA2868" s="36"/>
      <c r="AB2868" s="36"/>
      <c r="AC2868" s="36"/>
      <c r="AD2868" s="36"/>
      <c r="AE2868" s="36"/>
      <c r="AR2868" s="191" t="s">
        <v>542</v>
      </c>
      <c r="AT2868" s="191" t="s">
        <v>146</v>
      </c>
      <c r="AU2868" s="191" t="s">
        <v>78</v>
      </c>
      <c r="AY2868" s="19" t="s">
        <v>144</v>
      </c>
      <c r="BE2868" s="192">
        <f>IF(N2868="základní",J2868,0)</f>
        <v>0</v>
      </c>
      <c r="BF2868" s="192">
        <f>IF(N2868="snížená",J2868,0)</f>
        <v>0</v>
      </c>
      <c r="BG2868" s="192">
        <f>IF(N2868="zákl. přenesená",J2868,0)</f>
        <v>0</v>
      </c>
      <c r="BH2868" s="192">
        <f>IF(N2868="sníž. přenesená",J2868,0)</f>
        <v>0</v>
      </c>
      <c r="BI2868" s="192">
        <f>IF(N2868="nulová",J2868,0)</f>
        <v>0</v>
      </c>
      <c r="BJ2868" s="19" t="s">
        <v>74</v>
      </c>
      <c r="BK2868" s="192">
        <f>ROUND(I2868*H2868,2)</f>
        <v>0</v>
      </c>
      <c r="BL2868" s="19" t="s">
        <v>542</v>
      </c>
      <c r="BM2868" s="191" t="s">
        <v>3111</v>
      </c>
    </row>
    <row r="2869" spans="1:65" s="2" customFormat="1" ht="10.199999999999999">
      <c r="A2869" s="36"/>
      <c r="B2869" s="37"/>
      <c r="C2869" s="38"/>
      <c r="D2869" s="193" t="s">
        <v>152</v>
      </c>
      <c r="E2869" s="38"/>
      <c r="F2869" s="194" t="s">
        <v>3112</v>
      </c>
      <c r="G2869" s="38"/>
      <c r="H2869" s="38"/>
      <c r="I2869" s="195"/>
      <c r="J2869" s="38"/>
      <c r="K2869" s="38"/>
      <c r="L2869" s="41"/>
      <c r="M2869" s="196"/>
      <c r="N2869" s="197"/>
      <c r="O2869" s="66"/>
      <c r="P2869" s="66"/>
      <c r="Q2869" s="66"/>
      <c r="R2869" s="66"/>
      <c r="S2869" s="66"/>
      <c r="T2869" s="67"/>
      <c r="U2869" s="36"/>
      <c r="V2869" s="36"/>
      <c r="W2869" s="36"/>
      <c r="X2869" s="36"/>
      <c r="Y2869" s="36"/>
      <c r="Z2869" s="36"/>
      <c r="AA2869" s="36"/>
      <c r="AB2869" s="36"/>
      <c r="AC2869" s="36"/>
      <c r="AD2869" s="36"/>
      <c r="AE2869" s="36"/>
      <c r="AT2869" s="19" t="s">
        <v>152</v>
      </c>
      <c r="AU2869" s="19" t="s">
        <v>78</v>
      </c>
    </row>
    <row r="2870" spans="1:65" s="13" customFormat="1" ht="10.199999999999999">
      <c r="B2870" s="198"/>
      <c r="C2870" s="199"/>
      <c r="D2870" s="200" t="s">
        <v>154</v>
      </c>
      <c r="E2870" s="201" t="s">
        <v>19</v>
      </c>
      <c r="F2870" s="202" t="s">
        <v>3113</v>
      </c>
      <c r="G2870" s="199"/>
      <c r="H2870" s="201" t="s">
        <v>19</v>
      </c>
      <c r="I2870" s="203"/>
      <c r="J2870" s="199"/>
      <c r="K2870" s="199"/>
      <c r="L2870" s="204"/>
      <c r="M2870" s="205"/>
      <c r="N2870" s="206"/>
      <c r="O2870" s="206"/>
      <c r="P2870" s="206"/>
      <c r="Q2870" s="206"/>
      <c r="R2870" s="206"/>
      <c r="S2870" s="206"/>
      <c r="T2870" s="207"/>
      <c r="AT2870" s="208" t="s">
        <v>154</v>
      </c>
      <c r="AU2870" s="208" t="s">
        <v>78</v>
      </c>
      <c r="AV2870" s="13" t="s">
        <v>74</v>
      </c>
      <c r="AW2870" s="13" t="s">
        <v>31</v>
      </c>
      <c r="AX2870" s="13" t="s">
        <v>69</v>
      </c>
      <c r="AY2870" s="208" t="s">
        <v>144</v>
      </c>
    </row>
    <row r="2871" spans="1:65" s="14" customFormat="1" ht="10.199999999999999">
      <c r="B2871" s="209"/>
      <c r="C2871" s="210"/>
      <c r="D2871" s="200" t="s">
        <v>154</v>
      </c>
      <c r="E2871" s="211" t="s">
        <v>19</v>
      </c>
      <c r="F2871" s="212" t="s">
        <v>3089</v>
      </c>
      <c r="G2871" s="210"/>
      <c r="H2871" s="213">
        <v>84.64</v>
      </c>
      <c r="I2871" s="214"/>
      <c r="J2871" s="210"/>
      <c r="K2871" s="210"/>
      <c r="L2871" s="215"/>
      <c r="M2871" s="216"/>
      <c r="N2871" s="217"/>
      <c r="O2871" s="217"/>
      <c r="P2871" s="217"/>
      <c r="Q2871" s="217"/>
      <c r="R2871" s="217"/>
      <c r="S2871" s="217"/>
      <c r="T2871" s="218"/>
      <c r="AT2871" s="219" t="s">
        <v>154</v>
      </c>
      <c r="AU2871" s="219" t="s">
        <v>78</v>
      </c>
      <c r="AV2871" s="14" t="s">
        <v>78</v>
      </c>
      <c r="AW2871" s="14" t="s">
        <v>31</v>
      </c>
      <c r="AX2871" s="14" t="s">
        <v>69</v>
      </c>
      <c r="AY2871" s="219" t="s">
        <v>144</v>
      </c>
    </row>
    <row r="2872" spans="1:65" s="15" customFormat="1" ht="10.199999999999999">
      <c r="B2872" s="220"/>
      <c r="C2872" s="221"/>
      <c r="D2872" s="200" t="s">
        <v>154</v>
      </c>
      <c r="E2872" s="222" t="s">
        <v>19</v>
      </c>
      <c r="F2872" s="223" t="s">
        <v>158</v>
      </c>
      <c r="G2872" s="221"/>
      <c r="H2872" s="224">
        <v>84.64</v>
      </c>
      <c r="I2872" s="225"/>
      <c r="J2872" s="221"/>
      <c r="K2872" s="221"/>
      <c r="L2872" s="226"/>
      <c r="M2872" s="227"/>
      <c r="N2872" s="228"/>
      <c r="O2872" s="228"/>
      <c r="P2872" s="228"/>
      <c r="Q2872" s="228"/>
      <c r="R2872" s="228"/>
      <c r="S2872" s="228"/>
      <c r="T2872" s="229"/>
      <c r="AT2872" s="230" t="s">
        <v>154</v>
      </c>
      <c r="AU2872" s="230" t="s">
        <v>78</v>
      </c>
      <c r="AV2872" s="15" t="s">
        <v>106</v>
      </c>
      <c r="AW2872" s="15" t="s">
        <v>31</v>
      </c>
      <c r="AX2872" s="15" t="s">
        <v>74</v>
      </c>
      <c r="AY2872" s="230" t="s">
        <v>144</v>
      </c>
    </row>
    <row r="2873" spans="1:65" s="2" customFormat="1" ht="24.15" customHeight="1">
      <c r="A2873" s="36"/>
      <c r="B2873" s="37"/>
      <c r="C2873" s="180" t="s">
        <v>3114</v>
      </c>
      <c r="D2873" s="180" t="s">
        <v>146</v>
      </c>
      <c r="E2873" s="181" t="s">
        <v>3115</v>
      </c>
      <c r="F2873" s="182" t="s">
        <v>3116</v>
      </c>
      <c r="G2873" s="183" t="s">
        <v>232</v>
      </c>
      <c r="H2873" s="184">
        <v>86.9</v>
      </c>
      <c r="I2873" s="185"/>
      <c r="J2873" s="186">
        <f>ROUND(I2873*H2873,2)</f>
        <v>0</v>
      </c>
      <c r="K2873" s="182" t="s">
        <v>150</v>
      </c>
      <c r="L2873" s="41"/>
      <c r="M2873" s="187" t="s">
        <v>19</v>
      </c>
      <c r="N2873" s="188" t="s">
        <v>40</v>
      </c>
      <c r="O2873" s="66"/>
      <c r="P2873" s="189">
        <f>O2873*H2873</f>
        <v>0</v>
      </c>
      <c r="Q2873" s="189">
        <v>7.4999999999999997E-3</v>
      </c>
      <c r="R2873" s="189">
        <f>Q2873*H2873</f>
        <v>0.65175000000000005</v>
      </c>
      <c r="S2873" s="189">
        <v>0</v>
      </c>
      <c r="T2873" s="190">
        <f>S2873*H2873</f>
        <v>0</v>
      </c>
      <c r="U2873" s="36"/>
      <c r="V2873" s="36"/>
      <c r="W2873" s="36"/>
      <c r="X2873" s="36"/>
      <c r="Y2873" s="36"/>
      <c r="Z2873" s="36"/>
      <c r="AA2873" s="36"/>
      <c r="AB2873" s="36"/>
      <c r="AC2873" s="36"/>
      <c r="AD2873" s="36"/>
      <c r="AE2873" s="36"/>
      <c r="AR2873" s="191" t="s">
        <v>542</v>
      </c>
      <c r="AT2873" s="191" t="s">
        <v>146</v>
      </c>
      <c r="AU2873" s="191" t="s">
        <v>78</v>
      </c>
      <c r="AY2873" s="19" t="s">
        <v>144</v>
      </c>
      <c r="BE2873" s="192">
        <f>IF(N2873="základní",J2873,0)</f>
        <v>0</v>
      </c>
      <c r="BF2873" s="192">
        <f>IF(N2873="snížená",J2873,0)</f>
        <v>0</v>
      </c>
      <c r="BG2873" s="192">
        <f>IF(N2873="zákl. přenesená",J2873,0)</f>
        <v>0</v>
      </c>
      <c r="BH2873" s="192">
        <f>IF(N2873="sníž. přenesená",J2873,0)</f>
        <v>0</v>
      </c>
      <c r="BI2873" s="192">
        <f>IF(N2873="nulová",J2873,0)</f>
        <v>0</v>
      </c>
      <c r="BJ2873" s="19" t="s">
        <v>74</v>
      </c>
      <c r="BK2873" s="192">
        <f>ROUND(I2873*H2873,2)</f>
        <v>0</v>
      </c>
      <c r="BL2873" s="19" t="s">
        <v>542</v>
      </c>
      <c r="BM2873" s="191" t="s">
        <v>3117</v>
      </c>
    </row>
    <row r="2874" spans="1:65" s="2" customFormat="1" ht="10.199999999999999">
      <c r="A2874" s="36"/>
      <c r="B2874" s="37"/>
      <c r="C2874" s="38"/>
      <c r="D2874" s="193" t="s">
        <v>152</v>
      </c>
      <c r="E2874" s="38"/>
      <c r="F2874" s="194" t="s">
        <v>3118</v>
      </c>
      <c r="G2874" s="38"/>
      <c r="H2874" s="38"/>
      <c r="I2874" s="195"/>
      <c r="J2874" s="38"/>
      <c r="K2874" s="38"/>
      <c r="L2874" s="41"/>
      <c r="M2874" s="196"/>
      <c r="N2874" s="197"/>
      <c r="O2874" s="66"/>
      <c r="P2874" s="66"/>
      <c r="Q2874" s="66"/>
      <c r="R2874" s="66"/>
      <c r="S2874" s="66"/>
      <c r="T2874" s="67"/>
      <c r="U2874" s="36"/>
      <c r="V2874" s="36"/>
      <c r="W2874" s="36"/>
      <c r="X2874" s="36"/>
      <c r="Y2874" s="36"/>
      <c r="Z2874" s="36"/>
      <c r="AA2874" s="36"/>
      <c r="AB2874" s="36"/>
      <c r="AC2874" s="36"/>
      <c r="AD2874" s="36"/>
      <c r="AE2874" s="36"/>
      <c r="AT2874" s="19" t="s">
        <v>152</v>
      </c>
      <c r="AU2874" s="19" t="s">
        <v>78</v>
      </c>
    </row>
    <row r="2875" spans="1:65" s="13" customFormat="1" ht="10.199999999999999">
      <c r="B2875" s="198"/>
      <c r="C2875" s="199"/>
      <c r="D2875" s="200" t="s">
        <v>154</v>
      </c>
      <c r="E2875" s="201" t="s">
        <v>19</v>
      </c>
      <c r="F2875" s="202" t="s">
        <v>1160</v>
      </c>
      <c r="G2875" s="199"/>
      <c r="H2875" s="201" t="s">
        <v>19</v>
      </c>
      <c r="I2875" s="203"/>
      <c r="J2875" s="199"/>
      <c r="K2875" s="199"/>
      <c r="L2875" s="204"/>
      <c r="M2875" s="205"/>
      <c r="N2875" s="206"/>
      <c r="O2875" s="206"/>
      <c r="P2875" s="206"/>
      <c r="Q2875" s="206"/>
      <c r="R2875" s="206"/>
      <c r="S2875" s="206"/>
      <c r="T2875" s="207"/>
      <c r="AT2875" s="208" t="s">
        <v>154</v>
      </c>
      <c r="AU2875" s="208" t="s">
        <v>78</v>
      </c>
      <c r="AV2875" s="13" t="s">
        <v>74</v>
      </c>
      <c r="AW2875" s="13" t="s">
        <v>31</v>
      </c>
      <c r="AX2875" s="13" t="s">
        <v>69</v>
      </c>
      <c r="AY2875" s="208" t="s">
        <v>144</v>
      </c>
    </row>
    <row r="2876" spans="1:65" s="14" customFormat="1" ht="10.199999999999999">
      <c r="B2876" s="209"/>
      <c r="C2876" s="210"/>
      <c r="D2876" s="200" t="s">
        <v>154</v>
      </c>
      <c r="E2876" s="211" t="s">
        <v>19</v>
      </c>
      <c r="F2876" s="212" t="s">
        <v>3088</v>
      </c>
      <c r="G2876" s="210"/>
      <c r="H2876" s="213">
        <v>2.2599999999999998</v>
      </c>
      <c r="I2876" s="214"/>
      <c r="J2876" s="210"/>
      <c r="K2876" s="210"/>
      <c r="L2876" s="215"/>
      <c r="M2876" s="216"/>
      <c r="N2876" s="217"/>
      <c r="O2876" s="217"/>
      <c r="P2876" s="217"/>
      <c r="Q2876" s="217"/>
      <c r="R2876" s="217"/>
      <c r="S2876" s="217"/>
      <c r="T2876" s="218"/>
      <c r="AT2876" s="219" t="s">
        <v>154</v>
      </c>
      <c r="AU2876" s="219" t="s">
        <v>78</v>
      </c>
      <c r="AV2876" s="14" t="s">
        <v>78</v>
      </c>
      <c r="AW2876" s="14" t="s">
        <v>31</v>
      </c>
      <c r="AX2876" s="14" t="s">
        <v>69</v>
      </c>
      <c r="AY2876" s="219" t="s">
        <v>144</v>
      </c>
    </row>
    <row r="2877" spans="1:65" s="13" customFormat="1" ht="10.199999999999999">
      <c r="B2877" s="198"/>
      <c r="C2877" s="199"/>
      <c r="D2877" s="200" t="s">
        <v>154</v>
      </c>
      <c r="E2877" s="201" t="s">
        <v>19</v>
      </c>
      <c r="F2877" s="202" t="s">
        <v>3119</v>
      </c>
      <c r="G2877" s="199"/>
      <c r="H2877" s="201" t="s">
        <v>19</v>
      </c>
      <c r="I2877" s="203"/>
      <c r="J2877" s="199"/>
      <c r="K2877" s="199"/>
      <c r="L2877" s="204"/>
      <c r="M2877" s="205"/>
      <c r="N2877" s="206"/>
      <c r="O2877" s="206"/>
      <c r="P2877" s="206"/>
      <c r="Q2877" s="206"/>
      <c r="R2877" s="206"/>
      <c r="S2877" s="206"/>
      <c r="T2877" s="207"/>
      <c r="AT2877" s="208" t="s">
        <v>154</v>
      </c>
      <c r="AU2877" s="208" t="s">
        <v>78</v>
      </c>
      <c r="AV2877" s="13" t="s">
        <v>74</v>
      </c>
      <c r="AW2877" s="13" t="s">
        <v>31</v>
      </c>
      <c r="AX2877" s="13" t="s">
        <v>69</v>
      </c>
      <c r="AY2877" s="208" t="s">
        <v>144</v>
      </c>
    </row>
    <row r="2878" spans="1:65" s="14" customFormat="1" ht="10.199999999999999">
      <c r="B2878" s="209"/>
      <c r="C2878" s="210"/>
      <c r="D2878" s="200" t="s">
        <v>154</v>
      </c>
      <c r="E2878" s="211" t="s">
        <v>19</v>
      </c>
      <c r="F2878" s="212" t="s">
        <v>3089</v>
      </c>
      <c r="G2878" s="210"/>
      <c r="H2878" s="213">
        <v>84.64</v>
      </c>
      <c r="I2878" s="214"/>
      <c r="J2878" s="210"/>
      <c r="K2878" s="210"/>
      <c r="L2878" s="215"/>
      <c r="M2878" s="216"/>
      <c r="N2878" s="217"/>
      <c r="O2878" s="217"/>
      <c r="P2878" s="217"/>
      <c r="Q2878" s="217"/>
      <c r="R2878" s="217"/>
      <c r="S2878" s="217"/>
      <c r="T2878" s="218"/>
      <c r="AT2878" s="219" t="s">
        <v>154</v>
      </c>
      <c r="AU2878" s="219" t="s">
        <v>78</v>
      </c>
      <c r="AV2878" s="14" t="s">
        <v>78</v>
      </c>
      <c r="AW2878" s="14" t="s">
        <v>31</v>
      </c>
      <c r="AX2878" s="14" t="s">
        <v>69</v>
      </c>
      <c r="AY2878" s="219" t="s">
        <v>144</v>
      </c>
    </row>
    <row r="2879" spans="1:65" s="15" customFormat="1" ht="10.199999999999999">
      <c r="B2879" s="220"/>
      <c r="C2879" s="221"/>
      <c r="D2879" s="200" t="s">
        <v>154</v>
      </c>
      <c r="E2879" s="222" t="s">
        <v>19</v>
      </c>
      <c r="F2879" s="223" t="s">
        <v>158</v>
      </c>
      <c r="G2879" s="221"/>
      <c r="H2879" s="224">
        <v>86.9</v>
      </c>
      <c r="I2879" s="225"/>
      <c r="J2879" s="221"/>
      <c r="K2879" s="221"/>
      <c r="L2879" s="226"/>
      <c r="M2879" s="227"/>
      <c r="N2879" s="228"/>
      <c r="O2879" s="228"/>
      <c r="P2879" s="228"/>
      <c r="Q2879" s="228"/>
      <c r="R2879" s="228"/>
      <c r="S2879" s="228"/>
      <c r="T2879" s="229"/>
      <c r="AT2879" s="230" t="s">
        <v>154</v>
      </c>
      <c r="AU2879" s="230" t="s">
        <v>78</v>
      </c>
      <c r="AV2879" s="15" t="s">
        <v>106</v>
      </c>
      <c r="AW2879" s="15" t="s">
        <v>31</v>
      </c>
      <c r="AX2879" s="15" t="s">
        <v>74</v>
      </c>
      <c r="AY2879" s="230" t="s">
        <v>144</v>
      </c>
    </row>
    <row r="2880" spans="1:65" s="2" customFormat="1" ht="16.5" customHeight="1">
      <c r="A2880" s="36"/>
      <c r="B2880" s="37"/>
      <c r="C2880" s="231" t="s">
        <v>3120</v>
      </c>
      <c r="D2880" s="231" t="s">
        <v>195</v>
      </c>
      <c r="E2880" s="232" t="s">
        <v>3121</v>
      </c>
      <c r="F2880" s="233" t="s">
        <v>3122</v>
      </c>
      <c r="G2880" s="234" t="s">
        <v>232</v>
      </c>
      <c r="H2880" s="235">
        <v>98.56</v>
      </c>
      <c r="I2880" s="236"/>
      <c r="J2880" s="237">
        <f>ROUND(I2880*H2880,2)</f>
        <v>0</v>
      </c>
      <c r="K2880" s="233" t="s">
        <v>150</v>
      </c>
      <c r="L2880" s="238"/>
      <c r="M2880" s="239" t="s">
        <v>19</v>
      </c>
      <c r="N2880" s="240" t="s">
        <v>40</v>
      </c>
      <c r="O2880" s="66"/>
      <c r="P2880" s="189">
        <f>O2880*H2880</f>
        <v>0</v>
      </c>
      <c r="Q2880" s="189">
        <v>1.77E-2</v>
      </c>
      <c r="R2880" s="189">
        <f>Q2880*H2880</f>
        <v>1.7445120000000001</v>
      </c>
      <c r="S2880" s="189">
        <v>0</v>
      </c>
      <c r="T2880" s="190">
        <f>S2880*H2880</f>
        <v>0</v>
      </c>
      <c r="U2880" s="36"/>
      <c r="V2880" s="36"/>
      <c r="W2880" s="36"/>
      <c r="X2880" s="36"/>
      <c r="Y2880" s="36"/>
      <c r="Z2880" s="36"/>
      <c r="AA2880" s="36"/>
      <c r="AB2880" s="36"/>
      <c r="AC2880" s="36"/>
      <c r="AD2880" s="36"/>
      <c r="AE2880" s="36"/>
      <c r="AR2880" s="191" t="s">
        <v>684</v>
      </c>
      <c r="AT2880" s="191" t="s">
        <v>195</v>
      </c>
      <c r="AU2880" s="191" t="s">
        <v>78</v>
      </c>
      <c r="AY2880" s="19" t="s">
        <v>144</v>
      </c>
      <c r="BE2880" s="192">
        <f>IF(N2880="základní",J2880,0)</f>
        <v>0</v>
      </c>
      <c r="BF2880" s="192">
        <f>IF(N2880="snížená",J2880,0)</f>
        <v>0</v>
      </c>
      <c r="BG2880" s="192">
        <f>IF(N2880="zákl. přenesená",J2880,0)</f>
        <v>0</v>
      </c>
      <c r="BH2880" s="192">
        <f>IF(N2880="sníž. přenesená",J2880,0)</f>
        <v>0</v>
      </c>
      <c r="BI2880" s="192">
        <f>IF(N2880="nulová",J2880,0)</f>
        <v>0</v>
      </c>
      <c r="BJ2880" s="19" t="s">
        <v>74</v>
      </c>
      <c r="BK2880" s="192">
        <f>ROUND(I2880*H2880,2)</f>
        <v>0</v>
      </c>
      <c r="BL2880" s="19" t="s">
        <v>542</v>
      </c>
      <c r="BM2880" s="191" t="s">
        <v>3123</v>
      </c>
    </row>
    <row r="2881" spans="1:65" s="2" customFormat="1" ht="10.199999999999999">
      <c r="A2881" s="36"/>
      <c r="B2881" s="37"/>
      <c r="C2881" s="38"/>
      <c r="D2881" s="193" t="s">
        <v>152</v>
      </c>
      <c r="E2881" s="38"/>
      <c r="F2881" s="194" t="s">
        <v>3124</v>
      </c>
      <c r="G2881" s="38"/>
      <c r="H2881" s="38"/>
      <c r="I2881" s="195"/>
      <c r="J2881" s="38"/>
      <c r="K2881" s="38"/>
      <c r="L2881" s="41"/>
      <c r="M2881" s="196"/>
      <c r="N2881" s="197"/>
      <c r="O2881" s="66"/>
      <c r="P2881" s="66"/>
      <c r="Q2881" s="66"/>
      <c r="R2881" s="66"/>
      <c r="S2881" s="66"/>
      <c r="T2881" s="67"/>
      <c r="U2881" s="36"/>
      <c r="V2881" s="36"/>
      <c r="W2881" s="36"/>
      <c r="X2881" s="36"/>
      <c r="Y2881" s="36"/>
      <c r="Z2881" s="36"/>
      <c r="AA2881" s="36"/>
      <c r="AB2881" s="36"/>
      <c r="AC2881" s="36"/>
      <c r="AD2881" s="36"/>
      <c r="AE2881" s="36"/>
      <c r="AT2881" s="19" t="s">
        <v>152</v>
      </c>
      <c r="AU2881" s="19" t="s">
        <v>78</v>
      </c>
    </row>
    <row r="2882" spans="1:65" s="13" customFormat="1" ht="10.199999999999999">
      <c r="B2882" s="198"/>
      <c r="C2882" s="199"/>
      <c r="D2882" s="200" t="s">
        <v>154</v>
      </c>
      <c r="E2882" s="201" t="s">
        <v>19</v>
      </c>
      <c r="F2882" s="202" t="s">
        <v>721</v>
      </c>
      <c r="G2882" s="199"/>
      <c r="H2882" s="201" t="s">
        <v>19</v>
      </c>
      <c r="I2882" s="203"/>
      <c r="J2882" s="199"/>
      <c r="K2882" s="199"/>
      <c r="L2882" s="204"/>
      <c r="M2882" s="205"/>
      <c r="N2882" s="206"/>
      <c r="O2882" s="206"/>
      <c r="P2882" s="206"/>
      <c r="Q2882" s="206"/>
      <c r="R2882" s="206"/>
      <c r="S2882" s="206"/>
      <c r="T2882" s="207"/>
      <c r="AT2882" s="208" t="s">
        <v>154</v>
      </c>
      <c r="AU2882" s="208" t="s">
        <v>78</v>
      </c>
      <c r="AV2882" s="13" t="s">
        <v>74</v>
      </c>
      <c r="AW2882" s="13" t="s">
        <v>31</v>
      </c>
      <c r="AX2882" s="13" t="s">
        <v>69</v>
      </c>
      <c r="AY2882" s="208" t="s">
        <v>144</v>
      </c>
    </row>
    <row r="2883" spans="1:65" s="14" customFormat="1" ht="10.199999999999999">
      <c r="B2883" s="209"/>
      <c r="C2883" s="210"/>
      <c r="D2883" s="200" t="s">
        <v>154</v>
      </c>
      <c r="E2883" s="211" t="s">
        <v>19</v>
      </c>
      <c r="F2883" s="212" t="s">
        <v>3125</v>
      </c>
      <c r="G2883" s="210"/>
      <c r="H2883" s="213">
        <v>98.56</v>
      </c>
      <c r="I2883" s="214"/>
      <c r="J2883" s="210"/>
      <c r="K2883" s="210"/>
      <c r="L2883" s="215"/>
      <c r="M2883" s="216"/>
      <c r="N2883" s="217"/>
      <c r="O2883" s="217"/>
      <c r="P2883" s="217"/>
      <c r="Q2883" s="217"/>
      <c r="R2883" s="217"/>
      <c r="S2883" s="217"/>
      <c r="T2883" s="218"/>
      <c r="AT2883" s="219" t="s">
        <v>154</v>
      </c>
      <c r="AU2883" s="219" t="s">
        <v>78</v>
      </c>
      <c r="AV2883" s="14" t="s">
        <v>78</v>
      </c>
      <c r="AW2883" s="14" t="s">
        <v>31</v>
      </c>
      <c r="AX2883" s="14" t="s">
        <v>69</v>
      </c>
      <c r="AY2883" s="219" t="s">
        <v>144</v>
      </c>
    </row>
    <row r="2884" spans="1:65" s="15" customFormat="1" ht="10.199999999999999">
      <c r="B2884" s="220"/>
      <c r="C2884" s="221"/>
      <c r="D2884" s="200" t="s">
        <v>154</v>
      </c>
      <c r="E2884" s="222" t="s">
        <v>19</v>
      </c>
      <c r="F2884" s="223" t="s">
        <v>158</v>
      </c>
      <c r="G2884" s="221"/>
      <c r="H2884" s="224">
        <v>98.56</v>
      </c>
      <c r="I2884" s="225"/>
      <c r="J2884" s="221"/>
      <c r="K2884" s="221"/>
      <c r="L2884" s="226"/>
      <c r="M2884" s="227"/>
      <c r="N2884" s="228"/>
      <c r="O2884" s="228"/>
      <c r="P2884" s="228"/>
      <c r="Q2884" s="228"/>
      <c r="R2884" s="228"/>
      <c r="S2884" s="228"/>
      <c r="T2884" s="229"/>
      <c r="AT2884" s="230" t="s">
        <v>154</v>
      </c>
      <c r="AU2884" s="230" t="s">
        <v>78</v>
      </c>
      <c r="AV2884" s="15" t="s">
        <v>106</v>
      </c>
      <c r="AW2884" s="15" t="s">
        <v>31</v>
      </c>
      <c r="AX2884" s="15" t="s">
        <v>74</v>
      </c>
      <c r="AY2884" s="230" t="s">
        <v>144</v>
      </c>
    </row>
    <row r="2885" spans="1:65" s="2" customFormat="1" ht="24.15" customHeight="1">
      <c r="A2885" s="36"/>
      <c r="B2885" s="37"/>
      <c r="C2885" s="180" t="s">
        <v>3126</v>
      </c>
      <c r="D2885" s="180" t="s">
        <v>146</v>
      </c>
      <c r="E2885" s="181" t="s">
        <v>3127</v>
      </c>
      <c r="F2885" s="182" t="s">
        <v>3128</v>
      </c>
      <c r="G2885" s="183" t="s">
        <v>232</v>
      </c>
      <c r="H2885" s="184">
        <v>13.07</v>
      </c>
      <c r="I2885" s="185"/>
      <c r="J2885" s="186">
        <f>ROUND(I2885*H2885,2)</f>
        <v>0</v>
      </c>
      <c r="K2885" s="182" t="s">
        <v>150</v>
      </c>
      <c r="L2885" s="41"/>
      <c r="M2885" s="187" t="s">
        <v>19</v>
      </c>
      <c r="N2885" s="188" t="s">
        <v>40</v>
      </c>
      <c r="O2885" s="66"/>
      <c r="P2885" s="189">
        <f>O2885*H2885</f>
        <v>0</v>
      </c>
      <c r="Q2885" s="189">
        <v>0</v>
      </c>
      <c r="R2885" s="189">
        <f>Q2885*H2885</f>
        <v>0</v>
      </c>
      <c r="S2885" s="189">
        <v>0</v>
      </c>
      <c r="T2885" s="190">
        <f>S2885*H2885</f>
        <v>0</v>
      </c>
      <c r="U2885" s="36"/>
      <c r="V2885" s="36"/>
      <c r="W2885" s="36"/>
      <c r="X2885" s="36"/>
      <c r="Y2885" s="36"/>
      <c r="Z2885" s="36"/>
      <c r="AA2885" s="36"/>
      <c r="AB2885" s="36"/>
      <c r="AC2885" s="36"/>
      <c r="AD2885" s="36"/>
      <c r="AE2885" s="36"/>
      <c r="AR2885" s="191" t="s">
        <v>542</v>
      </c>
      <c r="AT2885" s="191" t="s">
        <v>146</v>
      </c>
      <c r="AU2885" s="191" t="s">
        <v>78</v>
      </c>
      <c r="AY2885" s="19" t="s">
        <v>144</v>
      </c>
      <c r="BE2885" s="192">
        <f>IF(N2885="základní",J2885,0)</f>
        <v>0</v>
      </c>
      <c r="BF2885" s="192">
        <f>IF(N2885="snížená",J2885,0)</f>
        <v>0</v>
      </c>
      <c r="BG2885" s="192">
        <f>IF(N2885="zákl. přenesená",J2885,0)</f>
        <v>0</v>
      </c>
      <c r="BH2885" s="192">
        <f>IF(N2885="sníž. přenesená",J2885,0)</f>
        <v>0</v>
      </c>
      <c r="BI2885" s="192">
        <f>IF(N2885="nulová",J2885,0)</f>
        <v>0</v>
      </c>
      <c r="BJ2885" s="19" t="s">
        <v>74</v>
      </c>
      <c r="BK2885" s="192">
        <f>ROUND(I2885*H2885,2)</f>
        <v>0</v>
      </c>
      <c r="BL2885" s="19" t="s">
        <v>542</v>
      </c>
      <c r="BM2885" s="191" t="s">
        <v>3129</v>
      </c>
    </row>
    <row r="2886" spans="1:65" s="2" customFormat="1" ht="10.199999999999999">
      <c r="A2886" s="36"/>
      <c r="B2886" s="37"/>
      <c r="C2886" s="38"/>
      <c r="D2886" s="193" t="s">
        <v>152</v>
      </c>
      <c r="E2886" s="38"/>
      <c r="F2886" s="194" t="s">
        <v>3130</v>
      </c>
      <c r="G2886" s="38"/>
      <c r="H2886" s="38"/>
      <c r="I2886" s="195"/>
      <c r="J2886" s="38"/>
      <c r="K2886" s="38"/>
      <c r="L2886" s="41"/>
      <c r="M2886" s="196"/>
      <c r="N2886" s="197"/>
      <c r="O2886" s="66"/>
      <c r="P2886" s="66"/>
      <c r="Q2886" s="66"/>
      <c r="R2886" s="66"/>
      <c r="S2886" s="66"/>
      <c r="T2886" s="67"/>
      <c r="U2886" s="36"/>
      <c r="V2886" s="36"/>
      <c r="W2886" s="36"/>
      <c r="X2886" s="36"/>
      <c r="Y2886" s="36"/>
      <c r="Z2886" s="36"/>
      <c r="AA2886" s="36"/>
      <c r="AB2886" s="36"/>
      <c r="AC2886" s="36"/>
      <c r="AD2886" s="36"/>
      <c r="AE2886" s="36"/>
      <c r="AT2886" s="19" t="s">
        <v>152</v>
      </c>
      <c r="AU2886" s="19" t="s">
        <v>78</v>
      </c>
    </row>
    <row r="2887" spans="1:65" s="14" customFormat="1" ht="10.199999999999999">
      <c r="B2887" s="209"/>
      <c r="C2887" s="210"/>
      <c r="D2887" s="200" t="s">
        <v>154</v>
      </c>
      <c r="E2887" s="211" t="s">
        <v>19</v>
      </c>
      <c r="F2887" s="212" t="s">
        <v>3088</v>
      </c>
      <c r="G2887" s="210"/>
      <c r="H2887" s="213">
        <v>2.2599999999999998</v>
      </c>
      <c r="I2887" s="214"/>
      <c r="J2887" s="210"/>
      <c r="K2887" s="210"/>
      <c r="L2887" s="215"/>
      <c r="M2887" s="216"/>
      <c r="N2887" s="217"/>
      <c r="O2887" s="217"/>
      <c r="P2887" s="217"/>
      <c r="Q2887" s="217"/>
      <c r="R2887" s="217"/>
      <c r="S2887" s="217"/>
      <c r="T2887" s="218"/>
      <c r="AT2887" s="219" t="s">
        <v>154</v>
      </c>
      <c r="AU2887" s="219" t="s">
        <v>78</v>
      </c>
      <c r="AV2887" s="14" t="s">
        <v>78</v>
      </c>
      <c r="AW2887" s="14" t="s">
        <v>31</v>
      </c>
      <c r="AX2887" s="14" t="s">
        <v>69</v>
      </c>
      <c r="AY2887" s="219" t="s">
        <v>144</v>
      </c>
    </row>
    <row r="2888" spans="1:65" s="13" customFormat="1" ht="10.199999999999999">
      <c r="B2888" s="198"/>
      <c r="C2888" s="199"/>
      <c r="D2888" s="200" t="s">
        <v>154</v>
      </c>
      <c r="E2888" s="201" t="s">
        <v>19</v>
      </c>
      <c r="F2888" s="202" t="s">
        <v>3119</v>
      </c>
      <c r="G2888" s="199"/>
      <c r="H2888" s="201" t="s">
        <v>19</v>
      </c>
      <c r="I2888" s="203"/>
      <c r="J2888" s="199"/>
      <c r="K2888" s="199"/>
      <c r="L2888" s="204"/>
      <c r="M2888" s="205"/>
      <c r="N2888" s="206"/>
      <c r="O2888" s="206"/>
      <c r="P2888" s="206"/>
      <c r="Q2888" s="206"/>
      <c r="R2888" s="206"/>
      <c r="S2888" s="206"/>
      <c r="T2888" s="207"/>
      <c r="AT2888" s="208" t="s">
        <v>154</v>
      </c>
      <c r="AU2888" s="208" t="s">
        <v>78</v>
      </c>
      <c r="AV2888" s="13" t="s">
        <v>74</v>
      </c>
      <c r="AW2888" s="13" t="s">
        <v>31</v>
      </c>
      <c r="AX2888" s="13" t="s">
        <v>69</v>
      </c>
      <c r="AY2888" s="208" t="s">
        <v>144</v>
      </c>
    </row>
    <row r="2889" spans="1:65" s="14" customFormat="1" ht="10.199999999999999">
      <c r="B2889" s="209"/>
      <c r="C2889" s="210"/>
      <c r="D2889" s="200" t="s">
        <v>154</v>
      </c>
      <c r="E2889" s="211" t="s">
        <v>19</v>
      </c>
      <c r="F2889" s="212" t="s">
        <v>3131</v>
      </c>
      <c r="G2889" s="210"/>
      <c r="H2889" s="213">
        <v>10.81</v>
      </c>
      <c r="I2889" s="214"/>
      <c r="J2889" s="210"/>
      <c r="K2889" s="210"/>
      <c r="L2889" s="215"/>
      <c r="M2889" s="216"/>
      <c r="N2889" s="217"/>
      <c r="O2889" s="217"/>
      <c r="P2889" s="217"/>
      <c r="Q2889" s="217"/>
      <c r="R2889" s="217"/>
      <c r="S2889" s="217"/>
      <c r="T2889" s="218"/>
      <c r="AT2889" s="219" t="s">
        <v>154</v>
      </c>
      <c r="AU2889" s="219" t="s">
        <v>78</v>
      </c>
      <c r="AV2889" s="14" t="s">
        <v>78</v>
      </c>
      <c r="AW2889" s="14" t="s">
        <v>31</v>
      </c>
      <c r="AX2889" s="14" t="s">
        <v>69</v>
      </c>
      <c r="AY2889" s="219" t="s">
        <v>144</v>
      </c>
    </row>
    <row r="2890" spans="1:65" s="15" customFormat="1" ht="10.199999999999999">
      <c r="B2890" s="220"/>
      <c r="C2890" s="221"/>
      <c r="D2890" s="200" t="s">
        <v>154</v>
      </c>
      <c r="E2890" s="222" t="s">
        <v>19</v>
      </c>
      <c r="F2890" s="223" t="s">
        <v>158</v>
      </c>
      <c r="G2890" s="221"/>
      <c r="H2890" s="224">
        <v>13.07</v>
      </c>
      <c r="I2890" s="225"/>
      <c r="J2890" s="221"/>
      <c r="K2890" s="221"/>
      <c r="L2890" s="226"/>
      <c r="M2890" s="227"/>
      <c r="N2890" s="228"/>
      <c r="O2890" s="228"/>
      <c r="P2890" s="228"/>
      <c r="Q2890" s="228"/>
      <c r="R2890" s="228"/>
      <c r="S2890" s="228"/>
      <c r="T2890" s="229"/>
      <c r="AT2890" s="230" t="s">
        <v>154</v>
      </c>
      <c r="AU2890" s="230" t="s">
        <v>78</v>
      </c>
      <c r="AV2890" s="15" t="s">
        <v>106</v>
      </c>
      <c r="AW2890" s="15" t="s">
        <v>31</v>
      </c>
      <c r="AX2890" s="15" t="s">
        <v>74</v>
      </c>
      <c r="AY2890" s="230" t="s">
        <v>144</v>
      </c>
    </row>
    <row r="2891" spans="1:65" s="2" customFormat="1" ht="24.15" customHeight="1">
      <c r="A2891" s="36"/>
      <c r="B2891" s="37"/>
      <c r="C2891" s="180" t="s">
        <v>3132</v>
      </c>
      <c r="D2891" s="180" t="s">
        <v>146</v>
      </c>
      <c r="E2891" s="181" t="s">
        <v>3133</v>
      </c>
      <c r="F2891" s="182" t="s">
        <v>3134</v>
      </c>
      <c r="G2891" s="183" t="s">
        <v>232</v>
      </c>
      <c r="H2891" s="184">
        <v>86.9</v>
      </c>
      <c r="I2891" s="185"/>
      <c r="J2891" s="186">
        <f>ROUND(I2891*H2891,2)</f>
        <v>0</v>
      </c>
      <c r="K2891" s="182" t="s">
        <v>150</v>
      </c>
      <c r="L2891" s="41"/>
      <c r="M2891" s="187" t="s">
        <v>19</v>
      </c>
      <c r="N2891" s="188" t="s">
        <v>40</v>
      </c>
      <c r="O2891" s="66"/>
      <c r="P2891" s="189">
        <f>O2891*H2891</f>
        <v>0</v>
      </c>
      <c r="Q2891" s="189">
        <v>0</v>
      </c>
      <c r="R2891" s="189">
        <f>Q2891*H2891</f>
        <v>0</v>
      </c>
      <c r="S2891" s="189">
        <v>0</v>
      </c>
      <c r="T2891" s="190">
        <f>S2891*H2891</f>
        <v>0</v>
      </c>
      <c r="U2891" s="36"/>
      <c r="V2891" s="36"/>
      <c r="W2891" s="36"/>
      <c r="X2891" s="36"/>
      <c r="Y2891" s="36"/>
      <c r="Z2891" s="36"/>
      <c r="AA2891" s="36"/>
      <c r="AB2891" s="36"/>
      <c r="AC2891" s="36"/>
      <c r="AD2891" s="36"/>
      <c r="AE2891" s="36"/>
      <c r="AR2891" s="191" t="s">
        <v>542</v>
      </c>
      <c r="AT2891" s="191" t="s">
        <v>146</v>
      </c>
      <c r="AU2891" s="191" t="s">
        <v>78</v>
      </c>
      <c r="AY2891" s="19" t="s">
        <v>144</v>
      </c>
      <c r="BE2891" s="192">
        <f>IF(N2891="základní",J2891,0)</f>
        <v>0</v>
      </c>
      <c r="BF2891" s="192">
        <f>IF(N2891="snížená",J2891,0)</f>
        <v>0</v>
      </c>
      <c r="BG2891" s="192">
        <f>IF(N2891="zákl. přenesená",J2891,0)</f>
        <v>0</v>
      </c>
      <c r="BH2891" s="192">
        <f>IF(N2891="sníž. přenesená",J2891,0)</f>
        <v>0</v>
      </c>
      <c r="BI2891" s="192">
        <f>IF(N2891="nulová",J2891,0)</f>
        <v>0</v>
      </c>
      <c r="BJ2891" s="19" t="s">
        <v>74</v>
      </c>
      <c r="BK2891" s="192">
        <f>ROUND(I2891*H2891,2)</f>
        <v>0</v>
      </c>
      <c r="BL2891" s="19" t="s">
        <v>542</v>
      </c>
      <c r="BM2891" s="191" t="s">
        <v>3135</v>
      </c>
    </row>
    <row r="2892" spans="1:65" s="2" customFormat="1" ht="10.199999999999999">
      <c r="A2892" s="36"/>
      <c r="B2892" s="37"/>
      <c r="C2892" s="38"/>
      <c r="D2892" s="193" t="s">
        <v>152</v>
      </c>
      <c r="E2892" s="38"/>
      <c r="F2892" s="194" t="s">
        <v>3136</v>
      </c>
      <c r="G2892" s="38"/>
      <c r="H2892" s="38"/>
      <c r="I2892" s="195"/>
      <c r="J2892" s="38"/>
      <c r="K2892" s="38"/>
      <c r="L2892" s="41"/>
      <c r="M2892" s="196"/>
      <c r="N2892" s="197"/>
      <c r="O2892" s="66"/>
      <c r="P2892" s="66"/>
      <c r="Q2892" s="66"/>
      <c r="R2892" s="66"/>
      <c r="S2892" s="66"/>
      <c r="T2892" s="67"/>
      <c r="U2892" s="36"/>
      <c r="V2892" s="36"/>
      <c r="W2892" s="36"/>
      <c r="X2892" s="36"/>
      <c r="Y2892" s="36"/>
      <c r="Z2892" s="36"/>
      <c r="AA2892" s="36"/>
      <c r="AB2892" s="36"/>
      <c r="AC2892" s="36"/>
      <c r="AD2892" s="36"/>
      <c r="AE2892" s="36"/>
      <c r="AT2892" s="19" t="s">
        <v>152</v>
      </c>
      <c r="AU2892" s="19" t="s">
        <v>78</v>
      </c>
    </row>
    <row r="2893" spans="1:65" s="2" customFormat="1" ht="16.5" customHeight="1">
      <c r="A2893" s="36"/>
      <c r="B2893" s="37"/>
      <c r="C2893" s="180" t="s">
        <v>3137</v>
      </c>
      <c r="D2893" s="180" t="s">
        <v>146</v>
      </c>
      <c r="E2893" s="181" t="s">
        <v>3138</v>
      </c>
      <c r="F2893" s="182" t="s">
        <v>3139</v>
      </c>
      <c r="G2893" s="183" t="s">
        <v>250</v>
      </c>
      <c r="H2893" s="184">
        <v>60</v>
      </c>
      <c r="I2893" s="185"/>
      <c r="J2893" s="186">
        <f>ROUND(I2893*H2893,2)</f>
        <v>0</v>
      </c>
      <c r="K2893" s="182" t="s">
        <v>150</v>
      </c>
      <c r="L2893" s="41"/>
      <c r="M2893" s="187" t="s">
        <v>19</v>
      </c>
      <c r="N2893" s="188" t="s">
        <v>40</v>
      </c>
      <c r="O2893" s="66"/>
      <c r="P2893" s="189">
        <f>O2893*H2893</f>
        <v>0</v>
      </c>
      <c r="Q2893" s="189">
        <v>3.0000000000000001E-5</v>
      </c>
      <c r="R2893" s="189">
        <f>Q2893*H2893</f>
        <v>1.8E-3</v>
      </c>
      <c r="S2893" s="189">
        <v>0</v>
      </c>
      <c r="T2893" s="190">
        <f>S2893*H2893</f>
        <v>0</v>
      </c>
      <c r="U2893" s="36"/>
      <c r="V2893" s="36"/>
      <c r="W2893" s="36"/>
      <c r="X2893" s="36"/>
      <c r="Y2893" s="36"/>
      <c r="Z2893" s="36"/>
      <c r="AA2893" s="36"/>
      <c r="AB2893" s="36"/>
      <c r="AC2893" s="36"/>
      <c r="AD2893" s="36"/>
      <c r="AE2893" s="36"/>
      <c r="AR2893" s="191" t="s">
        <v>542</v>
      </c>
      <c r="AT2893" s="191" t="s">
        <v>146</v>
      </c>
      <c r="AU2893" s="191" t="s">
        <v>78</v>
      </c>
      <c r="AY2893" s="19" t="s">
        <v>144</v>
      </c>
      <c r="BE2893" s="192">
        <f>IF(N2893="základní",J2893,0)</f>
        <v>0</v>
      </c>
      <c r="BF2893" s="192">
        <f>IF(N2893="snížená",J2893,0)</f>
        <v>0</v>
      </c>
      <c r="BG2893" s="192">
        <f>IF(N2893="zákl. přenesená",J2893,0)</f>
        <v>0</v>
      </c>
      <c r="BH2893" s="192">
        <f>IF(N2893="sníž. přenesená",J2893,0)</f>
        <v>0</v>
      </c>
      <c r="BI2893" s="192">
        <f>IF(N2893="nulová",J2893,0)</f>
        <v>0</v>
      </c>
      <c r="BJ2893" s="19" t="s">
        <v>74</v>
      </c>
      <c r="BK2893" s="192">
        <f>ROUND(I2893*H2893,2)</f>
        <v>0</v>
      </c>
      <c r="BL2893" s="19" t="s">
        <v>542</v>
      </c>
      <c r="BM2893" s="191" t="s">
        <v>3140</v>
      </c>
    </row>
    <row r="2894" spans="1:65" s="2" customFormat="1" ht="10.199999999999999">
      <c r="A2894" s="36"/>
      <c r="B2894" s="37"/>
      <c r="C2894" s="38"/>
      <c r="D2894" s="193" t="s">
        <v>152</v>
      </c>
      <c r="E2894" s="38"/>
      <c r="F2894" s="194" t="s">
        <v>3141</v>
      </c>
      <c r="G2894" s="38"/>
      <c r="H2894" s="38"/>
      <c r="I2894" s="195"/>
      <c r="J2894" s="38"/>
      <c r="K2894" s="38"/>
      <c r="L2894" s="41"/>
      <c r="M2894" s="196"/>
      <c r="N2894" s="197"/>
      <c r="O2894" s="66"/>
      <c r="P2894" s="66"/>
      <c r="Q2894" s="66"/>
      <c r="R2894" s="66"/>
      <c r="S2894" s="66"/>
      <c r="T2894" s="67"/>
      <c r="U2894" s="36"/>
      <c r="V2894" s="36"/>
      <c r="W2894" s="36"/>
      <c r="X2894" s="36"/>
      <c r="Y2894" s="36"/>
      <c r="Z2894" s="36"/>
      <c r="AA2894" s="36"/>
      <c r="AB2894" s="36"/>
      <c r="AC2894" s="36"/>
      <c r="AD2894" s="36"/>
      <c r="AE2894" s="36"/>
      <c r="AT2894" s="19" t="s">
        <v>152</v>
      </c>
      <c r="AU2894" s="19" t="s">
        <v>78</v>
      </c>
    </row>
    <row r="2895" spans="1:65" s="2" customFormat="1" ht="16.5" customHeight="1">
      <c r="A2895" s="36"/>
      <c r="B2895" s="37"/>
      <c r="C2895" s="180" t="s">
        <v>3142</v>
      </c>
      <c r="D2895" s="180" t="s">
        <v>146</v>
      </c>
      <c r="E2895" s="181" t="s">
        <v>3143</v>
      </c>
      <c r="F2895" s="182" t="s">
        <v>3144</v>
      </c>
      <c r="G2895" s="183" t="s">
        <v>653</v>
      </c>
      <c r="H2895" s="184">
        <v>70</v>
      </c>
      <c r="I2895" s="185"/>
      <c r="J2895" s="186">
        <f>ROUND(I2895*H2895,2)</f>
        <v>0</v>
      </c>
      <c r="K2895" s="182" t="s">
        <v>150</v>
      </c>
      <c r="L2895" s="41"/>
      <c r="M2895" s="187" t="s">
        <v>19</v>
      </c>
      <c r="N2895" s="188" t="s">
        <v>40</v>
      </c>
      <c r="O2895" s="66"/>
      <c r="P2895" s="189">
        <f>O2895*H2895</f>
        <v>0</v>
      </c>
      <c r="Q2895" s="189">
        <v>0</v>
      </c>
      <c r="R2895" s="189">
        <f>Q2895*H2895</f>
        <v>0</v>
      </c>
      <c r="S2895" s="189">
        <v>0</v>
      </c>
      <c r="T2895" s="190">
        <f>S2895*H2895</f>
        <v>0</v>
      </c>
      <c r="U2895" s="36"/>
      <c r="V2895" s="36"/>
      <c r="W2895" s="36"/>
      <c r="X2895" s="36"/>
      <c r="Y2895" s="36"/>
      <c r="Z2895" s="36"/>
      <c r="AA2895" s="36"/>
      <c r="AB2895" s="36"/>
      <c r="AC2895" s="36"/>
      <c r="AD2895" s="36"/>
      <c r="AE2895" s="36"/>
      <c r="AR2895" s="191" t="s">
        <v>542</v>
      </c>
      <c r="AT2895" s="191" t="s">
        <v>146</v>
      </c>
      <c r="AU2895" s="191" t="s">
        <v>78</v>
      </c>
      <c r="AY2895" s="19" t="s">
        <v>144</v>
      </c>
      <c r="BE2895" s="192">
        <f>IF(N2895="základní",J2895,0)</f>
        <v>0</v>
      </c>
      <c r="BF2895" s="192">
        <f>IF(N2895="snížená",J2895,0)</f>
        <v>0</v>
      </c>
      <c r="BG2895" s="192">
        <f>IF(N2895="zákl. přenesená",J2895,0)</f>
        <v>0</v>
      </c>
      <c r="BH2895" s="192">
        <f>IF(N2895="sníž. přenesená",J2895,0)</f>
        <v>0</v>
      </c>
      <c r="BI2895" s="192">
        <f>IF(N2895="nulová",J2895,0)</f>
        <v>0</v>
      </c>
      <c r="BJ2895" s="19" t="s">
        <v>74</v>
      </c>
      <c r="BK2895" s="192">
        <f>ROUND(I2895*H2895,2)</f>
        <v>0</v>
      </c>
      <c r="BL2895" s="19" t="s">
        <v>542</v>
      </c>
      <c r="BM2895" s="191" t="s">
        <v>3145</v>
      </c>
    </row>
    <row r="2896" spans="1:65" s="2" customFormat="1" ht="10.199999999999999">
      <c r="A2896" s="36"/>
      <c r="B2896" s="37"/>
      <c r="C2896" s="38"/>
      <c r="D2896" s="193" t="s">
        <v>152</v>
      </c>
      <c r="E2896" s="38"/>
      <c r="F2896" s="194" t="s">
        <v>3146</v>
      </c>
      <c r="G2896" s="38"/>
      <c r="H2896" s="38"/>
      <c r="I2896" s="195"/>
      <c r="J2896" s="38"/>
      <c r="K2896" s="38"/>
      <c r="L2896" s="41"/>
      <c r="M2896" s="196"/>
      <c r="N2896" s="197"/>
      <c r="O2896" s="66"/>
      <c r="P2896" s="66"/>
      <c r="Q2896" s="66"/>
      <c r="R2896" s="66"/>
      <c r="S2896" s="66"/>
      <c r="T2896" s="67"/>
      <c r="U2896" s="36"/>
      <c r="V2896" s="36"/>
      <c r="W2896" s="36"/>
      <c r="X2896" s="36"/>
      <c r="Y2896" s="36"/>
      <c r="Z2896" s="36"/>
      <c r="AA2896" s="36"/>
      <c r="AB2896" s="36"/>
      <c r="AC2896" s="36"/>
      <c r="AD2896" s="36"/>
      <c r="AE2896" s="36"/>
      <c r="AT2896" s="19" t="s">
        <v>152</v>
      </c>
      <c r="AU2896" s="19" t="s">
        <v>78</v>
      </c>
    </row>
    <row r="2897" spans="1:65" s="2" customFormat="1" ht="16.5" customHeight="1">
      <c r="A2897" s="36"/>
      <c r="B2897" s="37"/>
      <c r="C2897" s="180" t="s">
        <v>3147</v>
      </c>
      <c r="D2897" s="180" t="s">
        <v>146</v>
      </c>
      <c r="E2897" s="181" t="s">
        <v>3148</v>
      </c>
      <c r="F2897" s="182" t="s">
        <v>3149</v>
      </c>
      <c r="G2897" s="183" t="s">
        <v>232</v>
      </c>
      <c r="H2897" s="184">
        <v>46.61</v>
      </c>
      <c r="I2897" s="185"/>
      <c r="J2897" s="186">
        <f>ROUND(I2897*H2897,2)</f>
        <v>0</v>
      </c>
      <c r="K2897" s="182" t="s">
        <v>19</v>
      </c>
      <c r="L2897" s="41"/>
      <c r="M2897" s="187" t="s">
        <v>19</v>
      </c>
      <c r="N2897" s="188" t="s">
        <v>40</v>
      </c>
      <c r="O2897" s="66"/>
      <c r="P2897" s="189">
        <f>O2897*H2897</f>
        <v>0</v>
      </c>
      <c r="Q2897" s="189">
        <v>0</v>
      </c>
      <c r="R2897" s="189">
        <f>Q2897*H2897</f>
        <v>0</v>
      </c>
      <c r="S2897" s="189">
        <v>0</v>
      </c>
      <c r="T2897" s="190">
        <f>S2897*H2897</f>
        <v>0</v>
      </c>
      <c r="U2897" s="36"/>
      <c r="V2897" s="36"/>
      <c r="W2897" s="36"/>
      <c r="X2897" s="36"/>
      <c r="Y2897" s="36"/>
      <c r="Z2897" s="36"/>
      <c r="AA2897" s="36"/>
      <c r="AB2897" s="36"/>
      <c r="AC2897" s="36"/>
      <c r="AD2897" s="36"/>
      <c r="AE2897" s="36"/>
      <c r="AR2897" s="191" t="s">
        <v>542</v>
      </c>
      <c r="AT2897" s="191" t="s">
        <v>146</v>
      </c>
      <c r="AU2897" s="191" t="s">
        <v>78</v>
      </c>
      <c r="AY2897" s="19" t="s">
        <v>144</v>
      </c>
      <c r="BE2897" s="192">
        <f>IF(N2897="základní",J2897,0)</f>
        <v>0</v>
      </c>
      <c r="BF2897" s="192">
        <f>IF(N2897="snížená",J2897,0)</f>
        <v>0</v>
      </c>
      <c r="BG2897" s="192">
        <f>IF(N2897="zákl. přenesená",J2897,0)</f>
        <v>0</v>
      </c>
      <c r="BH2897" s="192">
        <f>IF(N2897="sníž. přenesená",J2897,0)</f>
        <v>0</v>
      </c>
      <c r="BI2897" s="192">
        <f>IF(N2897="nulová",J2897,0)</f>
        <v>0</v>
      </c>
      <c r="BJ2897" s="19" t="s">
        <v>74</v>
      </c>
      <c r="BK2897" s="192">
        <f>ROUND(I2897*H2897,2)</f>
        <v>0</v>
      </c>
      <c r="BL2897" s="19" t="s">
        <v>542</v>
      </c>
      <c r="BM2897" s="191" t="s">
        <v>3150</v>
      </c>
    </row>
    <row r="2898" spans="1:65" s="13" customFormat="1" ht="10.199999999999999">
      <c r="B2898" s="198"/>
      <c r="C2898" s="199"/>
      <c r="D2898" s="200" t="s">
        <v>154</v>
      </c>
      <c r="E2898" s="201" t="s">
        <v>19</v>
      </c>
      <c r="F2898" s="202" t="s">
        <v>3151</v>
      </c>
      <c r="G2898" s="199"/>
      <c r="H2898" s="201" t="s">
        <v>19</v>
      </c>
      <c r="I2898" s="203"/>
      <c r="J2898" s="199"/>
      <c r="K2898" s="199"/>
      <c r="L2898" s="204"/>
      <c r="M2898" s="205"/>
      <c r="N2898" s="206"/>
      <c r="O2898" s="206"/>
      <c r="P2898" s="206"/>
      <c r="Q2898" s="206"/>
      <c r="R2898" s="206"/>
      <c r="S2898" s="206"/>
      <c r="T2898" s="207"/>
      <c r="AT2898" s="208" t="s">
        <v>154</v>
      </c>
      <c r="AU2898" s="208" t="s">
        <v>78</v>
      </c>
      <c r="AV2898" s="13" t="s">
        <v>74</v>
      </c>
      <c r="AW2898" s="13" t="s">
        <v>31</v>
      </c>
      <c r="AX2898" s="13" t="s">
        <v>69</v>
      </c>
      <c r="AY2898" s="208" t="s">
        <v>144</v>
      </c>
    </row>
    <row r="2899" spans="1:65" s="14" customFormat="1" ht="10.199999999999999">
      <c r="B2899" s="209"/>
      <c r="C2899" s="210"/>
      <c r="D2899" s="200" t="s">
        <v>154</v>
      </c>
      <c r="E2899" s="211" t="s">
        <v>19</v>
      </c>
      <c r="F2899" s="212" t="s">
        <v>3152</v>
      </c>
      <c r="G2899" s="210"/>
      <c r="H2899" s="213">
        <v>46.61</v>
      </c>
      <c r="I2899" s="214"/>
      <c r="J2899" s="210"/>
      <c r="K2899" s="210"/>
      <c r="L2899" s="215"/>
      <c r="M2899" s="216"/>
      <c r="N2899" s="217"/>
      <c r="O2899" s="217"/>
      <c r="P2899" s="217"/>
      <c r="Q2899" s="217"/>
      <c r="R2899" s="217"/>
      <c r="S2899" s="217"/>
      <c r="T2899" s="218"/>
      <c r="AT2899" s="219" t="s">
        <v>154</v>
      </c>
      <c r="AU2899" s="219" t="s">
        <v>78</v>
      </c>
      <c r="AV2899" s="14" t="s">
        <v>78</v>
      </c>
      <c r="AW2899" s="14" t="s">
        <v>31</v>
      </c>
      <c r="AX2899" s="14" t="s">
        <v>69</v>
      </c>
      <c r="AY2899" s="219" t="s">
        <v>144</v>
      </c>
    </row>
    <row r="2900" spans="1:65" s="15" customFormat="1" ht="10.199999999999999">
      <c r="B2900" s="220"/>
      <c r="C2900" s="221"/>
      <c r="D2900" s="200" t="s">
        <v>154</v>
      </c>
      <c r="E2900" s="222" t="s">
        <v>19</v>
      </c>
      <c r="F2900" s="223" t="s">
        <v>158</v>
      </c>
      <c r="G2900" s="221"/>
      <c r="H2900" s="224">
        <v>46.61</v>
      </c>
      <c r="I2900" s="225"/>
      <c r="J2900" s="221"/>
      <c r="K2900" s="221"/>
      <c r="L2900" s="226"/>
      <c r="M2900" s="227"/>
      <c r="N2900" s="228"/>
      <c r="O2900" s="228"/>
      <c r="P2900" s="228"/>
      <c r="Q2900" s="228"/>
      <c r="R2900" s="228"/>
      <c r="S2900" s="228"/>
      <c r="T2900" s="229"/>
      <c r="AT2900" s="230" t="s">
        <v>154</v>
      </c>
      <c r="AU2900" s="230" t="s">
        <v>78</v>
      </c>
      <c r="AV2900" s="15" t="s">
        <v>106</v>
      </c>
      <c r="AW2900" s="15" t="s">
        <v>31</v>
      </c>
      <c r="AX2900" s="15" t="s">
        <v>74</v>
      </c>
      <c r="AY2900" s="230" t="s">
        <v>144</v>
      </c>
    </row>
    <row r="2901" spans="1:65" s="2" customFormat="1" ht="24.15" customHeight="1">
      <c r="A2901" s="36"/>
      <c r="B2901" s="37"/>
      <c r="C2901" s="180" t="s">
        <v>3153</v>
      </c>
      <c r="D2901" s="180" t="s">
        <v>146</v>
      </c>
      <c r="E2901" s="181" t="s">
        <v>3154</v>
      </c>
      <c r="F2901" s="182" t="s">
        <v>3155</v>
      </c>
      <c r="G2901" s="183" t="s">
        <v>1908</v>
      </c>
      <c r="H2901" s="256"/>
      <c r="I2901" s="185"/>
      <c r="J2901" s="186">
        <f>ROUND(I2901*H2901,2)</f>
        <v>0</v>
      </c>
      <c r="K2901" s="182" t="s">
        <v>150</v>
      </c>
      <c r="L2901" s="41"/>
      <c r="M2901" s="187" t="s">
        <v>19</v>
      </c>
      <c r="N2901" s="188" t="s">
        <v>40</v>
      </c>
      <c r="O2901" s="66"/>
      <c r="P2901" s="189">
        <f>O2901*H2901</f>
        <v>0</v>
      </c>
      <c r="Q2901" s="189">
        <v>0</v>
      </c>
      <c r="R2901" s="189">
        <f>Q2901*H2901</f>
        <v>0</v>
      </c>
      <c r="S2901" s="189">
        <v>0</v>
      </c>
      <c r="T2901" s="190">
        <f>S2901*H2901</f>
        <v>0</v>
      </c>
      <c r="U2901" s="36"/>
      <c r="V2901" s="36"/>
      <c r="W2901" s="36"/>
      <c r="X2901" s="36"/>
      <c r="Y2901" s="36"/>
      <c r="Z2901" s="36"/>
      <c r="AA2901" s="36"/>
      <c r="AB2901" s="36"/>
      <c r="AC2901" s="36"/>
      <c r="AD2901" s="36"/>
      <c r="AE2901" s="36"/>
      <c r="AR2901" s="191" t="s">
        <v>542</v>
      </c>
      <c r="AT2901" s="191" t="s">
        <v>146</v>
      </c>
      <c r="AU2901" s="191" t="s">
        <v>78</v>
      </c>
      <c r="AY2901" s="19" t="s">
        <v>144</v>
      </c>
      <c r="BE2901" s="192">
        <f>IF(N2901="základní",J2901,0)</f>
        <v>0</v>
      </c>
      <c r="BF2901" s="192">
        <f>IF(N2901="snížená",J2901,0)</f>
        <v>0</v>
      </c>
      <c r="BG2901" s="192">
        <f>IF(N2901="zákl. přenesená",J2901,0)</f>
        <v>0</v>
      </c>
      <c r="BH2901" s="192">
        <f>IF(N2901="sníž. přenesená",J2901,0)</f>
        <v>0</v>
      </c>
      <c r="BI2901" s="192">
        <f>IF(N2901="nulová",J2901,0)</f>
        <v>0</v>
      </c>
      <c r="BJ2901" s="19" t="s">
        <v>74</v>
      </c>
      <c r="BK2901" s="192">
        <f>ROUND(I2901*H2901,2)</f>
        <v>0</v>
      </c>
      <c r="BL2901" s="19" t="s">
        <v>542</v>
      </c>
      <c r="BM2901" s="191" t="s">
        <v>3156</v>
      </c>
    </row>
    <row r="2902" spans="1:65" s="2" customFormat="1" ht="10.199999999999999">
      <c r="A2902" s="36"/>
      <c r="B2902" s="37"/>
      <c r="C2902" s="38"/>
      <c r="D2902" s="193" t="s">
        <v>152</v>
      </c>
      <c r="E2902" s="38"/>
      <c r="F2902" s="194" t="s">
        <v>3157</v>
      </c>
      <c r="G2902" s="38"/>
      <c r="H2902" s="38"/>
      <c r="I2902" s="195"/>
      <c r="J2902" s="38"/>
      <c r="K2902" s="38"/>
      <c r="L2902" s="41"/>
      <c r="M2902" s="196"/>
      <c r="N2902" s="197"/>
      <c r="O2902" s="66"/>
      <c r="P2902" s="66"/>
      <c r="Q2902" s="66"/>
      <c r="R2902" s="66"/>
      <c r="S2902" s="66"/>
      <c r="T2902" s="67"/>
      <c r="U2902" s="36"/>
      <c r="V2902" s="36"/>
      <c r="W2902" s="36"/>
      <c r="X2902" s="36"/>
      <c r="Y2902" s="36"/>
      <c r="Z2902" s="36"/>
      <c r="AA2902" s="36"/>
      <c r="AB2902" s="36"/>
      <c r="AC2902" s="36"/>
      <c r="AD2902" s="36"/>
      <c r="AE2902" s="36"/>
      <c r="AT2902" s="19" t="s">
        <v>152</v>
      </c>
      <c r="AU2902" s="19" t="s">
        <v>78</v>
      </c>
    </row>
    <row r="2903" spans="1:65" s="12" customFormat="1" ht="22.8" customHeight="1">
      <c r="B2903" s="164"/>
      <c r="C2903" s="165"/>
      <c r="D2903" s="166" t="s">
        <v>68</v>
      </c>
      <c r="E2903" s="178" t="s">
        <v>3158</v>
      </c>
      <c r="F2903" s="178" t="s">
        <v>3159</v>
      </c>
      <c r="G2903" s="165"/>
      <c r="H2903" s="165"/>
      <c r="I2903" s="168"/>
      <c r="J2903" s="179">
        <f>BK2903</f>
        <v>0</v>
      </c>
      <c r="K2903" s="165"/>
      <c r="L2903" s="170"/>
      <c r="M2903" s="171"/>
      <c r="N2903" s="172"/>
      <c r="O2903" s="172"/>
      <c r="P2903" s="173">
        <f>SUM(P2904:P3013)</f>
        <v>0</v>
      </c>
      <c r="Q2903" s="172"/>
      <c r="R2903" s="173">
        <f>SUM(R2904:R3013)</f>
        <v>1.09996155</v>
      </c>
      <c r="S2903" s="172"/>
      <c r="T2903" s="174">
        <f>SUM(T2904:T3013)</f>
        <v>6.7535999999999999E-2</v>
      </c>
      <c r="AR2903" s="175" t="s">
        <v>78</v>
      </c>
      <c r="AT2903" s="176" t="s">
        <v>68</v>
      </c>
      <c r="AU2903" s="176" t="s">
        <v>74</v>
      </c>
      <c r="AY2903" s="175" t="s">
        <v>144</v>
      </c>
      <c r="BK2903" s="177">
        <f>SUM(BK2904:BK3013)</f>
        <v>0</v>
      </c>
    </row>
    <row r="2904" spans="1:65" s="2" customFormat="1" ht="16.5" customHeight="1">
      <c r="A2904" s="36"/>
      <c r="B2904" s="37"/>
      <c r="C2904" s="180" t="s">
        <v>3160</v>
      </c>
      <c r="D2904" s="180" t="s">
        <v>146</v>
      </c>
      <c r="E2904" s="181" t="s">
        <v>3161</v>
      </c>
      <c r="F2904" s="182" t="s">
        <v>3162</v>
      </c>
      <c r="G2904" s="183" t="s">
        <v>232</v>
      </c>
      <c r="H2904" s="184">
        <v>242.89</v>
      </c>
      <c r="I2904" s="185"/>
      <c r="J2904" s="186">
        <f>ROUND(I2904*H2904,2)</f>
        <v>0</v>
      </c>
      <c r="K2904" s="182" t="s">
        <v>150</v>
      </c>
      <c r="L2904" s="41"/>
      <c r="M2904" s="187" t="s">
        <v>19</v>
      </c>
      <c r="N2904" s="188" t="s">
        <v>40</v>
      </c>
      <c r="O2904" s="66"/>
      <c r="P2904" s="189">
        <f>O2904*H2904</f>
        <v>0</v>
      </c>
      <c r="Q2904" s="189">
        <v>0</v>
      </c>
      <c r="R2904" s="189">
        <f>Q2904*H2904</f>
        <v>0</v>
      </c>
      <c r="S2904" s="189">
        <v>0</v>
      </c>
      <c r="T2904" s="190">
        <f>S2904*H2904</f>
        <v>0</v>
      </c>
      <c r="U2904" s="36"/>
      <c r="V2904" s="36"/>
      <c r="W2904" s="36"/>
      <c r="X2904" s="36"/>
      <c r="Y2904" s="36"/>
      <c r="Z2904" s="36"/>
      <c r="AA2904" s="36"/>
      <c r="AB2904" s="36"/>
      <c r="AC2904" s="36"/>
      <c r="AD2904" s="36"/>
      <c r="AE2904" s="36"/>
      <c r="AR2904" s="191" t="s">
        <v>542</v>
      </c>
      <c r="AT2904" s="191" t="s">
        <v>146</v>
      </c>
      <c r="AU2904" s="191" t="s">
        <v>78</v>
      </c>
      <c r="AY2904" s="19" t="s">
        <v>144</v>
      </c>
      <c r="BE2904" s="192">
        <f>IF(N2904="základní",J2904,0)</f>
        <v>0</v>
      </c>
      <c r="BF2904" s="192">
        <f>IF(N2904="snížená",J2904,0)</f>
        <v>0</v>
      </c>
      <c r="BG2904" s="192">
        <f>IF(N2904="zákl. přenesená",J2904,0)</f>
        <v>0</v>
      </c>
      <c r="BH2904" s="192">
        <f>IF(N2904="sníž. přenesená",J2904,0)</f>
        <v>0</v>
      </c>
      <c r="BI2904" s="192">
        <f>IF(N2904="nulová",J2904,0)</f>
        <v>0</v>
      </c>
      <c r="BJ2904" s="19" t="s">
        <v>74</v>
      </c>
      <c r="BK2904" s="192">
        <f>ROUND(I2904*H2904,2)</f>
        <v>0</v>
      </c>
      <c r="BL2904" s="19" t="s">
        <v>542</v>
      </c>
      <c r="BM2904" s="191" t="s">
        <v>3163</v>
      </c>
    </row>
    <row r="2905" spans="1:65" s="2" customFormat="1" ht="10.199999999999999">
      <c r="A2905" s="36"/>
      <c r="B2905" s="37"/>
      <c r="C2905" s="38"/>
      <c r="D2905" s="193" t="s">
        <v>152</v>
      </c>
      <c r="E2905" s="38"/>
      <c r="F2905" s="194" t="s">
        <v>3164</v>
      </c>
      <c r="G2905" s="38"/>
      <c r="H2905" s="38"/>
      <c r="I2905" s="195"/>
      <c r="J2905" s="38"/>
      <c r="K2905" s="38"/>
      <c r="L2905" s="41"/>
      <c r="M2905" s="196"/>
      <c r="N2905" s="197"/>
      <c r="O2905" s="66"/>
      <c r="P2905" s="66"/>
      <c r="Q2905" s="66"/>
      <c r="R2905" s="66"/>
      <c r="S2905" s="66"/>
      <c r="T2905" s="67"/>
      <c r="U2905" s="36"/>
      <c r="V2905" s="36"/>
      <c r="W2905" s="36"/>
      <c r="X2905" s="36"/>
      <c r="Y2905" s="36"/>
      <c r="Z2905" s="36"/>
      <c r="AA2905" s="36"/>
      <c r="AB2905" s="36"/>
      <c r="AC2905" s="36"/>
      <c r="AD2905" s="36"/>
      <c r="AE2905" s="36"/>
      <c r="AT2905" s="19" t="s">
        <v>152</v>
      </c>
      <c r="AU2905" s="19" t="s">
        <v>78</v>
      </c>
    </row>
    <row r="2906" spans="1:65" s="13" customFormat="1" ht="10.199999999999999">
      <c r="B2906" s="198"/>
      <c r="C2906" s="199"/>
      <c r="D2906" s="200" t="s">
        <v>154</v>
      </c>
      <c r="E2906" s="201" t="s">
        <v>19</v>
      </c>
      <c r="F2906" s="202" t="s">
        <v>3165</v>
      </c>
      <c r="G2906" s="199"/>
      <c r="H2906" s="201" t="s">
        <v>19</v>
      </c>
      <c r="I2906" s="203"/>
      <c r="J2906" s="199"/>
      <c r="K2906" s="199"/>
      <c r="L2906" s="204"/>
      <c r="M2906" s="205"/>
      <c r="N2906" s="206"/>
      <c r="O2906" s="206"/>
      <c r="P2906" s="206"/>
      <c r="Q2906" s="206"/>
      <c r="R2906" s="206"/>
      <c r="S2906" s="206"/>
      <c r="T2906" s="207"/>
      <c r="AT2906" s="208" t="s">
        <v>154</v>
      </c>
      <c r="AU2906" s="208" t="s">
        <v>78</v>
      </c>
      <c r="AV2906" s="13" t="s">
        <v>74</v>
      </c>
      <c r="AW2906" s="13" t="s">
        <v>31</v>
      </c>
      <c r="AX2906" s="13" t="s">
        <v>69</v>
      </c>
      <c r="AY2906" s="208" t="s">
        <v>144</v>
      </c>
    </row>
    <row r="2907" spans="1:65" s="13" customFormat="1" ht="10.199999999999999">
      <c r="B2907" s="198"/>
      <c r="C2907" s="199"/>
      <c r="D2907" s="200" t="s">
        <v>154</v>
      </c>
      <c r="E2907" s="201" t="s">
        <v>19</v>
      </c>
      <c r="F2907" s="202" t="s">
        <v>3166</v>
      </c>
      <c r="G2907" s="199"/>
      <c r="H2907" s="201" t="s">
        <v>19</v>
      </c>
      <c r="I2907" s="203"/>
      <c r="J2907" s="199"/>
      <c r="K2907" s="199"/>
      <c r="L2907" s="204"/>
      <c r="M2907" s="205"/>
      <c r="N2907" s="206"/>
      <c r="O2907" s="206"/>
      <c r="P2907" s="206"/>
      <c r="Q2907" s="206"/>
      <c r="R2907" s="206"/>
      <c r="S2907" s="206"/>
      <c r="T2907" s="207"/>
      <c r="AT2907" s="208" t="s">
        <v>154</v>
      </c>
      <c r="AU2907" s="208" t="s">
        <v>78</v>
      </c>
      <c r="AV2907" s="13" t="s">
        <v>74</v>
      </c>
      <c r="AW2907" s="13" t="s">
        <v>31</v>
      </c>
      <c r="AX2907" s="13" t="s">
        <v>69</v>
      </c>
      <c r="AY2907" s="208" t="s">
        <v>144</v>
      </c>
    </row>
    <row r="2908" spans="1:65" s="14" customFormat="1" ht="10.199999999999999">
      <c r="B2908" s="209"/>
      <c r="C2908" s="210"/>
      <c r="D2908" s="200" t="s">
        <v>154</v>
      </c>
      <c r="E2908" s="211" t="s">
        <v>19</v>
      </c>
      <c r="F2908" s="212" t="s">
        <v>3167</v>
      </c>
      <c r="G2908" s="210"/>
      <c r="H2908" s="213">
        <v>242.89</v>
      </c>
      <c r="I2908" s="214"/>
      <c r="J2908" s="210"/>
      <c r="K2908" s="210"/>
      <c r="L2908" s="215"/>
      <c r="M2908" s="216"/>
      <c r="N2908" s="217"/>
      <c r="O2908" s="217"/>
      <c r="P2908" s="217"/>
      <c r="Q2908" s="217"/>
      <c r="R2908" s="217"/>
      <c r="S2908" s="217"/>
      <c r="T2908" s="218"/>
      <c r="AT2908" s="219" t="s">
        <v>154</v>
      </c>
      <c r="AU2908" s="219" t="s">
        <v>78</v>
      </c>
      <c r="AV2908" s="14" t="s">
        <v>78</v>
      </c>
      <c r="AW2908" s="14" t="s">
        <v>31</v>
      </c>
      <c r="AX2908" s="14" t="s">
        <v>69</v>
      </c>
      <c r="AY2908" s="219" t="s">
        <v>144</v>
      </c>
    </row>
    <row r="2909" spans="1:65" s="15" customFormat="1" ht="10.199999999999999">
      <c r="B2909" s="220"/>
      <c r="C2909" s="221"/>
      <c r="D2909" s="200" t="s">
        <v>154</v>
      </c>
      <c r="E2909" s="222" t="s">
        <v>19</v>
      </c>
      <c r="F2909" s="223" t="s">
        <v>158</v>
      </c>
      <c r="G2909" s="221"/>
      <c r="H2909" s="224">
        <v>242.89</v>
      </c>
      <c r="I2909" s="225"/>
      <c r="J2909" s="221"/>
      <c r="K2909" s="221"/>
      <c r="L2909" s="226"/>
      <c r="M2909" s="227"/>
      <c r="N2909" s="228"/>
      <c r="O2909" s="228"/>
      <c r="P2909" s="228"/>
      <c r="Q2909" s="228"/>
      <c r="R2909" s="228"/>
      <c r="S2909" s="228"/>
      <c r="T2909" s="229"/>
      <c r="AT2909" s="230" t="s">
        <v>154</v>
      </c>
      <c r="AU2909" s="230" t="s">
        <v>78</v>
      </c>
      <c r="AV2909" s="15" t="s">
        <v>106</v>
      </c>
      <c r="AW2909" s="15" t="s">
        <v>31</v>
      </c>
      <c r="AX2909" s="15" t="s">
        <v>74</v>
      </c>
      <c r="AY2909" s="230" t="s">
        <v>144</v>
      </c>
    </row>
    <row r="2910" spans="1:65" s="2" customFormat="1" ht="16.5" customHeight="1">
      <c r="A2910" s="36"/>
      <c r="B2910" s="37"/>
      <c r="C2910" s="180" t="s">
        <v>3168</v>
      </c>
      <c r="D2910" s="180" t="s">
        <v>146</v>
      </c>
      <c r="E2910" s="181" t="s">
        <v>3169</v>
      </c>
      <c r="F2910" s="182" t="s">
        <v>3170</v>
      </c>
      <c r="G2910" s="183" t="s">
        <v>232</v>
      </c>
      <c r="H2910" s="184">
        <v>271.95999999999998</v>
      </c>
      <c r="I2910" s="185"/>
      <c r="J2910" s="186">
        <f>ROUND(I2910*H2910,2)</f>
        <v>0</v>
      </c>
      <c r="K2910" s="182" t="s">
        <v>150</v>
      </c>
      <c r="L2910" s="41"/>
      <c r="M2910" s="187" t="s">
        <v>19</v>
      </c>
      <c r="N2910" s="188" t="s">
        <v>40</v>
      </c>
      <c r="O2910" s="66"/>
      <c r="P2910" s="189">
        <f>O2910*H2910</f>
        <v>0</v>
      </c>
      <c r="Q2910" s="189">
        <v>2.0000000000000001E-4</v>
      </c>
      <c r="R2910" s="189">
        <f>Q2910*H2910</f>
        <v>5.4391999999999996E-2</v>
      </c>
      <c r="S2910" s="189">
        <v>0</v>
      </c>
      <c r="T2910" s="190">
        <f>S2910*H2910</f>
        <v>0</v>
      </c>
      <c r="U2910" s="36"/>
      <c r="V2910" s="36"/>
      <c r="W2910" s="36"/>
      <c r="X2910" s="36"/>
      <c r="Y2910" s="36"/>
      <c r="Z2910" s="36"/>
      <c r="AA2910" s="36"/>
      <c r="AB2910" s="36"/>
      <c r="AC2910" s="36"/>
      <c r="AD2910" s="36"/>
      <c r="AE2910" s="36"/>
      <c r="AR2910" s="191" t="s">
        <v>542</v>
      </c>
      <c r="AT2910" s="191" t="s">
        <v>146</v>
      </c>
      <c r="AU2910" s="191" t="s">
        <v>78</v>
      </c>
      <c r="AY2910" s="19" t="s">
        <v>144</v>
      </c>
      <c r="BE2910" s="192">
        <f>IF(N2910="základní",J2910,0)</f>
        <v>0</v>
      </c>
      <c r="BF2910" s="192">
        <f>IF(N2910="snížená",J2910,0)</f>
        <v>0</v>
      </c>
      <c r="BG2910" s="192">
        <f>IF(N2910="zákl. přenesená",J2910,0)</f>
        <v>0</v>
      </c>
      <c r="BH2910" s="192">
        <f>IF(N2910="sníž. přenesená",J2910,0)</f>
        <v>0</v>
      </c>
      <c r="BI2910" s="192">
        <f>IF(N2910="nulová",J2910,0)</f>
        <v>0</v>
      </c>
      <c r="BJ2910" s="19" t="s">
        <v>74</v>
      </c>
      <c r="BK2910" s="192">
        <f>ROUND(I2910*H2910,2)</f>
        <v>0</v>
      </c>
      <c r="BL2910" s="19" t="s">
        <v>542</v>
      </c>
      <c r="BM2910" s="191" t="s">
        <v>3171</v>
      </c>
    </row>
    <row r="2911" spans="1:65" s="2" customFormat="1" ht="10.199999999999999">
      <c r="A2911" s="36"/>
      <c r="B2911" s="37"/>
      <c r="C2911" s="38"/>
      <c r="D2911" s="193" t="s">
        <v>152</v>
      </c>
      <c r="E2911" s="38"/>
      <c r="F2911" s="194" t="s">
        <v>3172</v>
      </c>
      <c r="G2911" s="38"/>
      <c r="H2911" s="38"/>
      <c r="I2911" s="195"/>
      <c r="J2911" s="38"/>
      <c r="K2911" s="38"/>
      <c r="L2911" s="41"/>
      <c r="M2911" s="196"/>
      <c r="N2911" s="197"/>
      <c r="O2911" s="66"/>
      <c r="P2911" s="66"/>
      <c r="Q2911" s="66"/>
      <c r="R2911" s="66"/>
      <c r="S2911" s="66"/>
      <c r="T2911" s="67"/>
      <c r="U2911" s="36"/>
      <c r="V2911" s="36"/>
      <c r="W2911" s="36"/>
      <c r="X2911" s="36"/>
      <c r="Y2911" s="36"/>
      <c r="Z2911" s="36"/>
      <c r="AA2911" s="36"/>
      <c r="AB2911" s="36"/>
      <c r="AC2911" s="36"/>
      <c r="AD2911" s="36"/>
      <c r="AE2911" s="36"/>
      <c r="AT2911" s="19" t="s">
        <v>152</v>
      </c>
      <c r="AU2911" s="19" t="s">
        <v>78</v>
      </c>
    </row>
    <row r="2912" spans="1:65" s="13" customFormat="1" ht="10.199999999999999">
      <c r="B2912" s="198"/>
      <c r="C2912" s="199"/>
      <c r="D2912" s="200" t="s">
        <v>154</v>
      </c>
      <c r="E2912" s="201" t="s">
        <v>19</v>
      </c>
      <c r="F2912" s="202" t="s">
        <v>3165</v>
      </c>
      <c r="G2912" s="199"/>
      <c r="H2912" s="201" t="s">
        <v>19</v>
      </c>
      <c r="I2912" s="203"/>
      <c r="J2912" s="199"/>
      <c r="K2912" s="199"/>
      <c r="L2912" s="204"/>
      <c r="M2912" s="205"/>
      <c r="N2912" s="206"/>
      <c r="O2912" s="206"/>
      <c r="P2912" s="206"/>
      <c r="Q2912" s="206"/>
      <c r="R2912" s="206"/>
      <c r="S2912" s="206"/>
      <c r="T2912" s="207"/>
      <c r="AT2912" s="208" t="s">
        <v>154</v>
      </c>
      <c r="AU2912" s="208" t="s">
        <v>78</v>
      </c>
      <c r="AV2912" s="13" t="s">
        <v>74</v>
      </c>
      <c r="AW2912" s="13" t="s">
        <v>31</v>
      </c>
      <c r="AX2912" s="13" t="s">
        <v>69</v>
      </c>
      <c r="AY2912" s="208" t="s">
        <v>144</v>
      </c>
    </row>
    <row r="2913" spans="1:65" s="13" customFormat="1" ht="10.199999999999999">
      <c r="B2913" s="198"/>
      <c r="C2913" s="199"/>
      <c r="D2913" s="200" t="s">
        <v>154</v>
      </c>
      <c r="E2913" s="201" t="s">
        <v>19</v>
      </c>
      <c r="F2913" s="202" t="s">
        <v>3166</v>
      </c>
      <c r="G2913" s="199"/>
      <c r="H2913" s="201" t="s">
        <v>19</v>
      </c>
      <c r="I2913" s="203"/>
      <c r="J2913" s="199"/>
      <c r="K2913" s="199"/>
      <c r="L2913" s="204"/>
      <c r="M2913" s="205"/>
      <c r="N2913" s="206"/>
      <c r="O2913" s="206"/>
      <c r="P2913" s="206"/>
      <c r="Q2913" s="206"/>
      <c r="R2913" s="206"/>
      <c r="S2913" s="206"/>
      <c r="T2913" s="207"/>
      <c r="AT2913" s="208" t="s">
        <v>154</v>
      </c>
      <c r="AU2913" s="208" t="s">
        <v>78</v>
      </c>
      <c r="AV2913" s="13" t="s">
        <v>74</v>
      </c>
      <c r="AW2913" s="13" t="s">
        <v>31</v>
      </c>
      <c r="AX2913" s="13" t="s">
        <v>69</v>
      </c>
      <c r="AY2913" s="208" t="s">
        <v>144</v>
      </c>
    </row>
    <row r="2914" spans="1:65" s="14" customFormat="1" ht="10.199999999999999">
      <c r="B2914" s="209"/>
      <c r="C2914" s="210"/>
      <c r="D2914" s="200" t="s">
        <v>154</v>
      </c>
      <c r="E2914" s="211" t="s">
        <v>19</v>
      </c>
      <c r="F2914" s="212" t="s">
        <v>3167</v>
      </c>
      <c r="G2914" s="210"/>
      <c r="H2914" s="213">
        <v>242.89</v>
      </c>
      <c r="I2914" s="214"/>
      <c r="J2914" s="210"/>
      <c r="K2914" s="210"/>
      <c r="L2914" s="215"/>
      <c r="M2914" s="216"/>
      <c r="N2914" s="217"/>
      <c r="O2914" s="217"/>
      <c r="P2914" s="217"/>
      <c r="Q2914" s="217"/>
      <c r="R2914" s="217"/>
      <c r="S2914" s="217"/>
      <c r="T2914" s="218"/>
      <c r="AT2914" s="219" t="s">
        <v>154</v>
      </c>
      <c r="AU2914" s="219" t="s">
        <v>78</v>
      </c>
      <c r="AV2914" s="14" t="s">
        <v>78</v>
      </c>
      <c r="AW2914" s="14" t="s">
        <v>31</v>
      </c>
      <c r="AX2914" s="14" t="s">
        <v>69</v>
      </c>
      <c r="AY2914" s="219" t="s">
        <v>144</v>
      </c>
    </row>
    <row r="2915" spans="1:65" s="13" customFormat="1" ht="10.199999999999999">
      <c r="B2915" s="198"/>
      <c r="C2915" s="199"/>
      <c r="D2915" s="200" t="s">
        <v>154</v>
      </c>
      <c r="E2915" s="201" t="s">
        <v>19</v>
      </c>
      <c r="F2915" s="202" t="s">
        <v>3173</v>
      </c>
      <c r="G2915" s="199"/>
      <c r="H2915" s="201" t="s">
        <v>19</v>
      </c>
      <c r="I2915" s="203"/>
      <c r="J2915" s="199"/>
      <c r="K2915" s="199"/>
      <c r="L2915" s="204"/>
      <c r="M2915" s="205"/>
      <c r="N2915" s="206"/>
      <c r="O2915" s="206"/>
      <c r="P2915" s="206"/>
      <c r="Q2915" s="206"/>
      <c r="R2915" s="206"/>
      <c r="S2915" s="206"/>
      <c r="T2915" s="207"/>
      <c r="AT2915" s="208" t="s">
        <v>154</v>
      </c>
      <c r="AU2915" s="208" t="s">
        <v>78</v>
      </c>
      <c r="AV2915" s="13" t="s">
        <v>74</v>
      </c>
      <c r="AW2915" s="13" t="s">
        <v>31</v>
      </c>
      <c r="AX2915" s="13" t="s">
        <v>69</v>
      </c>
      <c r="AY2915" s="208" t="s">
        <v>144</v>
      </c>
    </row>
    <row r="2916" spans="1:65" s="13" customFormat="1" ht="10.199999999999999">
      <c r="B2916" s="198"/>
      <c r="C2916" s="199"/>
      <c r="D2916" s="200" t="s">
        <v>154</v>
      </c>
      <c r="E2916" s="201" t="s">
        <v>19</v>
      </c>
      <c r="F2916" s="202" t="s">
        <v>3174</v>
      </c>
      <c r="G2916" s="199"/>
      <c r="H2916" s="201" t="s">
        <v>19</v>
      </c>
      <c r="I2916" s="203"/>
      <c r="J2916" s="199"/>
      <c r="K2916" s="199"/>
      <c r="L2916" s="204"/>
      <c r="M2916" s="205"/>
      <c r="N2916" s="206"/>
      <c r="O2916" s="206"/>
      <c r="P2916" s="206"/>
      <c r="Q2916" s="206"/>
      <c r="R2916" s="206"/>
      <c r="S2916" s="206"/>
      <c r="T2916" s="207"/>
      <c r="AT2916" s="208" t="s">
        <v>154</v>
      </c>
      <c r="AU2916" s="208" t="s">
        <v>78</v>
      </c>
      <c r="AV2916" s="13" t="s">
        <v>74</v>
      </c>
      <c r="AW2916" s="13" t="s">
        <v>31</v>
      </c>
      <c r="AX2916" s="13" t="s">
        <v>69</v>
      </c>
      <c r="AY2916" s="208" t="s">
        <v>144</v>
      </c>
    </row>
    <row r="2917" spans="1:65" s="14" customFormat="1" ht="10.199999999999999">
      <c r="B2917" s="209"/>
      <c r="C2917" s="210"/>
      <c r="D2917" s="200" t="s">
        <v>154</v>
      </c>
      <c r="E2917" s="211" t="s">
        <v>19</v>
      </c>
      <c r="F2917" s="212" t="s">
        <v>3175</v>
      </c>
      <c r="G2917" s="210"/>
      <c r="H2917" s="213">
        <v>29.07</v>
      </c>
      <c r="I2917" s="214"/>
      <c r="J2917" s="210"/>
      <c r="K2917" s="210"/>
      <c r="L2917" s="215"/>
      <c r="M2917" s="216"/>
      <c r="N2917" s="217"/>
      <c r="O2917" s="217"/>
      <c r="P2917" s="217"/>
      <c r="Q2917" s="217"/>
      <c r="R2917" s="217"/>
      <c r="S2917" s="217"/>
      <c r="T2917" s="218"/>
      <c r="AT2917" s="219" t="s">
        <v>154</v>
      </c>
      <c r="AU2917" s="219" t="s">
        <v>78</v>
      </c>
      <c r="AV2917" s="14" t="s">
        <v>78</v>
      </c>
      <c r="AW2917" s="14" t="s">
        <v>31</v>
      </c>
      <c r="AX2917" s="14" t="s">
        <v>69</v>
      </c>
      <c r="AY2917" s="219" t="s">
        <v>144</v>
      </c>
    </row>
    <row r="2918" spans="1:65" s="15" customFormat="1" ht="10.199999999999999">
      <c r="B2918" s="220"/>
      <c r="C2918" s="221"/>
      <c r="D2918" s="200" t="s">
        <v>154</v>
      </c>
      <c r="E2918" s="222" t="s">
        <v>19</v>
      </c>
      <c r="F2918" s="223" t="s">
        <v>158</v>
      </c>
      <c r="G2918" s="221"/>
      <c r="H2918" s="224">
        <v>271.95999999999998</v>
      </c>
      <c r="I2918" s="225"/>
      <c r="J2918" s="221"/>
      <c r="K2918" s="221"/>
      <c r="L2918" s="226"/>
      <c r="M2918" s="227"/>
      <c r="N2918" s="228"/>
      <c r="O2918" s="228"/>
      <c r="P2918" s="228"/>
      <c r="Q2918" s="228"/>
      <c r="R2918" s="228"/>
      <c r="S2918" s="228"/>
      <c r="T2918" s="229"/>
      <c r="AT2918" s="230" t="s">
        <v>154</v>
      </c>
      <c r="AU2918" s="230" t="s">
        <v>78</v>
      </c>
      <c r="AV2918" s="15" t="s">
        <v>106</v>
      </c>
      <c r="AW2918" s="15" t="s">
        <v>31</v>
      </c>
      <c r="AX2918" s="15" t="s">
        <v>74</v>
      </c>
      <c r="AY2918" s="230" t="s">
        <v>144</v>
      </c>
    </row>
    <row r="2919" spans="1:65" s="2" customFormat="1" ht="16.5" customHeight="1">
      <c r="A2919" s="36"/>
      <c r="B2919" s="37"/>
      <c r="C2919" s="180" t="s">
        <v>3176</v>
      </c>
      <c r="D2919" s="180" t="s">
        <v>146</v>
      </c>
      <c r="E2919" s="181" t="s">
        <v>3177</v>
      </c>
      <c r="F2919" s="182" t="s">
        <v>3178</v>
      </c>
      <c r="G2919" s="183" t="s">
        <v>232</v>
      </c>
      <c r="H2919" s="184">
        <v>271.95999999999998</v>
      </c>
      <c r="I2919" s="185"/>
      <c r="J2919" s="186">
        <f>ROUND(I2919*H2919,2)</f>
        <v>0</v>
      </c>
      <c r="K2919" s="182" t="s">
        <v>19</v>
      </c>
      <c r="L2919" s="41"/>
      <c r="M2919" s="187" t="s">
        <v>19</v>
      </c>
      <c r="N2919" s="188" t="s">
        <v>40</v>
      </c>
      <c r="O2919" s="66"/>
      <c r="P2919" s="189">
        <f>O2919*H2919</f>
        <v>0</v>
      </c>
      <c r="Q2919" s="189">
        <v>5.0000000000000001E-4</v>
      </c>
      <c r="R2919" s="189">
        <f>Q2919*H2919</f>
        <v>0.13597999999999999</v>
      </c>
      <c r="S2919" s="189">
        <v>0</v>
      </c>
      <c r="T2919" s="190">
        <f>S2919*H2919</f>
        <v>0</v>
      </c>
      <c r="U2919" s="36"/>
      <c r="V2919" s="36"/>
      <c r="W2919" s="36"/>
      <c r="X2919" s="36"/>
      <c r="Y2919" s="36"/>
      <c r="Z2919" s="36"/>
      <c r="AA2919" s="36"/>
      <c r="AB2919" s="36"/>
      <c r="AC2919" s="36"/>
      <c r="AD2919" s="36"/>
      <c r="AE2919" s="36"/>
      <c r="AR2919" s="191" t="s">
        <v>542</v>
      </c>
      <c r="AT2919" s="191" t="s">
        <v>146</v>
      </c>
      <c r="AU2919" s="191" t="s">
        <v>78</v>
      </c>
      <c r="AY2919" s="19" t="s">
        <v>144</v>
      </c>
      <c r="BE2919" s="192">
        <f>IF(N2919="základní",J2919,0)</f>
        <v>0</v>
      </c>
      <c r="BF2919" s="192">
        <f>IF(N2919="snížená",J2919,0)</f>
        <v>0</v>
      </c>
      <c r="BG2919" s="192">
        <f>IF(N2919="zákl. přenesená",J2919,0)</f>
        <v>0</v>
      </c>
      <c r="BH2919" s="192">
        <f>IF(N2919="sníž. přenesená",J2919,0)</f>
        <v>0</v>
      </c>
      <c r="BI2919" s="192">
        <f>IF(N2919="nulová",J2919,0)</f>
        <v>0</v>
      </c>
      <c r="BJ2919" s="19" t="s">
        <v>74</v>
      </c>
      <c r="BK2919" s="192">
        <f>ROUND(I2919*H2919,2)</f>
        <v>0</v>
      </c>
      <c r="BL2919" s="19" t="s">
        <v>542</v>
      </c>
      <c r="BM2919" s="191" t="s">
        <v>3179</v>
      </c>
    </row>
    <row r="2920" spans="1:65" s="13" customFormat="1" ht="10.199999999999999">
      <c r="B2920" s="198"/>
      <c r="C2920" s="199"/>
      <c r="D2920" s="200" t="s">
        <v>154</v>
      </c>
      <c r="E2920" s="201" t="s">
        <v>19</v>
      </c>
      <c r="F2920" s="202" t="s">
        <v>3165</v>
      </c>
      <c r="G2920" s="199"/>
      <c r="H2920" s="201" t="s">
        <v>19</v>
      </c>
      <c r="I2920" s="203"/>
      <c r="J2920" s="199"/>
      <c r="K2920" s="199"/>
      <c r="L2920" s="204"/>
      <c r="M2920" s="205"/>
      <c r="N2920" s="206"/>
      <c r="O2920" s="206"/>
      <c r="P2920" s="206"/>
      <c r="Q2920" s="206"/>
      <c r="R2920" s="206"/>
      <c r="S2920" s="206"/>
      <c r="T2920" s="207"/>
      <c r="AT2920" s="208" t="s">
        <v>154</v>
      </c>
      <c r="AU2920" s="208" t="s">
        <v>78</v>
      </c>
      <c r="AV2920" s="13" t="s">
        <v>74</v>
      </c>
      <c r="AW2920" s="13" t="s">
        <v>31</v>
      </c>
      <c r="AX2920" s="13" t="s">
        <v>69</v>
      </c>
      <c r="AY2920" s="208" t="s">
        <v>144</v>
      </c>
    </row>
    <row r="2921" spans="1:65" s="13" customFormat="1" ht="10.199999999999999">
      <c r="B2921" s="198"/>
      <c r="C2921" s="199"/>
      <c r="D2921" s="200" t="s">
        <v>154</v>
      </c>
      <c r="E2921" s="201" t="s">
        <v>19</v>
      </c>
      <c r="F2921" s="202" t="s">
        <v>3166</v>
      </c>
      <c r="G2921" s="199"/>
      <c r="H2921" s="201" t="s">
        <v>19</v>
      </c>
      <c r="I2921" s="203"/>
      <c r="J2921" s="199"/>
      <c r="K2921" s="199"/>
      <c r="L2921" s="204"/>
      <c r="M2921" s="205"/>
      <c r="N2921" s="206"/>
      <c r="O2921" s="206"/>
      <c r="P2921" s="206"/>
      <c r="Q2921" s="206"/>
      <c r="R2921" s="206"/>
      <c r="S2921" s="206"/>
      <c r="T2921" s="207"/>
      <c r="AT2921" s="208" t="s">
        <v>154</v>
      </c>
      <c r="AU2921" s="208" t="s">
        <v>78</v>
      </c>
      <c r="AV2921" s="13" t="s">
        <v>74</v>
      </c>
      <c r="AW2921" s="13" t="s">
        <v>31</v>
      </c>
      <c r="AX2921" s="13" t="s">
        <v>69</v>
      </c>
      <c r="AY2921" s="208" t="s">
        <v>144</v>
      </c>
    </row>
    <row r="2922" spans="1:65" s="14" customFormat="1" ht="10.199999999999999">
      <c r="B2922" s="209"/>
      <c r="C2922" s="210"/>
      <c r="D2922" s="200" t="s">
        <v>154</v>
      </c>
      <c r="E2922" s="211" t="s">
        <v>19</v>
      </c>
      <c r="F2922" s="212" t="s">
        <v>3167</v>
      </c>
      <c r="G2922" s="210"/>
      <c r="H2922" s="213">
        <v>242.89</v>
      </c>
      <c r="I2922" s="214"/>
      <c r="J2922" s="210"/>
      <c r="K2922" s="210"/>
      <c r="L2922" s="215"/>
      <c r="M2922" s="216"/>
      <c r="N2922" s="217"/>
      <c r="O2922" s="217"/>
      <c r="P2922" s="217"/>
      <c r="Q2922" s="217"/>
      <c r="R2922" s="217"/>
      <c r="S2922" s="217"/>
      <c r="T2922" s="218"/>
      <c r="AT2922" s="219" t="s">
        <v>154</v>
      </c>
      <c r="AU2922" s="219" t="s">
        <v>78</v>
      </c>
      <c r="AV2922" s="14" t="s">
        <v>78</v>
      </c>
      <c r="AW2922" s="14" t="s">
        <v>31</v>
      </c>
      <c r="AX2922" s="14" t="s">
        <v>69</v>
      </c>
      <c r="AY2922" s="219" t="s">
        <v>144</v>
      </c>
    </row>
    <row r="2923" spans="1:65" s="13" customFormat="1" ht="10.199999999999999">
      <c r="B2923" s="198"/>
      <c r="C2923" s="199"/>
      <c r="D2923" s="200" t="s">
        <v>154</v>
      </c>
      <c r="E2923" s="201" t="s">
        <v>19</v>
      </c>
      <c r="F2923" s="202" t="s">
        <v>3173</v>
      </c>
      <c r="G2923" s="199"/>
      <c r="H2923" s="201" t="s">
        <v>19</v>
      </c>
      <c r="I2923" s="203"/>
      <c r="J2923" s="199"/>
      <c r="K2923" s="199"/>
      <c r="L2923" s="204"/>
      <c r="M2923" s="205"/>
      <c r="N2923" s="206"/>
      <c r="O2923" s="206"/>
      <c r="P2923" s="206"/>
      <c r="Q2923" s="206"/>
      <c r="R2923" s="206"/>
      <c r="S2923" s="206"/>
      <c r="T2923" s="207"/>
      <c r="AT2923" s="208" t="s">
        <v>154</v>
      </c>
      <c r="AU2923" s="208" t="s">
        <v>78</v>
      </c>
      <c r="AV2923" s="13" t="s">
        <v>74</v>
      </c>
      <c r="AW2923" s="13" t="s">
        <v>31</v>
      </c>
      <c r="AX2923" s="13" t="s">
        <v>69</v>
      </c>
      <c r="AY2923" s="208" t="s">
        <v>144</v>
      </c>
    </row>
    <row r="2924" spans="1:65" s="13" customFormat="1" ht="10.199999999999999">
      <c r="B2924" s="198"/>
      <c r="C2924" s="199"/>
      <c r="D2924" s="200" t="s">
        <v>154</v>
      </c>
      <c r="E2924" s="201" t="s">
        <v>19</v>
      </c>
      <c r="F2924" s="202" t="s">
        <v>3174</v>
      </c>
      <c r="G2924" s="199"/>
      <c r="H2924" s="201" t="s">
        <v>19</v>
      </c>
      <c r="I2924" s="203"/>
      <c r="J2924" s="199"/>
      <c r="K2924" s="199"/>
      <c r="L2924" s="204"/>
      <c r="M2924" s="205"/>
      <c r="N2924" s="206"/>
      <c r="O2924" s="206"/>
      <c r="P2924" s="206"/>
      <c r="Q2924" s="206"/>
      <c r="R2924" s="206"/>
      <c r="S2924" s="206"/>
      <c r="T2924" s="207"/>
      <c r="AT2924" s="208" t="s">
        <v>154</v>
      </c>
      <c r="AU2924" s="208" t="s">
        <v>78</v>
      </c>
      <c r="AV2924" s="13" t="s">
        <v>74</v>
      </c>
      <c r="AW2924" s="13" t="s">
        <v>31</v>
      </c>
      <c r="AX2924" s="13" t="s">
        <v>69</v>
      </c>
      <c r="AY2924" s="208" t="s">
        <v>144</v>
      </c>
    </row>
    <row r="2925" spans="1:65" s="14" customFormat="1" ht="10.199999999999999">
      <c r="B2925" s="209"/>
      <c r="C2925" s="210"/>
      <c r="D2925" s="200" t="s">
        <v>154</v>
      </c>
      <c r="E2925" s="211" t="s">
        <v>19</v>
      </c>
      <c r="F2925" s="212" t="s">
        <v>3175</v>
      </c>
      <c r="G2925" s="210"/>
      <c r="H2925" s="213">
        <v>29.07</v>
      </c>
      <c r="I2925" s="214"/>
      <c r="J2925" s="210"/>
      <c r="K2925" s="210"/>
      <c r="L2925" s="215"/>
      <c r="M2925" s="216"/>
      <c r="N2925" s="217"/>
      <c r="O2925" s="217"/>
      <c r="P2925" s="217"/>
      <c r="Q2925" s="217"/>
      <c r="R2925" s="217"/>
      <c r="S2925" s="217"/>
      <c r="T2925" s="218"/>
      <c r="AT2925" s="219" t="s">
        <v>154</v>
      </c>
      <c r="AU2925" s="219" t="s">
        <v>78</v>
      </c>
      <c r="AV2925" s="14" t="s">
        <v>78</v>
      </c>
      <c r="AW2925" s="14" t="s">
        <v>31</v>
      </c>
      <c r="AX2925" s="14" t="s">
        <v>69</v>
      </c>
      <c r="AY2925" s="219" t="s">
        <v>144</v>
      </c>
    </row>
    <row r="2926" spans="1:65" s="15" customFormat="1" ht="10.199999999999999">
      <c r="B2926" s="220"/>
      <c r="C2926" s="221"/>
      <c r="D2926" s="200" t="s">
        <v>154</v>
      </c>
      <c r="E2926" s="222" t="s">
        <v>19</v>
      </c>
      <c r="F2926" s="223" t="s">
        <v>158</v>
      </c>
      <c r="G2926" s="221"/>
      <c r="H2926" s="224">
        <v>271.95999999999998</v>
      </c>
      <c r="I2926" s="225"/>
      <c r="J2926" s="221"/>
      <c r="K2926" s="221"/>
      <c r="L2926" s="226"/>
      <c r="M2926" s="227"/>
      <c r="N2926" s="228"/>
      <c r="O2926" s="228"/>
      <c r="P2926" s="228"/>
      <c r="Q2926" s="228"/>
      <c r="R2926" s="228"/>
      <c r="S2926" s="228"/>
      <c r="T2926" s="229"/>
      <c r="AT2926" s="230" t="s">
        <v>154</v>
      </c>
      <c r="AU2926" s="230" t="s">
        <v>78</v>
      </c>
      <c r="AV2926" s="15" t="s">
        <v>106</v>
      </c>
      <c r="AW2926" s="15" t="s">
        <v>31</v>
      </c>
      <c r="AX2926" s="15" t="s">
        <v>74</v>
      </c>
      <c r="AY2926" s="230" t="s">
        <v>144</v>
      </c>
    </row>
    <row r="2927" spans="1:65" s="2" customFormat="1" ht="16.5" customHeight="1">
      <c r="A2927" s="36"/>
      <c r="B2927" s="37"/>
      <c r="C2927" s="180" t="s">
        <v>3180</v>
      </c>
      <c r="D2927" s="180" t="s">
        <v>146</v>
      </c>
      <c r="E2927" s="181" t="s">
        <v>3181</v>
      </c>
      <c r="F2927" s="182" t="s">
        <v>3182</v>
      </c>
      <c r="G2927" s="183" t="s">
        <v>232</v>
      </c>
      <c r="H2927" s="184">
        <v>19.62</v>
      </c>
      <c r="I2927" s="185"/>
      <c r="J2927" s="186">
        <f>ROUND(I2927*H2927,2)</f>
        <v>0</v>
      </c>
      <c r="K2927" s="182" t="s">
        <v>150</v>
      </c>
      <c r="L2927" s="41"/>
      <c r="M2927" s="187" t="s">
        <v>19</v>
      </c>
      <c r="N2927" s="188" t="s">
        <v>40</v>
      </c>
      <c r="O2927" s="66"/>
      <c r="P2927" s="189">
        <f>O2927*H2927</f>
        <v>0</v>
      </c>
      <c r="Q2927" s="189">
        <v>0</v>
      </c>
      <c r="R2927" s="189">
        <f>Q2927*H2927</f>
        <v>0</v>
      </c>
      <c r="S2927" s="189">
        <v>3.0000000000000001E-3</v>
      </c>
      <c r="T2927" s="190">
        <f>S2927*H2927</f>
        <v>5.8860000000000003E-2</v>
      </c>
      <c r="U2927" s="36"/>
      <c r="V2927" s="36"/>
      <c r="W2927" s="36"/>
      <c r="X2927" s="36"/>
      <c r="Y2927" s="36"/>
      <c r="Z2927" s="36"/>
      <c r="AA2927" s="36"/>
      <c r="AB2927" s="36"/>
      <c r="AC2927" s="36"/>
      <c r="AD2927" s="36"/>
      <c r="AE2927" s="36"/>
      <c r="AR2927" s="191" t="s">
        <v>542</v>
      </c>
      <c r="AT2927" s="191" t="s">
        <v>146</v>
      </c>
      <c r="AU2927" s="191" t="s">
        <v>78</v>
      </c>
      <c r="AY2927" s="19" t="s">
        <v>144</v>
      </c>
      <c r="BE2927" s="192">
        <f>IF(N2927="základní",J2927,0)</f>
        <v>0</v>
      </c>
      <c r="BF2927" s="192">
        <f>IF(N2927="snížená",J2927,0)</f>
        <v>0</v>
      </c>
      <c r="BG2927" s="192">
        <f>IF(N2927="zákl. přenesená",J2927,0)</f>
        <v>0</v>
      </c>
      <c r="BH2927" s="192">
        <f>IF(N2927="sníž. přenesená",J2927,0)</f>
        <v>0</v>
      </c>
      <c r="BI2927" s="192">
        <f>IF(N2927="nulová",J2927,0)</f>
        <v>0</v>
      </c>
      <c r="BJ2927" s="19" t="s">
        <v>74</v>
      </c>
      <c r="BK2927" s="192">
        <f>ROUND(I2927*H2927,2)</f>
        <v>0</v>
      </c>
      <c r="BL2927" s="19" t="s">
        <v>542</v>
      </c>
      <c r="BM2927" s="191" t="s">
        <v>3183</v>
      </c>
    </row>
    <row r="2928" spans="1:65" s="2" customFormat="1" ht="10.199999999999999">
      <c r="A2928" s="36"/>
      <c r="B2928" s="37"/>
      <c r="C2928" s="38"/>
      <c r="D2928" s="193" t="s">
        <v>152</v>
      </c>
      <c r="E2928" s="38"/>
      <c r="F2928" s="194" t="s">
        <v>3184</v>
      </c>
      <c r="G2928" s="38"/>
      <c r="H2928" s="38"/>
      <c r="I2928" s="195"/>
      <c r="J2928" s="38"/>
      <c r="K2928" s="38"/>
      <c r="L2928" s="41"/>
      <c r="M2928" s="196"/>
      <c r="N2928" s="197"/>
      <c r="O2928" s="66"/>
      <c r="P2928" s="66"/>
      <c r="Q2928" s="66"/>
      <c r="R2928" s="66"/>
      <c r="S2928" s="66"/>
      <c r="T2928" s="67"/>
      <c r="U2928" s="36"/>
      <c r="V2928" s="36"/>
      <c r="W2928" s="36"/>
      <c r="X2928" s="36"/>
      <c r="Y2928" s="36"/>
      <c r="Z2928" s="36"/>
      <c r="AA2928" s="36"/>
      <c r="AB2928" s="36"/>
      <c r="AC2928" s="36"/>
      <c r="AD2928" s="36"/>
      <c r="AE2928" s="36"/>
      <c r="AT2928" s="19" t="s">
        <v>152</v>
      </c>
      <c r="AU2928" s="19" t="s">
        <v>78</v>
      </c>
    </row>
    <row r="2929" spans="1:65" s="13" customFormat="1" ht="10.199999999999999">
      <c r="B2929" s="198"/>
      <c r="C2929" s="199"/>
      <c r="D2929" s="200" t="s">
        <v>154</v>
      </c>
      <c r="E2929" s="201" t="s">
        <v>19</v>
      </c>
      <c r="F2929" s="202" t="s">
        <v>3173</v>
      </c>
      <c r="G2929" s="199"/>
      <c r="H2929" s="201" t="s">
        <v>19</v>
      </c>
      <c r="I2929" s="203"/>
      <c r="J2929" s="199"/>
      <c r="K2929" s="199"/>
      <c r="L2929" s="204"/>
      <c r="M2929" s="205"/>
      <c r="N2929" s="206"/>
      <c r="O2929" s="206"/>
      <c r="P2929" s="206"/>
      <c r="Q2929" s="206"/>
      <c r="R2929" s="206"/>
      <c r="S2929" s="206"/>
      <c r="T2929" s="207"/>
      <c r="AT2929" s="208" t="s">
        <v>154</v>
      </c>
      <c r="AU2929" s="208" t="s">
        <v>78</v>
      </c>
      <c r="AV2929" s="13" t="s">
        <v>74</v>
      </c>
      <c r="AW2929" s="13" t="s">
        <v>31</v>
      </c>
      <c r="AX2929" s="13" t="s">
        <v>69</v>
      </c>
      <c r="AY2929" s="208" t="s">
        <v>144</v>
      </c>
    </row>
    <row r="2930" spans="1:65" s="13" customFormat="1" ht="10.199999999999999">
      <c r="B2930" s="198"/>
      <c r="C2930" s="199"/>
      <c r="D2930" s="200" t="s">
        <v>154</v>
      </c>
      <c r="E2930" s="201" t="s">
        <v>19</v>
      </c>
      <c r="F2930" s="202" t="s">
        <v>3185</v>
      </c>
      <c r="G2930" s="199"/>
      <c r="H2930" s="201" t="s">
        <v>19</v>
      </c>
      <c r="I2930" s="203"/>
      <c r="J2930" s="199"/>
      <c r="K2930" s="199"/>
      <c r="L2930" s="204"/>
      <c r="M2930" s="205"/>
      <c r="N2930" s="206"/>
      <c r="O2930" s="206"/>
      <c r="P2930" s="206"/>
      <c r="Q2930" s="206"/>
      <c r="R2930" s="206"/>
      <c r="S2930" s="206"/>
      <c r="T2930" s="207"/>
      <c r="AT2930" s="208" t="s">
        <v>154</v>
      </c>
      <c r="AU2930" s="208" t="s">
        <v>78</v>
      </c>
      <c r="AV2930" s="13" t="s">
        <v>74</v>
      </c>
      <c r="AW2930" s="13" t="s">
        <v>31</v>
      </c>
      <c r="AX2930" s="13" t="s">
        <v>69</v>
      </c>
      <c r="AY2930" s="208" t="s">
        <v>144</v>
      </c>
    </row>
    <row r="2931" spans="1:65" s="14" customFormat="1" ht="10.199999999999999">
      <c r="B2931" s="209"/>
      <c r="C2931" s="210"/>
      <c r="D2931" s="200" t="s">
        <v>154</v>
      </c>
      <c r="E2931" s="211" t="s">
        <v>19</v>
      </c>
      <c r="F2931" s="212" t="s">
        <v>3186</v>
      </c>
      <c r="G2931" s="210"/>
      <c r="H2931" s="213">
        <v>19.62</v>
      </c>
      <c r="I2931" s="214"/>
      <c r="J2931" s="210"/>
      <c r="K2931" s="210"/>
      <c r="L2931" s="215"/>
      <c r="M2931" s="216"/>
      <c r="N2931" s="217"/>
      <c r="O2931" s="217"/>
      <c r="P2931" s="217"/>
      <c r="Q2931" s="217"/>
      <c r="R2931" s="217"/>
      <c r="S2931" s="217"/>
      <c r="T2931" s="218"/>
      <c r="AT2931" s="219" t="s">
        <v>154</v>
      </c>
      <c r="AU2931" s="219" t="s">
        <v>78</v>
      </c>
      <c r="AV2931" s="14" t="s">
        <v>78</v>
      </c>
      <c r="AW2931" s="14" t="s">
        <v>31</v>
      </c>
      <c r="AX2931" s="14" t="s">
        <v>69</v>
      </c>
      <c r="AY2931" s="219" t="s">
        <v>144</v>
      </c>
    </row>
    <row r="2932" spans="1:65" s="15" customFormat="1" ht="10.199999999999999">
      <c r="B2932" s="220"/>
      <c r="C2932" s="221"/>
      <c r="D2932" s="200" t="s">
        <v>154</v>
      </c>
      <c r="E2932" s="222" t="s">
        <v>19</v>
      </c>
      <c r="F2932" s="223" t="s">
        <v>158</v>
      </c>
      <c r="G2932" s="221"/>
      <c r="H2932" s="224">
        <v>19.62</v>
      </c>
      <c r="I2932" s="225"/>
      <c r="J2932" s="221"/>
      <c r="K2932" s="221"/>
      <c r="L2932" s="226"/>
      <c r="M2932" s="227"/>
      <c r="N2932" s="228"/>
      <c r="O2932" s="228"/>
      <c r="P2932" s="228"/>
      <c r="Q2932" s="228"/>
      <c r="R2932" s="228"/>
      <c r="S2932" s="228"/>
      <c r="T2932" s="229"/>
      <c r="AT2932" s="230" t="s">
        <v>154</v>
      </c>
      <c r="AU2932" s="230" t="s">
        <v>78</v>
      </c>
      <c r="AV2932" s="15" t="s">
        <v>106</v>
      </c>
      <c r="AW2932" s="15" t="s">
        <v>31</v>
      </c>
      <c r="AX2932" s="15" t="s">
        <v>74</v>
      </c>
      <c r="AY2932" s="230" t="s">
        <v>144</v>
      </c>
    </row>
    <row r="2933" spans="1:65" s="2" customFormat="1" ht="16.5" customHeight="1">
      <c r="A2933" s="36"/>
      <c r="B2933" s="37"/>
      <c r="C2933" s="180" t="s">
        <v>3187</v>
      </c>
      <c r="D2933" s="180" t="s">
        <v>146</v>
      </c>
      <c r="E2933" s="181" t="s">
        <v>3188</v>
      </c>
      <c r="F2933" s="182" t="s">
        <v>3189</v>
      </c>
      <c r="G2933" s="183" t="s">
        <v>232</v>
      </c>
      <c r="H2933" s="184">
        <v>19.03</v>
      </c>
      <c r="I2933" s="185"/>
      <c r="J2933" s="186">
        <f>ROUND(I2933*H2933,2)</f>
        <v>0</v>
      </c>
      <c r="K2933" s="182" t="s">
        <v>150</v>
      </c>
      <c r="L2933" s="41"/>
      <c r="M2933" s="187" t="s">
        <v>19</v>
      </c>
      <c r="N2933" s="188" t="s">
        <v>40</v>
      </c>
      <c r="O2933" s="66"/>
      <c r="P2933" s="189">
        <f>O2933*H2933</f>
        <v>0</v>
      </c>
      <c r="Q2933" s="189">
        <v>5.0000000000000001E-4</v>
      </c>
      <c r="R2933" s="189">
        <f>Q2933*H2933</f>
        <v>9.5150000000000009E-3</v>
      </c>
      <c r="S2933" s="189">
        <v>0</v>
      </c>
      <c r="T2933" s="190">
        <f>S2933*H2933</f>
        <v>0</v>
      </c>
      <c r="U2933" s="36"/>
      <c r="V2933" s="36"/>
      <c r="W2933" s="36"/>
      <c r="X2933" s="36"/>
      <c r="Y2933" s="36"/>
      <c r="Z2933" s="36"/>
      <c r="AA2933" s="36"/>
      <c r="AB2933" s="36"/>
      <c r="AC2933" s="36"/>
      <c r="AD2933" s="36"/>
      <c r="AE2933" s="36"/>
      <c r="AR2933" s="191" t="s">
        <v>542</v>
      </c>
      <c r="AT2933" s="191" t="s">
        <v>146</v>
      </c>
      <c r="AU2933" s="191" t="s">
        <v>78</v>
      </c>
      <c r="AY2933" s="19" t="s">
        <v>144</v>
      </c>
      <c r="BE2933" s="192">
        <f>IF(N2933="základní",J2933,0)</f>
        <v>0</v>
      </c>
      <c r="BF2933" s="192">
        <f>IF(N2933="snížená",J2933,0)</f>
        <v>0</v>
      </c>
      <c r="BG2933" s="192">
        <f>IF(N2933="zákl. přenesená",J2933,0)</f>
        <v>0</v>
      </c>
      <c r="BH2933" s="192">
        <f>IF(N2933="sníž. přenesená",J2933,0)</f>
        <v>0</v>
      </c>
      <c r="BI2933" s="192">
        <f>IF(N2933="nulová",J2933,0)</f>
        <v>0</v>
      </c>
      <c r="BJ2933" s="19" t="s">
        <v>74</v>
      </c>
      <c r="BK2933" s="192">
        <f>ROUND(I2933*H2933,2)</f>
        <v>0</v>
      </c>
      <c r="BL2933" s="19" t="s">
        <v>542</v>
      </c>
      <c r="BM2933" s="191" t="s">
        <v>3190</v>
      </c>
    </row>
    <row r="2934" spans="1:65" s="2" customFormat="1" ht="10.199999999999999">
      <c r="A2934" s="36"/>
      <c r="B2934" s="37"/>
      <c r="C2934" s="38"/>
      <c r="D2934" s="193" t="s">
        <v>152</v>
      </c>
      <c r="E2934" s="38"/>
      <c r="F2934" s="194" t="s">
        <v>3191</v>
      </c>
      <c r="G2934" s="38"/>
      <c r="H2934" s="38"/>
      <c r="I2934" s="195"/>
      <c r="J2934" s="38"/>
      <c r="K2934" s="38"/>
      <c r="L2934" s="41"/>
      <c r="M2934" s="196"/>
      <c r="N2934" s="197"/>
      <c r="O2934" s="66"/>
      <c r="P2934" s="66"/>
      <c r="Q2934" s="66"/>
      <c r="R2934" s="66"/>
      <c r="S2934" s="66"/>
      <c r="T2934" s="67"/>
      <c r="U2934" s="36"/>
      <c r="V2934" s="36"/>
      <c r="W2934" s="36"/>
      <c r="X2934" s="36"/>
      <c r="Y2934" s="36"/>
      <c r="Z2934" s="36"/>
      <c r="AA2934" s="36"/>
      <c r="AB2934" s="36"/>
      <c r="AC2934" s="36"/>
      <c r="AD2934" s="36"/>
      <c r="AE2934" s="36"/>
      <c r="AT2934" s="19" t="s">
        <v>152</v>
      </c>
      <c r="AU2934" s="19" t="s">
        <v>78</v>
      </c>
    </row>
    <row r="2935" spans="1:65" s="13" customFormat="1" ht="10.199999999999999">
      <c r="B2935" s="198"/>
      <c r="C2935" s="199"/>
      <c r="D2935" s="200" t="s">
        <v>154</v>
      </c>
      <c r="E2935" s="201" t="s">
        <v>19</v>
      </c>
      <c r="F2935" s="202" t="s">
        <v>313</v>
      </c>
      <c r="G2935" s="199"/>
      <c r="H2935" s="201" t="s">
        <v>19</v>
      </c>
      <c r="I2935" s="203"/>
      <c r="J2935" s="199"/>
      <c r="K2935" s="199"/>
      <c r="L2935" s="204"/>
      <c r="M2935" s="205"/>
      <c r="N2935" s="206"/>
      <c r="O2935" s="206"/>
      <c r="P2935" s="206"/>
      <c r="Q2935" s="206"/>
      <c r="R2935" s="206"/>
      <c r="S2935" s="206"/>
      <c r="T2935" s="207"/>
      <c r="AT2935" s="208" t="s">
        <v>154</v>
      </c>
      <c r="AU2935" s="208" t="s">
        <v>78</v>
      </c>
      <c r="AV2935" s="13" t="s">
        <v>74</v>
      </c>
      <c r="AW2935" s="13" t="s">
        <v>31</v>
      </c>
      <c r="AX2935" s="13" t="s">
        <v>69</v>
      </c>
      <c r="AY2935" s="208" t="s">
        <v>144</v>
      </c>
    </row>
    <row r="2936" spans="1:65" s="14" customFormat="1" ht="10.199999999999999">
      <c r="B2936" s="209"/>
      <c r="C2936" s="210"/>
      <c r="D2936" s="200" t="s">
        <v>154</v>
      </c>
      <c r="E2936" s="211" t="s">
        <v>19</v>
      </c>
      <c r="F2936" s="212" t="s">
        <v>3192</v>
      </c>
      <c r="G2936" s="210"/>
      <c r="H2936" s="213">
        <v>9.58</v>
      </c>
      <c r="I2936" s="214"/>
      <c r="J2936" s="210"/>
      <c r="K2936" s="210"/>
      <c r="L2936" s="215"/>
      <c r="M2936" s="216"/>
      <c r="N2936" s="217"/>
      <c r="O2936" s="217"/>
      <c r="P2936" s="217"/>
      <c r="Q2936" s="217"/>
      <c r="R2936" s="217"/>
      <c r="S2936" s="217"/>
      <c r="T2936" s="218"/>
      <c r="AT2936" s="219" t="s">
        <v>154</v>
      </c>
      <c r="AU2936" s="219" t="s">
        <v>78</v>
      </c>
      <c r="AV2936" s="14" t="s">
        <v>78</v>
      </c>
      <c r="AW2936" s="14" t="s">
        <v>31</v>
      </c>
      <c r="AX2936" s="14" t="s">
        <v>69</v>
      </c>
      <c r="AY2936" s="219" t="s">
        <v>144</v>
      </c>
    </row>
    <row r="2937" spans="1:65" s="13" customFormat="1" ht="10.199999999999999">
      <c r="B2937" s="198"/>
      <c r="C2937" s="199"/>
      <c r="D2937" s="200" t="s">
        <v>154</v>
      </c>
      <c r="E2937" s="201" t="s">
        <v>19</v>
      </c>
      <c r="F2937" s="202" t="s">
        <v>1352</v>
      </c>
      <c r="G2937" s="199"/>
      <c r="H2937" s="201" t="s">
        <v>19</v>
      </c>
      <c r="I2937" s="203"/>
      <c r="J2937" s="199"/>
      <c r="K2937" s="199"/>
      <c r="L2937" s="204"/>
      <c r="M2937" s="205"/>
      <c r="N2937" s="206"/>
      <c r="O2937" s="206"/>
      <c r="P2937" s="206"/>
      <c r="Q2937" s="206"/>
      <c r="R2937" s="206"/>
      <c r="S2937" s="206"/>
      <c r="T2937" s="207"/>
      <c r="AT2937" s="208" t="s">
        <v>154</v>
      </c>
      <c r="AU2937" s="208" t="s">
        <v>78</v>
      </c>
      <c r="AV2937" s="13" t="s">
        <v>74</v>
      </c>
      <c r="AW2937" s="13" t="s">
        <v>31</v>
      </c>
      <c r="AX2937" s="13" t="s">
        <v>69</v>
      </c>
      <c r="AY2937" s="208" t="s">
        <v>144</v>
      </c>
    </row>
    <row r="2938" spans="1:65" s="14" customFormat="1" ht="10.199999999999999">
      <c r="B2938" s="209"/>
      <c r="C2938" s="210"/>
      <c r="D2938" s="200" t="s">
        <v>154</v>
      </c>
      <c r="E2938" s="211" t="s">
        <v>19</v>
      </c>
      <c r="F2938" s="212" t="s">
        <v>3193</v>
      </c>
      <c r="G2938" s="210"/>
      <c r="H2938" s="213">
        <v>9.4499999999999993</v>
      </c>
      <c r="I2938" s="214"/>
      <c r="J2938" s="210"/>
      <c r="K2938" s="210"/>
      <c r="L2938" s="215"/>
      <c r="M2938" s="216"/>
      <c r="N2938" s="217"/>
      <c r="O2938" s="217"/>
      <c r="P2938" s="217"/>
      <c r="Q2938" s="217"/>
      <c r="R2938" s="217"/>
      <c r="S2938" s="217"/>
      <c r="T2938" s="218"/>
      <c r="AT2938" s="219" t="s">
        <v>154</v>
      </c>
      <c r="AU2938" s="219" t="s">
        <v>78</v>
      </c>
      <c r="AV2938" s="14" t="s">
        <v>78</v>
      </c>
      <c r="AW2938" s="14" t="s">
        <v>31</v>
      </c>
      <c r="AX2938" s="14" t="s">
        <v>69</v>
      </c>
      <c r="AY2938" s="219" t="s">
        <v>144</v>
      </c>
    </row>
    <row r="2939" spans="1:65" s="15" customFormat="1" ht="10.199999999999999">
      <c r="B2939" s="220"/>
      <c r="C2939" s="221"/>
      <c r="D2939" s="200" t="s">
        <v>154</v>
      </c>
      <c r="E2939" s="222" t="s">
        <v>19</v>
      </c>
      <c r="F2939" s="223" t="s">
        <v>158</v>
      </c>
      <c r="G2939" s="221"/>
      <c r="H2939" s="224">
        <v>19.03</v>
      </c>
      <c r="I2939" s="225"/>
      <c r="J2939" s="221"/>
      <c r="K2939" s="221"/>
      <c r="L2939" s="226"/>
      <c r="M2939" s="227"/>
      <c r="N2939" s="228"/>
      <c r="O2939" s="228"/>
      <c r="P2939" s="228"/>
      <c r="Q2939" s="228"/>
      <c r="R2939" s="228"/>
      <c r="S2939" s="228"/>
      <c r="T2939" s="229"/>
      <c r="AT2939" s="230" t="s">
        <v>154</v>
      </c>
      <c r="AU2939" s="230" t="s">
        <v>78</v>
      </c>
      <c r="AV2939" s="15" t="s">
        <v>106</v>
      </c>
      <c r="AW2939" s="15" t="s">
        <v>31</v>
      </c>
      <c r="AX2939" s="15" t="s">
        <v>74</v>
      </c>
      <c r="AY2939" s="230" t="s">
        <v>144</v>
      </c>
    </row>
    <row r="2940" spans="1:65" s="2" customFormat="1" ht="16.5" customHeight="1">
      <c r="A2940" s="36"/>
      <c r="B2940" s="37"/>
      <c r="C2940" s="231" t="s">
        <v>3194</v>
      </c>
      <c r="D2940" s="231" t="s">
        <v>195</v>
      </c>
      <c r="E2940" s="232" t="s">
        <v>3195</v>
      </c>
      <c r="F2940" s="233" t="s">
        <v>3196</v>
      </c>
      <c r="G2940" s="234" t="s">
        <v>232</v>
      </c>
      <c r="H2940" s="235">
        <v>20.933</v>
      </c>
      <c r="I2940" s="236"/>
      <c r="J2940" s="237">
        <f>ROUND(I2940*H2940,2)</f>
        <v>0</v>
      </c>
      <c r="K2940" s="233" t="s">
        <v>150</v>
      </c>
      <c r="L2940" s="238"/>
      <c r="M2940" s="239" t="s">
        <v>19</v>
      </c>
      <c r="N2940" s="240" t="s">
        <v>40</v>
      </c>
      <c r="O2940" s="66"/>
      <c r="P2940" s="189">
        <f>O2940*H2940</f>
        <v>0</v>
      </c>
      <c r="Q2940" s="189">
        <v>1.15E-3</v>
      </c>
      <c r="R2940" s="189">
        <f>Q2940*H2940</f>
        <v>2.4072949999999999E-2</v>
      </c>
      <c r="S2940" s="189">
        <v>0</v>
      </c>
      <c r="T2940" s="190">
        <f>S2940*H2940</f>
        <v>0</v>
      </c>
      <c r="U2940" s="36"/>
      <c r="V2940" s="36"/>
      <c r="W2940" s="36"/>
      <c r="X2940" s="36"/>
      <c r="Y2940" s="36"/>
      <c r="Z2940" s="36"/>
      <c r="AA2940" s="36"/>
      <c r="AB2940" s="36"/>
      <c r="AC2940" s="36"/>
      <c r="AD2940" s="36"/>
      <c r="AE2940" s="36"/>
      <c r="AR2940" s="191" t="s">
        <v>684</v>
      </c>
      <c r="AT2940" s="191" t="s">
        <v>195</v>
      </c>
      <c r="AU2940" s="191" t="s">
        <v>78</v>
      </c>
      <c r="AY2940" s="19" t="s">
        <v>144</v>
      </c>
      <c r="BE2940" s="192">
        <f>IF(N2940="základní",J2940,0)</f>
        <v>0</v>
      </c>
      <c r="BF2940" s="192">
        <f>IF(N2940="snížená",J2940,0)</f>
        <v>0</v>
      </c>
      <c r="BG2940" s="192">
        <f>IF(N2940="zákl. přenesená",J2940,0)</f>
        <v>0</v>
      </c>
      <c r="BH2940" s="192">
        <f>IF(N2940="sníž. přenesená",J2940,0)</f>
        <v>0</v>
      </c>
      <c r="BI2940" s="192">
        <f>IF(N2940="nulová",J2940,0)</f>
        <v>0</v>
      </c>
      <c r="BJ2940" s="19" t="s">
        <v>74</v>
      </c>
      <c r="BK2940" s="192">
        <f>ROUND(I2940*H2940,2)</f>
        <v>0</v>
      </c>
      <c r="BL2940" s="19" t="s">
        <v>542</v>
      </c>
      <c r="BM2940" s="191" t="s">
        <v>3197</v>
      </c>
    </row>
    <row r="2941" spans="1:65" s="2" customFormat="1" ht="10.199999999999999">
      <c r="A2941" s="36"/>
      <c r="B2941" s="37"/>
      <c r="C2941" s="38"/>
      <c r="D2941" s="193" t="s">
        <v>152</v>
      </c>
      <c r="E2941" s="38"/>
      <c r="F2941" s="194" t="s">
        <v>3198</v>
      </c>
      <c r="G2941" s="38"/>
      <c r="H2941" s="38"/>
      <c r="I2941" s="195"/>
      <c r="J2941" s="38"/>
      <c r="K2941" s="38"/>
      <c r="L2941" s="41"/>
      <c r="M2941" s="196"/>
      <c r="N2941" s="197"/>
      <c r="O2941" s="66"/>
      <c r="P2941" s="66"/>
      <c r="Q2941" s="66"/>
      <c r="R2941" s="66"/>
      <c r="S2941" s="66"/>
      <c r="T2941" s="67"/>
      <c r="U2941" s="36"/>
      <c r="V2941" s="36"/>
      <c r="W2941" s="36"/>
      <c r="X2941" s="36"/>
      <c r="Y2941" s="36"/>
      <c r="Z2941" s="36"/>
      <c r="AA2941" s="36"/>
      <c r="AB2941" s="36"/>
      <c r="AC2941" s="36"/>
      <c r="AD2941" s="36"/>
      <c r="AE2941" s="36"/>
      <c r="AT2941" s="19" t="s">
        <v>152</v>
      </c>
      <c r="AU2941" s="19" t="s">
        <v>78</v>
      </c>
    </row>
    <row r="2942" spans="1:65" s="13" customFormat="1" ht="10.199999999999999">
      <c r="B2942" s="198"/>
      <c r="C2942" s="199"/>
      <c r="D2942" s="200" t="s">
        <v>154</v>
      </c>
      <c r="E2942" s="201" t="s">
        <v>19</v>
      </c>
      <c r="F2942" s="202" t="s">
        <v>721</v>
      </c>
      <c r="G2942" s="199"/>
      <c r="H2942" s="201" t="s">
        <v>19</v>
      </c>
      <c r="I2942" s="203"/>
      <c r="J2942" s="199"/>
      <c r="K2942" s="199"/>
      <c r="L2942" s="204"/>
      <c r="M2942" s="205"/>
      <c r="N2942" s="206"/>
      <c r="O2942" s="206"/>
      <c r="P2942" s="206"/>
      <c r="Q2942" s="206"/>
      <c r="R2942" s="206"/>
      <c r="S2942" s="206"/>
      <c r="T2942" s="207"/>
      <c r="AT2942" s="208" t="s">
        <v>154</v>
      </c>
      <c r="AU2942" s="208" t="s">
        <v>78</v>
      </c>
      <c r="AV2942" s="13" t="s">
        <v>74</v>
      </c>
      <c r="AW2942" s="13" t="s">
        <v>31</v>
      </c>
      <c r="AX2942" s="13" t="s">
        <v>69</v>
      </c>
      <c r="AY2942" s="208" t="s">
        <v>144</v>
      </c>
    </row>
    <row r="2943" spans="1:65" s="14" customFormat="1" ht="10.199999999999999">
      <c r="B2943" s="209"/>
      <c r="C2943" s="210"/>
      <c r="D2943" s="200" t="s">
        <v>154</v>
      </c>
      <c r="E2943" s="211" t="s">
        <v>19</v>
      </c>
      <c r="F2943" s="212" t="s">
        <v>3199</v>
      </c>
      <c r="G2943" s="210"/>
      <c r="H2943" s="213">
        <v>20.933</v>
      </c>
      <c r="I2943" s="214"/>
      <c r="J2943" s="210"/>
      <c r="K2943" s="210"/>
      <c r="L2943" s="215"/>
      <c r="M2943" s="216"/>
      <c r="N2943" s="217"/>
      <c r="O2943" s="217"/>
      <c r="P2943" s="217"/>
      <c r="Q2943" s="217"/>
      <c r="R2943" s="217"/>
      <c r="S2943" s="217"/>
      <c r="T2943" s="218"/>
      <c r="AT2943" s="219" t="s">
        <v>154</v>
      </c>
      <c r="AU2943" s="219" t="s">
        <v>78</v>
      </c>
      <c r="AV2943" s="14" t="s">
        <v>78</v>
      </c>
      <c r="AW2943" s="14" t="s">
        <v>31</v>
      </c>
      <c r="AX2943" s="14" t="s">
        <v>69</v>
      </c>
      <c r="AY2943" s="219" t="s">
        <v>144</v>
      </c>
    </row>
    <row r="2944" spans="1:65" s="15" customFormat="1" ht="10.199999999999999">
      <c r="B2944" s="220"/>
      <c r="C2944" s="221"/>
      <c r="D2944" s="200" t="s">
        <v>154</v>
      </c>
      <c r="E2944" s="222" t="s">
        <v>19</v>
      </c>
      <c r="F2944" s="223" t="s">
        <v>158</v>
      </c>
      <c r="G2944" s="221"/>
      <c r="H2944" s="224">
        <v>20.933</v>
      </c>
      <c r="I2944" s="225"/>
      <c r="J2944" s="221"/>
      <c r="K2944" s="221"/>
      <c r="L2944" s="226"/>
      <c r="M2944" s="227"/>
      <c r="N2944" s="228"/>
      <c r="O2944" s="228"/>
      <c r="P2944" s="228"/>
      <c r="Q2944" s="228"/>
      <c r="R2944" s="228"/>
      <c r="S2944" s="228"/>
      <c r="T2944" s="229"/>
      <c r="AT2944" s="230" t="s">
        <v>154</v>
      </c>
      <c r="AU2944" s="230" t="s">
        <v>78</v>
      </c>
      <c r="AV2944" s="15" t="s">
        <v>106</v>
      </c>
      <c r="AW2944" s="15" t="s">
        <v>31</v>
      </c>
      <c r="AX2944" s="15" t="s">
        <v>74</v>
      </c>
      <c r="AY2944" s="230" t="s">
        <v>144</v>
      </c>
    </row>
    <row r="2945" spans="1:65" s="2" customFormat="1" ht="21.75" customHeight="1">
      <c r="A2945" s="36"/>
      <c r="B2945" s="37"/>
      <c r="C2945" s="180" t="s">
        <v>3200</v>
      </c>
      <c r="D2945" s="180" t="s">
        <v>146</v>
      </c>
      <c r="E2945" s="181" t="s">
        <v>3201</v>
      </c>
      <c r="F2945" s="182" t="s">
        <v>3202</v>
      </c>
      <c r="G2945" s="183" t="s">
        <v>232</v>
      </c>
      <c r="H2945" s="184">
        <v>252.93</v>
      </c>
      <c r="I2945" s="185"/>
      <c r="J2945" s="186">
        <f>ROUND(I2945*H2945,2)</f>
        <v>0</v>
      </c>
      <c r="K2945" s="182" t="s">
        <v>150</v>
      </c>
      <c r="L2945" s="41"/>
      <c r="M2945" s="187" t="s">
        <v>19</v>
      </c>
      <c r="N2945" s="188" t="s">
        <v>40</v>
      </c>
      <c r="O2945" s="66"/>
      <c r="P2945" s="189">
        <f>O2945*H2945</f>
        <v>0</v>
      </c>
      <c r="Q2945" s="189">
        <v>4.0000000000000002E-4</v>
      </c>
      <c r="R2945" s="189">
        <f>Q2945*H2945</f>
        <v>0.10117200000000001</v>
      </c>
      <c r="S2945" s="189">
        <v>0</v>
      </c>
      <c r="T2945" s="190">
        <f>S2945*H2945</f>
        <v>0</v>
      </c>
      <c r="U2945" s="36"/>
      <c r="V2945" s="36"/>
      <c r="W2945" s="36"/>
      <c r="X2945" s="36"/>
      <c r="Y2945" s="36"/>
      <c r="Z2945" s="36"/>
      <c r="AA2945" s="36"/>
      <c r="AB2945" s="36"/>
      <c r="AC2945" s="36"/>
      <c r="AD2945" s="36"/>
      <c r="AE2945" s="36"/>
      <c r="AR2945" s="191" t="s">
        <v>542</v>
      </c>
      <c r="AT2945" s="191" t="s">
        <v>146</v>
      </c>
      <c r="AU2945" s="191" t="s">
        <v>78</v>
      </c>
      <c r="AY2945" s="19" t="s">
        <v>144</v>
      </c>
      <c r="BE2945" s="192">
        <f>IF(N2945="základní",J2945,0)</f>
        <v>0</v>
      </c>
      <c r="BF2945" s="192">
        <f>IF(N2945="snížená",J2945,0)</f>
        <v>0</v>
      </c>
      <c r="BG2945" s="192">
        <f>IF(N2945="zákl. přenesená",J2945,0)</f>
        <v>0</v>
      </c>
      <c r="BH2945" s="192">
        <f>IF(N2945="sníž. přenesená",J2945,0)</f>
        <v>0</v>
      </c>
      <c r="BI2945" s="192">
        <f>IF(N2945="nulová",J2945,0)</f>
        <v>0</v>
      </c>
      <c r="BJ2945" s="19" t="s">
        <v>74</v>
      </c>
      <c r="BK2945" s="192">
        <f>ROUND(I2945*H2945,2)</f>
        <v>0</v>
      </c>
      <c r="BL2945" s="19" t="s">
        <v>542</v>
      </c>
      <c r="BM2945" s="191" t="s">
        <v>3203</v>
      </c>
    </row>
    <row r="2946" spans="1:65" s="2" customFormat="1" ht="10.199999999999999">
      <c r="A2946" s="36"/>
      <c r="B2946" s="37"/>
      <c r="C2946" s="38"/>
      <c r="D2946" s="193" t="s">
        <v>152</v>
      </c>
      <c r="E2946" s="38"/>
      <c r="F2946" s="194" t="s">
        <v>3204</v>
      </c>
      <c r="G2946" s="38"/>
      <c r="H2946" s="38"/>
      <c r="I2946" s="195"/>
      <c r="J2946" s="38"/>
      <c r="K2946" s="38"/>
      <c r="L2946" s="41"/>
      <c r="M2946" s="196"/>
      <c r="N2946" s="197"/>
      <c r="O2946" s="66"/>
      <c r="P2946" s="66"/>
      <c r="Q2946" s="66"/>
      <c r="R2946" s="66"/>
      <c r="S2946" s="66"/>
      <c r="T2946" s="67"/>
      <c r="U2946" s="36"/>
      <c r="V2946" s="36"/>
      <c r="W2946" s="36"/>
      <c r="X2946" s="36"/>
      <c r="Y2946" s="36"/>
      <c r="Z2946" s="36"/>
      <c r="AA2946" s="36"/>
      <c r="AB2946" s="36"/>
      <c r="AC2946" s="36"/>
      <c r="AD2946" s="36"/>
      <c r="AE2946" s="36"/>
      <c r="AT2946" s="19" t="s">
        <v>152</v>
      </c>
      <c r="AU2946" s="19" t="s">
        <v>78</v>
      </c>
    </row>
    <row r="2947" spans="1:65" s="13" customFormat="1" ht="10.199999999999999">
      <c r="B2947" s="198"/>
      <c r="C2947" s="199"/>
      <c r="D2947" s="200" t="s">
        <v>154</v>
      </c>
      <c r="E2947" s="201" t="s">
        <v>19</v>
      </c>
      <c r="F2947" s="202" t="s">
        <v>3165</v>
      </c>
      <c r="G2947" s="199"/>
      <c r="H2947" s="201" t="s">
        <v>19</v>
      </c>
      <c r="I2947" s="203"/>
      <c r="J2947" s="199"/>
      <c r="K2947" s="199"/>
      <c r="L2947" s="204"/>
      <c r="M2947" s="205"/>
      <c r="N2947" s="206"/>
      <c r="O2947" s="206"/>
      <c r="P2947" s="206"/>
      <c r="Q2947" s="206"/>
      <c r="R2947" s="206"/>
      <c r="S2947" s="206"/>
      <c r="T2947" s="207"/>
      <c r="AT2947" s="208" t="s">
        <v>154</v>
      </c>
      <c r="AU2947" s="208" t="s">
        <v>78</v>
      </c>
      <c r="AV2947" s="13" t="s">
        <v>74</v>
      </c>
      <c r="AW2947" s="13" t="s">
        <v>31</v>
      </c>
      <c r="AX2947" s="13" t="s">
        <v>69</v>
      </c>
      <c r="AY2947" s="208" t="s">
        <v>144</v>
      </c>
    </row>
    <row r="2948" spans="1:65" s="13" customFormat="1" ht="10.199999999999999">
      <c r="B2948" s="198"/>
      <c r="C2948" s="199"/>
      <c r="D2948" s="200" t="s">
        <v>154</v>
      </c>
      <c r="E2948" s="201" t="s">
        <v>19</v>
      </c>
      <c r="F2948" s="202" t="s">
        <v>3166</v>
      </c>
      <c r="G2948" s="199"/>
      <c r="H2948" s="201" t="s">
        <v>19</v>
      </c>
      <c r="I2948" s="203"/>
      <c r="J2948" s="199"/>
      <c r="K2948" s="199"/>
      <c r="L2948" s="204"/>
      <c r="M2948" s="205"/>
      <c r="N2948" s="206"/>
      <c r="O2948" s="206"/>
      <c r="P2948" s="206"/>
      <c r="Q2948" s="206"/>
      <c r="R2948" s="206"/>
      <c r="S2948" s="206"/>
      <c r="T2948" s="207"/>
      <c r="AT2948" s="208" t="s">
        <v>154</v>
      </c>
      <c r="AU2948" s="208" t="s">
        <v>78</v>
      </c>
      <c r="AV2948" s="13" t="s">
        <v>74</v>
      </c>
      <c r="AW2948" s="13" t="s">
        <v>31</v>
      </c>
      <c r="AX2948" s="13" t="s">
        <v>69</v>
      </c>
      <c r="AY2948" s="208" t="s">
        <v>144</v>
      </c>
    </row>
    <row r="2949" spans="1:65" s="14" customFormat="1" ht="10.199999999999999">
      <c r="B2949" s="209"/>
      <c r="C2949" s="210"/>
      <c r="D2949" s="200" t="s">
        <v>154</v>
      </c>
      <c r="E2949" s="211" t="s">
        <v>19</v>
      </c>
      <c r="F2949" s="212" t="s">
        <v>3205</v>
      </c>
      <c r="G2949" s="210"/>
      <c r="H2949" s="213">
        <v>233.31</v>
      </c>
      <c r="I2949" s="214"/>
      <c r="J2949" s="210"/>
      <c r="K2949" s="210"/>
      <c r="L2949" s="215"/>
      <c r="M2949" s="216"/>
      <c r="N2949" s="217"/>
      <c r="O2949" s="217"/>
      <c r="P2949" s="217"/>
      <c r="Q2949" s="217"/>
      <c r="R2949" s="217"/>
      <c r="S2949" s="217"/>
      <c r="T2949" s="218"/>
      <c r="AT2949" s="219" t="s">
        <v>154</v>
      </c>
      <c r="AU2949" s="219" t="s">
        <v>78</v>
      </c>
      <c r="AV2949" s="14" t="s">
        <v>78</v>
      </c>
      <c r="AW2949" s="14" t="s">
        <v>31</v>
      </c>
      <c r="AX2949" s="14" t="s">
        <v>69</v>
      </c>
      <c r="AY2949" s="219" t="s">
        <v>144</v>
      </c>
    </row>
    <row r="2950" spans="1:65" s="13" customFormat="1" ht="10.199999999999999">
      <c r="B2950" s="198"/>
      <c r="C2950" s="199"/>
      <c r="D2950" s="200" t="s">
        <v>154</v>
      </c>
      <c r="E2950" s="201" t="s">
        <v>19</v>
      </c>
      <c r="F2950" s="202" t="s">
        <v>3173</v>
      </c>
      <c r="G2950" s="199"/>
      <c r="H2950" s="201" t="s">
        <v>19</v>
      </c>
      <c r="I2950" s="203"/>
      <c r="J2950" s="199"/>
      <c r="K2950" s="199"/>
      <c r="L2950" s="204"/>
      <c r="M2950" s="205"/>
      <c r="N2950" s="206"/>
      <c r="O2950" s="206"/>
      <c r="P2950" s="206"/>
      <c r="Q2950" s="206"/>
      <c r="R2950" s="206"/>
      <c r="S2950" s="206"/>
      <c r="T2950" s="207"/>
      <c r="AT2950" s="208" t="s">
        <v>154</v>
      </c>
      <c r="AU2950" s="208" t="s">
        <v>78</v>
      </c>
      <c r="AV2950" s="13" t="s">
        <v>74</v>
      </c>
      <c r="AW2950" s="13" t="s">
        <v>31</v>
      </c>
      <c r="AX2950" s="13" t="s">
        <v>69</v>
      </c>
      <c r="AY2950" s="208" t="s">
        <v>144</v>
      </c>
    </row>
    <row r="2951" spans="1:65" s="13" customFormat="1" ht="10.199999999999999">
      <c r="B2951" s="198"/>
      <c r="C2951" s="199"/>
      <c r="D2951" s="200" t="s">
        <v>154</v>
      </c>
      <c r="E2951" s="201" t="s">
        <v>19</v>
      </c>
      <c r="F2951" s="202" t="s">
        <v>3185</v>
      </c>
      <c r="G2951" s="199"/>
      <c r="H2951" s="201" t="s">
        <v>19</v>
      </c>
      <c r="I2951" s="203"/>
      <c r="J2951" s="199"/>
      <c r="K2951" s="199"/>
      <c r="L2951" s="204"/>
      <c r="M2951" s="205"/>
      <c r="N2951" s="206"/>
      <c r="O2951" s="206"/>
      <c r="P2951" s="206"/>
      <c r="Q2951" s="206"/>
      <c r="R2951" s="206"/>
      <c r="S2951" s="206"/>
      <c r="T2951" s="207"/>
      <c r="AT2951" s="208" t="s">
        <v>154</v>
      </c>
      <c r="AU2951" s="208" t="s">
        <v>78</v>
      </c>
      <c r="AV2951" s="13" t="s">
        <v>74</v>
      </c>
      <c r="AW2951" s="13" t="s">
        <v>31</v>
      </c>
      <c r="AX2951" s="13" t="s">
        <v>69</v>
      </c>
      <c r="AY2951" s="208" t="s">
        <v>144</v>
      </c>
    </row>
    <row r="2952" spans="1:65" s="14" customFormat="1" ht="10.199999999999999">
      <c r="B2952" s="209"/>
      <c r="C2952" s="210"/>
      <c r="D2952" s="200" t="s">
        <v>154</v>
      </c>
      <c r="E2952" s="211" t="s">
        <v>19</v>
      </c>
      <c r="F2952" s="212" t="s">
        <v>3186</v>
      </c>
      <c r="G2952" s="210"/>
      <c r="H2952" s="213">
        <v>19.62</v>
      </c>
      <c r="I2952" s="214"/>
      <c r="J2952" s="210"/>
      <c r="K2952" s="210"/>
      <c r="L2952" s="215"/>
      <c r="M2952" s="216"/>
      <c r="N2952" s="217"/>
      <c r="O2952" s="217"/>
      <c r="P2952" s="217"/>
      <c r="Q2952" s="217"/>
      <c r="R2952" s="217"/>
      <c r="S2952" s="217"/>
      <c r="T2952" s="218"/>
      <c r="AT2952" s="219" t="s">
        <v>154</v>
      </c>
      <c r="AU2952" s="219" t="s">
        <v>78</v>
      </c>
      <c r="AV2952" s="14" t="s">
        <v>78</v>
      </c>
      <c r="AW2952" s="14" t="s">
        <v>31</v>
      </c>
      <c r="AX2952" s="14" t="s">
        <v>69</v>
      </c>
      <c r="AY2952" s="219" t="s">
        <v>144</v>
      </c>
    </row>
    <row r="2953" spans="1:65" s="15" customFormat="1" ht="10.199999999999999">
      <c r="B2953" s="220"/>
      <c r="C2953" s="221"/>
      <c r="D2953" s="200" t="s">
        <v>154</v>
      </c>
      <c r="E2953" s="222" t="s">
        <v>19</v>
      </c>
      <c r="F2953" s="223" t="s">
        <v>158</v>
      </c>
      <c r="G2953" s="221"/>
      <c r="H2953" s="224">
        <v>252.93</v>
      </c>
      <c r="I2953" s="225"/>
      <c r="J2953" s="221"/>
      <c r="K2953" s="221"/>
      <c r="L2953" s="226"/>
      <c r="M2953" s="227"/>
      <c r="N2953" s="228"/>
      <c r="O2953" s="228"/>
      <c r="P2953" s="228"/>
      <c r="Q2953" s="228"/>
      <c r="R2953" s="228"/>
      <c r="S2953" s="228"/>
      <c r="T2953" s="229"/>
      <c r="AT2953" s="230" t="s">
        <v>154</v>
      </c>
      <c r="AU2953" s="230" t="s">
        <v>78</v>
      </c>
      <c r="AV2953" s="15" t="s">
        <v>106</v>
      </c>
      <c r="AW2953" s="15" t="s">
        <v>31</v>
      </c>
      <c r="AX2953" s="15" t="s">
        <v>74</v>
      </c>
      <c r="AY2953" s="230" t="s">
        <v>144</v>
      </c>
    </row>
    <row r="2954" spans="1:65" s="2" customFormat="1" ht="16.5" customHeight="1">
      <c r="A2954" s="36"/>
      <c r="B2954" s="37"/>
      <c r="C2954" s="231" t="s">
        <v>3206</v>
      </c>
      <c r="D2954" s="231" t="s">
        <v>195</v>
      </c>
      <c r="E2954" s="232" t="s">
        <v>3207</v>
      </c>
      <c r="F2954" s="233" t="s">
        <v>3208</v>
      </c>
      <c r="G2954" s="234" t="s">
        <v>232</v>
      </c>
      <c r="H2954" s="235">
        <v>9.2620000000000005</v>
      </c>
      <c r="I2954" s="236"/>
      <c r="J2954" s="237">
        <f>ROUND(I2954*H2954,2)</f>
        <v>0</v>
      </c>
      <c r="K2954" s="233" t="s">
        <v>19</v>
      </c>
      <c r="L2954" s="238"/>
      <c r="M2954" s="239" t="s">
        <v>19</v>
      </c>
      <c r="N2954" s="240" t="s">
        <v>40</v>
      </c>
      <c r="O2954" s="66"/>
      <c r="P2954" s="189">
        <f>O2954*H2954</f>
        <v>0</v>
      </c>
      <c r="Q2954" s="189">
        <v>2.5999999999999999E-3</v>
      </c>
      <c r="R2954" s="189">
        <f>Q2954*H2954</f>
        <v>2.4081200000000001E-2</v>
      </c>
      <c r="S2954" s="189">
        <v>0</v>
      </c>
      <c r="T2954" s="190">
        <f>S2954*H2954</f>
        <v>0</v>
      </c>
      <c r="U2954" s="36"/>
      <c r="V2954" s="36"/>
      <c r="W2954" s="36"/>
      <c r="X2954" s="36"/>
      <c r="Y2954" s="36"/>
      <c r="Z2954" s="36"/>
      <c r="AA2954" s="36"/>
      <c r="AB2954" s="36"/>
      <c r="AC2954" s="36"/>
      <c r="AD2954" s="36"/>
      <c r="AE2954" s="36"/>
      <c r="AR2954" s="191" t="s">
        <v>684</v>
      </c>
      <c r="AT2954" s="191" t="s">
        <v>195</v>
      </c>
      <c r="AU2954" s="191" t="s">
        <v>78</v>
      </c>
      <c r="AY2954" s="19" t="s">
        <v>144</v>
      </c>
      <c r="BE2954" s="192">
        <f>IF(N2954="základní",J2954,0)</f>
        <v>0</v>
      </c>
      <c r="BF2954" s="192">
        <f>IF(N2954="snížená",J2954,0)</f>
        <v>0</v>
      </c>
      <c r="BG2954" s="192">
        <f>IF(N2954="zákl. přenesená",J2954,0)</f>
        <v>0</v>
      </c>
      <c r="BH2954" s="192">
        <f>IF(N2954="sníž. přenesená",J2954,0)</f>
        <v>0</v>
      </c>
      <c r="BI2954" s="192">
        <f>IF(N2954="nulová",J2954,0)</f>
        <v>0</v>
      </c>
      <c r="BJ2954" s="19" t="s">
        <v>74</v>
      </c>
      <c r="BK2954" s="192">
        <f>ROUND(I2954*H2954,2)</f>
        <v>0</v>
      </c>
      <c r="BL2954" s="19" t="s">
        <v>542</v>
      </c>
      <c r="BM2954" s="191" t="s">
        <v>3209</v>
      </c>
    </row>
    <row r="2955" spans="1:65" s="13" customFormat="1" ht="10.199999999999999">
      <c r="B2955" s="198"/>
      <c r="C2955" s="199"/>
      <c r="D2955" s="200" t="s">
        <v>154</v>
      </c>
      <c r="E2955" s="201" t="s">
        <v>19</v>
      </c>
      <c r="F2955" s="202" t="s">
        <v>3210</v>
      </c>
      <c r="G2955" s="199"/>
      <c r="H2955" s="201" t="s">
        <v>19</v>
      </c>
      <c r="I2955" s="203"/>
      <c r="J2955" s="199"/>
      <c r="K2955" s="199"/>
      <c r="L2955" s="204"/>
      <c r="M2955" s="205"/>
      <c r="N2955" s="206"/>
      <c r="O2955" s="206"/>
      <c r="P2955" s="206"/>
      <c r="Q2955" s="206"/>
      <c r="R2955" s="206"/>
      <c r="S2955" s="206"/>
      <c r="T2955" s="207"/>
      <c r="AT2955" s="208" t="s">
        <v>154</v>
      </c>
      <c r="AU2955" s="208" t="s">
        <v>78</v>
      </c>
      <c r="AV2955" s="13" t="s">
        <v>74</v>
      </c>
      <c r="AW2955" s="13" t="s">
        <v>31</v>
      </c>
      <c r="AX2955" s="13" t="s">
        <v>69</v>
      </c>
      <c r="AY2955" s="208" t="s">
        <v>144</v>
      </c>
    </row>
    <row r="2956" spans="1:65" s="14" customFormat="1" ht="10.199999999999999">
      <c r="B2956" s="209"/>
      <c r="C2956" s="210"/>
      <c r="D2956" s="200" t="s">
        <v>154</v>
      </c>
      <c r="E2956" s="211" t="s">
        <v>19</v>
      </c>
      <c r="F2956" s="212" t="s">
        <v>3211</v>
      </c>
      <c r="G2956" s="210"/>
      <c r="H2956" s="213">
        <v>9.2620000000000005</v>
      </c>
      <c r="I2956" s="214"/>
      <c r="J2956" s="210"/>
      <c r="K2956" s="210"/>
      <c r="L2956" s="215"/>
      <c r="M2956" s="216"/>
      <c r="N2956" s="217"/>
      <c r="O2956" s="217"/>
      <c r="P2956" s="217"/>
      <c r="Q2956" s="217"/>
      <c r="R2956" s="217"/>
      <c r="S2956" s="217"/>
      <c r="T2956" s="218"/>
      <c r="AT2956" s="219" t="s">
        <v>154</v>
      </c>
      <c r="AU2956" s="219" t="s">
        <v>78</v>
      </c>
      <c r="AV2956" s="14" t="s">
        <v>78</v>
      </c>
      <c r="AW2956" s="14" t="s">
        <v>31</v>
      </c>
      <c r="AX2956" s="14" t="s">
        <v>69</v>
      </c>
      <c r="AY2956" s="219" t="s">
        <v>144</v>
      </c>
    </row>
    <row r="2957" spans="1:65" s="15" customFormat="1" ht="10.199999999999999">
      <c r="B2957" s="220"/>
      <c r="C2957" s="221"/>
      <c r="D2957" s="200" t="s">
        <v>154</v>
      </c>
      <c r="E2957" s="222" t="s">
        <v>19</v>
      </c>
      <c r="F2957" s="223" t="s">
        <v>158</v>
      </c>
      <c r="G2957" s="221"/>
      <c r="H2957" s="224">
        <v>9.2620000000000005</v>
      </c>
      <c r="I2957" s="225"/>
      <c r="J2957" s="221"/>
      <c r="K2957" s="221"/>
      <c r="L2957" s="226"/>
      <c r="M2957" s="227"/>
      <c r="N2957" s="228"/>
      <c r="O2957" s="228"/>
      <c r="P2957" s="228"/>
      <c r="Q2957" s="228"/>
      <c r="R2957" s="228"/>
      <c r="S2957" s="228"/>
      <c r="T2957" s="229"/>
      <c r="AT2957" s="230" t="s">
        <v>154</v>
      </c>
      <c r="AU2957" s="230" t="s">
        <v>78</v>
      </c>
      <c r="AV2957" s="15" t="s">
        <v>106</v>
      </c>
      <c r="AW2957" s="15" t="s">
        <v>31</v>
      </c>
      <c r="AX2957" s="15" t="s">
        <v>74</v>
      </c>
      <c r="AY2957" s="230" t="s">
        <v>144</v>
      </c>
    </row>
    <row r="2958" spans="1:65" s="2" customFormat="1" ht="16.5" customHeight="1">
      <c r="A2958" s="36"/>
      <c r="B2958" s="37"/>
      <c r="C2958" s="231" t="s">
        <v>3212</v>
      </c>
      <c r="D2958" s="231" t="s">
        <v>195</v>
      </c>
      <c r="E2958" s="232" t="s">
        <v>3213</v>
      </c>
      <c r="F2958" s="233" t="s">
        <v>3214</v>
      </c>
      <c r="G2958" s="234" t="s">
        <v>232</v>
      </c>
      <c r="H2958" s="235">
        <v>257.60899999999998</v>
      </c>
      <c r="I2958" s="236"/>
      <c r="J2958" s="237">
        <f>ROUND(I2958*H2958,2)</f>
        <v>0</v>
      </c>
      <c r="K2958" s="233" t="s">
        <v>19</v>
      </c>
      <c r="L2958" s="238"/>
      <c r="M2958" s="239" t="s">
        <v>19</v>
      </c>
      <c r="N2958" s="240" t="s">
        <v>40</v>
      </c>
      <c r="O2958" s="66"/>
      <c r="P2958" s="189">
        <f>O2958*H2958</f>
        <v>0</v>
      </c>
      <c r="Q2958" s="189">
        <v>2.5999999999999999E-3</v>
      </c>
      <c r="R2958" s="189">
        <f>Q2958*H2958</f>
        <v>0.66978339999999992</v>
      </c>
      <c r="S2958" s="189">
        <v>0</v>
      </c>
      <c r="T2958" s="190">
        <f>S2958*H2958</f>
        <v>0</v>
      </c>
      <c r="U2958" s="36"/>
      <c r="V2958" s="36"/>
      <c r="W2958" s="36"/>
      <c r="X2958" s="36"/>
      <c r="Y2958" s="36"/>
      <c r="Z2958" s="36"/>
      <c r="AA2958" s="36"/>
      <c r="AB2958" s="36"/>
      <c r="AC2958" s="36"/>
      <c r="AD2958" s="36"/>
      <c r="AE2958" s="36"/>
      <c r="AR2958" s="191" t="s">
        <v>684</v>
      </c>
      <c r="AT2958" s="191" t="s">
        <v>195</v>
      </c>
      <c r="AU2958" s="191" t="s">
        <v>78</v>
      </c>
      <c r="AY2958" s="19" t="s">
        <v>144</v>
      </c>
      <c r="BE2958" s="192">
        <f>IF(N2958="základní",J2958,0)</f>
        <v>0</v>
      </c>
      <c r="BF2958" s="192">
        <f>IF(N2958="snížená",J2958,0)</f>
        <v>0</v>
      </c>
      <c r="BG2958" s="192">
        <f>IF(N2958="zákl. přenesená",J2958,0)</f>
        <v>0</v>
      </c>
      <c r="BH2958" s="192">
        <f>IF(N2958="sníž. přenesená",J2958,0)</f>
        <v>0</v>
      </c>
      <c r="BI2958" s="192">
        <f>IF(N2958="nulová",J2958,0)</f>
        <v>0</v>
      </c>
      <c r="BJ2958" s="19" t="s">
        <v>74</v>
      </c>
      <c r="BK2958" s="192">
        <f>ROUND(I2958*H2958,2)</f>
        <v>0</v>
      </c>
      <c r="BL2958" s="19" t="s">
        <v>542</v>
      </c>
      <c r="BM2958" s="191" t="s">
        <v>3215</v>
      </c>
    </row>
    <row r="2959" spans="1:65" s="13" customFormat="1" ht="10.199999999999999">
      <c r="B2959" s="198"/>
      <c r="C2959" s="199"/>
      <c r="D2959" s="200" t="s">
        <v>154</v>
      </c>
      <c r="E2959" s="201" t="s">
        <v>19</v>
      </c>
      <c r="F2959" s="202" t="s">
        <v>3216</v>
      </c>
      <c r="G2959" s="199"/>
      <c r="H2959" s="201" t="s">
        <v>19</v>
      </c>
      <c r="I2959" s="203"/>
      <c r="J2959" s="199"/>
      <c r="K2959" s="199"/>
      <c r="L2959" s="204"/>
      <c r="M2959" s="205"/>
      <c r="N2959" s="206"/>
      <c r="O2959" s="206"/>
      <c r="P2959" s="206"/>
      <c r="Q2959" s="206"/>
      <c r="R2959" s="206"/>
      <c r="S2959" s="206"/>
      <c r="T2959" s="207"/>
      <c r="AT2959" s="208" t="s">
        <v>154</v>
      </c>
      <c r="AU2959" s="208" t="s">
        <v>78</v>
      </c>
      <c r="AV2959" s="13" t="s">
        <v>74</v>
      </c>
      <c r="AW2959" s="13" t="s">
        <v>31</v>
      </c>
      <c r="AX2959" s="13" t="s">
        <v>69</v>
      </c>
      <c r="AY2959" s="208" t="s">
        <v>144</v>
      </c>
    </row>
    <row r="2960" spans="1:65" s="14" customFormat="1" ht="10.199999999999999">
      <c r="B2960" s="209"/>
      <c r="C2960" s="210"/>
      <c r="D2960" s="200" t="s">
        <v>154</v>
      </c>
      <c r="E2960" s="211" t="s">
        <v>19</v>
      </c>
      <c r="F2960" s="212" t="s">
        <v>3217</v>
      </c>
      <c r="G2960" s="210"/>
      <c r="H2960" s="213">
        <v>257.60899999999998</v>
      </c>
      <c r="I2960" s="214"/>
      <c r="J2960" s="210"/>
      <c r="K2960" s="210"/>
      <c r="L2960" s="215"/>
      <c r="M2960" s="216"/>
      <c r="N2960" s="217"/>
      <c r="O2960" s="217"/>
      <c r="P2960" s="217"/>
      <c r="Q2960" s="217"/>
      <c r="R2960" s="217"/>
      <c r="S2960" s="217"/>
      <c r="T2960" s="218"/>
      <c r="AT2960" s="219" t="s">
        <v>154</v>
      </c>
      <c r="AU2960" s="219" t="s">
        <v>78</v>
      </c>
      <c r="AV2960" s="14" t="s">
        <v>78</v>
      </c>
      <c r="AW2960" s="14" t="s">
        <v>31</v>
      </c>
      <c r="AX2960" s="14" t="s">
        <v>69</v>
      </c>
      <c r="AY2960" s="219" t="s">
        <v>144</v>
      </c>
    </row>
    <row r="2961" spans="1:65" s="15" customFormat="1" ht="10.199999999999999">
      <c r="B2961" s="220"/>
      <c r="C2961" s="221"/>
      <c r="D2961" s="200" t="s">
        <v>154</v>
      </c>
      <c r="E2961" s="222" t="s">
        <v>19</v>
      </c>
      <c r="F2961" s="223" t="s">
        <v>158</v>
      </c>
      <c r="G2961" s="221"/>
      <c r="H2961" s="224">
        <v>257.60899999999998</v>
      </c>
      <c r="I2961" s="225"/>
      <c r="J2961" s="221"/>
      <c r="K2961" s="221"/>
      <c r="L2961" s="226"/>
      <c r="M2961" s="227"/>
      <c r="N2961" s="228"/>
      <c r="O2961" s="228"/>
      <c r="P2961" s="228"/>
      <c r="Q2961" s="228"/>
      <c r="R2961" s="228"/>
      <c r="S2961" s="228"/>
      <c r="T2961" s="229"/>
      <c r="AT2961" s="230" t="s">
        <v>154</v>
      </c>
      <c r="AU2961" s="230" t="s">
        <v>78</v>
      </c>
      <c r="AV2961" s="15" t="s">
        <v>106</v>
      </c>
      <c r="AW2961" s="15" t="s">
        <v>31</v>
      </c>
      <c r="AX2961" s="15" t="s">
        <v>74</v>
      </c>
      <c r="AY2961" s="230" t="s">
        <v>144</v>
      </c>
    </row>
    <row r="2962" spans="1:65" s="2" customFormat="1" ht="16.5" customHeight="1">
      <c r="A2962" s="36"/>
      <c r="B2962" s="37"/>
      <c r="C2962" s="231" t="s">
        <v>3218</v>
      </c>
      <c r="D2962" s="231" t="s">
        <v>195</v>
      </c>
      <c r="E2962" s="232" t="s">
        <v>3219</v>
      </c>
      <c r="F2962" s="233" t="s">
        <v>3220</v>
      </c>
      <c r="G2962" s="234" t="s">
        <v>232</v>
      </c>
      <c r="H2962" s="235">
        <v>9.1519999999999992</v>
      </c>
      <c r="I2962" s="236"/>
      <c r="J2962" s="237">
        <f>ROUND(I2962*H2962,2)</f>
        <v>0</v>
      </c>
      <c r="K2962" s="233" t="s">
        <v>19</v>
      </c>
      <c r="L2962" s="238"/>
      <c r="M2962" s="239" t="s">
        <v>19</v>
      </c>
      <c r="N2962" s="240" t="s">
        <v>40</v>
      </c>
      <c r="O2962" s="66"/>
      <c r="P2962" s="189">
        <f>O2962*H2962</f>
        <v>0</v>
      </c>
      <c r="Q2962" s="189">
        <v>2.5999999999999999E-3</v>
      </c>
      <c r="R2962" s="189">
        <f>Q2962*H2962</f>
        <v>2.3795199999999996E-2</v>
      </c>
      <c r="S2962" s="189">
        <v>0</v>
      </c>
      <c r="T2962" s="190">
        <f>S2962*H2962</f>
        <v>0</v>
      </c>
      <c r="U2962" s="36"/>
      <c r="V2962" s="36"/>
      <c r="W2962" s="36"/>
      <c r="X2962" s="36"/>
      <c r="Y2962" s="36"/>
      <c r="Z2962" s="36"/>
      <c r="AA2962" s="36"/>
      <c r="AB2962" s="36"/>
      <c r="AC2962" s="36"/>
      <c r="AD2962" s="36"/>
      <c r="AE2962" s="36"/>
      <c r="AR2962" s="191" t="s">
        <v>684</v>
      </c>
      <c r="AT2962" s="191" t="s">
        <v>195</v>
      </c>
      <c r="AU2962" s="191" t="s">
        <v>78</v>
      </c>
      <c r="AY2962" s="19" t="s">
        <v>144</v>
      </c>
      <c r="BE2962" s="192">
        <f>IF(N2962="základní",J2962,0)</f>
        <v>0</v>
      </c>
      <c r="BF2962" s="192">
        <f>IF(N2962="snížená",J2962,0)</f>
        <v>0</v>
      </c>
      <c r="BG2962" s="192">
        <f>IF(N2962="zákl. přenesená",J2962,0)</f>
        <v>0</v>
      </c>
      <c r="BH2962" s="192">
        <f>IF(N2962="sníž. přenesená",J2962,0)</f>
        <v>0</v>
      </c>
      <c r="BI2962" s="192">
        <f>IF(N2962="nulová",J2962,0)</f>
        <v>0</v>
      </c>
      <c r="BJ2962" s="19" t="s">
        <v>74</v>
      </c>
      <c r="BK2962" s="192">
        <f>ROUND(I2962*H2962,2)</f>
        <v>0</v>
      </c>
      <c r="BL2962" s="19" t="s">
        <v>542</v>
      </c>
      <c r="BM2962" s="191" t="s">
        <v>3221</v>
      </c>
    </row>
    <row r="2963" spans="1:65" s="13" customFormat="1" ht="10.199999999999999">
      <c r="B2963" s="198"/>
      <c r="C2963" s="199"/>
      <c r="D2963" s="200" t="s">
        <v>154</v>
      </c>
      <c r="E2963" s="201" t="s">
        <v>19</v>
      </c>
      <c r="F2963" s="202" t="s">
        <v>3222</v>
      </c>
      <c r="G2963" s="199"/>
      <c r="H2963" s="201" t="s">
        <v>19</v>
      </c>
      <c r="I2963" s="203"/>
      <c r="J2963" s="199"/>
      <c r="K2963" s="199"/>
      <c r="L2963" s="204"/>
      <c r="M2963" s="205"/>
      <c r="N2963" s="206"/>
      <c r="O2963" s="206"/>
      <c r="P2963" s="206"/>
      <c r="Q2963" s="206"/>
      <c r="R2963" s="206"/>
      <c r="S2963" s="206"/>
      <c r="T2963" s="207"/>
      <c r="AT2963" s="208" t="s">
        <v>154</v>
      </c>
      <c r="AU2963" s="208" t="s">
        <v>78</v>
      </c>
      <c r="AV2963" s="13" t="s">
        <v>74</v>
      </c>
      <c r="AW2963" s="13" t="s">
        <v>31</v>
      </c>
      <c r="AX2963" s="13" t="s">
        <v>69</v>
      </c>
      <c r="AY2963" s="208" t="s">
        <v>144</v>
      </c>
    </row>
    <row r="2964" spans="1:65" s="14" customFormat="1" ht="10.199999999999999">
      <c r="B2964" s="209"/>
      <c r="C2964" s="210"/>
      <c r="D2964" s="200" t="s">
        <v>154</v>
      </c>
      <c r="E2964" s="211" t="s">
        <v>19</v>
      </c>
      <c r="F2964" s="212" t="s">
        <v>3223</v>
      </c>
      <c r="G2964" s="210"/>
      <c r="H2964" s="213">
        <v>9.1519999999999992</v>
      </c>
      <c r="I2964" s="214"/>
      <c r="J2964" s="210"/>
      <c r="K2964" s="210"/>
      <c r="L2964" s="215"/>
      <c r="M2964" s="216"/>
      <c r="N2964" s="217"/>
      <c r="O2964" s="217"/>
      <c r="P2964" s="217"/>
      <c r="Q2964" s="217"/>
      <c r="R2964" s="217"/>
      <c r="S2964" s="217"/>
      <c r="T2964" s="218"/>
      <c r="AT2964" s="219" t="s">
        <v>154</v>
      </c>
      <c r="AU2964" s="219" t="s">
        <v>78</v>
      </c>
      <c r="AV2964" s="14" t="s">
        <v>78</v>
      </c>
      <c r="AW2964" s="14" t="s">
        <v>31</v>
      </c>
      <c r="AX2964" s="14" t="s">
        <v>69</v>
      </c>
      <c r="AY2964" s="219" t="s">
        <v>144</v>
      </c>
    </row>
    <row r="2965" spans="1:65" s="15" customFormat="1" ht="10.199999999999999">
      <c r="B2965" s="220"/>
      <c r="C2965" s="221"/>
      <c r="D2965" s="200" t="s">
        <v>154</v>
      </c>
      <c r="E2965" s="222" t="s">
        <v>19</v>
      </c>
      <c r="F2965" s="223" t="s">
        <v>158</v>
      </c>
      <c r="G2965" s="221"/>
      <c r="H2965" s="224">
        <v>9.1519999999999992</v>
      </c>
      <c r="I2965" s="225"/>
      <c r="J2965" s="221"/>
      <c r="K2965" s="221"/>
      <c r="L2965" s="226"/>
      <c r="M2965" s="227"/>
      <c r="N2965" s="228"/>
      <c r="O2965" s="228"/>
      <c r="P2965" s="228"/>
      <c r="Q2965" s="228"/>
      <c r="R2965" s="228"/>
      <c r="S2965" s="228"/>
      <c r="T2965" s="229"/>
      <c r="AT2965" s="230" t="s">
        <v>154</v>
      </c>
      <c r="AU2965" s="230" t="s">
        <v>78</v>
      </c>
      <c r="AV2965" s="15" t="s">
        <v>106</v>
      </c>
      <c r="AW2965" s="15" t="s">
        <v>31</v>
      </c>
      <c r="AX2965" s="15" t="s">
        <v>74</v>
      </c>
      <c r="AY2965" s="230" t="s">
        <v>144</v>
      </c>
    </row>
    <row r="2966" spans="1:65" s="2" customFormat="1" ht="16.5" customHeight="1">
      <c r="A2966" s="36"/>
      <c r="B2966" s="37"/>
      <c r="C2966" s="180" t="s">
        <v>3224</v>
      </c>
      <c r="D2966" s="180" t="s">
        <v>146</v>
      </c>
      <c r="E2966" s="181" t="s">
        <v>3225</v>
      </c>
      <c r="F2966" s="182" t="s">
        <v>3226</v>
      </c>
      <c r="G2966" s="183" t="s">
        <v>250</v>
      </c>
      <c r="H2966" s="184">
        <v>28.92</v>
      </c>
      <c r="I2966" s="185"/>
      <c r="J2966" s="186">
        <f>ROUND(I2966*H2966,2)</f>
        <v>0</v>
      </c>
      <c r="K2966" s="182" t="s">
        <v>150</v>
      </c>
      <c r="L2966" s="41"/>
      <c r="M2966" s="187" t="s">
        <v>19</v>
      </c>
      <c r="N2966" s="188" t="s">
        <v>40</v>
      </c>
      <c r="O2966" s="66"/>
      <c r="P2966" s="189">
        <f>O2966*H2966</f>
        <v>0</v>
      </c>
      <c r="Q2966" s="189">
        <v>0</v>
      </c>
      <c r="R2966" s="189">
        <f>Q2966*H2966</f>
        <v>0</v>
      </c>
      <c r="S2966" s="189">
        <v>2.9999999999999997E-4</v>
      </c>
      <c r="T2966" s="190">
        <f>S2966*H2966</f>
        <v>8.6759999999999997E-3</v>
      </c>
      <c r="U2966" s="36"/>
      <c r="V2966" s="36"/>
      <c r="W2966" s="36"/>
      <c r="X2966" s="36"/>
      <c r="Y2966" s="36"/>
      <c r="Z2966" s="36"/>
      <c r="AA2966" s="36"/>
      <c r="AB2966" s="36"/>
      <c r="AC2966" s="36"/>
      <c r="AD2966" s="36"/>
      <c r="AE2966" s="36"/>
      <c r="AR2966" s="191" t="s">
        <v>542</v>
      </c>
      <c r="AT2966" s="191" t="s">
        <v>146</v>
      </c>
      <c r="AU2966" s="191" t="s">
        <v>78</v>
      </c>
      <c r="AY2966" s="19" t="s">
        <v>144</v>
      </c>
      <c r="BE2966" s="192">
        <f>IF(N2966="základní",J2966,0)</f>
        <v>0</v>
      </c>
      <c r="BF2966" s="192">
        <f>IF(N2966="snížená",J2966,0)</f>
        <v>0</v>
      </c>
      <c r="BG2966" s="192">
        <f>IF(N2966="zákl. přenesená",J2966,0)</f>
        <v>0</v>
      </c>
      <c r="BH2966" s="192">
        <f>IF(N2966="sníž. přenesená",J2966,0)</f>
        <v>0</v>
      </c>
      <c r="BI2966" s="192">
        <f>IF(N2966="nulová",J2966,0)</f>
        <v>0</v>
      </c>
      <c r="BJ2966" s="19" t="s">
        <v>74</v>
      </c>
      <c r="BK2966" s="192">
        <f>ROUND(I2966*H2966,2)</f>
        <v>0</v>
      </c>
      <c r="BL2966" s="19" t="s">
        <v>542</v>
      </c>
      <c r="BM2966" s="191" t="s">
        <v>3227</v>
      </c>
    </row>
    <row r="2967" spans="1:65" s="2" customFormat="1" ht="10.199999999999999">
      <c r="A2967" s="36"/>
      <c r="B2967" s="37"/>
      <c r="C2967" s="38"/>
      <c r="D2967" s="193" t="s">
        <v>152</v>
      </c>
      <c r="E2967" s="38"/>
      <c r="F2967" s="194" t="s">
        <v>3228</v>
      </c>
      <c r="G2967" s="38"/>
      <c r="H2967" s="38"/>
      <c r="I2967" s="195"/>
      <c r="J2967" s="38"/>
      <c r="K2967" s="38"/>
      <c r="L2967" s="41"/>
      <c r="M2967" s="196"/>
      <c r="N2967" s="197"/>
      <c r="O2967" s="66"/>
      <c r="P2967" s="66"/>
      <c r="Q2967" s="66"/>
      <c r="R2967" s="66"/>
      <c r="S2967" s="66"/>
      <c r="T2967" s="67"/>
      <c r="U2967" s="36"/>
      <c r="V2967" s="36"/>
      <c r="W2967" s="36"/>
      <c r="X2967" s="36"/>
      <c r="Y2967" s="36"/>
      <c r="Z2967" s="36"/>
      <c r="AA2967" s="36"/>
      <c r="AB2967" s="36"/>
      <c r="AC2967" s="36"/>
      <c r="AD2967" s="36"/>
      <c r="AE2967" s="36"/>
      <c r="AT2967" s="19" t="s">
        <v>152</v>
      </c>
      <c r="AU2967" s="19" t="s">
        <v>78</v>
      </c>
    </row>
    <row r="2968" spans="1:65" s="13" customFormat="1" ht="10.199999999999999">
      <c r="B2968" s="198"/>
      <c r="C2968" s="199"/>
      <c r="D2968" s="200" t="s">
        <v>154</v>
      </c>
      <c r="E2968" s="201" t="s">
        <v>19</v>
      </c>
      <c r="F2968" s="202" t="s">
        <v>3173</v>
      </c>
      <c r="G2968" s="199"/>
      <c r="H2968" s="201" t="s">
        <v>19</v>
      </c>
      <c r="I2968" s="203"/>
      <c r="J2968" s="199"/>
      <c r="K2968" s="199"/>
      <c r="L2968" s="204"/>
      <c r="M2968" s="205"/>
      <c r="N2968" s="206"/>
      <c r="O2968" s="206"/>
      <c r="P2968" s="206"/>
      <c r="Q2968" s="206"/>
      <c r="R2968" s="206"/>
      <c r="S2968" s="206"/>
      <c r="T2968" s="207"/>
      <c r="AT2968" s="208" t="s">
        <v>154</v>
      </c>
      <c r="AU2968" s="208" t="s">
        <v>78</v>
      </c>
      <c r="AV2968" s="13" t="s">
        <v>74</v>
      </c>
      <c r="AW2968" s="13" t="s">
        <v>31</v>
      </c>
      <c r="AX2968" s="13" t="s">
        <v>69</v>
      </c>
      <c r="AY2968" s="208" t="s">
        <v>144</v>
      </c>
    </row>
    <row r="2969" spans="1:65" s="14" customFormat="1" ht="10.199999999999999">
      <c r="B2969" s="209"/>
      <c r="C2969" s="210"/>
      <c r="D2969" s="200" t="s">
        <v>154</v>
      </c>
      <c r="E2969" s="211" t="s">
        <v>19</v>
      </c>
      <c r="F2969" s="212" t="s">
        <v>3229</v>
      </c>
      <c r="G2969" s="210"/>
      <c r="H2969" s="213">
        <v>12.36</v>
      </c>
      <c r="I2969" s="214"/>
      <c r="J2969" s="210"/>
      <c r="K2969" s="210"/>
      <c r="L2969" s="215"/>
      <c r="M2969" s="216"/>
      <c r="N2969" s="217"/>
      <c r="O2969" s="217"/>
      <c r="P2969" s="217"/>
      <c r="Q2969" s="217"/>
      <c r="R2969" s="217"/>
      <c r="S2969" s="217"/>
      <c r="T2969" s="218"/>
      <c r="AT2969" s="219" t="s">
        <v>154</v>
      </c>
      <c r="AU2969" s="219" t="s">
        <v>78</v>
      </c>
      <c r="AV2969" s="14" t="s">
        <v>78</v>
      </c>
      <c r="AW2969" s="14" t="s">
        <v>31</v>
      </c>
      <c r="AX2969" s="14" t="s">
        <v>69</v>
      </c>
      <c r="AY2969" s="219" t="s">
        <v>144</v>
      </c>
    </row>
    <row r="2970" spans="1:65" s="14" customFormat="1" ht="10.199999999999999">
      <c r="B2970" s="209"/>
      <c r="C2970" s="210"/>
      <c r="D2970" s="200" t="s">
        <v>154</v>
      </c>
      <c r="E2970" s="211" t="s">
        <v>19</v>
      </c>
      <c r="F2970" s="212" t="s">
        <v>3230</v>
      </c>
      <c r="G2970" s="210"/>
      <c r="H2970" s="213">
        <v>16.559999999999999</v>
      </c>
      <c r="I2970" s="214"/>
      <c r="J2970" s="210"/>
      <c r="K2970" s="210"/>
      <c r="L2970" s="215"/>
      <c r="M2970" s="216"/>
      <c r="N2970" s="217"/>
      <c r="O2970" s="217"/>
      <c r="P2970" s="217"/>
      <c r="Q2970" s="217"/>
      <c r="R2970" s="217"/>
      <c r="S2970" s="217"/>
      <c r="T2970" s="218"/>
      <c r="AT2970" s="219" t="s">
        <v>154</v>
      </c>
      <c r="AU2970" s="219" t="s">
        <v>78</v>
      </c>
      <c r="AV2970" s="14" t="s">
        <v>78</v>
      </c>
      <c r="AW2970" s="14" t="s">
        <v>31</v>
      </c>
      <c r="AX2970" s="14" t="s">
        <v>69</v>
      </c>
      <c r="AY2970" s="219" t="s">
        <v>144</v>
      </c>
    </row>
    <row r="2971" spans="1:65" s="15" customFormat="1" ht="10.199999999999999">
      <c r="B2971" s="220"/>
      <c r="C2971" s="221"/>
      <c r="D2971" s="200" t="s">
        <v>154</v>
      </c>
      <c r="E2971" s="222" t="s">
        <v>19</v>
      </c>
      <c r="F2971" s="223" t="s">
        <v>158</v>
      </c>
      <c r="G2971" s="221"/>
      <c r="H2971" s="224">
        <v>28.919999999999998</v>
      </c>
      <c r="I2971" s="225"/>
      <c r="J2971" s="221"/>
      <c r="K2971" s="221"/>
      <c r="L2971" s="226"/>
      <c r="M2971" s="227"/>
      <c r="N2971" s="228"/>
      <c r="O2971" s="228"/>
      <c r="P2971" s="228"/>
      <c r="Q2971" s="228"/>
      <c r="R2971" s="228"/>
      <c r="S2971" s="228"/>
      <c r="T2971" s="229"/>
      <c r="AT2971" s="230" t="s">
        <v>154</v>
      </c>
      <c r="AU2971" s="230" t="s">
        <v>78</v>
      </c>
      <c r="AV2971" s="15" t="s">
        <v>106</v>
      </c>
      <c r="AW2971" s="15" t="s">
        <v>31</v>
      </c>
      <c r="AX2971" s="15" t="s">
        <v>74</v>
      </c>
      <c r="AY2971" s="230" t="s">
        <v>144</v>
      </c>
    </row>
    <row r="2972" spans="1:65" s="2" customFormat="1" ht="16.5" customHeight="1">
      <c r="A2972" s="36"/>
      <c r="B2972" s="37"/>
      <c r="C2972" s="180" t="s">
        <v>3231</v>
      </c>
      <c r="D2972" s="180" t="s">
        <v>146</v>
      </c>
      <c r="E2972" s="181" t="s">
        <v>3232</v>
      </c>
      <c r="F2972" s="182" t="s">
        <v>3233</v>
      </c>
      <c r="G2972" s="183" t="s">
        <v>250</v>
      </c>
      <c r="H2972" s="184">
        <v>25.11</v>
      </c>
      <c r="I2972" s="185"/>
      <c r="J2972" s="186">
        <f>ROUND(I2972*H2972,2)</f>
        <v>0</v>
      </c>
      <c r="K2972" s="182" t="s">
        <v>150</v>
      </c>
      <c r="L2972" s="41"/>
      <c r="M2972" s="187" t="s">
        <v>19</v>
      </c>
      <c r="N2972" s="188" t="s">
        <v>40</v>
      </c>
      <c r="O2972" s="66"/>
      <c r="P2972" s="189">
        <f>O2972*H2972</f>
        <v>0</v>
      </c>
      <c r="Q2972" s="189">
        <v>1.0000000000000001E-5</v>
      </c>
      <c r="R2972" s="189">
        <f>Q2972*H2972</f>
        <v>2.5110000000000003E-4</v>
      </c>
      <c r="S2972" s="189">
        <v>0</v>
      </c>
      <c r="T2972" s="190">
        <f>S2972*H2972</f>
        <v>0</v>
      </c>
      <c r="U2972" s="36"/>
      <c r="V2972" s="36"/>
      <c r="W2972" s="36"/>
      <c r="X2972" s="36"/>
      <c r="Y2972" s="36"/>
      <c r="Z2972" s="36"/>
      <c r="AA2972" s="36"/>
      <c r="AB2972" s="36"/>
      <c r="AC2972" s="36"/>
      <c r="AD2972" s="36"/>
      <c r="AE2972" s="36"/>
      <c r="AR2972" s="191" t="s">
        <v>542</v>
      </c>
      <c r="AT2972" s="191" t="s">
        <v>146</v>
      </c>
      <c r="AU2972" s="191" t="s">
        <v>78</v>
      </c>
      <c r="AY2972" s="19" t="s">
        <v>144</v>
      </c>
      <c r="BE2972" s="192">
        <f>IF(N2972="základní",J2972,0)</f>
        <v>0</v>
      </c>
      <c r="BF2972" s="192">
        <f>IF(N2972="snížená",J2972,0)</f>
        <v>0</v>
      </c>
      <c r="BG2972" s="192">
        <f>IF(N2972="zákl. přenesená",J2972,0)</f>
        <v>0</v>
      </c>
      <c r="BH2972" s="192">
        <f>IF(N2972="sníž. přenesená",J2972,0)</f>
        <v>0</v>
      </c>
      <c r="BI2972" s="192">
        <f>IF(N2972="nulová",J2972,0)</f>
        <v>0</v>
      </c>
      <c r="BJ2972" s="19" t="s">
        <v>74</v>
      </c>
      <c r="BK2972" s="192">
        <f>ROUND(I2972*H2972,2)</f>
        <v>0</v>
      </c>
      <c r="BL2972" s="19" t="s">
        <v>542</v>
      </c>
      <c r="BM2972" s="191" t="s">
        <v>3234</v>
      </c>
    </row>
    <row r="2973" spans="1:65" s="2" customFormat="1" ht="10.199999999999999">
      <c r="A2973" s="36"/>
      <c r="B2973" s="37"/>
      <c r="C2973" s="38"/>
      <c r="D2973" s="193" t="s">
        <v>152</v>
      </c>
      <c r="E2973" s="38"/>
      <c r="F2973" s="194" t="s">
        <v>3235</v>
      </c>
      <c r="G2973" s="38"/>
      <c r="H2973" s="38"/>
      <c r="I2973" s="195"/>
      <c r="J2973" s="38"/>
      <c r="K2973" s="38"/>
      <c r="L2973" s="41"/>
      <c r="M2973" s="196"/>
      <c r="N2973" s="197"/>
      <c r="O2973" s="66"/>
      <c r="P2973" s="66"/>
      <c r="Q2973" s="66"/>
      <c r="R2973" s="66"/>
      <c r="S2973" s="66"/>
      <c r="T2973" s="67"/>
      <c r="U2973" s="36"/>
      <c r="V2973" s="36"/>
      <c r="W2973" s="36"/>
      <c r="X2973" s="36"/>
      <c r="Y2973" s="36"/>
      <c r="Z2973" s="36"/>
      <c r="AA2973" s="36"/>
      <c r="AB2973" s="36"/>
      <c r="AC2973" s="36"/>
      <c r="AD2973" s="36"/>
      <c r="AE2973" s="36"/>
      <c r="AT2973" s="19" t="s">
        <v>152</v>
      </c>
      <c r="AU2973" s="19" t="s">
        <v>78</v>
      </c>
    </row>
    <row r="2974" spans="1:65" s="13" customFormat="1" ht="10.199999999999999">
      <c r="B2974" s="198"/>
      <c r="C2974" s="199"/>
      <c r="D2974" s="200" t="s">
        <v>154</v>
      </c>
      <c r="E2974" s="201" t="s">
        <v>19</v>
      </c>
      <c r="F2974" s="202" t="s">
        <v>3236</v>
      </c>
      <c r="G2974" s="199"/>
      <c r="H2974" s="201" t="s">
        <v>19</v>
      </c>
      <c r="I2974" s="203"/>
      <c r="J2974" s="199"/>
      <c r="K2974" s="199"/>
      <c r="L2974" s="204"/>
      <c r="M2974" s="205"/>
      <c r="N2974" s="206"/>
      <c r="O2974" s="206"/>
      <c r="P2974" s="206"/>
      <c r="Q2974" s="206"/>
      <c r="R2974" s="206"/>
      <c r="S2974" s="206"/>
      <c r="T2974" s="207"/>
      <c r="AT2974" s="208" t="s">
        <v>154</v>
      </c>
      <c r="AU2974" s="208" t="s">
        <v>78</v>
      </c>
      <c r="AV2974" s="13" t="s">
        <v>74</v>
      </c>
      <c r="AW2974" s="13" t="s">
        <v>31</v>
      </c>
      <c r="AX2974" s="13" t="s">
        <v>69</v>
      </c>
      <c r="AY2974" s="208" t="s">
        <v>144</v>
      </c>
    </row>
    <row r="2975" spans="1:65" s="14" customFormat="1" ht="10.199999999999999">
      <c r="B2975" s="209"/>
      <c r="C2975" s="210"/>
      <c r="D2975" s="200" t="s">
        <v>154</v>
      </c>
      <c r="E2975" s="211" t="s">
        <v>19</v>
      </c>
      <c r="F2975" s="212" t="s">
        <v>3237</v>
      </c>
      <c r="G2975" s="210"/>
      <c r="H2975" s="213">
        <v>12.36</v>
      </c>
      <c r="I2975" s="214"/>
      <c r="J2975" s="210"/>
      <c r="K2975" s="210"/>
      <c r="L2975" s="215"/>
      <c r="M2975" s="216"/>
      <c r="N2975" s="217"/>
      <c r="O2975" s="217"/>
      <c r="P2975" s="217"/>
      <c r="Q2975" s="217"/>
      <c r="R2975" s="217"/>
      <c r="S2975" s="217"/>
      <c r="T2975" s="218"/>
      <c r="AT2975" s="219" t="s">
        <v>154</v>
      </c>
      <c r="AU2975" s="219" t="s">
        <v>78</v>
      </c>
      <c r="AV2975" s="14" t="s">
        <v>78</v>
      </c>
      <c r="AW2975" s="14" t="s">
        <v>31</v>
      </c>
      <c r="AX2975" s="14" t="s">
        <v>69</v>
      </c>
      <c r="AY2975" s="219" t="s">
        <v>144</v>
      </c>
    </row>
    <row r="2976" spans="1:65" s="13" customFormat="1" ht="10.199999999999999">
      <c r="B2976" s="198"/>
      <c r="C2976" s="199"/>
      <c r="D2976" s="200" t="s">
        <v>154</v>
      </c>
      <c r="E2976" s="201" t="s">
        <v>19</v>
      </c>
      <c r="F2976" s="202" t="s">
        <v>1166</v>
      </c>
      <c r="G2976" s="199"/>
      <c r="H2976" s="201" t="s">
        <v>19</v>
      </c>
      <c r="I2976" s="203"/>
      <c r="J2976" s="199"/>
      <c r="K2976" s="199"/>
      <c r="L2976" s="204"/>
      <c r="M2976" s="205"/>
      <c r="N2976" s="206"/>
      <c r="O2976" s="206"/>
      <c r="P2976" s="206"/>
      <c r="Q2976" s="206"/>
      <c r="R2976" s="206"/>
      <c r="S2976" s="206"/>
      <c r="T2976" s="207"/>
      <c r="AT2976" s="208" t="s">
        <v>154</v>
      </c>
      <c r="AU2976" s="208" t="s">
        <v>78</v>
      </c>
      <c r="AV2976" s="13" t="s">
        <v>74</v>
      </c>
      <c r="AW2976" s="13" t="s">
        <v>31</v>
      </c>
      <c r="AX2976" s="13" t="s">
        <v>69</v>
      </c>
      <c r="AY2976" s="208" t="s">
        <v>144</v>
      </c>
    </row>
    <row r="2977" spans="1:65" s="14" customFormat="1" ht="10.199999999999999">
      <c r="B2977" s="209"/>
      <c r="C2977" s="210"/>
      <c r="D2977" s="200" t="s">
        <v>154</v>
      </c>
      <c r="E2977" s="211" t="s">
        <v>19</v>
      </c>
      <c r="F2977" s="212" t="s">
        <v>1456</v>
      </c>
      <c r="G2977" s="210"/>
      <c r="H2977" s="213">
        <v>12.75</v>
      </c>
      <c r="I2977" s="214"/>
      <c r="J2977" s="210"/>
      <c r="K2977" s="210"/>
      <c r="L2977" s="215"/>
      <c r="M2977" s="216"/>
      <c r="N2977" s="217"/>
      <c r="O2977" s="217"/>
      <c r="P2977" s="217"/>
      <c r="Q2977" s="217"/>
      <c r="R2977" s="217"/>
      <c r="S2977" s="217"/>
      <c r="T2977" s="218"/>
      <c r="AT2977" s="219" t="s">
        <v>154</v>
      </c>
      <c r="AU2977" s="219" t="s">
        <v>78</v>
      </c>
      <c r="AV2977" s="14" t="s">
        <v>78</v>
      </c>
      <c r="AW2977" s="14" t="s">
        <v>31</v>
      </c>
      <c r="AX2977" s="14" t="s">
        <v>69</v>
      </c>
      <c r="AY2977" s="219" t="s">
        <v>144</v>
      </c>
    </row>
    <row r="2978" spans="1:65" s="15" customFormat="1" ht="10.199999999999999">
      <c r="B2978" s="220"/>
      <c r="C2978" s="221"/>
      <c r="D2978" s="200" t="s">
        <v>154</v>
      </c>
      <c r="E2978" s="222" t="s">
        <v>19</v>
      </c>
      <c r="F2978" s="223" t="s">
        <v>158</v>
      </c>
      <c r="G2978" s="221"/>
      <c r="H2978" s="224">
        <v>25.11</v>
      </c>
      <c r="I2978" s="225"/>
      <c r="J2978" s="221"/>
      <c r="K2978" s="221"/>
      <c r="L2978" s="226"/>
      <c r="M2978" s="227"/>
      <c r="N2978" s="228"/>
      <c r="O2978" s="228"/>
      <c r="P2978" s="228"/>
      <c r="Q2978" s="228"/>
      <c r="R2978" s="228"/>
      <c r="S2978" s="228"/>
      <c r="T2978" s="229"/>
      <c r="AT2978" s="230" t="s">
        <v>154</v>
      </c>
      <c r="AU2978" s="230" t="s">
        <v>78</v>
      </c>
      <c r="AV2978" s="15" t="s">
        <v>106</v>
      </c>
      <c r="AW2978" s="15" t="s">
        <v>31</v>
      </c>
      <c r="AX2978" s="15" t="s">
        <v>74</v>
      </c>
      <c r="AY2978" s="230" t="s">
        <v>144</v>
      </c>
    </row>
    <row r="2979" spans="1:65" s="2" customFormat="1" ht="16.5" customHeight="1">
      <c r="A2979" s="36"/>
      <c r="B2979" s="37"/>
      <c r="C2979" s="231" t="s">
        <v>3238</v>
      </c>
      <c r="D2979" s="231" t="s">
        <v>195</v>
      </c>
      <c r="E2979" s="232" t="s">
        <v>3239</v>
      </c>
      <c r="F2979" s="233" t="s">
        <v>3240</v>
      </c>
      <c r="G2979" s="234" t="s">
        <v>250</v>
      </c>
      <c r="H2979" s="235">
        <v>27.620999999999999</v>
      </c>
      <c r="I2979" s="236"/>
      <c r="J2979" s="237">
        <f>ROUND(I2979*H2979,2)</f>
        <v>0</v>
      </c>
      <c r="K2979" s="233" t="s">
        <v>150</v>
      </c>
      <c r="L2979" s="238"/>
      <c r="M2979" s="239" t="s">
        <v>19</v>
      </c>
      <c r="N2979" s="240" t="s">
        <v>40</v>
      </c>
      <c r="O2979" s="66"/>
      <c r="P2979" s="189">
        <f>O2979*H2979</f>
        <v>0</v>
      </c>
      <c r="Q2979" s="189">
        <v>2.9999999999999997E-4</v>
      </c>
      <c r="R2979" s="189">
        <f>Q2979*H2979</f>
        <v>8.2862999999999982E-3</v>
      </c>
      <c r="S2979" s="189">
        <v>0</v>
      </c>
      <c r="T2979" s="190">
        <f>S2979*H2979</f>
        <v>0</v>
      </c>
      <c r="U2979" s="36"/>
      <c r="V2979" s="36"/>
      <c r="W2979" s="36"/>
      <c r="X2979" s="36"/>
      <c r="Y2979" s="36"/>
      <c r="Z2979" s="36"/>
      <c r="AA2979" s="36"/>
      <c r="AB2979" s="36"/>
      <c r="AC2979" s="36"/>
      <c r="AD2979" s="36"/>
      <c r="AE2979" s="36"/>
      <c r="AR2979" s="191" t="s">
        <v>684</v>
      </c>
      <c r="AT2979" s="191" t="s">
        <v>195</v>
      </c>
      <c r="AU2979" s="191" t="s">
        <v>78</v>
      </c>
      <c r="AY2979" s="19" t="s">
        <v>144</v>
      </c>
      <c r="BE2979" s="192">
        <f>IF(N2979="základní",J2979,0)</f>
        <v>0</v>
      </c>
      <c r="BF2979" s="192">
        <f>IF(N2979="snížená",J2979,0)</f>
        <v>0</v>
      </c>
      <c r="BG2979" s="192">
        <f>IF(N2979="zákl. přenesená",J2979,0)</f>
        <v>0</v>
      </c>
      <c r="BH2979" s="192">
        <f>IF(N2979="sníž. přenesená",J2979,0)</f>
        <v>0</v>
      </c>
      <c r="BI2979" s="192">
        <f>IF(N2979="nulová",J2979,0)</f>
        <v>0</v>
      </c>
      <c r="BJ2979" s="19" t="s">
        <v>74</v>
      </c>
      <c r="BK2979" s="192">
        <f>ROUND(I2979*H2979,2)</f>
        <v>0</v>
      </c>
      <c r="BL2979" s="19" t="s">
        <v>542</v>
      </c>
      <c r="BM2979" s="191" t="s">
        <v>3241</v>
      </c>
    </row>
    <row r="2980" spans="1:65" s="2" customFormat="1" ht="10.199999999999999">
      <c r="A2980" s="36"/>
      <c r="B2980" s="37"/>
      <c r="C2980" s="38"/>
      <c r="D2980" s="193" t="s">
        <v>152</v>
      </c>
      <c r="E2980" s="38"/>
      <c r="F2980" s="194" t="s">
        <v>3242</v>
      </c>
      <c r="G2980" s="38"/>
      <c r="H2980" s="38"/>
      <c r="I2980" s="195"/>
      <c r="J2980" s="38"/>
      <c r="K2980" s="38"/>
      <c r="L2980" s="41"/>
      <c r="M2980" s="196"/>
      <c r="N2980" s="197"/>
      <c r="O2980" s="66"/>
      <c r="P2980" s="66"/>
      <c r="Q2980" s="66"/>
      <c r="R2980" s="66"/>
      <c r="S2980" s="66"/>
      <c r="T2980" s="67"/>
      <c r="U2980" s="36"/>
      <c r="V2980" s="36"/>
      <c r="W2980" s="36"/>
      <c r="X2980" s="36"/>
      <c r="Y2980" s="36"/>
      <c r="Z2980" s="36"/>
      <c r="AA2980" s="36"/>
      <c r="AB2980" s="36"/>
      <c r="AC2980" s="36"/>
      <c r="AD2980" s="36"/>
      <c r="AE2980" s="36"/>
      <c r="AT2980" s="19" t="s">
        <v>152</v>
      </c>
      <c r="AU2980" s="19" t="s">
        <v>78</v>
      </c>
    </row>
    <row r="2981" spans="1:65" s="13" customFormat="1" ht="10.199999999999999">
      <c r="B2981" s="198"/>
      <c r="C2981" s="199"/>
      <c r="D2981" s="200" t="s">
        <v>154</v>
      </c>
      <c r="E2981" s="201" t="s">
        <v>19</v>
      </c>
      <c r="F2981" s="202" t="s">
        <v>721</v>
      </c>
      <c r="G2981" s="199"/>
      <c r="H2981" s="201" t="s">
        <v>19</v>
      </c>
      <c r="I2981" s="203"/>
      <c r="J2981" s="199"/>
      <c r="K2981" s="199"/>
      <c r="L2981" s="204"/>
      <c r="M2981" s="205"/>
      <c r="N2981" s="206"/>
      <c r="O2981" s="206"/>
      <c r="P2981" s="206"/>
      <c r="Q2981" s="206"/>
      <c r="R2981" s="206"/>
      <c r="S2981" s="206"/>
      <c r="T2981" s="207"/>
      <c r="AT2981" s="208" t="s">
        <v>154</v>
      </c>
      <c r="AU2981" s="208" t="s">
        <v>78</v>
      </c>
      <c r="AV2981" s="13" t="s">
        <v>74</v>
      </c>
      <c r="AW2981" s="13" t="s">
        <v>31</v>
      </c>
      <c r="AX2981" s="13" t="s">
        <v>69</v>
      </c>
      <c r="AY2981" s="208" t="s">
        <v>144</v>
      </c>
    </row>
    <row r="2982" spans="1:65" s="14" customFormat="1" ht="10.199999999999999">
      <c r="B2982" s="209"/>
      <c r="C2982" s="210"/>
      <c r="D2982" s="200" t="s">
        <v>154</v>
      </c>
      <c r="E2982" s="211" t="s">
        <v>19</v>
      </c>
      <c r="F2982" s="212" t="s">
        <v>3243</v>
      </c>
      <c r="G2982" s="210"/>
      <c r="H2982" s="213">
        <v>27.620999999999999</v>
      </c>
      <c r="I2982" s="214"/>
      <c r="J2982" s="210"/>
      <c r="K2982" s="210"/>
      <c r="L2982" s="215"/>
      <c r="M2982" s="216"/>
      <c r="N2982" s="217"/>
      <c r="O2982" s="217"/>
      <c r="P2982" s="217"/>
      <c r="Q2982" s="217"/>
      <c r="R2982" s="217"/>
      <c r="S2982" s="217"/>
      <c r="T2982" s="218"/>
      <c r="AT2982" s="219" t="s">
        <v>154</v>
      </c>
      <c r="AU2982" s="219" t="s">
        <v>78</v>
      </c>
      <c r="AV2982" s="14" t="s">
        <v>78</v>
      </c>
      <c r="AW2982" s="14" t="s">
        <v>31</v>
      </c>
      <c r="AX2982" s="14" t="s">
        <v>69</v>
      </c>
      <c r="AY2982" s="219" t="s">
        <v>144</v>
      </c>
    </row>
    <row r="2983" spans="1:65" s="15" customFormat="1" ht="10.199999999999999">
      <c r="B2983" s="220"/>
      <c r="C2983" s="221"/>
      <c r="D2983" s="200" t="s">
        <v>154</v>
      </c>
      <c r="E2983" s="222" t="s">
        <v>19</v>
      </c>
      <c r="F2983" s="223" t="s">
        <v>158</v>
      </c>
      <c r="G2983" s="221"/>
      <c r="H2983" s="224">
        <v>27.620999999999999</v>
      </c>
      <c r="I2983" s="225"/>
      <c r="J2983" s="221"/>
      <c r="K2983" s="221"/>
      <c r="L2983" s="226"/>
      <c r="M2983" s="227"/>
      <c r="N2983" s="228"/>
      <c r="O2983" s="228"/>
      <c r="P2983" s="228"/>
      <c r="Q2983" s="228"/>
      <c r="R2983" s="228"/>
      <c r="S2983" s="228"/>
      <c r="T2983" s="229"/>
      <c r="AT2983" s="230" t="s">
        <v>154</v>
      </c>
      <c r="AU2983" s="230" t="s">
        <v>78</v>
      </c>
      <c r="AV2983" s="15" t="s">
        <v>106</v>
      </c>
      <c r="AW2983" s="15" t="s">
        <v>31</v>
      </c>
      <c r="AX2983" s="15" t="s">
        <v>74</v>
      </c>
      <c r="AY2983" s="230" t="s">
        <v>144</v>
      </c>
    </row>
    <row r="2984" spans="1:65" s="2" customFormat="1" ht="16.5" customHeight="1">
      <c r="A2984" s="36"/>
      <c r="B2984" s="37"/>
      <c r="C2984" s="180" t="s">
        <v>3244</v>
      </c>
      <c r="D2984" s="180" t="s">
        <v>146</v>
      </c>
      <c r="E2984" s="181" t="s">
        <v>3245</v>
      </c>
      <c r="F2984" s="182" t="s">
        <v>3246</v>
      </c>
      <c r="G2984" s="183" t="s">
        <v>250</v>
      </c>
      <c r="H2984" s="184">
        <v>123.12</v>
      </c>
      <c r="I2984" s="185"/>
      <c r="J2984" s="186">
        <f>ROUND(I2984*H2984,2)</f>
        <v>0</v>
      </c>
      <c r="K2984" s="182" t="s">
        <v>150</v>
      </c>
      <c r="L2984" s="41"/>
      <c r="M2984" s="187" t="s">
        <v>19</v>
      </c>
      <c r="N2984" s="188" t="s">
        <v>40</v>
      </c>
      <c r="O2984" s="66"/>
      <c r="P2984" s="189">
        <f>O2984*H2984</f>
        <v>0</v>
      </c>
      <c r="Q2984" s="189">
        <v>1.0000000000000001E-5</v>
      </c>
      <c r="R2984" s="189">
        <f>Q2984*H2984</f>
        <v>1.2312000000000002E-3</v>
      </c>
      <c r="S2984" s="189">
        <v>0</v>
      </c>
      <c r="T2984" s="190">
        <f>S2984*H2984</f>
        <v>0</v>
      </c>
      <c r="U2984" s="36"/>
      <c r="V2984" s="36"/>
      <c r="W2984" s="36"/>
      <c r="X2984" s="36"/>
      <c r="Y2984" s="36"/>
      <c r="Z2984" s="36"/>
      <c r="AA2984" s="36"/>
      <c r="AB2984" s="36"/>
      <c r="AC2984" s="36"/>
      <c r="AD2984" s="36"/>
      <c r="AE2984" s="36"/>
      <c r="AR2984" s="191" t="s">
        <v>542</v>
      </c>
      <c r="AT2984" s="191" t="s">
        <v>146</v>
      </c>
      <c r="AU2984" s="191" t="s">
        <v>78</v>
      </c>
      <c r="AY2984" s="19" t="s">
        <v>144</v>
      </c>
      <c r="BE2984" s="192">
        <f>IF(N2984="základní",J2984,0)</f>
        <v>0</v>
      </c>
      <c r="BF2984" s="192">
        <f>IF(N2984="snížená",J2984,0)</f>
        <v>0</v>
      </c>
      <c r="BG2984" s="192">
        <f>IF(N2984="zákl. přenesená",J2984,0)</f>
        <v>0</v>
      </c>
      <c r="BH2984" s="192">
        <f>IF(N2984="sníž. přenesená",J2984,0)</f>
        <v>0</v>
      </c>
      <c r="BI2984" s="192">
        <f>IF(N2984="nulová",J2984,0)</f>
        <v>0</v>
      </c>
      <c r="BJ2984" s="19" t="s">
        <v>74</v>
      </c>
      <c r="BK2984" s="192">
        <f>ROUND(I2984*H2984,2)</f>
        <v>0</v>
      </c>
      <c r="BL2984" s="19" t="s">
        <v>542</v>
      </c>
      <c r="BM2984" s="191" t="s">
        <v>3247</v>
      </c>
    </row>
    <row r="2985" spans="1:65" s="2" customFormat="1" ht="10.199999999999999">
      <c r="A2985" s="36"/>
      <c r="B2985" s="37"/>
      <c r="C2985" s="38"/>
      <c r="D2985" s="193" t="s">
        <v>152</v>
      </c>
      <c r="E2985" s="38"/>
      <c r="F2985" s="194" t="s">
        <v>3248</v>
      </c>
      <c r="G2985" s="38"/>
      <c r="H2985" s="38"/>
      <c r="I2985" s="195"/>
      <c r="J2985" s="38"/>
      <c r="K2985" s="38"/>
      <c r="L2985" s="41"/>
      <c r="M2985" s="196"/>
      <c r="N2985" s="197"/>
      <c r="O2985" s="66"/>
      <c r="P2985" s="66"/>
      <c r="Q2985" s="66"/>
      <c r="R2985" s="66"/>
      <c r="S2985" s="66"/>
      <c r="T2985" s="67"/>
      <c r="U2985" s="36"/>
      <c r="V2985" s="36"/>
      <c r="W2985" s="36"/>
      <c r="X2985" s="36"/>
      <c r="Y2985" s="36"/>
      <c r="Z2985" s="36"/>
      <c r="AA2985" s="36"/>
      <c r="AB2985" s="36"/>
      <c r="AC2985" s="36"/>
      <c r="AD2985" s="36"/>
      <c r="AE2985" s="36"/>
      <c r="AT2985" s="19" t="s">
        <v>152</v>
      </c>
      <c r="AU2985" s="19" t="s">
        <v>78</v>
      </c>
    </row>
    <row r="2986" spans="1:65" s="13" customFormat="1" ht="10.199999999999999">
      <c r="B2986" s="198"/>
      <c r="C2986" s="199"/>
      <c r="D2986" s="200" t="s">
        <v>154</v>
      </c>
      <c r="E2986" s="201" t="s">
        <v>19</v>
      </c>
      <c r="F2986" s="202" t="s">
        <v>1147</v>
      </c>
      <c r="G2986" s="199"/>
      <c r="H2986" s="201" t="s">
        <v>19</v>
      </c>
      <c r="I2986" s="203"/>
      <c r="J2986" s="199"/>
      <c r="K2986" s="199"/>
      <c r="L2986" s="204"/>
      <c r="M2986" s="205"/>
      <c r="N2986" s="206"/>
      <c r="O2986" s="206"/>
      <c r="P2986" s="206"/>
      <c r="Q2986" s="206"/>
      <c r="R2986" s="206"/>
      <c r="S2986" s="206"/>
      <c r="T2986" s="207"/>
      <c r="AT2986" s="208" t="s">
        <v>154</v>
      </c>
      <c r="AU2986" s="208" t="s">
        <v>78</v>
      </c>
      <c r="AV2986" s="13" t="s">
        <v>74</v>
      </c>
      <c r="AW2986" s="13" t="s">
        <v>31</v>
      </c>
      <c r="AX2986" s="13" t="s">
        <v>69</v>
      </c>
      <c r="AY2986" s="208" t="s">
        <v>144</v>
      </c>
    </row>
    <row r="2987" spans="1:65" s="14" customFormat="1" ht="10.199999999999999">
      <c r="B2987" s="209"/>
      <c r="C2987" s="210"/>
      <c r="D2987" s="200" t="s">
        <v>154</v>
      </c>
      <c r="E2987" s="211" t="s">
        <v>19</v>
      </c>
      <c r="F2987" s="212" t="s">
        <v>3249</v>
      </c>
      <c r="G2987" s="210"/>
      <c r="H2987" s="213">
        <v>11.5</v>
      </c>
      <c r="I2987" s="214"/>
      <c r="J2987" s="210"/>
      <c r="K2987" s="210"/>
      <c r="L2987" s="215"/>
      <c r="M2987" s="216"/>
      <c r="N2987" s="217"/>
      <c r="O2987" s="217"/>
      <c r="P2987" s="217"/>
      <c r="Q2987" s="217"/>
      <c r="R2987" s="217"/>
      <c r="S2987" s="217"/>
      <c r="T2987" s="218"/>
      <c r="AT2987" s="219" t="s">
        <v>154</v>
      </c>
      <c r="AU2987" s="219" t="s">
        <v>78</v>
      </c>
      <c r="AV2987" s="14" t="s">
        <v>78</v>
      </c>
      <c r="AW2987" s="14" t="s">
        <v>31</v>
      </c>
      <c r="AX2987" s="14" t="s">
        <v>69</v>
      </c>
      <c r="AY2987" s="219" t="s">
        <v>144</v>
      </c>
    </row>
    <row r="2988" spans="1:65" s="13" customFormat="1" ht="10.199999999999999">
      <c r="B2988" s="198"/>
      <c r="C2988" s="199"/>
      <c r="D2988" s="200" t="s">
        <v>154</v>
      </c>
      <c r="E2988" s="201" t="s">
        <v>19</v>
      </c>
      <c r="F2988" s="202" t="s">
        <v>755</v>
      </c>
      <c r="G2988" s="199"/>
      <c r="H2988" s="201" t="s">
        <v>19</v>
      </c>
      <c r="I2988" s="203"/>
      <c r="J2988" s="199"/>
      <c r="K2988" s="199"/>
      <c r="L2988" s="204"/>
      <c r="M2988" s="205"/>
      <c r="N2988" s="206"/>
      <c r="O2988" s="206"/>
      <c r="P2988" s="206"/>
      <c r="Q2988" s="206"/>
      <c r="R2988" s="206"/>
      <c r="S2988" s="206"/>
      <c r="T2988" s="207"/>
      <c r="AT2988" s="208" t="s">
        <v>154</v>
      </c>
      <c r="AU2988" s="208" t="s">
        <v>78</v>
      </c>
      <c r="AV2988" s="13" t="s">
        <v>74</v>
      </c>
      <c r="AW2988" s="13" t="s">
        <v>31</v>
      </c>
      <c r="AX2988" s="13" t="s">
        <v>69</v>
      </c>
      <c r="AY2988" s="208" t="s">
        <v>144</v>
      </c>
    </row>
    <row r="2989" spans="1:65" s="14" customFormat="1" ht="10.199999999999999">
      <c r="B2989" s="209"/>
      <c r="C2989" s="210"/>
      <c r="D2989" s="200" t="s">
        <v>154</v>
      </c>
      <c r="E2989" s="211" t="s">
        <v>19</v>
      </c>
      <c r="F2989" s="212" t="s">
        <v>1450</v>
      </c>
      <c r="G2989" s="210"/>
      <c r="H2989" s="213">
        <v>9.08</v>
      </c>
      <c r="I2989" s="214"/>
      <c r="J2989" s="210"/>
      <c r="K2989" s="210"/>
      <c r="L2989" s="215"/>
      <c r="M2989" s="216"/>
      <c r="N2989" s="217"/>
      <c r="O2989" s="217"/>
      <c r="P2989" s="217"/>
      <c r="Q2989" s="217"/>
      <c r="R2989" s="217"/>
      <c r="S2989" s="217"/>
      <c r="T2989" s="218"/>
      <c r="AT2989" s="219" t="s">
        <v>154</v>
      </c>
      <c r="AU2989" s="219" t="s">
        <v>78</v>
      </c>
      <c r="AV2989" s="14" t="s">
        <v>78</v>
      </c>
      <c r="AW2989" s="14" t="s">
        <v>31</v>
      </c>
      <c r="AX2989" s="14" t="s">
        <v>69</v>
      </c>
      <c r="AY2989" s="219" t="s">
        <v>144</v>
      </c>
    </row>
    <row r="2990" spans="1:65" s="13" customFormat="1" ht="10.199999999999999">
      <c r="B2990" s="198"/>
      <c r="C2990" s="199"/>
      <c r="D2990" s="200" t="s">
        <v>154</v>
      </c>
      <c r="E2990" s="201" t="s">
        <v>19</v>
      </c>
      <c r="F2990" s="202" t="s">
        <v>751</v>
      </c>
      <c r="G2990" s="199"/>
      <c r="H2990" s="201" t="s">
        <v>19</v>
      </c>
      <c r="I2990" s="203"/>
      <c r="J2990" s="199"/>
      <c r="K2990" s="199"/>
      <c r="L2990" s="204"/>
      <c r="M2990" s="205"/>
      <c r="N2990" s="206"/>
      <c r="O2990" s="206"/>
      <c r="P2990" s="206"/>
      <c r="Q2990" s="206"/>
      <c r="R2990" s="206"/>
      <c r="S2990" s="206"/>
      <c r="T2990" s="207"/>
      <c r="AT2990" s="208" t="s">
        <v>154</v>
      </c>
      <c r="AU2990" s="208" t="s">
        <v>78</v>
      </c>
      <c r="AV2990" s="13" t="s">
        <v>74</v>
      </c>
      <c r="AW2990" s="13" t="s">
        <v>31</v>
      </c>
      <c r="AX2990" s="13" t="s">
        <v>69</v>
      </c>
      <c r="AY2990" s="208" t="s">
        <v>144</v>
      </c>
    </row>
    <row r="2991" spans="1:65" s="14" customFormat="1" ht="10.199999999999999">
      <c r="B2991" s="209"/>
      <c r="C2991" s="210"/>
      <c r="D2991" s="200" t="s">
        <v>154</v>
      </c>
      <c r="E2991" s="211" t="s">
        <v>19</v>
      </c>
      <c r="F2991" s="212" t="s">
        <v>1455</v>
      </c>
      <c r="G2991" s="210"/>
      <c r="H2991" s="213">
        <v>54.07</v>
      </c>
      <c r="I2991" s="214"/>
      <c r="J2991" s="210"/>
      <c r="K2991" s="210"/>
      <c r="L2991" s="215"/>
      <c r="M2991" s="216"/>
      <c r="N2991" s="217"/>
      <c r="O2991" s="217"/>
      <c r="P2991" s="217"/>
      <c r="Q2991" s="217"/>
      <c r="R2991" s="217"/>
      <c r="S2991" s="217"/>
      <c r="T2991" s="218"/>
      <c r="AT2991" s="219" t="s">
        <v>154</v>
      </c>
      <c r="AU2991" s="219" t="s">
        <v>78</v>
      </c>
      <c r="AV2991" s="14" t="s">
        <v>78</v>
      </c>
      <c r="AW2991" s="14" t="s">
        <v>31</v>
      </c>
      <c r="AX2991" s="14" t="s">
        <v>69</v>
      </c>
      <c r="AY2991" s="219" t="s">
        <v>144</v>
      </c>
    </row>
    <row r="2992" spans="1:65" s="13" customFormat="1" ht="10.199999999999999">
      <c r="B2992" s="198"/>
      <c r="C2992" s="199"/>
      <c r="D2992" s="200" t="s">
        <v>154</v>
      </c>
      <c r="E2992" s="201" t="s">
        <v>19</v>
      </c>
      <c r="F2992" s="202" t="s">
        <v>1171</v>
      </c>
      <c r="G2992" s="199"/>
      <c r="H2992" s="201" t="s">
        <v>19</v>
      </c>
      <c r="I2992" s="203"/>
      <c r="J2992" s="199"/>
      <c r="K2992" s="199"/>
      <c r="L2992" s="204"/>
      <c r="M2992" s="205"/>
      <c r="N2992" s="206"/>
      <c r="O2992" s="206"/>
      <c r="P2992" s="206"/>
      <c r="Q2992" s="206"/>
      <c r="R2992" s="206"/>
      <c r="S2992" s="206"/>
      <c r="T2992" s="207"/>
      <c r="AT2992" s="208" t="s">
        <v>154</v>
      </c>
      <c r="AU2992" s="208" t="s">
        <v>78</v>
      </c>
      <c r="AV2992" s="13" t="s">
        <v>74</v>
      </c>
      <c r="AW2992" s="13" t="s">
        <v>31</v>
      </c>
      <c r="AX2992" s="13" t="s">
        <v>69</v>
      </c>
      <c r="AY2992" s="208" t="s">
        <v>144</v>
      </c>
    </row>
    <row r="2993" spans="1:65" s="14" customFormat="1" ht="10.199999999999999">
      <c r="B2993" s="209"/>
      <c r="C2993" s="210"/>
      <c r="D2993" s="200" t="s">
        <v>154</v>
      </c>
      <c r="E2993" s="211" t="s">
        <v>19</v>
      </c>
      <c r="F2993" s="212" t="s">
        <v>1457</v>
      </c>
      <c r="G2993" s="210"/>
      <c r="H2993" s="213">
        <v>8.68</v>
      </c>
      <c r="I2993" s="214"/>
      <c r="J2993" s="210"/>
      <c r="K2993" s="210"/>
      <c r="L2993" s="215"/>
      <c r="M2993" s="216"/>
      <c r="N2993" s="217"/>
      <c r="O2993" s="217"/>
      <c r="P2993" s="217"/>
      <c r="Q2993" s="217"/>
      <c r="R2993" s="217"/>
      <c r="S2993" s="217"/>
      <c r="T2993" s="218"/>
      <c r="AT2993" s="219" t="s">
        <v>154</v>
      </c>
      <c r="AU2993" s="219" t="s">
        <v>78</v>
      </c>
      <c r="AV2993" s="14" t="s">
        <v>78</v>
      </c>
      <c r="AW2993" s="14" t="s">
        <v>31</v>
      </c>
      <c r="AX2993" s="14" t="s">
        <v>69</v>
      </c>
      <c r="AY2993" s="219" t="s">
        <v>144</v>
      </c>
    </row>
    <row r="2994" spans="1:65" s="13" customFormat="1" ht="10.199999999999999">
      <c r="B2994" s="198"/>
      <c r="C2994" s="199"/>
      <c r="D2994" s="200" t="s">
        <v>154</v>
      </c>
      <c r="E2994" s="201" t="s">
        <v>19</v>
      </c>
      <c r="F2994" s="202" t="s">
        <v>1173</v>
      </c>
      <c r="G2994" s="199"/>
      <c r="H2994" s="201" t="s">
        <v>19</v>
      </c>
      <c r="I2994" s="203"/>
      <c r="J2994" s="199"/>
      <c r="K2994" s="199"/>
      <c r="L2994" s="204"/>
      <c r="M2994" s="205"/>
      <c r="N2994" s="206"/>
      <c r="O2994" s="206"/>
      <c r="P2994" s="206"/>
      <c r="Q2994" s="206"/>
      <c r="R2994" s="206"/>
      <c r="S2994" s="206"/>
      <c r="T2994" s="207"/>
      <c r="AT2994" s="208" t="s">
        <v>154</v>
      </c>
      <c r="AU2994" s="208" t="s">
        <v>78</v>
      </c>
      <c r="AV2994" s="13" t="s">
        <v>74</v>
      </c>
      <c r="AW2994" s="13" t="s">
        <v>31</v>
      </c>
      <c r="AX2994" s="13" t="s">
        <v>69</v>
      </c>
      <c r="AY2994" s="208" t="s">
        <v>144</v>
      </c>
    </row>
    <row r="2995" spans="1:65" s="14" customFormat="1" ht="10.199999999999999">
      <c r="B2995" s="209"/>
      <c r="C2995" s="210"/>
      <c r="D2995" s="200" t="s">
        <v>154</v>
      </c>
      <c r="E2995" s="211" t="s">
        <v>19</v>
      </c>
      <c r="F2995" s="212" t="s">
        <v>1458</v>
      </c>
      <c r="G2995" s="210"/>
      <c r="H2995" s="213">
        <v>9.3000000000000007</v>
      </c>
      <c r="I2995" s="214"/>
      <c r="J2995" s="210"/>
      <c r="K2995" s="210"/>
      <c r="L2995" s="215"/>
      <c r="M2995" s="216"/>
      <c r="N2995" s="217"/>
      <c r="O2995" s="217"/>
      <c r="P2995" s="217"/>
      <c r="Q2995" s="217"/>
      <c r="R2995" s="217"/>
      <c r="S2995" s="217"/>
      <c r="T2995" s="218"/>
      <c r="AT2995" s="219" t="s">
        <v>154</v>
      </c>
      <c r="AU2995" s="219" t="s">
        <v>78</v>
      </c>
      <c r="AV2995" s="14" t="s">
        <v>78</v>
      </c>
      <c r="AW2995" s="14" t="s">
        <v>31</v>
      </c>
      <c r="AX2995" s="14" t="s">
        <v>69</v>
      </c>
      <c r="AY2995" s="219" t="s">
        <v>144</v>
      </c>
    </row>
    <row r="2996" spans="1:65" s="13" customFormat="1" ht="10.199999999999999">
      <c r="B2996" s="198"/>
      <c r="C2996" s="199"/>
      <c r="D2996" s="200" t="s">
        <v>154</v>
      </c>
      <c r="E2996" s="201" t="s">
        <v>19</v>
      </c>
      <c r="F2996" s="202" t="s">
        <v>1175</v>
      </c>
      <c r="G2996" s="199"/>
      <c r="H2996" s="201" t="s">
        <v>19</v>
      </c>
      <c r="I2996" s="203"/>
      <c r="J2996" s="199"/>
      <c r="K2996" s="199"/>
      <c r="L2996" s="204"/>
      <c r="M2996" s="205"/>
      <c r="N2996" s="206"/>
      <c r="O2996" s="206"/>
      <c r="P2996" s="206"/>
      <c r="Q2996" s="206"/>
      <c r="R2996" s="206"/>
      <c r="S2996" s="206"/>
      <c r="T2996" s="207"/>
      <c r="AT2996" s="208" t="s">
        <v>154</v>
      </c>
      <c r="AU2996" s="208" t="s">
        <v>78</v>
      </c>
      <c r="AV2996" s="13" t="s">
        <v>74</v>
      </c>
      <c r="AW2996" s="13" t="s">
        <v>31</v>
      </c>
      <c r="AX2996" s="13" t="s">
        <v>69</v>
      </c>
      <c r="AY2996" s="208" t="s">
        <v>144</v>
      </c>
    </row>
    <row r="2997" spans="1:65" s="14" customFormat="1" ht="10.199999999999999">
      <c r="B2997" s="209"/>
      <c r="C2997" s="210"/>
      <c r="D2997" s="200" t="s">
        <v>154</v>
      </c>
      <c r="E2997" s="211" t="s">
        <v>19</v>
      </c>
      <c r="F2997" s="212" t="s">
        <v>1459</v>
      </c>
      <c r="G2997" s="210"/>
      <c r="H2997" s="213">
        <v>13.93</v>
      </c>
      <c r="I2997" s="214"/>
      <c r="J2997" s="210"/>
      <c r="K2997" s="210"/>
      <c r="L2997" s="215"/>
      <c r="M2997" s="216"/>
      <c r="N2997" s="217"/>
      <c r="O2997" s="217"/>
      <c r="P2997" s="217"/>
      <c r="Q2997" s="217"/>
      <c r="R2997" s="217"/>
      <c r="S2997" s="217"/>
      <c r="T2997" s="218"/>
      <c r="AT2997" s="219" t="s">
        <v>154</v>
      </c>
      <c r="AU2997" s="219" t="s">
        <v>78</v>
      </c>
      <c r="AV2997" s="14" t="s">
        <v>78</v>
      </c>
      <c r="AW2997" s="14" t="s">
        <v>31</v>
      </c>
      <c r="AX2997" s="14" t="s">
        <v>69</v>
      </c>
      <c r="AY2997" s="219" t="s">
        <v>144</v>
      </c>
    </row>
    <row r="2998" spans="1:65" s="13" customFormat="1" ht="10.199999999999999">
      <c r="B2998" s="198"/>
      <c r="C2998" s="199"/>
      <c r="D2998" s="200" t="s">
        <v>154</v>
      </c>
      <c r="E2998" s="201" t="s">
        <v>19</v>
      </c>
      <c r="F2998" s="202" t="s">
        <v>1617</v>
      </c>
      <c r="G2998" s="199"/>
      <c r="H2998" s="201" t="s">
        <v>19</v>
      </c>
      <c r="I2998" s="203"/>
      <c r="J2998" s="199"/>
      <c r="K2998" s="199"/>
      <c r="L2998" s="204"/>
      <c r="M2998" s="205"/>
      <c r="N2998" s="206"/>
      <c r="O2998" s="206"/>
      <c r="P2998" s="206"/>
      <c r="Q2998" s="206"/>
      <c r="R2998" s="206"/>
      <c r="S2998" s="206"/>
      <c r="T2998" s="207"/>
      <c r="AT2998" s="208" t="s">
        <v>154</v>
      </c>
      <c r="AU2998" s="208" t="s">
        <v>78</v>
      </c>
      <c r="AV2998" s="13" t="s">
        <v>74</v>
      </c>
      <c r="AW2998" s="13" t="s">
        <v>31</v>
      </c>
      <c r="AX2998" s="13" t="s">
        <v>69</v>
      </c>
      <c r="AY2998" s="208" t="s">
        <v>144</v>
      </c>
    </row>
    <row r="2999" spans="1:65" s="14" customFormat="1" ht="10.199999999999999">
      <c r="B2999" s="209"/>
      <c r="C2999" s="210"/>
      <c r="D2999" s="200" t="s">
        <v>154</v>
      </c>
      <c r="E2999" s="211" t="s">
        <v>19</v>
      </c>
      <c r="F2999" s="212" t="s">
        <v>3230</v>
      </c>
      <c r="G2999" s="210"/>
      <c r="H2999" s="213">
        <v>16.559999999999999</v>
      </c>
      <c r="I2999" s="214"/>
      <c r="J2999" s="210"/>
      <c r="K2999" s="210"/>
      <c r="L2999" s="215"/>
      <c r="M2999" s="216"/>
      <c r="N2999" s="217"/>
      <c r="O2999" s="217"/>
      <c r="P2999" s="217"/>
      <c r="Q2999" s="217"/>
      <c r="R2999" s="217"/>
      <c r="S2999" s="217"/>
      <c r="T2999" s="218"/>
      <c r="AT2999" s="219" t="s">
        <v>154</v>
      </c>
      <c r="AU2999" s="219" t="s">
        <v>78</v>
      </c>
      <c r="AV2999" s="14" t="s">
        <v>78</v>
      </c>
      <c r="AW2999" s="14" t="s">
        <v>31</v>
      </c>
      <c r="AX2999" s="14" t="s">
        <v>69</v>
      </c>
      <c r="AY2999" s="219" t="s">
        <v>144</v>
      </c>
    </row>
    <row r="3000" spans="1:65" s="15" customFormat="1" ht="10.199999999999999">
      <c r="B3000" s="220"/>
      <c r="C3000" s="221"/>
      <c r="D3000" s="200" t="s">
        <v>154</v>
      </c>
      <c r="E3000" s="222" t="s">
        <v>19</v>
      </c>
      <c r="F3000" s="223" t="s">
        <v>158</v>
      </c>
      <c r="G3000" s="221"/>
      <c r="H3000" s="224">
        <v>123.12</v>
      </c>
      <c r="I3000" s="225"/>
      <c r="J3000" s="221"/>
      <c r="K3000" s="221"/>
      <c r="L3000" s="226"/>
      <c r="M3000" s="227"/>
      <c r="N3000" s="228"/>
      <c r="O3000" s="228"/>
      <c r="P3000" s="228"/>
      <c r="Q3000" s="228"/>
      <c r="R3000" s="228"/>
      <c r="S3000" s="228"/>
      <c r="T3000" s="229"/>
      <c r="AT3000" s="230" t="s">
        <v>154</v>
      </c>
      <c r="AU3000" s="230" t="s">
        <v>78</v>
      </c>
      <c r="AV3000" s="15" t="s">
        <v>106</v>
      </c>
      <c r="AW3000" s="15" t="s">
        <v>31</v>
      </c>
      <c r="AX3000" s="15" t="s">
        <v>74</v>
      </c>
      <c r="AY3000" s="230" t="s">
        <v>144</v>
      </c>
    </row>
    <row r="3001" spans="1:65" s="2" customFormat="1" ht="16.5" customHeight="1">
      <c r="A3001" s="36"/>
      <c r="B3001" s="37"/>
      <c r="C3001" s="231" t="s">
        <v>3250</v>
      </c>
      <c r="D3001" s="231" t="s">
        <v>195</v>
      </c>
      <c r="E3001" s="232" t="s">
        <v>3251</v>
      </c>
      <c r="F3001" s="233" t="s">
        <v>3252</v>
      </c>
      <c r="G3001" s="234" t="s">
        <v>250</v>
      </c>
      <c r="H3001" s="235">
        <v>135.43199999999999</v>
      </c>
      <c r="I3001" s="236"/>
      <c r="J3001" s="237">
        <f>ROUND(I3001*H3001,2)</f>
        <v>0</v>
      </c>
      <c r="K3001" s="233" t="s">
        <v>150</v>
      </c>
      <c r="L3001" s="238"/>
      <c r="M3001" s="239" t="s">
        <v>19</v>
      </c>
      <c r="N3001" s="240" t="s">
        <v>40</v>
      </c>
      <c r="O3001" s="66"/>
      <c r="P3001" s="189">
        <f>O3001*H3001</f>
        <v>0</v>
      </c>
      <c r="Q3001" s="189">
        <v>3.5E-4</v>
      </c>
      <c r="R3001" s="189">
        <f>Q3001*H3001</f>
        <v>4.7401199999999998E-2</v>
      </c>
      <c r="S3001" s="189">
        <v>0</v>
      </c>
      <c r="T3001" s="190">
        <f>S3001*H3001</f>
        <v>0</v>
      </c>
      <c r="U3001" s="36"/>
      <c r="V3001" s="36"/>
      <c r="W3001" s="36"/>
      <c r="X3001" s="36"/>
      <c r="Y3001" s="36"/>
      <c r="Z3001" s="36"/>
      <c r="AA3001" s="36"/>
      <c r="AB3001" s="36"/>
      <c r="AC3001" s="36"/>
      <c r="AD3001" s="36"/>
      <c r="AE3001" s="36"/>
      <c r="AR3001" s="191" t="s">
        <v>684</v>
      </c>
      <c r="AT3001" s="191" t="s">
        <v>195</v>
      </c>
      <c r="AU3001" s="191" t="s">
        <v>78</v>
      </c>
      <c r="AY3001" s="19" t="s">
        <v>144</v>
      </c>
      <c r="BE3001" s="192">
        <f>IF(N3001="základní",J3001,0)</f>
        <v>0</v>
      </c>
      <c r="BF3001" s="192">
        <f>IF(N3001="snížená",J3001,0)</f>
        <v>0</v>
      </c>
      <c r="BG3001" s="192">
        <f>IF(N3001="zákl. přenesená",J3001,0)</f>
        <v>0</v>
      </c>
      <c r="BH3001" s="192">
        <f>IF(N3001="sníž. přenesená",J3001,0)</f>
        <v>0</v>
      </c>
      <c r="BI3001" s="192">
        <f>IF(N3001="nulová",J3001,0)</f>
        <v>0</v>
      </c>
      <c r="BJ3001" s="19" t="s">
        <v>74</v>
      </c>
      <c r="BK3001" s="192">
        <f>ROUND(I3001*H3001,2)</f>
        <v>0</v>
      </c>
      <c r="BL3001" s="19" t="s">
        <v>542</v>
      </c>
      <c r="BM3001" s="191" t="s">
        <v>3253</v>
      </c>
    </row>
    <row r="3002" spans="1:65" s="2" customFormat="1" ht="10.199999999999999">
      <c r="A3002" s="36"/>
      <c r="B3002" s="37"/>
      <c r="C3002" s="38"/>
      <c r="D3002" s="193" t="s">
        <v>152</v>
      </c>
      <c r="E3002" s="38"/>
      <c r="F3002" s="194" t="s">
        <v>3254</v>
      </c>
      <c r="G3002" s="38"/>
      <c r="H3002" s="38"/>
      <c r="I3002" s="195"/>
      <c r="J3002" s="38"/>
      <c r="K3002" s="38"/>
      <c r="L3002" s="41"/>
      <c r="M3002" s="196"/>
      <c r="N3002" s="197"/>
      <c r="O3002" s="66"/>
      <c r="P3002" s="66"/>
      <c r="Q3002" s="66"/>
      <c r="R3002" s="66"/>
      <c r="S3002" s="66"/>
      <c r="T3002" s="67"/>
      <c r="U3002" s="36"/>
      <c r="V3002" s="36"/>
      <c r="W3002" s="36"/>
      <c r="X3002" s="36"/>
      <c r="Y3002" s="36"/>
      <c r="Z3002" s="36"/>
      <c r="AA3002" s="36"/>
      <c r="AB3002" s="36"/>
      <c r="AC3002" s="36"/>
      <c r="AD3002" s="36"/>
      <c r="AE3002" s="36"/>
      <c r="AT3002" s="19" t="s">
        <v>152</v>
      </c>
      <c r="AU3002" s="19" t="s">
        <v>78</v>
      </c>
    </row>
    <row r="3003" spans="1:65" s="13" customFormat="1" ht="10.199999999999999">
      <c r="B3003" s="198"/>
      <c r="C3003" s="199"/>
      <c r="D3003" s="200" t="s">
        <v>154</v>
      </c>
      <c r="E3003" s="201" t="s">
        <v>19</v>
      </c>
      <c r="F3003" s="202" t="s">
        <v>721</v>
      </c>
      <c r="G3003" s="199"/>
      <c r="H3003" s="201" t="s">
        <v>19</v>
      </c>
      <c r="I3003" s="203"/>
      <c r="J3003" s="199"/>
      <c r="K3003" s="199"/>
      <c r="L3003" s="204"/>
      <c r="M3003" s="205"/>
      <c r="N3003" s="206"/>
      <c r="O3003" s="206"/>
      <c r="P3003" s="206"/>
      <c r="Q3003" s="206"/>
      <c r="R3003" s="206"/>
      <c r="S3003" s="206"/>
      <c r="T3003" s="207"/>
      <c r="AT3003" s="208" t="s">
        <v>154</v>
      </c>
      <c r="AU3003" s="208" t="s">
        <v>78</v>
      </c>
      <c r="AV3003" s="13" t="s">
        <v>74</v>
      </c>
      <c r="AW3003" s="13" t="s">
        <v>31</v>
      </c>
      <c r="AX3003" s="13" t="s">
        <v>69</v>
      </c>
      <c r="AY3003" s="208" t="s">
        <v>144</v>
      </c>
    </row>
    <row r="3004" spans="1:65" s="14" customFormat="1" ht="10.199999999999999">
      <c r="B3004" s="209"/>
      <c r="C3004" s="210"/>
      <c r="D3004" s="200" t="s">
        <v>154</v>
      </c>
      <c r="E3004" s="211" t="s">
        <v>19</v>
      </c>
      <c r="F3004" s="212" t="s">
        <v>3255</v>
      </c>
      <c r="G3004" s="210"/>
      <c r="H3004" s="213">
        <v>135.43199999999999</v>
      </c>
      <c r="I3004" s="214"/>
      <c r="J3004" s="210"/>
      <c r="K3004" s="210"/>
      <c r="L3004" s="215"/>
      <c r="M3004" s="216"/>
      <c r="N3004" s="217"/>
      <c r="O3004" s="217"/>
      <c r="P3004" s="217"/>
      <c r="Q3004" s="217"/>
      <c r="R3004" s="217"/>
      <c r="S3004" s="217"/>
      <c r="T3004" s="218"/>
      <c r="AT3004" s="219" t="s">
        <v>154</v>
      </c>
      <c r="AU3004" s="219" t="s">
        <v>78</v>
      </c>
      <c r="AV3004" s="14" t="s">
        <v>78</v>
      </c>
      <c r="AW3004" s="14" t="s">
        <v>31</v>
      </c>
      <c r="AX3004" s="14" t="s">
        <v>69</v>
      </c>
      <c r="AY3004" s="219" t="s">
        <v>144</v>
      </c>
    </row>
    <row r="3005" spans="1:65" s="15" customFormat="1" ht="10.199999999999999">
      <c r="B3005" s="220"/>
      <c r="C3005" s="221"/>
      <c r="D3005" s="200" t="s">
        <v>154</v>
      </c>
      <c r="E3005" s="222" t="s">
        <v>19</v>
      </c>
      <c r="F3005" s="223" t="s">
        <v>158</v>
      </c>
      <c r="G3005" s="221"/>
      <c r="H3005" s="224">
        <v>135.43199999999999</v>
      </c>
      <c r="I3005" s="225"/>
      <c r="J3005" s="221"/>
      <c r="K3005" s="221"/>
      <c r="L3005" s="226"/>
      <c r="M3005" s="227"/>
      <c r="N3005" s="228"/>
      <c r="O3005" s="228"/>
      <c r="P3005" s="228"/>
      <c r="Q3005" s="228"/>
      <c r="R3005" s="228"/>
      <c r="S3005" s="228"/>
      <c r="T3005" s="229"/>
      <c r="AT3005" s="230" t="s">
        <v>154</v>
      </c>
      <c r="AU3005" s="230" t="s">
        <v>78</v>
      </c>
      <c r="AV3005" s="15" t="s">
        <v>106</v>
      </c>
      <c r="AW3005" s="15" t="s">
        <v>31</v>
      </c>
      <c r="AX3005" s="15" t="s">
        <v>74</v>
      </c>
      <c r="AY3005" s="230" t="s">
        <v>144</v>
      </c>
    </row>
    <row r="3006" spans="1:65" s="2" customFormat="1" ht="16.5" customHeight="1">
      <c r="A3006" s="36"/>
      <c r="B3006" s="37"/>
      <c r="C3006" s="180" t="s">
        <v>3256</v>
      </c>
      <c r="D3006" s="180" t="s">
        <v>146</v>
      </c>
      <c r="E3006" s="181" t="s">
        <v>3257</v>
      </c>
      <c r="F3006" s="182" t="s">
        <v>3149</v>
      </c>
      <c r="G3006" s="183" t="s">
        <v>232</v>
      </c>
      <c r="H3006" s="184">
        <v>28.92</v>
      </c>
      <c r="I3006" s="185"/>
      <c r="J3006" s="186">
        <f>ROUND(I3006*H3006,2)</f>
        <v>0</v>
      </c>
      <c r="K3006" s="182" t="s">
        <v>150</v>
      </c>
      <c r="L3006" s="41"/>
      <c r="M3006" s="187" t="s">
        <v>19</v>
      </c>
      <c r="N3006" s="188" t="s">
        <v>40</v>
      </c>
      <c r="O3006" s="66"/>
      <c r="P3006" s="189">
        <f>O3006*H3006</f>
        <v>0</v>
      </c>
      <c r="Q3006" s="189">
        <v>0</v>
      </c>
      <c r="R3006" s="189">
        <f>Q3006*H3006</f>
        <v>0</v>
      </c>
      <c r="S3006" s="189">
        <v>0</v>
      </c>
      <c r="T3006" s="190">
        <f>S3006*H3006</f>
        <v>0</v>
      </c>
      <c r="U3006" s="36"/>
      <c r="V3006" s="36"/>
      <c r="W3006" s="36"/>
      <c r="X3006" s="36"/>
      <c r="Y3006" s="36"/>
      <c r="Z3006" s="36"/>
      <c r="AA3006" s="36"/>
      <c r="AB3006" s="36"/>
      <c r="AC3006" s="36"/>
      <c r="AD3006" s="36"/>
      <c r="AE3006" s="36"/>
      <c r="AR3006" s="191" t="s">
        <v>542</v>
      </c>
      <c r="AT3006" s="191" t="s">
        <v>146</v>
      </c>
      <c r="AU3006" s="191" t="s">
        <v>78</v>
      </c>
      <c r="AY3006" s="19" t="s">
        <v>144</v>
      </c>
      <c r="BE3006" s="192">
        <f>IF(N3006="základní",J3006,0)</f>
        <v>0</v>
      </c>
      <c r="BF3006" s="192">
        <f>IF(N3006="snížená",J3006,0)</f>
        <v>0</v>
      </c>
      <c r="BG3006" s="192">
        <f>IF(N3006="zákl. přenesená",J3006,0)</f>
        <v>0</v>
      </c>
      <c r="BH3006" s="192">
        <f>IF(N3006="sníž. přenesená",J3006,0)</f>
        <v>0</v>
      </c>
      <c r="BI3006" s="192">
        <f>IF(N3006="nulová",J3006,0)</f>
        <v>0</v>
      </c>
      <c r="BJ3006" s="19" t="s">
        <v>74</v>
      </c>
      <c r="BK3006" s="192">
        <f>ROUND(I3006*H3006,2)</f>
        <v>0</v>
      </c>
      <c r="BL3006" s="19" t="s">
        <v>542</v>
      </c>
      <c r="BM3006" s="191" t="s">
        <v>3258</v>
      </c>
    </row>
    <row r="3007" spans="1:65" s="2" customFormat="1" ht="10.199999999999999">
      <c r="A3007" s="36"/>
      <c r="B3007" s="37"/>
      <c r="C3007" s="38"/>
      <c r="D3007" s="193" t="s">
        <v>152</v>
      </c>
      <c r="E3007" s="38"/>
      <c r="F3007" s="194" t="s">
        <v>3259</v>
      </c>
      <c r="G3007" s="38"/>
      <c r="H3007" s="38"/>
      <c r="I3007" s="195"/>
      <c r="J3007" s="38"/>
      <c r="K3007" s="38"/>
      <c r="L3007" s="41"/>
      <c r="M3007" s="196"/>
      <c r="N3007" s="197"/>
      <c r="O3007" s="66"/>
      <c r="P3007" s="66"/>
      <c r="Q3007" s="66"/>
      <c r="R3007" s="66"/>
      <c r="S3007" s="66"/>
      <c r="T3007" s="67"/>
      <c r="U3007" s="36"/>
      <c r="V3007" s="36"/>
      <c r="W3007" s="36"/>
      <c r="X3007" s="36"/>
      <c r="Y3007" s="36"/>
      <c r="Z3007" s="36"/>
      <c r="AA3007" s="36"/>
      <c r="AB3007" s="36"/>
      <c r="AC3007" s="36"/>
      <c r="AD3007" s="36"/>
      <c r="AE3007" s="36"/>
      <c r="AT3007" s="19" t="s">
        <v>152</v>
      </c>
      <c r="AU3007" s="19" t="s">
        <v>78</v>
      </c>
    </row>
    <row r="3008" spans="1:65" s="13" customFormat="1" ht="10.199999999999999">
      <c r="B3008" s="198"/>
      <c r="C3008" s="199"/>
      <c r="D3008" s="200" t="s">
        <v>154</v>
      </c>
      <c r="E3008" s="201" t="s">
        <v>19</v>
      </c>
      <c r="F3008" s="202" t="s">
        <v>3173</v>
      </c>
      <c r="G3008" s="199"/>
      <c r="H3008" s="201" t="s">
        <v>19</v>
      </c>
      <c r="I3008" s="203"/>
      <c r="J3008" s="199"/>
      <c r="K3008" s="199"/>
      <c r="L3008" s="204"/>
      <c r="M3008" s="205"/>
      <c r="N3008" s="206"/>
      <c r="O3008" s="206"/>
      <c r="P3008" s="206"/>
      <c r="Q3008" s="206"/>
      <c r="R3008" s="206"/>
      <c r="S3008" s="206"/>
      <c r="T3008" s="207"/>
      <c r="AT3008" s="208" t="s">
        <v>154</v>
      </c>
      <c r="AU3008" s="208" t="s">
        <v>78</v>
      </c>
      <c r="AV3008" s="13" t="s">
        <v>74</v>
      </c>
      <c r="AW3008" s="13" t="s">
        <v>31</v>
      </c>
      <c r="AX3008" s="13" t="s">
        <v>69</v>
      </c>
      <c r="AY3008" s="208" t="s">
        <v>144</v>
      </c>
    </row>
    <row r="3009" spans="1:65" s="14" customFormat="1" ht="10.199999999999999">
      <c r="B3009" s="209"/>
      <c r="C3009" s="210"/>
      <c r="D3009" s="200" t="s">
        <v>154</v>
      </c>
      <c r="E3009" s="211" t="s">
        <v>19</v>
      </c>
      <c r="F3009" s="212" t="s">
        <v>3229</v>
      </c>
      <c r="G3009" s="210"/>
      <c r="H3009" s="213">
        <v>12.36</v>
      </c>
      <c r="I3009" s="214"/>
      <c r="J3009" s="210"/>
      <c r="K3009" s="210"/>
      <c r="L3009" s="215"/>
      <c r="M3009" s="216"/>
      <c r="N3009" s="217"/>
      <c r="O3009" s="217"/>
      <c r="P3009" s="217"/>
      <c r="Q3009" s="217"/>
      <c r="R3009" s="217"/>
      <c r="S3009" s="217"/>
      <c r="T3009" s="218"/>
      <c r="AT3009" s="219" t="s">
        <v>154</v>
      </c>
      <c r="AU3009" s="219" t="s">
        <v>78</v>
      </c>
      <c r="AV3009" s="14" t="s">
        <v>78</v>
      </c>
      <c r="AW3009" s="14" t="s">
        <v>31</v>
      </c>
      <c r="AX3009" s="14" t="s">
        <v>69</v>
      </c>
      <c r="AY3009" s="219" t="s">
        <v>144</v>
      </c>
    </row>
    <row r="3010" spans="1:65" s="14" customFormat="1" ht="10.199999999999999">
      <c r="B3010" s="209"/>
      <c r="C3010" s="210"/>
      <c r="D3010" s="200" t="s">
        <v>154</v>
      </c>
      <c r="E3010" s="211" t="s">
        <v>19</v>
      </c>
      <c r="F3010" s="212" t="s">
        <v>3230</v>
      </c>
      <c r="G3010" s="210"/>
      <c r="H3010" s="213">
        <v>16.559999999999999</v>
      </c>
      <c r="I3010" s="214"/>
      <c r="J3010" s="210"/>
      <c r="K3010" s="210"/>
      <c r="L3010" s="215"/>
      <c r="M3010" s="216"/>
      <c r="N3010" s="217"/>
      <c r="O3010" s="217"/>
      <c r="P3010" s="217"/>
      <c r="Q3010" s="217"/>
      <c r="R3010" s="217"/>
      <c r="S3010" s="217"/>
      <c r="T3010" s="218"/>
      <c r="AT3010" s="219" t="s">
        <v>154</v>
      </c>
      <c r="AU3010" s="219" t="s">
        <v>78</v>
      </c>
      <c r="AV3010" s="14" t="s">
        <v>78</v>
      </c>
      <c r="AW3010" s="14" t="s">
        <v>31</v>
      </c>
      <c r="AX3010" s="14" t="s">
        <v>69</v>
      </c>
      <c r="AY3010" s="219" t="s">
        <v>144</v>
      </c>
    </row>
    <row r="3011" spans="1:65" s="15" customFormat="1" ht="10.199999999999999">
      <c r="B3011" s="220"/>
      <c r="C3011" s="221"/>
      <c r="D3011" s="200" t="s">
        <v>154</v>
      </c>
      <c r="E3011" s="222" t="s">
        <v>19</v>
      </c>
      <c r="F3011" s="223" t="s">
        <v>158</v>
      </c>
      <c r="G3011" s="221"/>
      <c r="H3011" s="224">
        <v>28.919999999999998</v>
      </c>
      <c r="I3011" s="225"/>
      <c r="J3011" s="221"/>
      <c r="K3011" s="221"/>
      <c r="L3011" s="226"/>
      <c r="M3011" s="227"/>
      <c r="N3011" s="228"/>
      <c r="O3011" s="228"/>
      <c r="P3011" s="228"/>
      <c r="Q3011" s="228"/>
      <c r="R3011" s="228"/>
      <c r="S3011" s="228"/>
      <c r="T3011" s="229"/>
      <c r="AT3011" s="230" t="s">
        <v>154</v>
      </c>
      <c r="AU3011" s="230" t="s">
        <v>78</v>
      </c>
      <c r="AV3011" s="15" t="s">
        <v>106</v>
      </c>
      <c r="AW3011" s="15" t="s">
        <v>31</v>
      </c>
      <c r="AX3011" s="15" t="s">
        <v>74</v>
      </c>
      <c r="AY3011" s="230" t="s">
        <v>144</v>
      </c>
    </row>
    <row r="3012" spans="1:65" s="2" customFormat="1" ht="24.15" customHeight="1">
      <c r="A3012" s="36"/>
      <c r="B3012" s="37"/>
      <c r="C3012" s="180" t="s">
        <v>3260</v>
      </c>
      <c r="D3012" s="180" t="s">
        <v>146</v>
      </c>
      <c r="E3012" s="181" t="s">
        <v>3261</v>
      </c>
      <c r="F3012" s="182" t="s">
        <v>3262</v>
      </c>
      <c r="G3012" s="183" t="s">
        <v>1908</v>
      </c>
      <c r="H3012" s="256"/>
      <c r="I3012" s="185"/>
      <c r="J3012" s="186">
        <f>ROUND(I3012*H3012,2)</f>
        <v>0</v>
      </c>
      <c r="K3012" s="182" t="s">
        <v>150</v>
      </c>
      <c r="L3012" s="41"/>
      <c r="M3012" s="187" t="s">
        <v>19</v>
      </c>
      <c r="N3012" s="188" t="s">
        <v>40</v>
      </c>
      <c r="O3012" s="66"/>
      <c r="P3012" s="189">
        <f>O3012*H3012</f>
        <v>0</v>
      </c>
      <c r="Q3012" s="189">
        <v>0</v>
      </c>
      <c r="R3012" s="189">
        <f>Q3012*H3012</f>
        <v>0</v>
      </c>
      <c r="S3012" s="189">
        <v>0</v>
      </c>
      <c r="T3012" s="190">
        <f>S3012*H3012</f>
        <v>0</v>
      </c>
      <c r="U3012" s="36"/>
      <c r="V3012" s="36"/>
      <c r="W3012" s="36"/>
      <c r="X3012" s="36"/>
      <c r="Y3012" s="36"/>
      <c r="Z3012" s="36"/>
      <c r="AA3012" s="36"/>
      <c r="AB3012" s="36"/>
      <c r="AC3012" s="36"/>
      <c r="AD3012" s="36"/>
      <c r="AE3012" s="36"/>
      <c r="AR3012" s="191" t="s">
        <v>542</v>
      </c>
      <c r="AT3012" s="191" t="s">
        <v>146</v>
      </c>
      <c r="AU3012" s="191" t="s">
        <v>78</v>
      </c>
      <c r="AY3012" s="19" t="s">
        <v>144</v>
      </c>
      <c r="BE3012" s="192">
        <f>IF(N3012="základní",J3012,0)</f>
        <v>0</v>
      </c>
      <c r="BF3012" s="192">
        <f>IF(N3012="snížená",J3012,0)</f>
        <v>0</v>
      </c>
      <c r="BG3012" s="192">
        <f>IF(N3012="zákl. přenesená",J3012,0)</f>
        <v>0</v>
      </c>
      <c r="BH3012" s="192">
        <f>IF(N3012="sníž. přenesená",J3012,0)</f>
        <v>0</v>
      </c>
      <c r="BI3012" s="192">
        <f>IF(N3012="nulová",J3012,0)</f>
        <v>0</v>
      </c>
      <c r="BJ3012" s="19" t="s">
        <v>74</v>
      </c>
      <c r="BK3012" s="192">
        <f>ROUND(I3012*H3012,2)</f>
        <v>0</v>
      </c>
      <c r="BL3012" s="19" t="s">
        <v>542</v>
      </c>
      <c r="BM3012" s="191" t="s">
        <v>3263</v>
      </c>
    </row>
    <row r="3013" spans="1:65" s="2" customFormat="1" ht="10.199999999999999">
      <c r="A3013" s="36"/>
      <c r="B3013" s="37"/>
      <c r="C3013" s="38"/>
      <c r="D3013" s="193" t="s">
        <v>152</v>
      </c>
      <c r="E3013" s="38"/>
      <c r="F3013" s="194" t="s">
        <v>3264</v>
      </c>
      <c r="G3013" s="38"/>
      <c r="H3013" s="38"/>
      <c r="I3013" s="195"/>
      <c r="J3013" s="38"/>
      <c r="K3013" s="38"/>
      <c r="L3013" s="41"/>
      <c r="M3013" s="196"/>
      <c r="N3013" s="197"/>
      <c r="O3013" s="66"/>
      <c r="P3013" s="66"/>
      <c r="Q3013" s="66"/>
      <c r="R3013" s="66"/>
      <c r="S3013" s="66"/>
      <c r="T3013" s="67"/>
      <c r="U3013" s="36"/>
      <c r="V3013" s="36"/>
      <c r="W3013" s="36"/>
      <c r="X3013" s="36"/>
      <c r="Y3013" s="36"/>
      <c r="Z3013" s="36"/>
      <c r="AA3013" s="36"/>
      <c r="AB3013" s="36"/>
      <c r="AC3013" s="36"/>
      <c r="AD3013" s="36"/>
      <c r="AE3013" s="36"/>
      <c r="AT3013" s="19" t="s">
        <v>152</v>
      </c>
      <c r="AU3013" s="19" t="s">
        <v>78</v>
      </c>
    </row>
    <row r="3014" spans="1:65" s="12" customFormat="1" ht="22.8" customHeight="1">
      <c r="B3014" s="164"/>
      <c r="C3014" s="165"/>
      <c r="D3014" s="166" t="s">
        <v>68</v>
      </c>
      <c r="E3014" s="178" t="s">
        <v>3265</v>
      </c>
      <c r="F3014" s="178" t="s">
        <v>3266</v>
      </c>
      <c r="G3014" s="165"/>
      <c r="H3014" s="165"/>
      <c r="I3014" s="168"/>
      <c r="J3014" s="179">
        <f>BK3014</f>
        <v>0</v>
      </c>
      <c r="K3014" s="165"/>
      <c r="L3014" s="170"/>
      <c r="M3014" s="171"/>
      <c r="N3014" s="172"/>
      <c r="O3014" s="172"/>
      <c r="P3014" s="173">
        <f>SUM(P3015:P3021)</f>
        <v>0</v>
      </c>
      <c r="Q3014" s="172"/>
      <c r="R3014" s="173">
        <f>SUM(R3015:R3021)</f>
        <v>2.0196000000000002E-2</v>
      </c>
      <c r="S3014" s="172"/>
      <c r="T3014" s="174">
        <f>SUM(T3015:T3021)</f>
        <v>0</v>
      </c>
      <c r="AR3014" s="175" t="s">
        <v>78</v>
      </c>
      <c r="AT3014" s="176" t="s">
        <v>68</v>
      </c>
      <c r="AU3014" s="176" t="s">
        <v>74</v>
      </c>
      <c r="AY3014" s="175" t="s">
        <v>144</v>
      </c>
      <c r="BK3014" s="177">
        <f>SUM(BK3015:BK3021)</f>
        <v>0</v>
      </c>
    </row>
    <row r="3015" spans="1:65" s="2" customFormat="1" ht="16.5" customHeight="1">
      <c r="A3015" s="36"/>
      <c r="B3015" s="37"/>
      <c r="C3015" s="180" t="s">
        <v>3267</v>
      </c>
      <c r="D3015" s="180" t="s">
        <v>146</v>
      </c>
      <c r="E3015" s="181" t="s">
        <v>3268</v>
      </c>
      <c r="F3015" s="182" t="s">
        <v>3269</v>
      </c>
      <c r="G3015" s="183" t="s">
        <v>232</v>
      </c>
      <c r="H3015" s="184">
        <v>5.94</v>
      </c>
      <c r="I3015" s="185"/>
      <c r="J3015" s="186">
        <f>ROUND(I3015*H3015,2)</f>
        <v>0</v>
      </c>
      <c r="K3015" s="182" t="s">
        <v>19</v>
      </c>
      <c r="L3015" s="41"/>
      <c r="M3015" s="187" t="s">
        <v>19</v>
      </c>
      <c r="N3015" s="188" t="s">
        <v>40</v>
      </c>
      <c r="O3015" s="66"/>
      <c r="P3015" s="189">
        <f>O3015*H3015</f>
        <v>0</v>
      </c>
      <c r="Q3015" s="189">
        <v>2.0000000000000001E-4</v>
      </c>
      <c r="R3015" s="189">
        <f>Q3015*H3015</f>
        <v>1.188E-3</v>
      </c>
      <c r="S3015" s="189">
        <v>0</v>
      </c>
      <c r="T3015" s="190">
        <f>S3015*H3015</f>
        <v>0</v>
      </c>
      <c r="U3015" s="36"/>
      <c r="V3015" s="36"/>
      <c r="W3015" s="36"/>
      <c r="X3015" s="36"/>
      <c r="Y3015" s="36"/>
      <c r="Z3015" s="36"/>
      <c r="AA3015" s="36"/>
      <c r="AB3015" s="36"/>
      <c r="AC3015" s="36"/>
      <c r="AD3015" s="36"/>
      <c r="AE3015" s="36"/>
      <c r="AR3015" s="191" t="s">
        <v>542</v>
      </c>
      <c r="AT3015" s="191" t="s">
        <v>146</v>
      </c>
      <c r="AU3015" s="191" t="s">
        <v>78</v>
      </c>
      <c r="AY3015" s="19" t="s">
        <v>144</v>
      </c>
      <c r="BE3015" s="192">
        <f>IF(N3015="základní",J3015,0)</f>
        <v>0</v>
      </c>
      <c r="BF3015" s="192">
        <f>IF(N3015="snížená",J3015,0)</f>
        <v>0</v>
      </c>
      <c r="BG3015" s="192">
        <f>IF(N3015="zákl. přenesená",J3015,0)</f>
        <v>0</v>
      </c>
      <c r="BH3015" s="192">
        <f>IF(N3015="sníž. přenesená",J3015,0)</f>
        <v>0</v>
      </c>
      <c r="BI3015" s="192">
        <f>IF(N3015="nulová",J3015,0)</f>
        <v>0</v>
      </c>
      <c r="BJ3015" s="19" t="s">
        <v>74</v>
      </c>
      <c r="BK3015" s="192">
        <f>ROUND(I3015*H3015,2)</f>
        <v>0</v>
      </c>
      <c r="BL3015" s="19" t="s">
        <v>542</v>
      </c>
      <c r="BM3015" s="191" t="s">
        <v>3270</v>
      </c>
    </row>
    <row r="3016" spans="1:65" s="13" customFormat="1" ht="10.199999999999999">
      <c r="B3016" s="198"/>
      <c r="C3016" s="199"/>
      <c r="D3016" s="200" t="s">
        <v>154</v>
      </c>
      <c r="E3016" s="201" t="s">
        <v>19</v>
      </c>
      <c r="F3016" s="202" t="s">
        <v>749</v>
      </c>
      <c r="G3016" s="199"/>
      <c r="H3016" s="201" t="s">
        <v>19</v>
      </c>
      <c r="I3016" s="203"/>
      <c r="J3016" s="199"/>
      <c r="K3016" s="199"/>
      <c r="L3016" s="204"/>
      <c r="M3016" s="205"/>
      <c r="N3016" s="206"/>
      <c r="O3016" s="206"/>
      <c r="P3016" s="206"/>
      <c r="Q3016" s="206"/>
      <c r="R3016" s="206"/>
      <c r="S3016" s="206"/>
      <c r="T3016" s="207"/>
      <c r="AT3016" s="208" t="s">
        <v>154</v>
      </c>
      <c r="AU3016" s="208" t="s">
        <v>78</v>
      </c>
      <c r="AV3016" s="13" t="s">
        <v>74</v>
      </c>
      <c r="AW3016" s="13" t="s">
        <v>31</v>
      </c>
      <c r="AX3016" s="13" t="s">
        <v>69</v>
      </c>
      <c r="AY3016" s="208" t="s">
        <v>144</v>
      </c>
    </row>
    <row r="3017" spans="1:65" s="14" customFormat="1" ht="10.199999999999999">
      <c r="B3017" s="209"/>
      <c r="C3017" s="210"/>
      <c r="D3017" s="200" t="s">
        <v>154</v>
      </c>
      <c r="E3017" s="211" t="s">
        <v>19</v>
      </c>
      <c r="F3017" s="212" t="s">
        <v>3271</v>
      </c>
      <c r="G3017" s="210"/>
      <c r="H3017" s="213">
        <v>5.94</v>
      </c>
      <c r="I3017" s="214"/>
      <c r="J3017" s="210"/>
      <c r="K3017" s="210"/>
      <c r="L3017" s="215"/>
      <c r="M3017" s="216"/>
      <c r="N3017" s="217"/>
      <c r="O3017" s="217"/>
      <c r="P3017" s="217"/>
      <c r="Q3017" s="217"/>
      <c r="R3017" s="217"/>
      <c r="S3017" s="217"/>
      <c r="T3017" s="218"/>
      <c r="AT3017" s="219" t="s">
        <v>154</v>
      </c>
      <c r="AU3017" s="219" t="s">
        <v>78</v>
      </c>
      <c r="AV3017" s="14" t="s">
        <v>78</v>
      </c>
      <c r="AW3017" s="14" t="s">
        <v>31</v>
      </c>
      <c r="AX3017" s="14" t="s">
        <v>69</v>
      </c>
      <c r="AY3017" s="219" t="s">
        <v>144</v>
      </c>
    </row>
    <row r="3018" spans="1:65" s="15" customFormat="1" ht="10.199999999999999">
      <c r="B3018" s="220"/>
      <c r="C3018" s="221"/>
      <c r="D3018" s="200" t="s">
        <v>154</v>
      </c>
      <c r="E3018" s="222" t="s">
        <v>19</v>
      </c>
      <c r="F3018" s="223" t="s">
        <v>158</v>
      </c>
      <c r="G3018" s="221"/>
      <c r="H3018" s="224">
        <v>5.94</v>
      </c>
      <c r="I3018" s="225"/>
      <c r="J3018" s="221"/>
      <c r="K3018" s="221"/>
      <c r="L3018" s="226"/>
      <c r="M3018" s="227"/>
      <c r="N3018" s="228"/>
      <c r="O3018" s="228"/>
      <c r="P3018" s="228"/>
      <c r="Q3018" s="228"/>
      <c r="R3018" s="228"/>
      <c r="S3018" s="228"/>
      <c r="T3018" s="229"/>
      <c r="AT3018" s="230" t="s">
        <v>154</v>
      </c>
      <c r="AU3018" s="230" t="s">
        <v>78</v>
      </c>
      <c r="AV3018" s="15" t="s">
        <v>106</v>
      </c>
      <c r="AW3018" s="15" t="s">
        <v>31</v>
      </c>
      <c r="AX3018" s="15" t="s">
        <v>74</v>
      </c>
      <c r="AY3018" s="230" t="s">
        <v>144</v>
      </c>
    </row>
    <row r="3019" spans="1:65" s="2" customFormat="1" ht="16.5" customHeight="1">
      <c r="A3019" s="36"/>
      <c r="B3019" s="37"/>
      <c r="C3019" s="180" t="s">
        <v>3272</v>
      </c>
      <c r="D3019" s="180" t="s">
        <v>146</v>
      </c>
      <c r="E3019" s="181" t="s">
        <v>3273</v>
      </c>
      <c r="F3019" s="182" t="s">
        <v>3274</v>
      </c>
      <c r="G3019" s="183" t="s">
        <v>232</v>
      </c>
      <c r="H3019" s="184">
        <v>5.94</v>
      </c>
      <c r="I3019" s="185"/>
      <c r="J3019" s="186">
        <f>ROUND(I3019*H3019,2)</f>
        <v>0</v>
      </c>
      <c r="K3019" s="182" t="s">
        <v>19</v>
      </c>
      <c r="L3019" s="41"/>
      <c r="M3019" s="187" t="s">
        <v>19</v>
      </c>
      <c r="N3019" s="188" t="s">
        <v>40</v>
      </c>
      <c r="O3019" s="66"/>
      <c r="P3019" s="189">
        <f>O3019*H3019</f>
        <v>0</v>
      </c>
      <c r="Q3019" s="189">
        <v>3.2000000000000002E-3</v>
      </c>
      <c r="R3019" s="189">
        <f>Q3019*H3019</f>
        <v>1.9008000000000001E-2</v>
      </c>
      <c r="S3019" s="189">
        <v>0</v>
      </c>
      <c r="T3019" s="190">
        <f>S3019*H3019</f>
        <v>0</v>
      </c>
      <c r="U3019" s="36"/>
      <c r="V3019" s="36"/>
      <c r="W3019" s="36"/>
      <c r="X3019" s="36"/>
      <c r="Y3019" s="36"/>
      <c r="Z3019" s="36"/>
      <c r="AA3019" s="36"/>
      <c r="AB3019" s="36"/>
      <c r="AC3019" s="36"/>
      <c r="AD3019" s="36"/>
      <c r="AE3019" s="36"/>
      <c r="AR3019" s="191" t="s">
        <v>542</v>
      </c>
      <c r="AT3019" s="191" t="s">
        <v>146</v>
      </c>
      <c r="AU3019" s="191" t="s">
        <v>78</v>
      </c>
      <c r="AY3019" s="19" t="s">
        <v>144</v>
      </c>
      <c r="BE3019" s="192">
        <f>IF(N3019="základní",J3019,0)</f>
        <v>0</v>
      </c>
      <c r="BF3019" s="192">
        <f>IF(N3019="snížená",J3019,0)</f>
        <v>0</v>
      </c>
      <c r="BG3019" s="192">
        <f>IF(N3019="zákl. přenesená",J3019,0)</f>
        <v>0</v>
      </c>
      <c r="BH3019" s="192">
        <f>IF(N3019="sníž. přenesená",J3019,0)</f>
        <v>0</v>
      </c>
      <c r="BI3019" s="192">
        <f>IF(N3019="nulová",J3019,0)</f>
        <v>0</v>
      </c>
      <c r="BJ3019" s="19" t="s">
        <v>74</v>
      </c>
      <c r="BK3019" s="192">
        <f>ROUND(I3019*H3019,2)</f>
        <v>0</v>
      </c>
      <c r="BL3019" s="19" t="s">
        <v>542</v>
      </c>
      <c r="BM3019" s="191" t="s">
        <v>3275</v>
      </c>
    </row>
    <row r="3020" spans="1:65" s="2" customFormat="1" ht="24.15" customHeight="1">
      <c r="A3020" s="36"/>
      <c r="B3020" s="37"/>
      <c r="C3020" s="180" t="s">
        <v>3276</v>
      </c>
      <c r="D3020" s="180" t="s">
        <v>146</v>
      </c>
      <c r="E3020" s="181" t="s">
        <v>3277</v>
      </c>
      <c r="F3020" s="182" t="s">
        <v>3278</v>
      </c>
      <c r="G3020" s="183" t="s">
        <v>1908</v>
      </c>
      <c r="H3020" s="256"/>
      <c r="I3020" s="185"/>
      <c r="J3020" s="186">
        <f>ROUND(I3020*H3020,2)</f>
        <v>0</v>
      </c>
      <c r="K3020" s="182" t="s">
        <v>150</v>
      </c>
      <c r="L3020" s="41"/>
      <c r="M3020" s="187" t="s">
        <v>19</v>
      </c>
      <c r="N3020" s="188" t="s">
        <v>40</v>
      </c>
      <c r="O3020" s="66"/>
      <c r="P3020" s="189">
        <f>O3020*H3020</f>
        <v>0</v>
      </c>
      <c r="Q3020" s="189">
        <v>0</v>
      </c>
      <c r="R3020" s="189">
        <f>Q3020*H3020</f>
        <v>0</v>
      </c>
      <c r="S3020" s="189">
        <v>0</v>
      </c>
      <c r="T3020" s="190">
        <f>S3020*H3020</f>
        <v>0</v>
      </c>
      <c r="U3020" s="36"/>
      <c r="V3020" s="36"/>
      <c r="W3020" s="36"/>
      <c r="X3020" s="36"/>
      <c r="Y3020" s="36"/>
      <c r="Z3020" s="36"/>
      <c r="AA3020" s="36"/>
      <c r="AB3020" s="36"/>
      <c r="AC3020" s="36"/>
      <c r="AD3020" s="36"/>
      <c r="AE3020" s="36"/>
      <c r="AR3020" s="191" t="s">
        <v>542</v>
      </c>
      <c r="AT3020" s="191" t="s">
        <v>146</v>
      </c>
      <c r="AU3020" s="191" t="s">
        <v>78</v>
      </c>
      <c r="AY3020" s="19" t="s">
        <v>144</v>
      </c>
      <c r="BE3020" s="192">
        <f>IF(N3020="základní",J3020,0)</f>
        <v>0</v>
      </c>
      <c r="BF3020" s="192">
        <f>IF(N3020="snížená",J3020,0)</f>
        <v>0</v>
      </c>
      <c r="BG3020" s="192">
        <f>IF(N3020="zákl. přenesená",J3020,0)</f>
        <v>0</v>
      </c>
      <c r="BH3020" s="192">
        <f>IF(N3020="sníž. přenesená",J3020,0)</f>
        <v>0</v>
      </c>
      <c r="BI3020" s="192">
        <f>IF(N3020="nulová",J3020,0)</f>
        <v>0</v>
      </c>
      <c r="BJ3020" s="19" t="s">
        <v>74</v>
      </c>
      <c r="BK3020" s="192">
        <f>ROUND(I3020*H3020,2)</f>
        <v>0</v>
      </c>
      <c r="BL3020" s="19" t="s">
        <v>542</v>
      </c>
      <c r="BM3020" s="191" t="s">
        <v>3279</v>
      </c>
    </row>
    <row r="3021" spans="1:65" s="2" customFormat="1" ht="10.199999999999999">
      <c r="A3021" s="36"/>
      <c r="B3021" s="37"/>
      <c r="C3021" s="38"/>
      <c r="D3021" s="193" t="s">
        <v>152</v>
      </c>
      <c r="E3021" s="38"/>
      <c r="F3021" s="194" t="s">
        <v>3280</v>
      </c>
      <c r="G3021" s="38"/>
      <c r="H3021" s="38"/>
      <c r="I3021" s="195"/>
      <c r="J3021" s="38"/>
      <c r="K3021" s="38"/>
      <c r="L3021" s="41"/>
      <c r="M3021" s="196"/>
      <c r="N3021" s="197"/>
      <c r="O3021" s="66"/>
      <c r="P3021" s="66"/>
      <c r="Q3021" s="66"/>
      <c r="R3021" s="66"/>
      <c r="S3021" s="66"/>
      <c r="T3021" s="67"/>
      <c r="U3021" s="36"/>
      <c r="V3021" s="36"/>
      <c r="W3021" s="36"/>
      <c r="X3021" s="36"/>
      <c r="Y3021" s="36"/>
      <c r="Z3021" s="36"/>
      <c r="AA3021" s="36"/>
      <c r="AB3021" s="36"/>
      <c r="AC3021" s="36"/>
      <c r="AD3021" s="36"/>
      <c r="AE3021" s="36"/>
      <c r="AT3021" s="19" t="s">
        <v>152</v>
      </c>
      <c r="AU3021" s="19" t="s">
        <v>78</v>
      </c>
    </row>
    <row r="3022" spans="1:65" s="12" customFormat="1" ht="22.8" customHeight="1">
      <c r="B3022" s="164"/>
      <c r="C3022" s="165"/>
      <c r="D3022" s="166" t="s">
        <v>68</v>
      </c>
      <c r="E3022" s="178" t="s">
        <v>3281</v>
      </c>
      <c r="F3022" s="178" t="s">
        <v>3282</v>
      </c>
      <c r="G3022" s="165"/>
      <c r="H3022" s="165"/>
      <c r="I3022" s="168"/>
      <c r="J3022" s="179">
        <f>BK3022</f>
        <v>0</v>
      </c>
      <c r="K3022" s="165"/>
      <c r="L3022" s="170"/>
      <c r="M3022" s="171"/>
      <c r="N3022" s="172"/>
      <c r="O3022" s="172"/>
      <c r="P3022" s="173">
        <f>SUM(P3023:P3102)</f>
        <v>0</v>
      </c>
      <c r="Q3022" s="172"/>
      <c r="R3022" s="173">
        <f>SUM(R3023:R3102)</f>
        <v>2.3512898</v>
      </c>
      <c r="S3022" s="172"/>
      <c r="T3022" s="174">
        <f>SUM(T3023:T3102)</f>
        <v>7.6316600000000001</v>
      </c>
      <c r="AR3022" s="175" t="s">
        <v>78</v>
      </c>
      <c r="AT3022" s="176" t="s">
        <v>68</v>
      </c>
      <c r="AU3022" s="176" t="s">
        <v>74</v>
      </c>
      <c r="AY3022" s="175" t="s">
        <v>144</v>
      </c>
      <c r="BK3022" s="177">
        <f>SUM(BK3023:BK3102)</f>
        <v>0</v>
      </c>
    </row>
    <row r="3023" spans="1:65" s="2" customFormat="1" ht="16.5" customHeight="1">
      <c r="A3023" s="36"/>
      <c r="B3023" s="37"/>
      <c r="C3023" s="180" t="s">
        <v>3283</v>
      </c>
      <c r="D3023" s="180" t="s">
        <v>146</v>
      </c>
      <c r="E3023" s="181" t="s">
        <v>3284</v>
      </c>
      <c r="F3023" s="182" t="s">
        <v>3285</v>
      </c>
      <c r="G3023" s="183" t="s">
        <v>232</v>
      </c>
      <c r="H3023" s="184">
        <v>91.71</v>
      </c>
      <c r="I3023" s="185"/>
      <c r="J3023" s="186">
        <f>ROUND(I3023*H3023,2)</f>
        <v>0</v>
      </c>
      <c r="K3023" s="182" t="s">
        <v>150</v>
      </c>
      <c r="L3023" s="41"/>
      <c r="M3023" s="187" t="s">
        <v>19</v>
      </c>
      <c r="N3023" s="188" t="s">
        <v>40</v>
      </c>
      <c r="O3023" s="66"/>
      <c r="P3023" s="189">
        <f>O3023*H3023</f>
        <v>0</v>
      </c>
      <c r="Q3023" s="189">
        <v>2.9999999999999997E-4</v>
      </c>
      <c r="R3023" s="189">
        <f>Q3023*H3023</f>
        <v>2.7512999999999996E-2</v>
      </c>
      <c r="S3023" s="189">
        <v>0</v>
      </c>
      <c r="T3023" s="190">
        <f>S3023*H3023</f>
        <v>0</v>
      </c>
      <c r="U3023" s="36"/>
      <c r="V3023" s="36"/>
      <c r="W3023" s="36"/>
      <c r="X3023" s="36"/>
      <c r="Y3023" s="36"/>
      <c r="Z3023" s="36"/>
      <c r="AA3023" s="36"/>
      <c r="AB3023" s="36"/>
      <c r="AC3023" s="36"/>
      <c r="AD3023" s="36"/>
      <c r="AE3023" s="36"/>
      <c r="AR3023" s="191" t="s">
        <v>542</v>
      </c>
      <c r="AT3023" s="191" t="s">
        <v>146</v>
      </c>
      <c r="AU3023" s="191" t="s">
        <v>78</v>
      </c>
      <c r="AY3023" s="19" t="s">
        <v>144</v>
      </c>
      <c r="BE3023" s="192">
        <f>IF(N3023="základní",J3023,0)</f>
        <v>0</v>
      </c>
      <c r="BF3023" s="192">
        <f>IF(N3023="snížená",J3023,0)</f>
        <v>0</v>
      </c>
      <c r="BG3023" s="192">
        <f>IF(N3023="zákl. přenesená",J3023,0)</f>
        <v>0</v>
      </c>
      <c r="BH3023" s="192">
        <f>IF(N3023="sníž. přenesená",J3023,0)</f>
        <v>0</v>
      </c>
      <c r="BI3023" s="192">
        <f>IF(N3023="nulová",J3023,0)</f>
        <v>0</v>
      </c>
      <c r="BJ3023" s="19" t="s">
        <v>74</v>
      </c>
      <c r="BK3023" s="192">
        <f>ROUND(I3023*H3023,2)</f>
        <v>0</v>
      </c>
      <c r="BL3023" s="19" t="s">
        <v>542</v>
      </c>
      <c r="BM3023" s="191" t="s">
        <v>3286</v>
      </c>
    </row>
    <row r="3024" spans="1:65" s="2" customFormat="1" ht="10.199999999999999">
      <c r="A3024" s="36"/>
      <c r="B3024" s="37"/>
      <c r="C3024" s="38"/>
      <c r="D3024" s="193" t="s">
        <v>152</v>
      </c>
      <c r="E3024" s="38"/>
      <c r="F3024" s="194" t="s">
        <v>3287</v>
      </c>
      <c r="G3024" s="38"/>
      <c r="H3024" s="38"/>
      <c r="I3024" s="195"/>
      <c r="J3024" s="38"/>
      <c r="K3024" s="38"/>
      <c r="L3024" s="41"/>
      <c r="M3024" s="196"/>
      <c r="N3024" s="197"/>
      <c r="O3024" s="66"/>
      <c r="P3024" s="66"/>
      <c r="Q3024" s="66"/>
      <c r="R3024" s="66"/>
      <c r="S3024" s="66"/>
      <c r="T3024" s="67"/>
      <c r="U3024" s="36"/>
      <c r="V3024" s="36"/>
      <c r="W3024" s="36"/>
      <c r="X3024" s="36"/>
      <c r="Y3024" s="36"/>
      <c r="Z3024" s="36"/>
      <c r="AA3024" s="36"/>
      <c r="AB3024" s="36"/>
      <c r="AC3024" s="36"/>
      <c r="AD3024" s="36"/>
      <c r="AE3024" s="36"/>
      <c r="AT3024" s="19" t="s">
        <v>152</v>
      </c>
      <c r="AU3024" s="19" t="s">
        <v>78</v>
      </c>
    </row>
    <row r="3025" spans="1:65" s="13" customFormat="1" ht="10.199999999999999">
      <c r="B3025" s="198"/>
      <c r="C3025" s="199"/>
      <c r="D3025" s="200" t="s">
        <v>154</v>
      </c>
      <c r="E3025" s="201" t="s">
        <v>19</v>
      </c>
      <c r="F3025" s="202" t="s">
        <v>313</v>
      </c>
      <c r="G3025" s="199"/>
      <c r="H3025" s="201" t="s">
        <v>19</v>
      </c>
      <c r="I3025" s="203"/>
      <c r="J3025" s="199"/>
      <c r="K3025" s="199"/>
      <c r="L3025" s="204"/>
      <c r="M3025" s="205"/>
      <c r="N3025" s="206"/>
      <c r="O3025" s="206"/>
      <c r="P3025" s="206"/>
      <c r="Q3025" s="206"/>
      <c r="R3025" s="206"/>
      <c r="S3025" s="206"/>
      <c r="T3025" s="207"/>
      <c r="AT3025" s="208" t="s">
        <v>154</v>
      </c>
      <c r="AU3025" s="208" t="s">
        <v>78</v>
      </c>
      <c r="AV3025" s="13" t="s">
        <v>74</v>
      </c>
      <c r="AW3025" s="13" t="s">
        <v>31</v>
      </c>
      <c r="AX3025" s="13" t="s">
        <v>69</v>
      </c>
      <c r="AY3025" s="208" t="s">
        <v>144</v>
      </c>
    </row>
    <row r="3026" spans="1:65" s="13" customFormat="1" ht="10.199999999999999">
      <c r="B3026" s="198"/>
      <c r="C3026" s="199"/>
      <c r="D3026" s="200" t="s">
        <v>154</v>
      </c>
      <c r="E3026" s="201" t="s">
        <v>19</v>
      </c>
      <c r="F3026" s="202" t="s">
        <v>1160</v>
      </c>
      <c r="G3026" s="199"/>
      <c r="H3026" s="201" t="s">
        <v>19</v>
      </c>
      <c r="I3026" s="203"/>
      <c r="J3026" s="199"/>
      <c r="K3026" s="199"/>
      <c r="L3026" s="204"/>
      <c r="M3026" s="205"/>
      <c r="N3026" s="206"/>
      <c r="O3026" s="206"/>
      <c r="P3026" s="206"/>
      <c r="Q3026" s="206"/>
      <c r="R3026" s="206"/>
      <c r="S3026" s="206"/>
      <c r="T3026" s="207"/>
      <c r="AT3026" s="208" t="s">
        <v>154</v>
      </c>
      <c r="AU3026" s="208" t="s">
        <v>78</v>
      </c>
      <c r="AV3026" s="13" t="s">
        <v>74</v>
      </c>
      <c r="AW3026" s="13" t="s">
        <v>31</v>
      </c>
      <c r="AX3026" s="13" t="s">
        <v>69</v>
      </c>
      <c r="AY3026" s="208" t="s">
        <v>144</v>
      </c>
    </row>
    <row r="3027" spans="1:65" s="14" customFormat="1" ht="10.199999999999999">
      <c r="B3027" s="209"/>
      <c r="C3027" s="210"/>
      <c r="D3027" s="200" t="s">
        <v>154</v>
      </c>
      <c r="E3027" s="211" t="s">
        <v>19</v>
      </c>
      <c r="F3027" s="212" t="s">
        <v>3288</v>
      </c>
      <c r="G3027" s="210"/>
      <c r="H3027" s="213">
        <v>18.87</v>
      </c>
      <c r="I3027" s="214"/>
      <c r="J3027" s="210"/>
      <c r="K3027" s="210"/>
      <c r="L3027" s="215"/>
      <c r="M3027" s="216"/>
      <c r="N3027" s="217"/>
      <c r="O3027" s="217"/>
      <c r="P3027" s="217"/>
      <c r="Q3027" s="217"/>
      <c r="R3027" s="217"/>
      <c r="S3027" s="217"/>
      <c r="T3027" s="218"/>
      <c r="AT3027" s="219" t="s">
        <v>154</v>
      </c>
      <c r="AU3027" s="219" t="s">
        <v>78</v>
      </c>
      <c r="AV3027" s="14" t="s">
        <v>78</v>
      </c>
      <c r="AW3027" s="14" t="s">
        <v>31</v>
      </c>
      <c r="AX3027" s="14" t="s">
        <v>69</v>
      </c>
      <c r="AY3027" s="219" t="s">
        <v>144</v>
      </c>
    </row>
    <row r="3028" spans="1:65" s="13" customFormat="1" ht="10.199999999999999">
      <c r="B3028" s="198"/>
      <c r="C3028" s="199"/>
      <c r="D3028" s="200" t="s">
        <v>154</v>
      </c>
      <c r="E3028" s="201" t="s">
        <v>19</v>
      </c>
      <c r="F3028" s="202" t="s">
        <v>1352</v>
      </c>
      <c r="G3028" s="199"/>
      <c r="H3028" s="201" t="s">
        <v>19</v>
      </c>
      <c r="I3028" s="203"/>
      <c r="J3028" s="199"/>
      <c r="K3028" s="199"/>
      <c r="L3028" s="204"/>
      <c r="M3028" s="205"/>
      <c r="N3028" s="206"/>
      <c r="O3028" s="206"/>
      <c r="P3028" s="206"/>
      <c r="Q3028" s="206"/>
      <c r="R3028" s="206"/>
      <c r="S3028" s="206"/>
      <c r="T3028" s="207"/>
      <c r="AT3028" s="208" t="s">
        <v>154</v>
      </c>
      <c r="AU3028" s="208" t="s">
        <v>78</v>
      </c>
      <c r="AV3028" s="13" t="s">
        <v>74</v>
      </c>
      <c r="AW3028" s="13" t="s">
        <v>31</v>
      </c>
      <c r="AX3028" s="13" t="s">
        <v>69</v>
      </c>
      <c r="AY3028" s="208" t="s">
        <v>144</v>
      </c>
    </row>
    <row r="3029" spans="1:65" s="13" customFormat="1" ht="10.199999999999999">
      <c r="B3029" s="198"/>
      <c r="C3029" s="199"/>
      <c r="D3029" s="200" t="s">
        <v>154</v>
      </c>
      <c r="E3029" s="201" t="s">
        <v>19</v>
      </c>
      <c r="F3029" s="202" t="s">
        <v>1177</v>
      </c>
      <c r="G3029" s="199"/>
      <c r="H3029" s="201" t="s">
        <v>19</v>
      </c>
      <c r="I3029" s="203"/>
      <c r="J3029" s="199"/>
      <c r="K3029" s="199"/>
      <c r="L3029" s="204"/>
      <c r="M3029" s="205"/>
      <c r="N3029" s="206"/>
      <c r="O3029" s="206"/>
      <c r="P3029" s="206"/>
      <c r="Q3029" s="206"/>
      <c r="R3029" s="206"/>
      <c r="S3029" s="206"/>
      <c r="T3029" s="207"/>
      <c r="AT3029" s="208" t="s">
        <v>154</v>
      </c>
      <c r="AU3029" s="208" t="s">
        <v>78</v>
      </c>
      <c r="AV3029" s="13" t="s">
        <v>74</v>
      </c>
      <c r="AW3029" s="13" t="s">
        <v>31</v>
      </c>
      <c r="AX3029" s="13" t="s">
        <v>69</v>
      </c>
      <c r="AY3029" s="208" t="s">
        <v>144</v>
      </c>
    </row>
    <row r="3030" spans="1:65" s="14" customFormat="1" ht="10.199999999999999">
      <c r="B3030" s="209"/>
      <c r="C3030" s="210"/>
      <c r="D3030" s="200" t="s">
        <v>154</v>
      </c>
      <c r="E3030" s="211" t="s">
        <v>19</v>
      </c>
      <c r="F3030" s="212" t="s">
        <v>3289</v>
      </c>
      <c r="G3030" s="210"/>
      <c r="H3030" s="213">
        <v>39.659999999999997</v>
      </c>
      <c r="I3030" s="214"/>
      <c r="J3030" s="210"/>
      <c r="K3030" s="210"/>
      <c r="L3030" s="215"/>
      <c r="M3030" s="216"/>
      <c r="N3030" s="217"/>
      <c r="O3030" s="217"/>
      <c r="P3030" s="217"/>
      <c r="Q3030" s="217"/>
      <c r="R3030" s="217"/>
      <c r="S3030" s="217"/>
      <c r="T3030" s="218"/>
      <c r="AT3030" s="219" t="s">
        <v>154</v>
      </c>
      <c r="AU3030" s="219" t="s">
        <v>78</v>
      </c>
      <c r="AV3030" s="14" t="s">
        <v>78</v>
      </c>
      <c r="AW3030" s="14" t="s">
        <v>31</v>
      </c>
      <c r="AX3030" s="14" t="s">
        <v>69</v>
      </c>
      <c r="AY3030" s="219" t="s">
        <v>144</v>
      </c>
    </row>
    <row r="3031" spans="1:65" s="13" customFormat="1" ht="10.199999999999999">
      <c r="B3031" s="198"/>
      <c r="C3031" s="199"/>
      <c r="D3031" s="200" t="s">
        <v>154</v>
      </c>
      <c r="E3031" s="201" t="s">
        <v>19</v>
      </c>
      <c r="F3031" s="202" t="s">
        <v>1179</v>
      </c>
      <c r="G3031" s="199"/>
      <c r="H3031" s="201" t="s">
        <v>19</v>
      </c>
      <c r="I3031" s="203"/>
      <c r="J3031" s="199"/>
      <c r="K3031" s="199"/>
      <c r="L3031" s="204"/>
      <c r="M3031" s="205"/>
      <c r="N3031" s="206"/>
      <c r="O3031" s="206"/>
      <c r="P3031" s="206"/>
      <c r="Q3031" s="206"/>
      <c r="R3031" s="206"/>
      <c r="S3031" s="206"/>
      <c r="T3031" s="207"/>
      <c r="AT3031" s="208" t="s">
        <v>154</v>
      </c>
      <c r="AU3031" s="208" t="s">
        <v>78</v>
      </c>
      <c r="AV3031" s="13" t="s">
        <v>74</v>
      </c>
      <c r="AW3031" s="13" t="s">
        <v>31</v>
      </c>
      <c r="AX3031" s="13" t="s">
        <v>69</v>
      </c>
      <c r="AY3031" s="208" t="s">
        <v>144</v>
      </c>
    </row>
    <row r="3032" spans="1:65" s="14" customFormat="1" ht="10.199999999999999">
      <c r="B3032" s="209"/>
      <c r="C3032" s="210"/>
      <c r="D3032" s="200" t="s">
        <v>154</v>
      </c>
      <c r="E3032" s="211" t="s">
        <v>19</v>
      </c>
      <c r="F3032" s="212" t="s">
        <v>3290</v>
      </c>
      <c r="G3032" s="210"/>
      <c r="H3032" s="213">
        <v>15.62</v>
      </c>
      <c r="I3032" s="214"/>
      <c r="J3032" s="210"/>
      <c r="K3032" s="210"/>
      <c r="L3032" s="215"/>
      <c r="M3032" s="216"/>
      <c r="N3032" s="217"/>
      <c r="O3032" s="217"/>
      <c r="P3032" s="217"/>
      <c r="Q3032" s="217"/>
      <c r="R3032" s="217"/>
      <c r="S3032" s="217"/>
      <c r="T3032" s="218"/>
      <c r="AT3032" s="219" t="s">
        <v>154</v>
      </c>
      <c r="AU3032" s="219" t="s">
        <v>78</v>
      </c>
      <c r="AV3032" s="14" t="s">
        <v>78</v>
      </c>
      <c r="AW3032" s="14" t="s">
        <v>31</v>
      </c>
      <c r="AX3032" s="14" t="s">
        <v>69</v>
      </c>
      <c r="AY3032" s="219" t="s">
        <v>144</v>
      </c>
    </row>
    <row r="3033" spans="1:65" s="13" customFormat="1" ht="10.199999999999999">
      <c r="B3033" s="198"/>
      <c r="C3033" s="199"/>
      <c r="D3033" s="200" t="s">
        <v>154</v>
      </c>
      <c r="E3033" s="201" t="s">
        <v>19</v>
      </c>
      <c r="F3033" s="202" t="s">
        <v>1185</v>
      </c>
      <c r="G3033" s="199"/>
      <c r="H3033" s="201" t="s">
        <v>19</v>
      </c>
      <c r="I3033" s="203"/>
      <c r="J3033" s="199"/>
      <c r="K3033" s="199"/>
      <c r="L3033" s="204"/>
      <c r="M3033" s="205"/>
      <c r="N3033" s="206"/>
      <c r="O3033" s="206"/>
      <c r="P3033" s="206"/>
      <c r="Q3033" s="206"/>
      <c r="R3033" s="206"/>
      <c r="S3033" s="206"/>
      <c r="T3033" s="207"/>
      <c r="AT3033" s="208" t="s">
        <v>154</v>
      </c>
      <c r="AU3033" s="208" t="s">
        <v>78</v>
      </c>
      <c r="AV3033" s="13" t="s">
        <v>74</v>
      </c>
      <c r="AW3033" s="13" t="s">
        <v>31</v>
      </c>
      <c r="AX3033" s="13" t="s">
        <v>69</v>
      </c>
      <c r="AY3033" s="208" t="s">
        <v>144</v>
      </c>
    </row>
    <row r="3034" spans="1:65" s="14" customFormat="1" ht="10.199999999999999">
      <c r="B3034" s="209"/>
      <c r="C3034" s="210"/>
      <c r="D3034" s="200" t="s">
        <v>154</v>
      </c>
      <c r="E3034" s="211" t="s">
        <v>19</v>
      </c>
      <c r="F3034" s="212" t="s">
        <v>3291</v>
      </c>
      <c r="G3034" s="210"/>
      <c r="H3034" s="213">
        <v>17.559999999999999</v>
      </c>
      <c r="I3034" s="214"/>
      <c r="J3034" s="210"/>
      <c r="K3034" s="210"/>
      <c r="L3034" s="215"/>
      <c r="M3034" s="216"/>
      <c r="N3034" s="217"/>
      <c r="O3034" s="217"/>
      <c r="P3034" s="217"/>
      <c r="Q3034" s="217"/>
      <c r="R3034" s="217"/>
      <c r="S3034" s="217"/>
      <c r="T3034" s="218"/>
      <c r="AT3034" s="219" t="s">
        <v>154</v>
      </c>
      <c r="AU3034" s="219" t="s">
        <v>78</v>
      </c>
      <c r="AV3034" s="14" t="s">
        <v>78</v>
      </c>
      <c r="AW3034" s="14" t="s">
        <v>31</v>
      </c>
      <c r="AX3034" s="14" t="s">
        <v>69</v>
      </c>
      <c r="AY3034" s="219" t="s">
        <v>144</v>
      </c>
    </row>
    <row r="3035" spans="1:65" s="15" customFormat="1" ht="10.199999999999999">
      <c r="B3035" s="220"/>
      <c r="C3035" s="221"/>
      <c r="D3035" s="200" t="s">
        <v>154</v>
      </c>
      <c r="E3035" s="222" t="s">
        <v>19</v>
      </c>
      <c r="F3035" s="223" t="s">
        <v>158</v>
      </c>
      <c r="G3035" s="221"/>
      <c r="H3035" s="224">
        <v>91.710000000000008</v>
      </c>
      <c r="I3035" s="225"/>
      <c r="J3035" s="221"/>
      <c r="K3035" s="221"/>
      <c r="L3035" s="226"/>
      <c r="M3035" s="227"/>
      <c r="N3035" s="228"/>
      <c r="O3035" s="228"/>
      <c r="P3035" s="228"/>
      <c r="Q3035" s="228"/>
      <c r="R3035" s="228"/>
      <c r="S3035" s="228"/>
      <c r="T3035" s="229"/>
      <c r="AT3035" s="230" t="s">
        <v>154</v>
      </c>
      <c r="AU3035" s="230" t="s">
        <v>78</v>
      </c>
      <c r="AV3035" s="15" t="s">
        <v>106</v>
      </c>
      <c r="AW3035" s="15" t="s">
        <v>31</v>
      </c>
      <c r="AX3035" s="15" t="s">
        <v>74</v>
      </c>
      <c r="AY3035" s="230" t="s">
        <v>144</v>
      </c>
    </row>
    <row r="3036" spans="1:65" s="2" customFormat="1" ht="21.75" customHeight="1">
      <c r="A3036" s="36"/>
      <c r="B3036" s="37"/>
      <c r="C3036" s="180" t="s">
        <v>3292</v>
      </c>
      <c r="D3036" s="180" t="s">
        <v>146</v>
      </c>
      <c r="E3036" s="181" t="s">
        <v>3293</v>
      </c>
      <c r="F3036" s="182" t="s">
        <v>3294</v>
      </c>
      <c r="G3036" s="183" t="s">
        <v>232</v>
      </c>
      <c r="H3036" s="184">
        <v>72.84</v>
      </c>
      <c r="I3036" s="185"/>
      <c r="J3036" s="186">
        <f>ROUND(I3036*H3036,2)</f>
        <v>0</v>
      </c>
      <c r="K3036" s="182" t="s">
        <v>150</v>
      </c>
      <c r="L3036" s="41"/>
      <c r="M3036" s="187" t="s">
        <v>19</v>
      </c>
      <c r="N3036" s="188" t="s">
        <v>40</v>
      </c>
      <c r="O3036" s="66"/>
      <c r="P3036" s="189">
        <f>O3036*H3036</f>
        <v>0</v>
      </c>
      <c r="Q3036" s="189">
        <v>4.4999999999999997E-3</v>
      </c>
      <c r="R3036" s="189">
        <f>Q3036*H3036</f>
        <v>0.32778000000000002</v>
      </c>
      <c r="S3036" s="189">
        <v>0</v>
      </c>
      <c r="T3036" s="190">
        <f>S3036*H3036</f>
        <v>0</v>
      </c>
      <c r="U3036" s="36"/>
      <c r="V3036" s="36"/>
      <c r="W3036" s="36"/>
      <c r="X3036" s="36"/>
      <c r="Y3036" s="36"/>
      <c r="Z3036" s="36"/>
      <c r="AA3036" s="36"/>
      <c r="AB3036" s="36"/>
      <c r="AC3036" s="36"/>
      <c r="AD3036" s="36"/>
      <c r="AE3036" s="36"/>
      <c r="AR3036" s="191" t="s">
        <v>542</v>
      </c>
      <c r="AT3036" s="191" t="s">
        <v>146</v>
      </c>
      <c r="AU3036" s="191" t="s">
        <v>78</v>
      </c>
      <c r="AY3036" s="19" t="s">
        <v>144</v>
      </c>
      <c r="BE3036" s="192">
        <f>IF(N3036="základní",J3036,0)</f>
        <v>0</v>
      </c>
      <c r="BF3036" s="192">
        <f>IF(N3036="snížená",J3036,0)</f>
        <v>0</v>
      </c>
      <c r="BG3036" s="192">
        <f>IF(N3036="zákl. přenesená",J3036,0)</f>
        <v>0</v>
      </c>
      <c r="BH3036" s="192">
        <f>IF(N3036="sníž. přenesená",J3036,0)</f>
        <v>0</v>
      </c>
      <c r="BI3036" s="192">
        <f>IF(N3036="nulová",J3036,0)</f>
        <v>0</v>
      </c>
      <c r="BJ3036" s="19" t="s">
        <v>74</v>
      </c>
      <c r="BK3036" s="192">
        <f>ROUND(I3036*H3036,2)</f>
        <v>0</v>
      </c>
      <c r="BL3036" s="19" t="s">
        <v>542</v>
      </c>
      <c r="BM3036" s="191" t="s">
        <v>3295</v>
      </c>
    </row>
    <row r="3037" spans="1:65" s="2" customFormat="1" ht="10.199999999999999">
      <c r="A3037" s="36"/>
      <c r="B3037" s="37"/>
      <c r="C3037" s="38"/>
      <c r="D3037" s="193" t="s">
        <v>152</v>
      </c>
      <c r="E3037" s="38"/>
      <c r="F3037" s="194" t="s">
        <v>3296</v>
      </c>
      <c r="G3037" s="38"/>
      <c r="H3037" s="38"/>
      <c r="I3037" s="195"/>
      <c r="J3037" s="38"/>
      <c r="K3037" s="38"/>
      <c r="L3037" s="41"/>
      <c r="M3037" s="196"/>
      <c r="N3037" s="197"/>
      <c r="O3037" s="66"/>
      <c r="P3037" s="66"/>
      <c r="Q3037" s="66"/>
      <c r="R3037" s="66"/>
      <c r="S3037" s="66"/>
      <c r="T3037" s="67"/>
      <c r="U3037" s="36"/>
      <c r="V3037" s="36"/>
      <c r="W3037" s="36"/>
      <c r="X3037" s="36"/>
      <c r="Y3037" s="36"/>
      <c r="Z3037" s="36"/>
      <c r="AA3037" s="36"/>
      <c r="AB3037" s="36"/>
      <c r="AC3037" s="36"/>
      <c r="AD3037" s="36"/>
      <c r="AE3037" s="36"/>
      <c r="AT3037" s="19" t="s">
        <v>152</v>
      </c>
      <c r="AU3037" s="19" t="s">
        <v>78</v>
      </c>
    </row>
    <row r="3038" spans="1:65" s="13" customFormat="1" ht="10.199999999999999">
      <c r="B3038" s="198"/>
      <c r="C3038" s="199"/>
      <c r="D3038" s="200" t="s">
        <v>154</v>
      </c>
      <c r="E3038" s="201" t="s">
        <v>19</v>
      </c>
      <c r="F3038" s="202" t="s">
        <v>1352</v>
      </c>
      <c r="G3038" s="199"/>
      <c r="H3038" s="201" t="s">
        <v>19</v>
      </c>
      <c r="I3038" s="203"/>
      <c r="J3038" s="199"/>
      <c r="K3038" s="199"/>
      <c r="L3038" s="204"/>
      <c r="M3038" s="205"/>
      <c r="N3038" s="206"/>
      <c r="O3038" s="206"/>
      <c r="P3038" s="206"/>
      <c r="Q3038" s="206"/>
      <c r="R3038" s="206"/>
      <c r="S3038" s="206"/>
      <c r="T3038" s="207"/>
      <c r="AT3038" s="208" t="s">
        <v>154</v>
      </c>
      <c r="AU3038" s="208" t="s">
        <v>78</v>
      </c>
      <c r="AV3038" s="13" t="s">
        <v>74</v>
      </c>
      <c r="AW3038" s="13" t="s">
        <v>31</v>
      </c>
      <c r="AX3038" s="13" t="s">
        <v>69</v>
      </c>
      <c r="AY3038" s="208" t="s">
        <v>144</v>
      </c>
    </row>
    <row r="3039" spans="1:65" s="13" customFormat="1" ht="10.199999999999999">
      <c r="B3039" s="198"/>
      <c r="C3039" s="199"/>
      <c r="D3039" s="200" t="s">
        <v>154</v>
      </c>
      <c r="E3039" s="201" t="s">
        <v>19</v>
      </c>
      <c r="F3039" s="202" t="s">
        <v>1177</v>
      </c>
      <c r="G3039" s="199"/>
      <c r="H3039" s="201" t="s">
        <v>19</v>
      </c>
      <c r="I3039" s="203"/>
      <c r="J3039" s="199"/>
      <c r="K3039" s="199"/>
      <c r="L3039" s="204"/>
      <c r="M3039" s="205"/>
      <c r="N3039" s="206"/>
      <c r="O3039" s="206"/>
      <c r="P3039" s="206"/>
      <c r="Q3039" s="206"/>
      <c r="R3039" s="206"/>
      <c r="S3039" s="206"/>
      <c r="T3039" s="207"/>
      <c r="AT3039" s="208" t="s">
        <v>154</v>
      </c>
      <c r="AU3039" s="208" t="s">
        <v>78</v>
      </c>
      <c r="AV3039" s="13" t="s">
        <v>74</v>
      </c>
      <c r="AW3039" s="13" t="s">
        <v>31</v>
      </c>
      <c r="AX3039" s="13" t="s">
        <v>69</v>
      </c>
      <c r="AY3039" s="208" t="s">
        <v>144</v>
      </c>
    </row>
    <row r="3040" spans="1:65" s="14" customFormat="1" ht="10.199999999999999">
      <c r="B3040" s="209"/>
      <c r="C3040" s="210"/>
      <c r="D3040" s="200" t="s">
        <v>154</v>
      </c>
      <c r="E3040" s="211" t="s">
        <v>19</v>
      </c>
      <c r="F3040" s="212" t="s">
        <v>3289</v>
      </c>
      <c r="G3040" s="210"/>
      <c r="H3040" s="213">
        <v>39.659999999999997</v>
      </c>
      <c r="I3040" s="214"/>
      <c r="J3040" s="210"/>
      <c r="K3040" s="210"/>
      <c r="L3040" s="215"/>
      <c r="M3040" s="216"/>
      <c r="N3040" s="217"/>
      <c r="O3040" s="217"/>
      <c r="P3040" s="217"/>
      <c r="Q3040" s="217"/>
      <c r="R3040" s="217"/>
      <c r="S3040" s="217"/>
      <c r="T3040" s="218"/>
      <c r="AT3040" s="219" t="s">
        <v>154</v>
      </c>
      <c r="AU3040" s="219" t="s">
        <v>78</v>
      </c>
      <c r="AV3040" s="14" t="s">
        <v>78</v>
      </c>
      <c r="AW3040" s="14" t="s">
        <v>31</v>
      </c>
      <c r="AX3040" s="14" t="s">
        <v>69</v>
      </c>
      <c r="AY3040" s="219" t="s">
        <v>144</v>
      </c>
    </row>
    <row r="3041" spans="1:65" s="13" customFormat="1" ht="10.199999999999999">
      <c r="B3041" s="198"/>
      <c r="C3041" s="199"/>
      <c r="D3041" s="200" t="s">
        <v>154</v>
      </c>
      <c r="E3041" s="201" t="s">
        <v>19</v>
      </c>
      <c r="F3041" s="202" t="s">
        <v>1179</v>
      </c>
      <c r="G3041" s="199"/>
      <c r="H3041" s="201" t="s">
        <v>19</v>
      </c>
      <c r="I3041" s="203"/>
      <c r="J3041" s="199"/>
      <c r="K3041" s="199"/>
      <c r="L3041" s="204"/>
      <c r="M3041" s="205"/>
      <c r="N3041" s="206"/>
      <c r="O3041" s="206"/>
      <c r="P3041" s="206"/>
      <c r="Q3041" s="206"/>
      <c r="R3041" s="206"/>
      <c r="S3041" s="206"/>
      <c r="T3041" s="207"/>
      <c r="AT3041" s="208" t="s">
        <v>154</v>
      </c>
      <c r="AU3041" s="208" t="s">
        <v>78</v>
      </c>
      <c r="AV3041" s="13" t="s">
        <v>74</v>
      </c>
      <c r="AW3041" s="13" t="s">
        <v>31</v>
      </c>
      <c r="AX3041" s="13" t="s">
        <v>69</v>
      </c>
      <c r="AY3041" s="208" t="s">
        <v>144</v>
      </c>
    </row>
    <row r="3042" spans="1:65" s="14" customFormat="1" ht="10.199999999999999">
      <c r="B3042" s="209"/>
      <c r="C3042" s="210"/>
      <c r="D3042" s="200" t="s">
        <v>154</v>
      </c>
      <c r="E3042" s="211" t="s">
        <v>19</v>
      </c>
      <c r="F3042" s="212" t="s">
        <v>3290</v>
      </c>
      <c r="G3042" s="210"/>
      <c r="H3042" s="213">
        <v>15.62</v>
      </c>
      <c r="I3042" s="214"/>
      <c r="J3042" s="210"/>
      <c r="K3042" s="210"/>
      <c r="L3042" s="215"/>
      <c r="M3042" s="216"/>
      <c r="N3042" s="217"/>
      <c r="O3042" s="217"/>
      <c r="P3042" s="217"/>
      <c r="Q3042" s="217"/>
      <c r="R3042" s="217"/>
      <c r="S3042" s="217"/>
      <c r="T3042" s="218"/>
      <c r="AT3042" s="219" t="s">
        <v>154</v>
      </c>
      <c r="AU3042" s="219" t="s">
        <v>78</v>
      </c>
      <c r="AV3042" s="14" t="s">
        <v>78</v>
      </c>
      <c r="AW3042" s="14" t="s">
        <v>31</v>
      </c>
      <c r="AX3042" s="14" t="s">
        <v>69</v>
      </c>
      <c r="AY3042" s="219" t="s">
        <v>144</v>
      </c>
    </row>
    <row r="3043" spans="1:65" s="13" customFormat="1" ht="10.199999999999999">
      <c r="B3043" s="198"/>
      <c r="C3043" s="199"/>
      <c r="D3043" s="200" t="s">
        <v>154</v>
      </c>
      <c r="E3043" s="201" t="s">
        <v>19</v>
      </c>
      <c r="F3043" s="202" t="s">
        <v>1185</v>
      </c>
      <c r="G3043" s="199"/>
      <c r="H3043" s="201" t="s">
        <v>19</v>
      </c>
      <c r="I3043" s="203"/>
      <c r="J3043" s="199"/>
      <c r="K3043" s="199"/>
      <c r="L3043" s="204"/>
      <c r="M3043" s="205"/>
      <c r="N3043" s="206"/>
      <c r="O3043" s="206"/>
      <c r="P3043" s="206"/>
      <c r="Q3043" s="206"/>
      <c r="R3043" s="206"/>
      <c r="S3043" s="206"/>
      <c r="T3043" s="207"/>
      <c r="AT3043" s="208" t="s">
        <v>154</v>
      </c>
      <c r="AU3043" s="208" t="s">
        <v>78</v>
      </c>
      <c r="AV3043" s="13" t="s">
        <v>74</v>
      </c>
      <c r="AW3043" s="13" t="s">
        <v>31</v>
      </c>
      <c r="AX3043" s="13" t="s">
        <v>69</v>
      </c>
      <c r="AY3043" s="208" t="s">
        <v>144</v>
      </c>
    </row>
    <row r="3044" spans="1:65" s="14" customFormat="1" ht="10.199999999999999">
      <c r="B3044" s="209"/>
      <c r="C3044" s="210"/>
      <c r="D3044" s="200" t="s">
        <v>154</v>
      </c>
      <c r="E3044" s="211" t="s">
        <v>19</v>
      </c>
      <c r="F3044" s="212" t="s">
        <v>3291</v>
      </c>
      <c r="G3044" s="210"/>
      <c r="H3044" s="213">
        <v>17.559999999999999</v>
      </c>
      <c r="I3044" s="214"/>
      <c r="J3044" s="210"/>
      <c r="K3044" s="210"/>
      <c r="L3044" s="215"/>
      <c r="M3044" s="216"/>
      <c r="N3044" s="217"/>
      <c r="O3044" s="217"/>
      <c r="P3044" s="217"/>
      <c r="Q3044" s="217"/>
      <c r="R3044" s="217"/>
      <c r="S3044" s="217"/>
      <c r="T3044" s="218"/>
      <c r="AT3044" s="219" t="s">
        <v>154</v>
      </c>
      <c r="AU3044" s="219" t="s">
        <v>78</v>
      </c>
      <c r="AV3044" s="14" t="s">
        <v>78</v>
      </c>
      <c r="AW3044" s="14" t="s">
        <v>31</v>
      </c>
      <c r="AX3044" s="14" t="s">
        <v>69</v>
      </c>
      <c r="AY3044" s="219" t="s">
        <v>144</v>
      </c>
    </row>
    <row r="3045" spans="1:65" s="15" customFormat="1" ht="10.199999999999999">
      <c r="B3045" s="220"/>
      <c r="C3045" s="221"/>
      <c r="D3045" s="200" t="s">
        <v>154</v>
      </c>
      <c r="E3045" s="222" t="s">
        <v>19</v>
      </c>
      <c r="F3045" s="223" t="s">
        <v>158</v>
      </c>
      <c r="G3045" s="221"/>
      <c r="H3045" s="224">
        <v>72.839999999999989</v>
      </c>
      <c r="I3045" s="225"/>
      <c r="J3045" s="221"/>
      <c r="K3045" s="221"/>
      <c r="L3045" s="226"/>
      <c r="M3045" s="227"/>
      <c r="N3045" s="228"/>
      <c r="O3045" s="228"/>
      <c r="P3045" s="228"/>
      <c r="Q3045" s="228"/>
      <c r="R3045" s="228"/>
      <c r="S3045" s="228"/>
      <c r="T3045" s="229"/>
      <c r="AT3045" s="230" t="s">
        <v>154</v>
      </c>
      <c r="AU3045" s="230" t="s">
        <v>78</v>
      </c>
      <c r="AV3045" s="15" t="s">
        <v>106</v>
      </c>
      <c r="AW3045" s="15" t="s">
        <v>31</v>
      </c>
      <c r="AX3045" s="15" t="s">
        <v>74</v>
      </c>
      <c r="AY3045" s="230" t="s">
        <v>144</v>
      </c>
    </row>
    <row r="3046" spans="1:65" s="2" customFormat="1" ht="24.15" customHeight="1">
      <c r="A3046" s="36"/>
      <c r="B3046" s="37"/>
      <c r="C3046" s="180" t="s">
        <v>3297</v>
      </c>
      <c r="D3046" s="180" t="s">
        <v>146</v>
      </c>
      <c r="E3046" s="181" t="s">
        <v>3298</v>
      </c>
      <c r="F3046" s="182" t="s">
        <v>3299</v>
      </c>
      <c r="G3046" s="183" t="s">
        <v>232</v>
      </c>
      <c r="H3046" s="184">
        <v>72.84</v>
      </c>
      <c r="I3046" s="185"/>
      <c r="J3046" s="186">
        <f>ROUND(I3046*H3046,2)</f>
        <v>0</v>
      </c>
      <c r="K3046" s="182" t="s">
        <v>150</v>
      </c>
      <c r="L3046" s="41"/>
      <c r="M3046" s="187" t="s">
        <v>19</v>
      </c>
      <c r="N3046" s="188" t="s">
        <v>40</v>
      </c>
      <c r="O3046" s="66"/>
      <c r="P3046" s="189">
        <f>O3046*H3046</f>
        <v>0</v>
      </c>
      <c r="Q3046" s="189">
        <v>1.4499999999999999E-3</v>
      </c>
      <c r="R3046" s="189">
        <f>Q3046*H3046</f>
        <v>0.105618</v>
      </c>
      <c r="S3046" s="189">
        <v>0</v>
      </c>
      <c r="T3046" s="190">
        <f>S3046*H3046</f>
        <v>0</v>
      </c>
      <c r="U3046" s="36"/>
      <c r="V3046" s="36"/>
      <c r="W3046" s="36"/>
      <c r="X3046" s="36"/>
      <c r="Y3046" s="36"/>
      <c r="Z3046" s="36"/>
      <c r="AA3046" s="36"/>
      <c r="AB3046" s="36"/>
      <c r="AC3046" s="36"/>
      <c r="AD3046" s="36"/>
      <c r="AE3046" s="36"/>
      <c r="AR3046" s="191" t="s">
        <v>542</v>
      </c>
      <c r="AT3046" s="191" t="s">
        <v>146</v>
      </c>
      <c r="AU3046" s="191" t="s">
        <v>78</v>
      </c>
      <c r="AY3046" s="19" t="s">
        <v>144</v>
      </c>
      <c r="BE3046" s="192">
        <f>IF(N3046="základní",J3046,0)</f>
        <v>0</v>
      </c>
      <c r="BF3046" s="192">
        <f>IF(N3046="snížená",J3046,0)</f>
        <v>0</v>
      </c>
      <c r="BG3046" s="192">
        <f>IF(N3046="zákl. přenesená",J3046,0)</f>
        <v>0</v>
      </c>
      <c r="BH3046" s="192">
        <f>IF(N3046="sníž. přenesená",J3046,0)</f>
        <v>0</v>
      </c>
      <c r="BI3046" s="192">
        <f>IF(N3046="nulová",J3046,0)</f>
        <v>0</v>
      </c>
      <c r="BJ3046" s="19" t="s">
        <v>74</v>
      </c>
      <c r="BK3046" s="192">
        <f>ROUND(I3046*H3046,2)</f>
        <v>0</v>
      </c>
      <c r="BL3046" s="19" t="s">
        <v>542</v>
      </c>
      <c r="BM3046" s="191" t="s">
        <v>3300</v>
      </c>
    </row>
    <row r="3047" spans="1:65" s="2" customFormat="1" ht="10.199999999999999">
      <c r="A3047" s="36"/>
      <c r="B3047" s="37"/>
      <c r="C3047" s="38"/>
      <c r="D3047" s="193" t="s">
        <v>152</v>
      </c>
      <c r="E3047" s="38"/>
      <c r="F3047" s="194" t="s">
        <v>3301</v>
      </c>
      <c r="G3047" s="38"/>
      <c r="H3047" s="38"/>
      <c r="I3047" s="195"/>
      <c r="J3047" s="38"/>
      <c r="K3047" s="38"/>
      <c r="L3047" s="41"/>
      <c r="M3047" s="196"/>
      <c r="N3047" s="197"/>
      <c r="O3047" s="66"/>
      <c r="P3047" s="66"/>
      <c r="Q3047" s="66"/>
      <c r="R3047" s="66"/>
      <c r="S3047" s="66"/>
      <c r="T3047" s="67"/>
      <c r="U3047" s="36"/>
      <c r="V3047" s="36"/>
      <c r="W3047" s="36"/>
      <c r="X3047" s="36"/>
      <c r="Y3047" s="36"/>
      <c r="Z3047" s="36"/>
      <c r="AA3047" s="36"/>
      <c r="AB3047" s="36"/>
      <c r="AC3047" s="36"/>
      <c r="AD3047" s="36"/>
      <c r="AE3047" s="36"/>
      <c r="AT3047" s="19" t="s">
        <v>152</v>
      </c>
      <c r="AU3047" s="19" t="s">
        <v>78</v>
      </c>
    </row>
    <row r="3048" spans="1:65" s="13" customFormat="1" ht="10.199999999999999">
      <c r="B3048" s="198"/>
      <c r="C3048" s="199"/>
      <c r="D3048" s="200" t="s">
        <v>154</v>
      </c>
      <c r="E3048" s="201" t="s">
        <v>19</v>
      </c>
      <c r="F3048" s="202" t="s">
        <v>1352</v>
      </c>
      <c r="G3048" s="199"/>
      <c r="H3048" s="201" t="s">
        <v>19</v>
      </c>
      <c r="I3048" s="203"/>
      <c r="J3048" s="199"/>
      <c r="K3048" s="199"/>
      <c r="L3048" s="204"/>
      <c r="M3048" s="205"/>
      <c r="N3048" s="206"/>
      <c r="O3048" s="206"/>
      <c r="P3048" s="206"/>
      <c r="Q3048" s="206"/>
      <c r="R3048" s="206"/>
      <c r="S3048" s="206"/>
      <c r="T3048" s="207"/>
      <c r="AT3048" s="208" t="s">
        <v>154</v>
      </c>
      <c r="AU3048" s="208" t="s">
        <v>78</v>
      </c>
      <c r="AV3048" s="13" t="s">
        <v>74</v>
      </c>
      <c r="AW3048" s="13" t="s">
        <v>31</v>
      </c>
      <c r="AX3048" s="13" t="s">
        <v>69</v>
      </c>
      <c r="AY3048" s="208" t="s">
        <v>144</v>
      </c>
    </row>
    <row r="3049" spans="1:65" s="13" customFormat="1" ht="10.199999999999999">
      <c r="B3049" s="198"/>
      <c r="C3049" s="199"/>
      <c r="D3049" s="200" t="s">
        <v>154</v>
      </c>
      <c r="E3049" s="201" t="s">
        <v>19</v>
      </c>
      <c r="F3049" s="202" t="s">
        <v>1177</v>
      </c>
      <c r="G3049" s="199"/>
      <c r="H3049" s="201" t="s">
        <v>19</v>
      </c>
      <c r="I3049" s="203"/>
      <c r="J3049" s="199"/>
      <c r="K3049" s="199"/>
      <c r="L3049" s="204"/>
      <c r="M3049" s="205"/>
      <c r="N3049" s="206"/>
      <c r="O3049" s="206"/>
      <c r="P3049" s="206"/>
      <c r="Q3049" s="206"/>
      <c r="R3049" s="206"/>
      <c r="S3049" s="206"/>
      <c r="T3049" s="207"/>
      <c r="AT3049" s="208" t="s">
        <v>154</v>
      </c>
      <c r="AU3049" s="208" t="s">
        <v>78</v>
      </c>
      <c r="AV3049" s="13" t="s">
        <v>74</v>
      </c>
      <c r="AW3049" s="13" t="s">
        <v>31</v>
      </c>
      <c r="AX3049" s="13" t="s">
        <v>69</v>
      </c>
      <c r="AY3049" s="208" t="s">
        <v>144</v>
      </c>
    </row>
    <row r="3050" spans="1:65" s="14" customFormat="1" ht="10.199999999999999">
      <c r="B3050" s="209"/>
      <c r="C3050" s="210"/>
      <c r="D3050" s="200" t="s">
        <v>154</v>
      </c>
      <c r="E3050" s="211" t="s">
        <v>19</v>
      </c>
      <c r="F3050" s="212" t="s">
        <v>3289</v>
      </c>
      <c r="G3050" s="210"/>
      <c r="H3050" s="213">
        <v>39.659999999999997</v>
      </c>
      <c r="I3050" s="214"/>
      <c r="J3050" s="210"/>
      <c r="K3050" s="210"/>
      <c r="L3050" s="215"/>
      <c r="M3050" s="216"/>
      <c r="N3050" s="217"/>
      <c r="O3050" s="217"/>
      <c r="P3050" s="217"/>
      <c r="Q3050" s="217"/>
      <c r="R3050" s="217"/>
      <c r="S3050" s="217"/>
      <c r="T3050" s="218"/>
      <c r="AT3050" s="219" t="s">
        <v>154</v>
      </c>
      <c r="AU3050" s="219" t="s">
        <v>78</v>
      </c>
      <c r="AV3050" s="14" t="s">
        <v>78</v>
      </c>
      <c r="AW3050" s="14" t="s">
        <v>31</v>
      </c>
      <c r="AX3050" s="14" t="s">
        <v>69</v>
      </c>
      <c r="AY3050" s="219" t="s">
        <v>144</v>
      </c>
    </row>
    <row r="3051" spans="1:65" s="13" customFormat="1" ht="10.199999999999999">
      <c r="B3051" s="198"/>
      <c r="C3051" s="199"/>
      <c r="D3051" s="200" t="s">
        <v>154</v>
      </c>
      <c r="E3051" s="201" t="s">
        <v>19</v>
      </c>
      <c r="F3051" s="202" t="s">
        <v>1179</v>
      </c>
      <c r="G3051" s="199"/>
      <c r="H3051" s="201" t="s">
        <v>19</v>
      </c>
      <c r="I3051" s="203"/>
      <c r="J3051" s="199"/>
      <c r="K3051" s="199"/>
      <c r="L3051" s="204"/>
      <c r="M3051" s="205"/>
      <c r="N3051" s="206"/>
      <c r="O3051" s="206"/>
      <c r="P3051" s="206"/>
      <c r="Q3051" s="206"/>
      <c r="R3051" s="206"/>
      <c r="S3051" s="206"/>
      <c r="T3051" s="207"/>
      <c r="AT3051" s="208" t="s">
        <v>154</v>
      </c>
      <c r="AU3051" s="208" t="s">
        <v>78</v>
      </c>
      <c r="AV3051" s="13" t="s">
        <v>74</v>
      </c>
      <c r="AW3051" s="13" t="s">
        <v>31</v>
      </c>
      <c r="AX3051" s="13" t="s">
        <v>69</v>
      </c>
      <c r="AY3051" s="208" t="s">
        <v>144</v>
      </c>
    </row>
    <row r="3052" spans="1:65" s="14" customFormat="1" ht="10.199999999999999">
      <c r="B3052" s="209"/>
      <c r="C3052" s="210"/>
      <c r="D3052" s="200" t="s">
        <v>154</v>
      </c>
      <c r="E3052" s="211" t="s">
        <v>19</v>
      </c>
      <c r="F3052" s="212" t="s">
        <v>3290</v>
      </c>
      <c r="G3052" s="210"/>
      <c r="H3052" s="213">
        <v>15.62</v>
      </c>
      <c r="I3052" s="214"/>
      <c r="J3052" s="210"/>
      <c r="K3052" s="210"/>
      <c r="L3052" s="215"/>
      <c r="M3052" s="216"/>
      <c r="N3052" s="217"/>
      <c r="O3052" s="217"/>
      <c r="P3052" s="217"/>
      <c r="Q3052" s="217"/>
      <c r="R3052" s="217"/>
      <c r="S3052" s="217"/>
      <c r="T3052" s="218"/>
      <c r="AT3052" s="219" t="s">
        <v>154</v>
      </c>
      <c r="AU3052" s="219" t="s">
        <v>78</v>
      </c>
      <c r="AV3052" s="14" t="s">
        <v>78</v>
      </c>
      <c r="AW3052" s="14" t="s">
        <v>31</v>
      </c>
      <c r="AX3052" s="14" t="s">
        <v>69</v>
      </c>
      <c r="AY3052" s="219" t="s">
        <v>144</v>
      </c>
    </row>
    <row r="3053" spans="1:65" s="13" customFormat="1" ht="10.199999999999999">
      <c r="B3053" s="198"/>
      <c r="C3053" s="199"/>
      <c r="D3053" s="200" t="s">
        <v>154</v>
      </c>
      <c r="E3053" s="201" t="s">
        <v>19</v>
      </c>
      <c r="F3053" s="202" t="s">
        <v>1185</v>
      </c>
      <c r="G3053" s="199"/>
      <c r="H3053" s="201" t="s">
        <v>19</v>
      </c>
      <c r="I3053" s="203"/>
      <c r="J3053" s="199"/>
      <c r="K3053" s="199"/>
      <c r="L3053" s="204"/>
      <c r="M3053" s="205"/>
      <c r="N3053" s="206"/>
      <c r="O3053" s="206"/>
      <c r="P3053" s="206"/>
      <c r="Q3053" s="206"/>
      <c r="R3053" s="206"/>
      <c r="S3053" s="206"/>
      <c r="T3053" s="207"/>
      <c r="AT3053" s="208" t="s">
        <v>154</v>
      </c>
      <c r="AU3053" s="208" t="s">
        <v>78</v>
      </c>
      <c r="AV3053" s="13" t="s">
        <v>74</v>
      </c>
      <c r="AW3053" s="13" t="s">
        <v>31</v>
      </c>
      <c r="AX3053" s="13" t="s">
        <v>69</v>
      </c>
      <c r="AY3053" s="208" t="s">
        <v>144</v>
      </c>
    </row>
    <row r="3054" spans="1:65" s="14" customFormat="1" ht="10.199999999999999">
      <c r="B3054" s="209"/>
      <c r="C3054" s="210"/>
      <c r="D3054" s="200" t="s">
        <v>154</v>
      </c>
      <c r="E3054" s="211" t="s">
        <v>19</v>
      </c>
      <c r="F3054" s="212" t="s">
        <v>3291</v>
      </c>
      <c r="G3054" s="210"/>
      <c r="H3054" s="213">
        <v>17.559999999999999</v>
      </c>
      <c r="I3054" s="214"/>
      <c r="J3054" s="210"/>
      <c r="K3054" s="210"/>
      <c r="L3054" s="215"/>
      <c r="M3054" s="216"/>
      <c r="N3054" s="217"/>
      <c r="O3054" s="217"/>
      <c r="P3054" s="217"/>
      <c r="Q3054" s="217"/>
      <c r="R3054" s="217"/>
      <c r="S3054" s="217"/>
      <c r="T3054" s="218"/>
      <c r="AT3054" s="219" t="s">
        <v>154</v>
      </c>
      <c r="AU3054" s="219" t="s">
        <v>78</v>
      </c>
      <c r="AV3054" s="14" t="s">
        <v>78</v>
      </c>
      <c r="AW3054" s="14" t="s">
        <v>31</v>
      </c>
      <c r="AX3054" s="14" t="s">
        <v>69</v>
      </c>
      <c r="AY3054" s="219" t="s">
        <v>144</v>
      </c>
    </row>
    <row r="3055" spans="1:65" s="15" customFormat="1" ht="10.199999999999999">
      <c r="B3055" s="220"/>
      <c r="C3055" s="221"/>
      <c r="D3055" s="200" t="s">
        <v>154</v>
      </c>
      <c r="E3055" s="222" t="s">
        <v>19</v>
      </c>
      <c r="F3055" s="223" t="s">
        <v>158</v>
      </c>
      <c r="G3055" s="221"/>
      <c r="H3055" s="224">
        <v>72.839999999999989</v>
      </c>
      <c r="I3055" s="225"/>
      <c r="J3055" s="221"/>
      <c r="K3055" s="221"/>
      <c r="L3055" s="226"/>
      <c r="M3055" s="227"/>
      <c r="N3055" s="228"/>
      <c r="O3055" s="228"/>
      <c r="P3055" s="228"/>
      <c r="Q3055" s="228"/>
      <c r="R3055" s="228"/>
      <c r="S3055" s="228"/>
      <c r="T3055" s="229"/>
      <c r="AT3055" s="230" t="s">
        <v>154</v>
      </c>
      <c r="AU3055" s="230" t="s">
        <v>78</v>
      </c>
      <c r="AV3055" s="15" t="s">
        <v>106</v>
      </c>
      <c r="AW3055" s="15" t="s">
        <v>31</v>
      </c>
      <c r="AX3055" s="15" t="s">
        <v>74</v>
      </c>
      <c r="AY3055" s="230" t="s">
        <v>144</v>
      </c>
    </row>
    <row r="3056" spans="1:65" s="2" customFormat="1" ht="16.5" customHeight="1">
      <c r="A3056" s="36"/>
      <c r="B3056" s="37"/>
      <c r="C3056" s="180" t="s">
        <v>3302</v>
      </c>
      <c r="D3056" s="180" t="s">
        <v>146</v>
      </c>
      <c r="E3056" s="181" t="s">
        <v>3303</v>
      </c>
      <c r="F3056" s="182" t="s">
        <v>3304</v>
      </c>
      <c r="G3056" s="183" t="s">
        <v>232</v>
      </c>
      <c r="H3056" s="184">
        <v>93.64</v>
      </c>
      <c r="I3056" s="185"/>
      <c r="J3056" s="186">
        <f>ROUND(I3056*H3056,2)</f>
        <v>0</v>
      </c>
      <c r="K3056" s="182" t="s">
        <v>150</v>
      </c>
      <c r="L3056" s="41"/>
      <c r="M3056" s="187" t="s">
        <v>19</v>
      </c>
      <c r="N3056" s="188" t="s">
        <v>40</v>
      </c>
      <c r="O3056" s="66"/>
      <c r="P3056" s="189">
        <f>O3056*H3056</f>
        <v>0</v>
      </c>
      <c r="Q3056" s="189">
        <v>0</v>
      </c>
      <c r="R3056" s="189">
        <f>Q3056*H3056</f>
        <v>0</v>
      </c>
      <c r="S3056" s="189">
        <v>8.1500000000000003E-2</v>
      </c>
      <c r="T3056" s="190">
        <f>S3056*H3056</f>
        <v>7.6316600000000001</v>
      </c>
      <c r="U3056" s="36"/>
      <c r="V3056" s="36"/>
      <c r="W3056" s="36"/>
      <c r="X3056" s="36"/>
      <c r="Y3056" s="36"/>
      <c r="Z3056" s="36"/>
      <c r="AA3056" s="36"/>
      <c r="AB3056" s="36"/>
      <c r="AC3056" s="36"/>
      <c r="AD3056" s="36"/>
      <c r="AE3056" s="36"/>
      <c r="AR3056" s="191" t="s">
        <v>542</v>
      </c>
      <c r="AT3056" s="191" t="s">
        <v>146</v>
      </c>
      <c r="AU3056" s="191" t="s">
        <v>78</v>
      </c>
      <c r="AY3056" s="19" t="s">
        <v>144</v>
      </c>
      <c r="BE3056" s="192">
        <f>IF(N3056="základní",J3056,0)</f>
        <v>0</v>
      </c>
      <c r="BF3056" s="192">
        <f>IF(N3056="snížená",J3056,0)</f>
        <v>0</v>
      </c>
      <c r="BG3056" s="192">
        <f>IF(N3056="zákl. přenesená",J3056,0)</f>
        <v>0</v>
      </c>
      <c r="BH3056" s="192">
        <f>IF(N3056="sníž. přenesená",J3056,0)</f>
        <v>0</v>
      </c>
      <c r="BI3056" s="192">
        <f>IF(N3056="nulová",J3056,0)</f>
        <v>0</v>
      </c>
      <c r="BJ3056" s="19" t="s">
        <v>74</v>
      </c>
      <c r="BK3056" s="192">
        <f>ROUND(I3056*H3056,2)</f>
        <v>0</v>
      </c>
      <c r="BL3056" s="19" t="s">
        <v>542</v>
      </c>
      <c r="BM3056" s="191" t="s">
        <v>3305</v>
      </c>
    </row>
    <row r="3057" spans="1:65" s="2" customFormat="1" ht="10.199999999999999">
      <c r="A3057" s="36"/>
      <c r="B3057" s="37"/>
      <c r="C3057" s="38"/>
      <c r="D3057" s="193" t="s">
        <v>152</v>
      </c>
      <c r="E3057" s="38"/>
      <c r="F3057" s="194" t="s">
        <v>3306</v>
      </c>
      <c r="G3057" s="38"/>
      <c r="H3057" s="38"/>
      <c r="I3057" s="195"/>
      <c r="J3057" s="38"/>
      <c r="K3057" s="38"/>
      <c r="L3057" s="41"/>
      <c r="M3057" s="196"/>
      <c r="N3057" s="197"/>
      <c r="O3057" s="66"/>
      <c r="P3057" s="66"/>
      <c r="Q3057" s="66"/>
      <c r="R3057" s="66"/>
      <c r="S3057" s="66"/>
      <c r="T3057" s="67"/>
      <c r="U3057" s="36"/>
      <c r="V3057" s="36"/>
      <c r="W3057" s="36"/>
      <c r="X3057" s="36"/>
      <c r="Y3057" s="36"/>
      <c r="Z3057" s="36"/>
      <c r="AA3057" s="36"/>
      <c r="AB3057" s="36"/>
      <c r="AC3057" s="36"/>
      <c r="AD3057" s="36"/>
      <c r="AE3057" s="36"/>
      <c r="AT3057" s="19" t="s">
        <v>152</v>
      </c>
      <c r="AU3057" s="19" t="s">
        <v>78</v>
      </c>
    </row>
    <row r="3058" spans="1:65" s="13" customFormat="1" ht="10.199999999999999">
      <c r="B3058" s="198"/>
      <c r="C3058" s="199"/>
      <c r="D3058" s="200" t="s">
        <v>154</v>
      </c>
      <c r="E3058" s="201" t="s">
        <v>19</v>
      </c>
      <c r="F3058" s="202" t="s">
        <v>2846</v>
      </c>
      <c r="G3058" s="199"/>
      <c r="H3058" s="201" t="s">
        <v>19</v>
      </c>
      <c r="I3058" s="203"/>
      <c r="J3058" s="199"/>
      <c r="K3058" s="199"/>
      <c r="L3058" s="204"/>
      <c r="M3058" s="205"/>
      <c r="N3058" s="206"/>
      <c r="O3058" s="206"/>
      <c r="P3058" s="206"/>
      <c r="Q3058" s="206"/>
      <c r="R3058" s="206"/>
      <c r="S3058" s="206"/>
      <c r="T3058" s="207"/>
      <c r="AT3058" s="208" t="s">
        <v>154</v>
      </c>
      <c r="AU3058" s="208" t="s">
        <v>78</v>
      </c>
      <c r="AV3058" s="13" t="s">
        <v>74</v>
      </c>
      <c r="AW3058" s="13" t="s">
        <v>31</v>
      </c>
      <c r="AX3058" s="13" t="s">
        <v>69</v>
      </c>
      <c r="AY3058" s="208" t="s">
        <v>144</v>
      </c>
    </row>
    <row r="3059" spans="1:65" s="14" customFormat="1" ht="10.199999999999999">
      <c r="B3059" s="209"/>
      <c r="C3059" s="210"/>
      <c r="D3059" s="200" t="s">
        <v>154</v>
      </c>
      <c r="E3059" s="211" t="s">
        <v>19</v>
      </c>
      <c r="F3059" s="212" t="s">
        <v>3307</v>
      </c>
      <c r="G3059" s="210"/>
      <c r="H3059" s="213">
        <v>23.08</v>
      </c>
      <c r="I3059" s="214"/>
      <c r="J3059" s="210"/>
      <c r="K3059" s="210"/>
      <c r="L3059" s="215"/>
      <c r="M3059" s="216"/>
      <c r="N3059" s="217"/>
      <c r="O3059" s="217"/>
      <c r="P3059" s="217"/>
      <c r="Q3059" s="217"/>
      <c r="R3059" s="217"/>
      <c r="S3059" s="217"/>
      <c r="T3059" s="218"/>
      <c r="AT3059" s="219" t="s">
        <v>154</v>
      </c>
      <c r="AU3059" s="219" t="s">
        <v>78</v>
      </c>
      <c r="AV3059" s="14" t="s">
        <v>78</v>
      </c>
      <c r="AW3059" s="14" t="s">
        <v>31</v>
      </c>
      <c r="AX3059" s="14" t="s">
        <v>69</v>
      </c>
      <c r="AY3059" s="219" t="s">
        <v>144</v>
      </c>
    </row>
    <row r="3060" spans="1:65" s="13" customFormat="1" ht="10.199999999999999">
      <c r="B3060" s="198"/>
      <c r="C3060" s="199"/>
      <c r="D3060" s="200" t="s">
        <v>154</v>
      </c>
      <c r="E3060" s="201" t="s">
        <v>19</v>
      </c>
      <c r="F3060" s="202" t="s">
        <v>1617</v>
      </c>
      <c r="G3060" s="199"/>
      <c r="H3060" s="201" t="s">
        <v>19</v>
      </c>
      <c r="I3060" s="203"/>
      <c r="J3060" s="199"/>
      <c r="K3060" s="199"/>
      <c r="L3060" s="204"/>
      <c r="M3060" s="205"/>
      <c r="N3060" s="206"/>
      <c r="O3060" s="206"/>
      <c r="P3060" s="206"/>
      <c r="Q3060" s="206"/>
      <c r="R3060" s="206"/>
      <c r="S3060" s="206"/>
      <c r="T3060" s="207"/>
      <c r="AT3060" s="208" t="s">
        <v>154</v>
      </c>
      <c r="AU3060" s="208" t="s">
        <v>78</v>
      </c>
      <c r="AV3060" s="13" t="s">
        <v>74</v>
      </c>
      <c r="AW3060" s="13" t="s">
        <v>31</v>
      </c>
      <c r="AX3060" s="13" t="s">
        <v>69</v>
      </c>
      <c r="AY3060" s="208" t="s">
        <v>144</v>
      </c>
    </row>
    <row r="3061" spans="1:65" s="14" customFormat="1" ht="10.199999999999999">
      <c r="B3061" s="209"/>
      <c r="C3061" s="210"/>
      <c r="D3061" s="200" t="s">
        <v>154</v>
      </c>
      <c r="E3061" s="211" t="s">
        <v>19</v>
      </c>
      <c r="F3061" s="212" t="s">
        <v>3308</v>
      </c>
      <c r="G3061" s="210"/>
      <c r="H3061" s="213">
        <v>13.6</v>
      </c>
      <c r="I3061" s="214"/>
      <c r="J3061" s="210"/>
      <c r="K3061" s="210"/>
      <c r="L3061" s="215"/>
      <c r="M3061" s="216"/>
      <c r="N3061" s="217"/>
      <c r="O3061" s="217"/>
      <c r="P3061" s="217"/>
      <c r="Q3061" s="217"/>
      <c r="R3061" s="217"/>
      <c r="S3061" s="217"/>
      <c r="T3061" s="218"/>
      <c r="AT3061" s="219" t="s">
        <v>154</v>
      </c>
      <c r="AU3061" s="219" t="s">
        <v>78</v>
      </c>
      <c r="AV3061" s="14" t="s">
        <v>78</v>
      </c>
      <c r="AW3061" s="14" t="s">
        <v>31</v>
      </c>
      <c r="AX3061" s="14" t="s">
        <v>69</v>
      </c>
      <c r="AY3061" s="219" t="s">
        <v>144</v>
      </c>
    </row>
    <row r="3062" spans="1:65" s="13" customFormat="1" ht="10.199999999999999">
      <c r="B3062" s="198"/>
      <c r="C3062" s="199"/>
      <c r="D3062" s="200" t="s">
        <v>154</v>
      </c>
      <c r="E3062" s="201" t="s">
        <v>19</v>
      </c>
      <c r="F3062" s="202" t="s">
        <v>3309</v>
      </c>
      <c r="G3062" s="199"/>
      <c r="H3062" s="201" t="s">
        <v>19</v>
      </c>
      <c r="I3062" s="203"/>
      <c r="J3062" s="199"/>
      <c r="K3062" s="199"/>
      <c r="L3062" s="204"/>
      <c r="M3062" s="205"/>
      <c r="N3062" s="206"/>
      <c r="O3062" s="206"/>
      <c r="P3062" s="206"/>
      <c r="Q3062" s="206"/>
      <c r="R3062" s="206"/>
      <c r="S3062" s="206"/>
      <c r="T3062" s="207"/>
      <c r="AT3062" s="208" t="s">
        <v>154</v>
      </c>
      <c r="AU3062" s="208" t="s">
        <v>78</v>
      </c>
      <c r="AV3062" s="13" t="s">
        <v>74</v>
      </c>
      <c r="AW3062" s="13" t="s">
        <v>31</v>
      </c>
      <c r="AX3062" s="13" t="s">
        <v>69</v>
      </c>
      <c r="AY3062" s="208" t="s">
        <v>144</v>
      </c>
    </row>
    <row r="3063" spans="1:65" s="14" customFormat="1" ht="10.199999999999999">
      <c r="B3063" s="209"/>
      <c r="C3063" s="210"/>
      <c r="D3063" s="200" t="s">
        <v>154</v>
      </c>
      <c r="E3063" s="211" t="s">
        <v>19</v>
      </c>
      <c r="F3063" s="212" t="s">
        <v>3310</v>
      </c>
      <c r="G3063" s="210"/>
      <c r="H3063" s="213">
        <v>17.440000000000001</v>
      </c>
      <c r="I3063" s="214"/>
      <c r="J3063" s="210"/>
      <c r="K3063" s="210"/>
      <c r="L3063" s="215"/>
      <c r="M3063" s="216"/>
      <c r="N3063" s="217"/>
      <c r="O3063" s="217"/>
      <c r="P3063" s="217"/>
      <c r="Q3063" s="217"/>
      <c r="R3063" s="217"/>
      <c r="S3063" s="217"/>
      <c r="T3063" s="218"/>
      <c r="AT3063" s="219" t="s">
        <v>154</v>
      </c>
      <c r="AU3063" s="219" t="s">
        <v>78</v>
      </c>
      <c r="AV3063" s="14" t="s">
        <v>78</v>
      </c>
      <c r="AW3063" s="14" t="s">
        <v>31</v>
      </c>
      <c r="AX3063" s="14" t="s">
        <v>69</v>
      </c>
      <c r="AY3063" s="219" t="s">
        <v>144</v>
      </c>
    </row>
    <row r="3064" spans="1:65" s="13" customFormat="1" ht="10.199999999999999">
      <c r="B3064" s="198"/>
      <c r="C3064" s="199"/>
      <c r="D3064" s="200" t="s">
        <v>154</v>
      </c>
      <c r="E3064" s="201" t="s">
        <v>19</v>
      </c>
      <c r="F3064" s="202" t="s">
        <v>1177</v>
      </c>
      <c r="G3064" s="199"/>
      <c r="H3064" s="201" t="s">
        <v>19</v>
      </c>
      <c r="I3064" s="203"/>
      <c r="J3064" s="199"/>
      <c r="K3064" s="199"/>
      <c r="L3064" s="204"/>
      <c r="M3064" s="205"/>
      <c r="N3064" s="206"/>
      <c r="O3064" s="206"/>
      <c r="P3064" s="206"/>
      <c r="Q3064" s="206"/>
      <c r="R3064" s="206"/>
      <c r="S3064" s="206"/>
      <c r="T3064" s="207"/>
      <c r="AT3064" s="208" t="s">
        <v>154</v>
      </c>
      <c r="AU3064" s="208" t="s">
        <v>78</v>
      </c>
      <c r="AV3064" s="13" t="s">
        <v>74</v>
      </c>
      <c r="AW3064" s="13" t="s">
        <v>31</v>
      </c>
      <c r="AX3064" s="13" t="s">
        <v>69</v>
      </c>
      <c r="AY3064" s="208" t="s">
        <v>144</v>
      </c>
    </row>
    <row r="3065" spans="1:65" s="14" customFormat="1" ht="10.199999999999999">
      <c r="B3065" s="209"/>
      <c r="C3065" s="210"/>
      <c r="D3065" s="200" t="s">
        <v>154</v>
      </c>
      <c r="E3065" s="211" t="s">
        <v>19</v>
      </c>
      <c r="F3065" s="212" t="s">
        <v>3311</v>
      </c>
      <c r="G3065" s="210"/>
      <c r="H3065" s="213">
        <v>39.520000000000003</v>
      </c>
      <c r="I3065" s="214"/>
      <c r="J3065" s="210"/>
      <c r="K3065" s="210"/>
      <c r="L3065" s="215"/>
      <c r="M3065" s="216"/>
      <c r="N3065" s="217"/>
      <c r="O3065" s="217"/>
      <c r="P3065" s="217"/>
      <c r="Q3065" s="217"/>
      <c r="R3065" s="217"/>
      <c r="S3065" s="217"/>
      <c r="T3065" s="218"/>
      <c r="AT3065" s="219" t="s">
        <v>154</v>
      </c>
      <c r="AU3065" s="219" t="s">
        <v>78</v>
      </c>
      <c r="AV3065" s="14" t="s">
        <v>78</v>
      </c>
      <c r="AW3065" s="14" t="s">
        <v>31</v>
      </c>
      <c r="AX3065" s="14" t="s">
        <v>69</v>
      </c>
      <c r="AY3065" s="219" t="s">
        <v>144</v>
      </c>
    </row>
    <row r="3066" spans="1:65" s="15" customFormat="1" ht="10.199999999999999">
      <c r="B3066" s="220"/>
      <c r="C3066" s="221"/>
      <c r="D3066" s="200" t="s">
        <v>154</v>
      </c>
      <c r="E3066" s="222" t="s">
        <v>19</v>
      </c>
      <c r="F3066" s="223" t="s">
        <v>158</v>
      </c>
      <c r="G3066" s="221"/>
      <c r="H3066" s="224">
        <v>93.640000000000015</v>
      </c>
      <c r="I3066" s="225"/>
      <c r="J3066" s="221"/>
      <c r="K3066" s="221"/>
      <c r="L3066" s="226"/>
      <c r="M3066" s="227"/>
      <c r="N3066" s="228"/>
      <c r="O3066" s="228"/>
      <c r="P3066" s="228"/>
      <c r="Q3066" s="228"/>
      <c r="R3066" s="228"/>
      <c r="S3066" s="228"/>
      <c r="T3066" s="229"/>
      <c r="AT3066" s="230" t="s">
        <v>154</v>
      </c>
      <c r="AU3066" s="230" t="s">
        <v>78</v>
      </c>
      <c r="AV3066" s="15" t="s">
        <v>106</v>
      </c>
      <c r="AW3066" s="15" t="s">
        <v>31</v>
      </c>
      <c r="AX3066" s="15" t="s">
        <v>74</v>
      </c>
      <c r="AY3066" s="230" t="s">
        <v>144</v>
      </c>
    </row>
    <row r="3067" spans="1:65" s="2" customFormat="1" ht="24.15" customHeight="1">
      <c r="A3067" s="36"/>
      <c r="B3067" s="37"/>
      <c r="C3067" s="180" t="s">
        <v>3312</v>
      </c>
      <c r="D3067" s="180" t="s">
        <v>146</v>
      </c>
      <c r="E3067" s="181" t="s">
        <v>3313</v>
      </c>
      <c r="F3067" s="182" t="s">
        <v>3314</v>
      </c>
      <c r="G3067" s="183" t="s">
        <v>232</v>
      </c>
      <c r="H3067" s="184">
        <v>91.71</v>
      </c>
      <c r="I3067" s="185"/>
      <c r="J3067" s="186">
        <f>ROUND(I3067*H3067,2)</f>
        <v>0</v>
      </c>
      <c r="K3067" s="182" t="s">
        <v>150</v>
      </c>
      <c r="L3067" s="41"/>
      <c r="M3067" s="187" t="s">
        <v>19</v>
      </c>
      <c r="N3067" s="188" t="s">
        <v>40</v>
      </c>
      <c r="O3067" s="66"/>
      <c r="P3067" s="189">
        <f>O3067*H3067</f>
        <v>0</v>
      </c>
      <c r="Q3067" s="189">
        <v>7.3000000000000001E-3</v>
      </c>
      <c r="R3067" s="189">
        <f>Q3067*H3067</f>
        <v>0.66948299999999994</v>
      </c>
      <c r="S3067" s="189">
        <v>0</v>
      </c>
      <c r="T3067" s="190">
        <f>S3067*H3067</f>
        <v>0</v>
      </c>
      <c r="U3067" s="36"/>
      <c r="V3067" s="36"/>
      <c r="W3067" s="36"/>
      <c r="X3067" s="36"/>
      <c r="Y3067" s="36"/>
      <c r="Z3067" s="36"/>
      <c r="AA3067" s="36"/>
      <c r="AB3067" s="36"/>
      <c r="AC3067" s="36"/>
      <c r="AD3067" s="36"/>
      <c r="AE3067" s="36"/>
      <c r="AR3067" s="191" t="s">
        <v>542</v>
      </c>
      <c r="AT3067" s="191" t="s">
        <v>146</v>
      </c>
      <c r="AU3067" s="191" t="s">
        <v>78</v>
      </c>
      <c r="AY3067" s="19" t="s">
        <v>144</v>
      </c>
      <c r="BE3067" s="192">
        <f>IF(N3067="základní",J3067,0)</f>
        <v>0</v>
      </c>
      <c r="BF3067" s="192">
        <f>IF(N3067="snížená",J3067,0)</f>
        <v>0</v>
      </c>
      <c r="BG3067" s="192">
        <f>IF(N3067="zákl. přenesená",J3067,0)</f>
        <v>0</v>
      </c>
      <c r="BH3067" s="192">
        <f>IF(N3067="sníž. přenesená",J3067,0)</f>
        <v>0</v>
      </c>
      <c r="BI3067" s="192">
        <f>IF(N3067="nulová",J3067,0)</f>
        <v>0</v>
      </c>
      <c r="BJ3067" s="19" t="s">
        <v>74</v>
      </c>
      <c r="BK3067" s="192">
        <f>ROUND(I3067*H3067,2)</f>
        <v>0</v>
      </c>
      <c r="BL3067" s="19" t="s">
        <v>542</v>
      </c>
      <c r="BM3067" s="191" t="s">
        <v>3315</v>
      </c>
    </row>
    <row r="3068" spans="1:65" s="2" customFormat="1" ht="10.199999999999999">
      <c r="A3068" s="36"/>
      <c r="B3068" s="37"/>
      <c r="C3068" s="38"/>
      <c r="D3068" s="193" t="s">
        <v>152</v>
      </c>
      <c r="E3068" s="38"/>
      <c r="F3068" s="194" t="s">
        <v>3316</v>
      </c>
      <c r="G3068" s="38"/>
      <c r="H3068" s="38"/>
      <c r="I3068" s="195"/>
      <c r="J3068" s="38"/>
      <c r="K3068" s="38"/>
      <c r="L3068" s="41"/>
      <c r="M3068" s="196"/>
      <c r="N3068" s="197"/>
      <c r="O3068" s="66"/>
      <c r="P3068" s="66"/>
      <c r="Q3068" s="66"/>
      <c r="R3068" s="66"/>
      <c r="S3068" s="66"/>
      <c r="T3068" s="67"/>
      <c r="U3068" s="36"/>
      <c r="V3068" s="36"/>
      <c r="W3068" s="36"/>
      <c r="X3068" s="36"/>
      <c r="Y3068" s="36"/>
      <c r="Z3068" s="36"/>
      <c r="AA3068" s="36"/>
      <c r="AB3068" s="36"/>
      <c r="AC3068" s="36"/>
      <c r="AD3068" s="36"/>
      <c r="AE3068" s="36"/>
      <c r="AT3068" s="19" t="s">
        <v>152</v>
      </c>
      <c r="AU3068" s="19" t="s">
        <v>78</v>
      </c>
    </row>
    <row r="3069" spans="1:65" s="13" customFormat="1" ht="10.199999999999999">
      <c r="B3069" s="198"/>
      <c r="C3069" s="199"/>
      <c r="D3069" s="200" t="s">
        <v>154</v>
      </c>
      <c r="E3069" s="201" t="s">
        <v>19</v>
      </c>
      <c r="F3069" s="202" t="s">
        <v>313</v>
      </c>
      <c r="G3069" s="199"/>
      <c r="H3069" s="201" t="s">
        <v>19</v>
      </c>
      <c r="I3069" s="203"/>
      <c r="J3069" s="199"/>
      <c r="K3069" s="199"/>
      <c r="L3069" s="204"/>
      <c r="M3069" s="205"/>
      <c r="N3069" s="206"/>
      <c r="O3069" s="206"/>
      <c r="P3069" s="206"/>
      <c r="Q3069" s="206"/>
      <c r="R3069" s="206"/>
      <c r="S3069" s="206"/>
      <c r="T3069" s="207"/>
      <c r="AT3069" s="208" t="s">
        <v>154</v>
      </c>
      <c r="AU3069" s="208" t="s">
        <v>78</v>
      </c>
      <c r="AV3069" s="13" t="s">
        <v>74</v>
      </c>
      <c r="AW3069" s="13" t="s">
        <v>31</v>
      </c>
      <c r="AX3069" s="13" t="s">
        <v>69</v>
      </c>
      <c r="AY3069" s="208" t="s">
        <v>144</v>
      </c>
    </row>
    <row r="3070" spans="1:65" s="13" customFormat="1" ht="10.199999999999999">
      <c r="B3070" s="198"/>
      <c r="C3070" s="199"/>
      <c r="D3070" s="200" t="s">
        <v>154</v>
      </c>
      <c r="E3070" s="201" t="s">
        <v>19</v>
      </c>
      <c r="F3070" s="202" t="s">
        <v>1160</v>
      </c>
      <c r="G3070" s="199"/>
      <c r="H3070" s="201" t="s">
        <v>19</v>
      </c>
      <c r="I3070" s="203"/>
      <c r="J3070" s="199"/>
      <c r="K3070" s="199"/>
      <c r="L3070" s="204"/>
      <c r="M3070" s="205"/>
      <c r="N3070" s="206"/>
      <c r="O3070" s="206"/>
      <c r="P3070" s="206"/>
      <c r="Q3070" s="206"/>
      <c r="R3070" s="206"/>
      <c r="S3070" s="206"/>
      <c r="T3070" s="207"/>
      <c r="AT3070" s="208" t="s">
        <v>154</v>
      </c>
      <c r="AU3070" s="208" t="s">
        <v>78</v>
      </c>
      <c r="AV3070" s="13" t="s">
        <v>74</v>
      </c>
      <c r="AW3070" s="13" t="s">
        <v>31</v>
      </c>
      <c r="AX3070" s="13" t="s">
        <v>69</v>
      </c>
      <c r="AY3070" s="208" t="s">
        <v>144</v>
      </c>
    </row>
    <row r="3071" spans="1:65" s="14" customFormat="1" ht="10.199999999999999">
      <c r="B3071" s="209"/>
      <c r="C3071" s="210"/>
      <c r="D3071" s="200" t="s">
        <v>154</v>
      </c>
      <c r="E3071" s="211" t="s">
        <v>19</v>
      </c>
      <c r="F3071" s="212" t="s">
        <v>3288</v>
      </c>
      <c r="G3071" s="210"/>
      <c r="H3071" s="213">
        <v>18.87</v>
      </c>
      <c r="I3071" s="214"/>
      <c r="J3071" s="210"/>
      <c r="K3071" s="210"/>
      <c r="L3071" s="215"/>
      <c r="M3071" s="216"/>
      <c r="N3071" s="217"/>
      <c r="O3071" s="217"/>
      <c r="P3071" s="217"/>
      <c r="Q3071" s="217"/>
      <c r="R3071" s="217"/>
      <c r="S3071" s="217"/>
      <c r="T3071" s="218"/>
      <c r="AT3071" s="219" t="s">
        <v>154</v>
      </c>
      <c r="AU3071" s="219" t="s">
        <v>78</v>
      </c>
      <c r="AV3071" s="14" t="s">
        <v>78</v>
      </c>
      <c r="AW3071" s="14" t="s">
        <v>31</v>
      </c>
      <c r="AX3071" s="14" t="s">
        <v>69</v>
      </c>
      <c r="AY3071" s="219" t="s">
        <v>144</v>
      </c>
    </row>
    <row r="3072" spans="1:65" s="13" customFormat="1" ht="10.199999999999999">
      <c r="B3072" s="198"/>
      <c r="C3072" s="199"/>
      <c r="D3072" s="200" t="s">
        <v>154</v>
      </c>
      <c r="E3072" s="201" t="s">
        <v>19</v>
      </c>
      <c r="F3072" s="202" t="s">
        <v>1352</v>
      </c>
      <c r="G3072" s="199"/>
      <c r="H3072" s="201" t="s">
        <v>19</v>
      </c>
      <c r="I3072" s="203"/>
      <c r="J3072" s="199"/>
      <c r="K3072" s="199"/>
      <c r="L3072" s="204"/>
      <c r="M3072" s="205"/>
      <c r="N3072" s="206"/>
      <c r="O3072" s="206"/>
      <c r="P3072" s="206"/>
      <c r="Q3072" s="206"/>
      <c r="R3072" s="206"/>
      <c r="S3072" s="206"/>
      <c r="T3072" s="207"/>
      <c r="AT3072" s="208" t="s">
        <v>154</v>
      </c>
      <c r="AU3072" s="208" t="s">
        <v>78</v>
      </c>
      <c r="AV3072" s="13" t="s">
        <v>74</v>
      </c>
      <c r="AW3072" s="13" t="s">
        <v>31</v>
      </c>
      <c r="AX3072" s="13" t="s">
        <v>69</v>
      </c>
      <c r="AY3072" s="208" t="s">
        <v>144</v>
      </c>
    </row>
    <row r="3073" spans="1:65" s="13" customFormat="1" ht="10.199999999999999">
      <c r="B3073" s="198"/>
      <c r="C3073" s="199"/>
      <c r="D3073" s="200" t="s">
        <v>154</v>
      </c>
      <c r="E3073" s="201" t="s">
        <v>19</v>
      </c>
      <c r="F3073" s="202" t="s">
        <v>1177</v>
      </c>
      <c r="G3073" s="199"/>
      <c r="H3073" s="201" t="s">
        <v>19</v>
      </c>
      <c r="I3073" s="203"/>
      <c r="J3073" s="199"/>
      <c r="K3073" s="199"/>
      <c r="L3073" s="204"/>
      <c r="M3073" s="205"/>
      <c r="N3073" s="206"/>
      <c r="O3073" s="206"/>
      <c r="P3073" s="206"/>
      <c r="Q3073" s="206"/>
      <c r="R3073" s="206"/>
      <c r="S3073" s="206"/>
      <c r="T3073" s="207"/>
      <c r="AT3073" s="208" t="s">
        <v>154</v>
      </c>
      <c r="AU3073" s="208" t="s">
        <v>78</v>
      </c>
      <c r="AV3073" s="13" t="s">
        <v>74</v>
      </c>
      <c r="AW3073" s="13" t="s">
        <v>31</v>
      </c>
      <c r="AX3073" s="13" t="s">
        <v>69</v>
      </c>
      <c r="AY3073" s="208" t="s">
        <v>144</v>
      </c>
    </row>
    <row r="3074" spans="1:65" s="14" customFormat="1" ht="10.199999999999999">
      <c r="B3074" s="209"/>
      <c r="C3074" s="210"/>
      <c r="D3074" s="200" t="s">
        <v>154</v>
      </c>
      <c r="E3074" s="211" t="s">
        <v>19</v>
      </c>
      <c r="F3074" s="212" t="s">
        <v>3289</v>
      </c>
      <c r="G3074" s="210"/>
      <c r="H3074" s="213">
        <v>39.659999999999997</v>
      </c>
      <c r="I3074" s="214"/>
      <c r="J3074" s="210"/>
      <c r="K3074" s="210"/>
      <c r="L3074" s="215"/>
      <c r="M3074" s="216"/>
      <c r="N3074" s="217"/>
      <c r="O3074" s="217"/>
      <c r="P3074" s="217"/>
      <c r="Q3074" s="217"/>
      <c r="R3074" s="217"/>
      <c r="S3074" s="217"/>
      <c r="T3074" s="218"/>
      <c r="AT3074" s="219" t="s">
        <v>154</v>
      </c>
      <c r="AU3074" s="219" t="s">
        <v>78</v>
      </c>
      <c r="AV3074" s="14" t="s">
        <v>78</v>
      </c>
      <c r="AW3074" s="14" t="s">
        <v>31</v>
      </c>
      <c r="AX3074" s="14" t="s">
        <v>69</v>
      </c>
      <c r="AY3074" s="219" t="s">
        <v>144</v>
      </c>
    </row>
    <row r="3075" spans="1:65" s="13" customFormat="1" ht="10.199999999999999">
      <c r="B3075" s="198"/>
      <c r="C3075" s="199"/>
      <c r="D3075" s="200" t="s">
        <v>154</v>
      </c>
      <c r="E3075" s="201" t="s">
        <v>19</v>
      </c>
      <c r="F3075" s="202" t="s">
        <v>1179</v>
      </c>
      <c r="G3075" s="199"/>
      <c r="H3075" s="201" t="s">
        <v>19</v>
      </c>
      <c r="I3075" s="203"/>
      <c r="J3075" s="199"/>
      <c r="K3075" s="199"/>
      <c r="L3075" s="204"/>
      <c r="M3075" s="205"/>
      <c r="N3075" s="206"/>
      <c r="O3075" s="206"/>
      <c r="P3075" s="206"/>
      <c r="Q3075" s="206"/>
      <c r="R3075" s="206"/>
      <c r="S3075" s="206"/>
      <c r="T3075" s="207"/>
      <c r="AT3075" s="208" t="s">
        <v>154</v>
      </c>
      <c r="AU3075" s="208" t="s">
        <v>78</v>
      </c>
      <c r="AV3075" s="13" t="s">
        <v>74</v>
      </c>
      <c r="AW3075" s="13" t="s">
        <v>31</v>
      </c>
      <c r="AX3075" s="13" t="s">
        <v>69</v>
      </c>
      <c r="AY3075" s="208" t="s">
        <v>144</v>
      </c>
    </row>
    <row r="3076" spans="1:65" s="14" customFormat="1" ht="10.199999999999999">
      <c r="B3076" s="209"/>
      <c r="C3076" s="210"/>
      <c r="D3076" s="200" t="s">
        <v>154</v>
      </c>
      <c r="E3076" s="211" t="s">
        <v>19</v>
      </c>
      <c r="F3076" s="212" t="s">
        <v>3290</v>
      </c>
      <c r="G3076" s="210"/>
      <c r="H3076" s="213">
        <v>15.62</v>
      </c>
      <c r="I3076" s="214"/>
      <c r="J3076" s="210"/>
      <c r="K3076" s="210"/>
      <c r="L3076" s="215"/>
      <c r="M3076" s="216"/>
      <c r="N3076" s="217"/>
      <c r="O3076" s="217"/>
      <c r="P3076" s="217"/>
      <c r="Q3076" s="217"/>
      <c r="R3076" s="217"/>
      <c r="S3076" s="217"/>
      <c r="T3076" s="218"/>
      <c r="AT3076" s="219" t="s">
        <v>154</v>
      </c>
      <c r="AU3076" s="219" t="s">
        <v>78</v>
      </c>
      <c r="AV3076" s="14" t="s">
        <v>78</v>
      </c>
      <c r="AW3076" s="14" t="s">
        <v>31</v>
      </c>
      <c r="AX3076" s="14" t="s">
        <v>69</v>
      </c>
      <c r="AY3076" s="219" t="s">
        <v>144</v>
      </c>
    </row>
    <row r="3077" spans="1:65" s="13" customFormat="1" ht="10.199999999999999">
      <c r="B3077" s="198"/>
      <c r="C3077" s="199"/>
      <c r="D3077" s="200" t="s">
        <v>154</v>
      </c>
      <c r="E3077" s="201" t="s">
        <v>19</v>
      </c>
      <c r="F3077" s="202" t="s">
        <v>1185</v>
      </c>
      <c r="G3077" s="199"/>
      <c r="H3077" s="201" t="s">
        <v>19</v>
      </c>
      <c r="I3077" s="203"/>
      <c r="J3077" s="199"/>
      <c r="K3077" s="199"/>
      <c r="L3077" s="204"/>
      <c r="M3077" s="205"/>
      <c r="N3077" s="206"/>
      <c r="O3077" s="206"/>
      <c r="P3077" s="206"/>
      <c r="Q3077" s="206"/>
      <c r="R3077" s="206"/>
      <c r="S3077" s="206"/>
      <c r="T3077" s="207"/>
      <c r="AT3077" s="208" t="s">
        <v>154</v>
      </c>
      <c r="AU3077" s="208" t="s">
        <v>78</v>
      </c>
      <c r="AV3077" s="13" t="s">
        <v>74</v>
      </c>
      <c r="AW3077" s="13" t="s">
        <v>31</v>
      </c>
      <c r="AX3077" s="13" t="s">
        <v>69</v>
      </c>
      <c r="AY3077" s="208" t="s">
        <v>144</v>
      </c>
    </row>
    <row r="3078" spans="1:65" s="14" customFormat="1" ht="10.199999999999999">
      <c r="B3078" s="209"/>
      <c r="C3078" s="210"/>
      <c r="D3078" s="200" t="s">
        <v>154</v>
      </c>
      <c r="E3078" s="211" t="s">
        <v>19</v>
      </c>
      <c r="F3078" s="212" t="s">
        <v>3291</v>
      </c>
      <c r="G3078" s="210"/>
      <c r="H3078" s="213">
        <v>17.559999999999999</v>
      </c>
      <c r="I3078" s="214"/>
      <c r="J3078" s="210"/>
      <c r="K3078" s="210"/>
      <c r="L3078" s="215"/>
      <c r="M3078" s="216"/>
      <c r="N3078" s="217"/>
      <c r="O3078" s="217"/>
      <c r="P3078" s="217"/>
      <c r="Q3078" s="217"/>
      <c r="R3078" s="217"/>
      <c r="S3078" s="217"/>
      <c r="T3078" s="218"/>
      <c r="AT3078" s="219" t="s">
        <v>154</v>
      </c>
      <c r="AU3078" s="219" t="s">
        <v>78</v>
      </c>
      <c r="AV3078" s="14" t="s">
        <v>78</v>
      </c>
      <c r="AW3078" s="14" t="s">
        <v>31</v>
      </c>
      <c r="AX3078" s="14" t="s">
        <v>69</v>
      </c>
      <c r="AY3078" s="219" t="s">
        <v>144</v>
      </c>
    </row>
    <row r="3079" spans="1:65" s="15" customFormat="1" ht="10.199999999999999">
      <c r="B3079" s="220"/>
      <c r="C3079" s="221"/>
      <c r="D3079" s="200" t="s">
        <v>154</v>
      </c>
      <c r="E3079" s="222" t="s">
        <v>19</v>
      </c>
      <c r="F3079" s="223" t="s">
        <v>158</v>
      </c>
      <c r="G3079" s="221"/>
      <c r="H3079" s="224">
        <v>91.710000000000008</v>
      </c>
      <c r="I3079" s="225"/>
      <c r="J3079" s="221"/>
      <c r="K3079" s="221"/>
      <c r="L3079" s="226"/>
      <c r="M3079" s="227"/>
      <c r="N3079" s="228"/>
      <c r="O3079" s="228"/>
      <c r="P3079" s="228"/>
      <c r="Q3079" s="228"/>
      <c r="R3079" s="228"/>
      <c r="S3079" s="228"/>
      <c r="T3079" s="229"/>
      <c r="AT3079" s="230" t="s">
        <v>154</v>
      </c>
      <c r="AU3079" s="230" t="s">
        <v>78</v>
      </c>
      <c r="AV3079" s="15" t="s">
        <v>106</v>
      </c>
      <c r="AW3079" s="15" t="s">
        <v>31</v>
      </c>
      <c r="AX3079" s="15" t="s">
        <v>74</v>
      </c>
      <c r="AY3079" s="230" t="s">
        <v>144</v>
      </c>
    </row>
    <row r="3080" spans="1:65" s="2" customFormat="1" ht="16.5" customHeight="1">
      <c r="A3080" s="36"/>
      <c r="B3080" s="37"/>
      <c r="C3080" s="231" t="s">
        <v>3317</v>
      </c>
      <c r="D3080" s="231" t="s">
        <v>195</v>
      </c>
      <c r="E3080" s="232" t="s">
        <v>3318</v>
      </c>
      <c r="F3080" s="233" t="s">
        <v>3319</v>
      </c>
      <c r="G3080" s="234" t="s">
        <v>232</v>
      </c>
      <c r="H3080" s="235">
        <v>100.881</v>
      </c>
      <c r="I3080" s="236"/>
      <c r="J3080" s="237">
        <f>ROUND(I3080*H3080,2)</f>
        <v>0</v>
      </c>
      <c r="K3080" s="233" t="s">
        <v>150</v>
      </c>
      <c r="L3080" s="238"/>
      <c r="M3080" s="239" t="s">
        <v>19</v>
      </c>
      <c r="N3080" s="240" t="s">
        <v>40</v>
      </c>
      <c r="O3080" s="66"/>
      <c r="P3080" s="189">
        <f>O3080*H3080</f>
        <v>0</v>
      </c>
      <c r="Q3080" s="189">
        <v>1.18E-2</v>
      </c>
      <c r="R3080" s="189">
        <f>Q3080*H3080</f>
        <v>1.1903957999999999</v>
      </c>
      <c r="S3080" s="189">
        <v>0</v>
      </c>
      <c r="T3080" s="190">
        <f>S3080*H3080</f>
        <v>0</v>
      </c>
      <c r="U3080" s="36"/>
      <c r="V3080" s="36"/>
      <c r="W3080" s="36"/>
      <c r="X3080" s="36"/>
      <c r="Y3080" s="36"/>
      <c r="Z3080" s="36"/>
      <c r="AA3080" s="36"/>
      <c r="AB3080" s="36"/>
      <c r="AC3080" s="36"/>
      <c r="AD3080" s="36"/>
      <c r="AE3080" s="36"/>
      <c r="AR3080" s="191" t="s">
        <v>684</v>
      </c>
      <c r="AT3080" s="191" t="s">
        <v>195</v>
      </c>
      <c r="AU3080" s="191" t="s">
        <v>78</v>
      </c>
      <c r="AY3080" s="19" t="s">
        <v>144</v>
      </c>
      <c r="BE3080" s="192">
        <f>IF(N3080="základní",J3080,0)</f>
        <v>0</v>
      </c>
      <c r="BF3080" s="192">
        <f>IF(N3080="snížená",J3080,0)</f>
        <v>0</v>
      </c>
      <c r="BG3080" s="192">
        <f>IF(N3080="zákl. přenesená",J3080,0)</f>
        <v>0</v>
      </c>
      <c r="BH3080" s="192">
        <f>IF(N3080="sníž. přenesená",J3080,0)</f>
        <v>0</v>
      </c>
      <c r="BI3080" s="192">
        <f>IF(N3080="nulová",J3080,0)</f>
        <v>0</v>
      </c>
      <c r="BJ3080" s="19" t="s">
        <v>74</v>
      </c>
      <c r="BK3080" s="192">
        <f>ROUND(I3080*H3080,2)</f>
        <v>0</v>
      </c>
      <c r="BL3080" s="19" t="s">
        <v>542</v>
      </c>
      <c r="BM3080" s="191" t="s">
        <v>3320</v>
      </c>
    </row>
    <row r="3081" spans="1:65" s="2" customFormat="1" ht="10.199999999999999">
      <c r="A3081" s="36"/>
      <c r="B3081" s="37"/>
      <c r="C3081" s="38"/>
      <c r="D3081" s="193" t="s">
        <v>152</v>
      </c>
      <c r="E3081" s="38"/>
      <c r="F3081" s="194" t="s">
        <v>3321</v>
      </c>
      <c r="G3081" s="38"/>
      <c r="H3081" s="38"/>
      <c r="I3081" s="195"/>
      <c r="J3081" s="38"/>
      <c r="K3081" s="38"/>
      <c r="L3081" s="41"/>
      <c r="M3081" s="196"/>
      <c r="N3081" s="197"/>
      <c r="O3081" s="66"/>
      <c r="P3081" s="66"/>
      <c r="Q3081" s="66"/>
      <c r="R3081" s="66"/>
      <c r="S3081" s="66"/>
      <c r="T3081" s="67"/>
      <c r="U3081" s="36"/>
      <c r="V3081" s="36"/>
      <c r="W3081" s="36"/>
      <c r="X3081" s="36"/>
      <c r="Y3081" s="36"/>
      <c r="Z3081" s="36"/>
      <c r="AA3081" s="36"/>
      <c r="AB3081" s="36"/>
      <c r="AC3081" s="36"/>
      <c r="AD3081" s="36"/>
      <c r="AE3081" s="36"/>
      <c r="AT3081" s="19" t="s">
        <v>152</v>
      </c>
      <c r="AU3081" s="19" t="s">
        <v>78</v>
      </c>
    </row>
    <row r="3082" spans="1:65" s="13" customFormat="1" ht="10.199999999999999">
      <c r="B3082" s="198"/>
      <c r="C3082" s="199"/>
      <c r="D3082" s="200" t="s">
        <v>154</v>
      </c>
      <c r="E3082" s="201" t="s">
        <v>19</v>
      </c>
      <c r="F3082" s="202" t="s">
        <v>721</v>
      </c>
      <c r="G3082" s="199"/>
      <c r="H3082" s="201" t="s">
        <v>19</v>
      </c>
      <c r="I3082" s="203"/>
      <c r="J3082" s="199"/>
      <c r="K3082" s="199"/>
      <c r="L3082" s="204"/>
      <c r="M3082" s="205"/>
      <c r="N3082" s="206"/>
      <c r="O3082" s="206"/>
      <c r="P3082" s="206"/>
      <c r="Q3082" s="206"/>
      <c r="R3082" s="206"/>
      <c r="S3082" s="206"/>
      <c r="T3082" s="207"/>
      <c r="AT3082" s="208" t="s">
        <v>154</v>
      </c>
      <c r="AU3082" s="208" t="s">
        <v>78</v>
      </c>
      <c r="AV3082" s="13" t="s">
        <v>74</v>
      </c>
      <c r="AW3082" s="13" t="s">
        <v>31</v>
      </c>
      <c r="AX3082" s="13" t="s">
        <v>69</v>
      </c>
      <c r="AY3082" s="208" t="s">
        <v>144</v>
      </c>
    </row>
    <row r="3083" spans="1:65" s="14" customFormat="1" ht="10.199999999999999">
      <c r="B3083" s="209"/>
      <c r="C3083" s="210"/>
      <c r="D3083" s="200" t="s">
        <v>154</v>
      </c>
      <c r="E3083" s="211" t="s">
        <v>19</v>
      </c>
      <c r="F3083" s="212" t="s">
        <v>3322</v>
      </c>
      <c r="G3083" s="210"/>
      <c r="H3083" s="213">
        <v>100.881</v>
      </c>
      <c r="I3083" s="214"/>
      <c r="J3083" s="210"/>
      <c r="K3083" s="210"/>
      <c r="L3083" s="215"/>
      <c r="M3083" s="216"/>
      <c r="N3083" s="217"/>
      <c r="O3083" s="217"/>
      <c r="P3083" s="217"/>
      <c r="Q3083" s="217"/>
      <c r="R3083" s="217"/>
      <c r="S3083" s="217"/>
      <c r="T3083" s="218"/>
      <c r="AT3083" s="219" t="s">
        <v>154</v>
      </c>
      <c r="AU3083" s="219" t="s">
        <v>78</v>
      </c>
      <c r="AV3083" s="14" t="s">
        <v>78</v>
      </c>
      <c r="AW3083" s="14" t="s">
        <v>31</v>
      </c>
      <c r="AX3083" s="14" t="s">
        <v>69</v>
      </c>
      <c r="AY3083" s="219" t="s">
        <v>144</v>
      </c>
    </row>
    <row r="3084" spans="1:65" s="15" customFormat="1" ht="10.199999999999999">
      <c r="B3084" s="220"/>
      <c r="C3084" s="221"/>
      <c r="D3084" s="200" t="s">
        <v>154</v>
      </c>
      <c r="E3084" s="222" t="s">
        <v>19</v>
      </c>
      <c r="F3084" s="223" t="s">
        <v>158</v>
      </c>
      <c r="G3084" s="221"/>
      <c r="H3084" s="224">
        <v>100.881</v>
      </c>
      <c r="I3084" s="225"/>
      <c r="J3084" s="221"/>
      <c r="K3084" s="221"/>
      <c r="L3084" s="226"/>
      <c r="M3084" s="227"/>
      <c r="N3084" s="228"/>
      <c r="O3084" s="228"/>
      <c r="P3084" s="228"/>
      <c r="Q3084" s="228"/>
      <c r="R3084" s="228"/>
      <c r="S3084" s="228"/>
      <c r="T3084" s="229"/>
      <c r="AT3084" s="230" t="s">
        <v>154</v>
      </c>
      <c r="AU3084" s="230" t="s">
        <v>78</v>
      </c>
      <c r="AV3084" s="15" t="s">
        <v>106</v>
      </c>
      <c r="AW3084" s="15" t="s">
        <v>31</v>
      </c>
      <c r="AX3084" s="15" t="s">
        <v>74</v>
      </c>
      <c r="AY3084" s="230" t="s">
        <v>144</v>
      </c>
    </row>
    <row r="3085" spans="1:65" s="2" customFormat="1" ht="21.75" customHeight="1">
      <c r="A3085" s="36"/>
      <c r="B3085" s="37"/>
      <c r="C3085" s="180" t="s">
        <v>3323</v>
      </c>
      <c r="D3085" s="180" t="s">
        <v>146</v>
      </c>
      <c r="E3085" s="181" t="s">
        <v>3324</v>
      </c>
      <c r="F3085" s="182" t="s">
        <v>3325</v>
      </c>
      <c r="G3085" s="183" t="s">
        <v>232</v>
      </c>
      <c r="H3085" s="184">
        <v>91.71</v>
      </c>
      <c r="I3085" s="185"/>
      <c r="J3085" s="186">
        <f>ROUND(I3085*H3085,2)</f>
        <v>0</v>
      </c>
      <c r="K3085" s="182" t="s">
        <v>150</v>
      </c>
      <c r="L3085" s="41"/>
      <c r="M3085" s="187" t="s">
        <v>19</v>
      </c>
      <c r="N3085" s="188" t="s">
        <v>40</v>
      </c>
      <c r="O3085" s="66"/>
      <c r="P3085" s="189">
        <f>O3085*H3085</f>
        <v>0</v>
      </c>
      <c r="Q3085" s="189">
        <v>0</v>
      </c>
      <c r="R3085" s="189">
        <f>Q3085*H3085</f>
        <v>0</v>
      </c>
      <c r="S3085" s="189">
        <v>0</v>
      </c>
      <c r="T3085" s="190">
        <f>S3085*H3085</f>
        <v>0</v>
      </c>
      <c r="U3085" s="36"/>
      <c r="V3085" s="36"/>
      <c r="W3085" s="36"/>
      <c r="X3085" s="36"/>
      <c r="Y3085" s="36"/>
      <c r="Z3085" s="36"/>
      <c r="AA3085" s="36"/>
      <c r="AB3085" s="36"/>
      <c r="AC3085" s="36"/>
      <c r="AD3085" s="36"/>
      <c r="AE3085" s="36"/>
      <c r="AR3085" s="191" t="s">
        <v>542</v>
      </c>
      <c r="AT3085" s="191" t="s">
        <v>146</v>
      </c>
      <c r="AU3085" s="191" t="s">
        <v>78</v>
      </c>
      <c r="AY3085" s="19" t="s">
        <v>144</v>
      </c>
      <c r="BE3085" s="192">
        <f>IF(N3085="základní",J3085,0)</f>
        <v>0</v>
      </c>
      <c r="BF3085" s="192">
        <f>IF(N3085="snížená",J3085,0)</f>
        <v>0</v>
      </c>
      <c r="BG3085" s="192">
        <f>IF(N3085="zákl. přenesená",J3085,0)</f>
        <v>0</v>
      </c>
      <c r="BH3085" s="192">
        <f>IF(N3085="sníž. přenesená",J3085,0)</f>
        <v>0</v>
      </c>
      <c r="BI3085" s="192">
        <f>IF(N3085="nulová",J3085,0)</f>
        <v>0</v>
      </c>
      <c r="BJ3085" s="19" t="s">
        <v>74</v>
      </c>
      <c r="BK3085" s="192">
        <f>ROUND(I3085*H3085,2)</f>
        <v>0</v>
      </c>
      <c r="BL3085" s="19" t="s">
        <v>542</v>
      </c>
      <c r="BM3085" s="191" t="s">
        <v>3326</v>
      </c>
    </row>
    <row r="3086" spans="1:65" s="2" customFormat="1" ht="10.199999999999999">
      <c r="A3086" s="36"/>
      <c r="B3086" s="37"/>
      <c r="C3086" s="38"/>
      <c r="D3086" s="193" t="s">
        <v>152</v>
      </c>
      <c r="E3086" s="38"/>
      <c r="F3086" s="194" t="s">
        <v>3327</v>
      </c>
      <c r="G3086" s="38"/>
      <c r="H3086" s="38"/>
      <c r="I3086" s="195"/>
      <c r="J3086" s="38"/>
      <c r="K3086" s="38"/>
      <c r="L3086" s="41"/>
      <c r="M3086" s="196"/>
      <c r="N3086" s="197"/>
      <c r="O3086" s="66"/>
      <c r="P3086" s="66"/>
      <c r="Q3086" s="66"/>
      <c r="R3086" s="66"/>
      <c r="S3086" s="66"/>
      <c r="T3086" s="67"/>
      <c r="U3086" s="36"/>
      <c r="V3086" s="36"/>
      <c r="W3086" s="36"/>
      <c r="X3086" s="36"/>
      <c r="Y3086" s="36"/>
      <c r="Z3086" s="36"/>
      <c r="AA3086" s="36"/>
      <c r="AB3086" s="36"/>
      <c r="AC3086" s="36"/>
      <c r="AD3086" s="36"/>
      <c r="AE3086" s="36"/>
      <c r="AT3086" s="19" t="s">
        <v>152</v>
      </c>
      <c r="AU3086" s="19" t="s">
        <v>78</v>
      </c>
    </row>
    <row r="3087" spans="1:65" s="2" customFormat="1" ht="21.75" customHeight="1">
      <c r="A3087" s="36"/>
      <c r="B3087" s="37"/>
      <c r="C3087" s="180" t="s">
        <v>3328</v>
      </c>
      <c r="D3087" s="180" t="s">
        <v>146</v>
      </c>
      <c r="E3087" s="181" t="s">
        <v>3329</v>
      </c>
      <c r="F3087" s="182" t="s">
        <v>3330</v>
      </c>
      <c r="G3087" s="183" t="s">
        <v>232</v>
      </c>
      <c r="H3087" s="184">
        <v>91.71</v>
      </c>
      <c r="I3087" s="185"/>
      <c r="J3087" s="186">
        <f>ROUND(I3087*H3087,2)</f>
        <v>0</v>
      </c>
      <c r="K3087" s="182" t="s">
        <v>150</v>
      </c>
      <c r="L3087" s="41"/>
      <c r="M3087" s="187" t="s">
        <v>19</v>
      </c>
      <c r="N3087" s="188" t="s">
        <v>40</v>
      </c>
      <c r="O3087" s="66"/>
      <c r="P3087" s="189">
        <f>O3087*H3087</f>
        <v>0</v>
      </c>
      <c r="Q3087" s="189">
        <v>0</v>
      </c>
      <c r="R3087" s="189">
        <f>Q3087*H3087</f>
        <v>0</v>
      </c>
      <c r="S3087" s="189">
        <v>0</v>
      </c>
      <c r="T3087" s="190">
        <f>S3087*H3087</f>
        <v>0</v>
      </c>
      <c r="U3087" s="36"/>
      <c r="V3087" s="36"/>
      <c r="W3087" s="36"/>
      <c r="X3087" s="36"/>
      <c r="Y3087" s="36"/>
      <c r="Z3087" s="36"/>
      <c r="AA3087" s="36"/>
      <c r="AB3087" s="36"/>
      <c r="AC3087" s="36"/>
      <c r="AD3087" s="36"/>
      <c r="AE3087" s="36"/>
      <c r="AR3087" s="191" t="s">
        <v>542</v>
      </c>
      <c r="AT3087" s="191" t="s">
        <v>146</v>
      </c>
      <c r="AU3087" s="191" t="s">
        <v>78</v>
      </c>
      <c r="AY3087" s="19" t="s">
        <v>144</v>
      </c>
      <c r="BE3087" s="192">
        <f>IF(N3087="základní",J3087,0)</f>
        <v>0</v>
      </c>
      <c r="BF3087" s="192">
        <f>IF(N3087="snížená",J3087,0)</f>
        <v>0</v>
      </c>
      <c r="BG3087" s="192">
        <f>IF(N3087="zákl. přenesená",J3087,0)</f>
        <v>0</v>
      </c>
      <c r="BH3087" s="192">
        <f>IF(N3087="sníž. přenesená",J3087,0)</f>
        <v>0</v>
      </c>
      <c r="BI3087" s="192">
        <f>IF(N3087="nulová",J3087,0)</f>
        <v>0</v>
      </c>
      <c r="BJ3087" s="19" t="s">
        <v>74</v>
      </c>
      <c r="BK3087" s="192">
        <f>ROUND(I3087*H3087,2)</f>
        <v>0</v>
      </c>
      <c r="BL3087" s="19" t="s">
        <v>542</v>
      </c>
      <c r="BM3087" s="191" t="s">
        <v>3331</v>
      </c>
    </row>
    <row r="3088" spans="1:65" s="2" customFormat="1" ht="10.199999999999999">
      <c r="A3088" s="36"/>
      <c r="B3088" s="37"/>
      <c r="C3088" s="38"/>
      <c r="D3088" s="193" t="s">
        <v>152</v>
      </c>
      <c r="E3088" s="38"/>
      <c r="F3088" s="194" t="s">
        <v>3332</v>
      </c>
      <c r="G3088" s="38"/>
      <c r="H3088" s="38"/>
      <c r="I3088" s="195"/>
      <c r="J3088" s="38"/>
      <c r="K3088" s="38"/>
      <c r="L3088" s="41"/>
      <c r="M3088" s="196"/>
      <c r="N3088" s="197"/>
      <c r="O3088" s="66"/>
      <c r="P3088" s="66"/>
      <c r="Q3088" s="66"/>
      <c r="R3088" s="66"/>
      <c r="S3088" s="66"/>
      <c r="T3088" s="67"/>
      <c r="U3088" s="36"/>
      <c r="V3088" s="36"/>
      <c r="W3088" s="36"/>
      <c r="X3088" s="36"/>
      <c r="Y3088" s="36"/>
      <c r="Z3088" s="36"/>
      <c r="AA3088" s="36"/>
      <c r="AB3088" s="36"/>
      <c r="AC3088" s="36"/>
      <c r="AD3088" s="36"/>
      <c r="AE3088" s="36"/>
      <c r="AT3088" s="19" t="s">
        <v>152</v>
      </c>
      <c r="AU3088" s="19" t="s">
        <v>78</v>
      </c>
    </row>
    <row r="3089" spans="1:65" s="2" customFormat="1" ht="16.5" customHeight="1">
      <c r="A3089" s="36"/>
      <c r="B3089" s="37"/>
      <c r="C3089" s="180" t="s">
        <v>3333</v>
      </c>
      <c r="D3089" s="180" t="s">
        <v>146</v>
      </c>
      <c r="E3089" s="181" t="s">
        <v>3334</v>
      </c>
      <c r="F3089" s="182" t="s">
        <v>3335</v>
      </c>
      <c r="G3089" s="183" t="s">
        <v>250</v>
      </c>
      <c r="H3089" s="184">
        <v>50</v>
      </c>
      <c r="I3089" s="185"/>
      <c r="J3089" s="186">
        <f>ROUND(I3089*H3089,2)</f>
        <v>0</v>
      </c>
      <c r="K3089" s="182" t="s">
        <v>150</v>
      </c>
      <c r="L3089" s="41"/>
      <c r="M3089" s="187" t="s">
        <v>19</v>
      </c>
      <c r="N3089" s="188" t="s">
        <v>40</v>
      </c>
      <c r="O3089" s="66"/>
      <c r="P3089" s="189">
        <f>O3089*H3089</f>
        <v>0</v>
      </c>
      <c r="Q3089" s="189">
        <v>5.5000000000000003E-4</v>
      </c>
      <c r="R3089" s="189">
        <f>Q3089*H3089</f>
        <v>2.75E-2</v>
      </c>
      <c r="S3089" s="189">
        <v>0</v>
      </c>
      <c r="T3089" s="190">
        <f>S3089*H3089</f>
        <v>0</v>
      </c>
      <c r="U3089" s="36"/>
      <c r="V3089" s="36"/>
      <c r="W3089" s="36"/>
      <c r="X3089" s="36"/>
      <c r="Y3089" s="36"/>
      <c r="Z3089" s="36"/>
      <c r="AA3089" s="36"/>
      <c r="AB3089" s="36"/>
      <c r="AC3089" s="36"/>
      <c r="AD3089" s="36"/>
      <c r="AE3089" s="36"/>
      <c r="AR3089" s="191" t="s">
        <v>542</v>
      </c>
      <c r="AT3089" s="191" t="s">
        <v>146</v>
      </c>
      <c r="AU3089" s="191" t="s">
        <v>78</v>
      </c>
      <c r="AY3089" s="19" t="s">
        <v>144</v>
      </c>
      <c r="BE3089" s="192">
        <f>IF(N3089="základní",J3089,0)</f>
        <v>0</v>
      </c>
      <c r="BF3089" s="192">
        <f>IF(N3089="snížená",J3089,0)</f>
        <v>0</v>
      </c>
      <c r="BG3089" s="192">
        <f>IF(N3089="zákl. přenesená",J3089,0)</f>
        <v>0</v>
      </c>
      <c r="BH3089" s="192">
        <f>IF(N3089="sníž. přenesená",J3089,0)</f>
        <v>0</v>
      </c>
      <c r="BI3089" s="192">
        <f>IF(N3089="nulová",J3089,0)</f>
        <v>0</v>
      </c>
      <c r="BJ3089" s="19" t="s">
        <v>74</v>
      </c>
      <c r="BK3089" s="192">
        <f>ROUND(I3089*H3089,2)</f>
        <v>0</v>
      </c>
      <c r="BL3089" s="19" t="s">
        <v>542</v>
      </c>
      <c r="BM3089" s="191" t="s">
        <v>3336</v>
      </c>
    </row>
    <row r="3090" spans="1:65" s="2" customFormat="1" ht="10.199999999999999">
      <c r="A3090" s="36"/>
      <c r="B3090" s="37"/>
      <c r="C3090" s="38"/>
      <c r="D3090" s="193" t="s">
        <v>152</v>
      </c>
      <c r="E3090" s="38"/>
      <c r="F3090" s="194" t="s">
        <v>3337</v>
      </c>
      <c r="G3090" s="38"/>
      <c r="H3090" s="38"/>
      <c r="I3090" s="195"/>
      <c r="J3090" s="38"/>
      <c r="K3090" s="38"/>
      <c r="L3090" s="41"/>
      <c r="M3090" s="196"/>
      <c r="N3090" s="197"/>
      <c r="O3090" s="66"/>
      <c r="P3090" s="66"/>
      <c r="Q3090" s="66"/>
      <c r="R3090" s="66"/>
      <c r="S3090" s="66"/>
      <c r="T3090" s="67"/>
      <c r="U3090" s="36"/>
      <c r="V3090" s="36"/>
      <c r="W3090" s="36"/>
      <c r="X3090" s="36"/>
      <c r="Y3090" s="36"/>
      <c r="Z3090" s="36"/>
      <c r="AA3090" s="36"/>
      <c r="AB3090" s="36"/>
      <c r="AC3090" s="36"/>
      <c r="AD3090" s="36"/>
      <c r="AE3090" s="36"/>
      <c r="AT3090" s="19" t="s">
        <v>152</v>
      </c>
      <c r="AU3090" s="19" t="s">
        <v>78</v>
      </c>
    </row>
    <row r="3091" spans="1:65" s="2" customFormat="1" ht="16.5" customHeight="1">
      <c r="A3091" s="36"/>
      <c r="B3091" s="37"/>
      <c r="C3091" s="180" t="s">
        <v>3338</v>
      </c>
      <c r="D3091" s="180" t="s">
        <v>146</v>
      </c>
      <c r="E3091" s="181" t="s">
        <v>3339</v>
      </c>
      <c r="F3091" s="182" t="s">
        <v>3340</v>
      </c>
      <c r="G3091" s="183" t="s">
        <v>250</v>
      </c>
      <c r="H3091" s="184">
        <v>100</v>
      </c>
      <c r="I3091" s="185"/>
      <c r="J3091" s="186">
        <f>ROUND(I3091*H3091,2)</f>
        <v>0</v>
      </c>
      <c r="K3091" s="182" t="s">
        <v>150</v>
      </c>
      <c r="L3091" s="41"/>
      <c r="M3091" s="187" t="s">
        <v>19</v>
      </c>
      <c r="N3091" s="188" t="s">
        <v>40</v>
      </c>
      <c r="O3091" s="66"/>
      <c r="P3091" s="189">
        <f>O3091*H3091</f>
        <v>0</v>
      </c>
      <c r="Q3091" s="189">
        <v>3.0000000000000001E-5</v>
      </c>
      <c r="R3091" s="189">
        <f>Q3091*H3091</f>
        <v>3.0000000000000001E-3</v>
      </c>
      <c r="S3091" s="189">
        <v>0</v>
      </c>
      <c r="T3091" s="190">
        <f>S3091*H3091</f>
        <v>0</v>
      </c>
      <c r="U3091" s="36"/>
      <c r="V3091" s="36"/>
      <c r="W3091" s="36"/>
      <c r="X3091" s="36"/>
      <c r="Y3091" s="36"/>
      <c r="Z3091" s="36"/>
      <c r="AA3091" s="36"/>
      <c r="AB3091" s="36"/>
      <c r="AC3091" s="36"/>
      <c r="AD3091" s="36"/>
      <c r="AE3091" s="36"/>
      <c r="AR3091" s="191" t="s">
        <v>542</v>
      </c>
      <c r="AT3091" s="191" t="s">
        <v>146</v>
      </c>
      <c r="AU3091" s="191" t="s">
        <v>78</v>
      </c>
      <c r="AY3091" s="19" t="s">
        <v>144</v>
      </c>
      <c r="BE3091" s="192">
        <f>IF(N3091="základní",J3091,0)</f>
        <v>0</v>
      </c>
      <c r="BF3091" s="192">
        <f>IF(N3091="snížená",J3091,0)</f>
        <v>0</v>
      </c>
      <c r="BG3091" s="192">
        <f>IF(N3091="zákl. přenesená",J3091,0)</f>
        <v>0</v>
      </c>
      <c r="BH3091" s="192">
        <f>IF(N3091="sníž. přenesená",J3091,0)</f>
        <v>0</v>
      </c>
      <c r="BI3091" s="192">
        <f>IF(N3091="nulová",J3091,0)</f>
        <v>0</v>
      </c>
      <c r="BJ3091" s="19" t="s">
        <v>74</v>
      </c>
      <c r="BK3091" s="192">
        <f>ROUND(I3091*H3091,2)</f>
        <v>0</v>
      </c>
      <c r="BL3091" s="19" t="s">
        <v>542</v>
      </c>
      <c r="BM3091" s="191" t="s">
        <v>3341</v>
      </c>
    </row>
    <row r="3092" spans="1:65" s="2" customFormat="1" ht="10.199999999999999">
      <c r="A3092" s="36"/>
      <c r="B3092" s="37"/>
      <c r="C3092" s="38"/>
      <c r="D3092" s="193" t="s">
        <v>152</v>
      </c>
      <c r="E3092" s="38"/>
      <c r="F3092" s="194" t="s">
        <v>3342</v>
      </c>
      <c r="G3092" s="38"/>
      <c r="H3092" s="38"/>
      <c r="I3092" s="195"/>
      <c r="J3092" s="38"/>
      <c r="K3092" s="38"/>
      <c r="L3092" s="41"/>
      <c r="M3092" s="196"/>
      <c r="N3092" s="197"/>
      <c r="O3092" s="66"/>
      <c r="P3092" s="66"/>
      <c r="Q3092" s="66"/>
      <c r="R3092" s="66"/>
      <c r="S3092" s="66"/>
      <c r="T3092" s="67"/>
      <c r="U3092" s="36"/>
      <c r="V3092" s="36"/>
      <c r="W3092" s="36"/>
      <c r="X3092" s="36"/>
      <c r="Y3092" s="36"/>
      <c r="Z3092" s="36"/>
      <c r="AA3092" s="36"/>
      <c r="AB3092" s="36"/>
      <c r="AC3092" s="36"/>
      <c r="AD3092" s="36"/>
      <c r="AE3092" s="36"/>
      <c r="AT3092" s="19" t="s">
        <v>152</v>
      </c>
      <c r="AU3092" s="19" t="s">
        <v>78</v>
      </c>
    </row>
    <row r="3093" spans="1:65" s="2" customFormat="1" ht="16.5" customHeight="1">
      <c r="A3093" s="36"/>
      <c r="B3093" s="37"/>
      <c r="C3093" s="180" t="s">
        <v>3343</v>
      </c>
      <c r="D3093" s="180" t="s">
        <v>146</v>
      </c>
      <c r="E3093" s="181" t="s">
        <v>3344</v>
      </c>
      <c r="F3093" s="182" t="s">
        <v>3345</v>
      </c>
      <c r="G3093" s="183" t="s">
        <v>653</v>
      </c>
      <c r="H3093" s="184">
        <v>20</v>
      </c>
      <c r="I3093" s="185"/>
      <c r="J3093" s="186">
        <f>ROUND(I3093*H3093,2)</f>
        <v>0</v>
      </c>
      <c r="K3093" s="182" t="s">
        <v>150</v>
      </c>
      <c r="L3093" s="41"/>
      <c r="M3093" s="187" t="s">
        <v>19</v>
      </c>
      <c r="N3093" s="188" t="s">
        <v>40</v>
      </c>
      <c r="O3093" s="66"/>
      <c r="P3093" s="189">
        <f>O3093*H3093</f>
        <v>0</v>
      </c>
      <c r="Q3093" s="189">
        <v>0</v>
      </c>
      <c r="R3093" s="189">
        <f>Q3093*H3093</f>
        <v>0</v>
      </c>
      <c r="S3093" s="189">
        <v>0</v>
      </c>
      <c r="T3093" s="190">
        <f>S3093*H3093</f>
        <v>0</v>
      </c>
      <c r="U3093" s="36"/>
      <c r="V3093" s="36"/>
      <c r="W3093" s="36"/>
      <c r="X3093" s="36"/>
      <c r="Y3093" s="36"/>
      <c r="Z3093" s="36"/>
      <c r="AA3093" s="36"/>
      <c r="AB3093" s="36"/>
      <c r="AC3093" s="36"/>
      <c r="AD3093" s="36"/>
      <c r="AE3093" s="36"/>
      <c r="AR3093" s="191" t="s">
        <v>542</v>
      </c>
      <c r="AT3093" s="191" t="s">
        <v>146</v>
      </c>
      <c r="AU3093" s="191" t="s">
        <v>78</v>
      </c>
      <c r="AY3093" s="19" t="s">
        <v>144</v>
      </c>
      <c r="BE3093" s="192">
        <f>IF(N3093="základní",J3093,0)</f>
        <v>0</v>
      </c>
      <c r="BF3093" s="192">
        <f>IF(N3093="snížená",J3093,0)</f>
        <v>0</v>
      </c>
      <c r="BG3093" s="192">
        <f>IF(N3093="zákl. přenesená",J3093,0)</f>
        <v>0</v>
      </c>
      <c r="BH3093" s="192">
        <f>IF(N3093="sníž. přenesená",J3093,0)</f>
        <v>0</v>
      </c>
      <c r="BI3093" s="192">
        <f>IF(N3093="nulová",J3093,0)</f>
        <v>0</v>
      </c>
      <c r="BJ3093" s="19" t="s">
        <v>74</v>
      </c>
      <c r="BK3093" s="192">
        <f>ROUND(I3093*H3093,2)</f>
        <v>0</v>
      </c>
      <c r="BL3093" s="19" t="s">
        <v>542</v>
      </c>
      <c r="BM3093" s="191" t="s">
        <v>3346</v>
      </c>
    </row>
    <row r="3094" spans="1:65" s="2" customFormat="1" ht="10.199999999999999">
      <c r="A3094" s="36"/>
      <c r="B3094" s="37"/>
      <c r="C3094" s="38"/>
      <c r="D3094" s="193" t="s">
        <v>152</v>
      </c>
      <c r="E3094" s="38"/>
      <c r="F3094" s="194" t="s">
        <v>3347</v>
      </c>
      <c r="G3094" s="38"/>
      <c r="H3094" s="38"/>
      <c r="I3094" s="195"/>
      <c r="J3094" s="38"/>
      <c r="K3094" s="38"/>
      <c r="L3094" s="41"/>
      <c r="M3094" s="196"/>
      <c r="N3094" s="197"/>
      <c r="O3094" s="66"/>
      <c r="P3094" s="66"/>
      <c r="Q3094" s="66"/>
      <c r="R3094" s="66"/>
      <c r="S3094" s="66"/>
      <c r="T3094" s="67"/>
      <c r="U3094" s="36"/>
      <c r="V3094" s="36"/>
      <c r="W3094" s="36"/>
      <c r="X3094" s="36"/>
      <c r="Y3094" s="36"/>
      <c r="Z3094" s="36"/>
      <c r="AA3094" s="36"/>
      <c r="AB3094" s="36"/>
      <c r="AC3094" s="36"/>
      <c r="AD3094" s="36"/>
      <c r="AE3094" s="36"/>
      <c r="AT3094" s="19" t="s">
        <v>152</v>
      </c>
      <c r="AU3094" s="19" t="s">
        <v>78</v>
      </c>
    </row>
    <row r="3095" spans="1:65" s="2" customFormat="1" ht="16.5" customHeight="1">
      <c r="A3095" s="36"/>
      <c r="B3095" s="37"/>
      <c r="C3095" s="180" t="s">
        <v>3348</v>
      </c>
      <c r="D3095" s="180" t="s">
        <v>146</v>
      </c>
      <c r="E3095" s="181" t="s">
        <v>3349</v>
      </c>
      <c r="F3095" s="182" t="s">
        <v>3350</v>
      </c>
      <c r="G3095" s="183" t="s">
        <v>653</v>
      </c>
      <c r="H3095" s="184">
        <v>10</v>
      </c>
      <c r="I3095" s="185"/>
      <c r="J3095" s="186">
        <f>ROUND(I3095*H3095,2)</f>
        <v>0</v>
      </c>
      <c r="K3095" s="182" t="s">
        <v>150</v>
      </c>
      <c r="L3095" s="41"/>
      <c r="M3095" s="187" t="s">
        <v>19</v>
      </c>
      <c r="N3095" s="188" t="s">
        <v>40</v>
      </c>
      <c r="O3095" s="66"/>
      <c r="P3095" s="189">
        <f>O3095*H3095</f>
        <v>0</v>
      </c>
      <c r="Q3095" s="189">
        <v>0</v>
      </c>
      <c r="R3095" s="189">
        <f>Q3095*H3095</f>
        <v>0</v>
      </c>
      <c r="S3095" s="189">
        <v>0</v>
      </c>
      <c r="T3095" s="190">
        <f>S3095*H3095</f>
        <v>0</v>
      </c>
      <c r="U3095" s="36"/>
      <c r="V3095" s="36"/>
      <c r="W3095" s="36"/>
      <c r="X3095" s="36"/>
      <c r="Y3095" s="36"/>
      <c r="Z3095" s="36"/>
      <c r="AA3095" s="36"/>
      <c r="AB3095" s="36"/>
      <c r="AC3095" s="36"/>
      <c r="AD3095" s="36"/>
      <c r="AE3095" s="36"/>
      <c r="AR3095" s="191" t="s">
        <v>542</v>
      </c>
      <c r="AT3095" s="191" t="s">
        <v>146</v>
      </c>
      <c r="AU3095" s="191" t="s">
        <v>78</v>
      </c>
      <c r="AY3095" s="19" t="s">
        <v>144</v>
      </c>
      <c r="BE3095" s="192">
        <f>IF(N3095="základní",J3095,0)</f>
        <v>0</v>
      </c>
      <c r="BF3095" s="192">
        <f>IF(N3095="snížená",J3095,0)</f>
        <v>0</v>
      </c>
      <c r="BG3095" s="192">
        <f>IF(N3095="zákl. přenesená",J3095,0)</f>
        <v>0</v>
      </c>
      <c r="BH3095" s="192">
        <f>IF(N3095="sníž. přenesená",J3095,0)</f>
        <v>0</v>
      </c>
      <c r="BI3095" s="192">
        <f>IF(N3095="nulová",J3095,0)</f>
        <v>0</v>
      </c>
      <c r="BJ3095" s="19" t="s">
        <v>74</v>
      </c>
      <c r="BK3095" s="192">
        <f>ROUND(I3095*H3095,2)</f>
        <v>0</v>
      </c>
      <c r="BL3095" s="19" t="s">
        <v>542</v>
      </c>
      <c r="BM3095" s="191" t="s">
        <v>3351</v>
      </c>
    </row>
    <row r="3096" spans="1:65" s="2" customFormat="1" ht="10.199999999999999">
      <c r="A3096" s="36"/>
      <c r="B3096" s="37"/>
      <c r="C3096" s="38"/>
      <c r="D3096" s="193" t="s">
        <v>152</v>
      </c>
      <c r="E3096" s="38"/>
      <c r="F3096" s="194" t="s">
        <v>3352</v>
      </c>
      <c r="G3096" s="38"/>
      <c r="H3096" s="38"/>
      <c r="I3096" s="195"/>
      <c r="J3096" s="38"/>
      <c r="K3096" s="38"/>
      <c r="L3096" s="41"/>
      <c r="M3096" s="196"/>
      <c r="N3096" s="197"/>
      <c r="O3096" s="66"/>
      <c r="P3096" s="66"/>
      <c r="Q3096" s="66"/>
      <c r="R3096" s="66"/>
      <c r="S3096" s="66"/>
      <c r="T3096" s="67"/>
      <c r="U3096" s="36"/>
      <c r="V3096" s="36"/>
      <c r="W3096" s="36"/>
      <c r="X3096" s="36"/>
      <c r="Y3096" s="36"/>
      <c r="Z3096" s="36"/>
      <c r="AA3096" s="36"/>
      <c r="AB3096" s="36"/>
      <c r="AC3096" s="36"/>
      <c r="AD3096" s="36"/>
      <c r="AE3096" s="36"/>
      <c r="AT3096" s="19" t="s">
        <v>152</v>
      </c>
      <c r="AU3096" s="19" t="s">
        <v>78</v>
      </c>
    </row>
    <row r="3097" spans="1:65" s="2" customFormat="1" ht="16.5" customHeight="1">
      <c r="A3097" s="36"/>
      <c r="B3097" s="37"/>
      <c r="C3097" s="180" t="s">
        <v>3353</v>
      </c>
      <c r="D3097" s="180" t="s">
        <v>146</v>
      </c>
      <c r="E3097" s="181" t="s">
        <v>3354</v>
      </c>
      <c r="F3097" s="182" t="s">
        <v>3355</v>
      </c>
      <c r="G3097" s="183" t="s">
        <v>653</v>
      </c>
      <c r="H3097" s="184">
        <v>10</v>
      </c>
      <c r="I3097" s="185"/>
      <c r="J3097" s="186">
        <f>ROUND(I3097*H3097,2)</f>
        <v>0</v>
      </c>
      <c r="K3097" s="182" t="s">
        <v>150</v>
      </c>
      <c r="L3097" s="41"/>
      <c r="M3097" s="187" t="s">
        <v>19</v>
      </c>
      <c r="N3097" s="188" t="s">
        <v>40</v>
      </c>
      <c r="O3097" s="66"/>
      <c r="P3097" s="189">
        <f>O3097*H3097</f>
        <v>0</v>
      </c>
      <c r="Q3097" s="189">
        <v>0</v>
      </c>
      <c r="R3097" s="189">
        <f>Q3097*H3097</f>
        <v>0</v>
      </c>
      <c r="S3097" s="189">
        <v>0</v>
      </c>
      <c r="T3097" s="190">
        <f>S3097*H3097</f>
        <v>0</v>
      </c>
      <c r="U3097" s="36"/>
      <c r="V3097" s="36"/>
      <c r="W3097" s="36"/>
      <c r="X3097" s="36"/>
      <c r="Y3097" s="36"/>
      <c r="Z3097" s="36"/>
      <c r="AA3097" s="36"/>
      <c r="AB3097" s="36"/>
      <c r="AC3097" s="36"/>
      <c r="AD3097" s="36"/>
      <c r="AE3097" s="36"/>
      <c r="AR3097" s="191" t="s">
        <v>542</v>
      </c>
      <c r="AT3097" s="191" t="s">
        <v>146</v>
      </c>
      <c r="AU3097" s="191" t="s">
        <v>78</v>
      </c>
      <c r="AY3097" s="19" t="s">
        <v>144</v>
      </c>
      <c r="BE3097" s="192">
        <f>IF(N3097="základní",J3097,0)</f>
        <v>0</v>
      </c>
      <c r="BF3097" s="192">
        <f>IF(N3097="snížená",J3097,0)</f>
        <v>0</v>
      </c>
      <c r="BG3097" s="192">
        <f>IF(N3097="zákl. přenesená",J3097,0)</f>
        <v>0</v>
      </c>
      <c r="BH3097" s="192">
        <f>IF(N3097="sníž. přenesená",J3097,0)</f>
        <v>0</v>
      </c>
      <c r="BI3097" s="192">
        <f>IF(N3097="nulová",J3097,0)</f>
        <v>0</v>
      </c>
      <c r="BJ3097" s="19" t="s">
        <v>74</v>
      </c>
      <c r="BK3097" s="192">
        <f>ROUND(I3097*H3097,2)</f>
        <v>0</v>
      </c>
      <c r="BL3097" s="19" t="s">
        <v>542</v>
      </c>
      <c r="BM3097" s="191" t="s">
        <v>3356</v>
      </c>
    </row>
    <row r="3098" spans="1:65" s="2" customFormat="1" ht="10.199999999999999">
      <c r="A3098" s="36"/>
      <c r="B3098" s="37"/>
      <c r="C3098" s="38"/>
      <c r="D3098" s="193" t="s">
        <v>152</v>
      </c>
      <c r="E3098" s="38"/>
      <c r="F3098" s="194" t="s">
        <v>3357</v>
      </c>
      <c r="G3098" s="38"/>
      <c r="H3098" s="38"/>
      <c r="I3098" s="195"/>
      <c r="J3098" s="38"/>
      <c r="K3098" s="38"/>
      <c r="L3098" s="41"/>
      <c r="M3098" s="196"/>
      <c r="N3098" s="197"/>
      <c r="O3098" s="66"/>
      <c r="P3098" s="66"/>
      <c r="Q3098" s="66"/>
      <c r="R3098" s="66"/>
      <c r="S3098" s="66"/>
      <c r="T3098" s="67"/>
      <c r="U3098" s="36"/>
      <c r="V3098" s="36"/>
      <c r="W3098" s="36"/>
      <c r="X3098" s="36"/>
      <c r="Y3098" s="36"/>
      <c r="Z3098" s="36"/>
      <c r="AA3098" s="36"/>
      <c r="AB3098" s="36"/>
      <c r="AC3098" s="36"/>
      <c r="AD3098" s="36"/>
      <c r="AE3098" s="36"/>
      <c r="AT3098" s="19" t="s">
        <v>152</v>
      </c>
      <c r="AU3098" s="19" t="s">
        <v>78</v>
      </c>
    </row>
    <row r="3099" spans="1:65" s="2" customFormat="1" ht="16.5" customHeight="1">
      <c r="A3099" s="36"/>
      <c r="B3099" s="37"/>
      <c r="C3099" s="180" t="s">
        <v>3358</v>
      </c>
      <c r="D3099" s="180" t="s">
        <v>146</v>
      </c>
      <c r="E3099" s="181" t="s">
        <v>3359</v>
      </c>
      <c r="F3099" s="182" t="s">
        <v>3360</v>
      </c>
      <c r="G3099" s="183" t="s">
        <v>653</v>
      </c>
      <c r="H3099" s="184">
        <v>100</v>
      </c>
      <c r="I3099" s="185"/>
      <c r="J3099" s="186">
        <f>ROUND(I3099*H3099,2)</f>
        <v>0</v>
      </c>
      <c r="K3099" s="182" t="s">
        <v>150</v>
      </c>
      <c r="L3099" s="41"/>
      <c r="M3099" s="187" t="s">
        <v>19</v>
      </c>
      <c r="N3099" s="188" t="s">
        <v>40</v>
      </c>
      <c r="O3099" s="66"/>
      <c r="P3099" s="189">
        <f>O3099*H3099</f>
        <v>0</v>
      </c>
      <c r="Q3099" s="189">
        <v>0</v>
      </c>
      <c r="R3099" s="189">
        <f>Q3099*H3099</f>
        <v>0</v>
      </c>
      <c r="S3099" s="189">
        <v>0</v>
      </c>
      <c r="T3099" s="190">
        <f>S3099*H3099</f>
        <v>0</v>
      </c>
      <c r="U3099" s="36"/>
      <c r="V3099" s="36"/>
      <c r="W3099" s="36"/>
      <c r="X3099" s="36"/>
      <c r="Y3099" s="36"/>
      <c r="Z3099" s="36"/>
      <c r="AA3099" s="36"/>
      <c r="AB3099" s="36"/>
      <c r="AC3099" s="36"/>
      <c r="AD3099" s="36"/>
      <c r="AE3099" s="36"/>
      <c r="AR3099" s="191" t="s">
        <v>542</v>
      </c>
      <c r="AT3099" s="191" t="s">
        <v>146</v>
      </c>
      <c r="AU3099" s="191" t="s">
        <v>78</v>
      </c>
      <c r="AY3099" s="19" t="s">
        <v>144</v>
      </c>
      <c r="BE3099" s="192">
        <f>IF(N3099="základní",J3099,0)</f>
        <v>0</v>
      </c>
      <c r="BF3099" s="192">
        <f>IF(N3099="snížená",J3099,0)</f>
        <v>0</v>
      </c>
      <c r="BG3099" s="192">
        <f>IF(N3099="zákl. přenesená",J3099,0)</f>
        <v>0</v>
      </c>
      <c r="BH3099" s="192">
        <f>IF(N3099="sníž. přenesená",J3099,0)</f>
        <v>0</v>
      </c>
      <c r="BI3099" s="192">
        <f>IF(N3099="nulová",J3099,0)</f>
        <v>0</v>
      </c>
      <c r="BJ3099" s="19" t="s">
        <v>74</v>
      </c>
      <c r="BK3099" s="192">
        <f>ROUND(I3099*H3099,2)</f>
        <v>0</v>
      </c>
      <c r="BL3099" s="19" t="s">
        <v>542</v>
      </c>
      <c r="BM3099" s="191" t="s">
        <v>3361</v>
      </c>
    </row>
    <row r="3100" spans="1:65" s="2" customFormat="1" ht="10.199999999999999">
      <c r="A3100" s="36"/>
      <c r="B3100" s="37"/>
      <c r="C3100" s="38"/>
      <c r="D3100" s="193" t="s">
        <v>152</v>
      </c>
      <c r="E3100" s="38"/>
      <c r="F3100" s="194" t="s">
        <v>3362</v>
      </c>
      <c r="G3100" s="38"/>
      <c r="H3100" s="38"/>
      <c r="I3100" s="195"/>
      <c r="J3100" s="38"/>
      <c r="K3100" s="38"/>
      <c r="L3100" s="41"/>
      <c r="M3100" s="196"/>
      <c r="N3100" s="197"/>
      <c r="O3100" s="66"/>
      <c r="P3100" s="66"/>
      <c r="Q3100" s="66"/>
      <c r="R3100" s="66"/>
      <c r="S3100" s="66"/>
      <c r="T3100" s="67"/>
      <c r="U3100" s="36"/>
      <c r="V3100" s="36"/>
      <c r="W3100" s="36"/>
      <c r="X3100" s="36"/>
      <c r="Y3100" s="36"/>
      <c r="Z3100" s="36"/>
      <c r="AA3100" s="36"/>
      <c r="AB3100" s="36"/>
      <c r="AC3100" s="36"/>
      <c r="AD3100" s="36"/>
      <c r="AE3100" s="36"/>
      <c r="AT3100" s="19" t="s">
        <v>152</v>
      </c>
      <c r="AU3100" s="19" t="s">
        <v>78</v>
      </c>
    </row>
    <row r="3101" spans="1:65" s="2" customFormat="1" ht="24.15" customHeight="1">
      <c r="A3101" s="36"/>
      <c r="B3101" s="37"/>
      <c r="C3101" s="180" t="s">
        <v>3363</v>
      </c>
      <c r="D3101" s="180" t="s">
        <v>146</v>
      </c>
      <c r="E3101" s="181" t="s">
        <v>3364</v>
      </c>
      <c r="F3101" s="182" t="s">
        <v>3365</v>
      </c>
      <c r="G3101" s="183" t="s">
        <v>1908</v>
      </c>
      <c r="H3101" s="256"/>
      <c r="I3101" s="185"/>
      <c r="J3101" s="186">
        <f>ROUND(I3101*H3101,2)</f>
        <v>0</v>
      </c>
      <c r="K3101" s="182" t="s">
        <v>150</v>
      </c>
      <c r="L3101" s="41"/>
      <c r="M3101" s="187" t="s">
        <v>19</v>
      </c>
      <c r="N3101" s="188" t="s">
        <v>40</v>
      </c>
      <c r="O3101" s="66"/>
      <c r="P3101" s="189">
        <f>O3101*H3101</f>
        <v>0</v>
      </c>
      <c r="Q3101" s="189">
        <v>0</v>
      </c>
      <c r="R3101" s="189">
        <f>Q3101*H3101</f>
        <v>0</v>
      </c>
      <c r="S3101" s="189">
        <v>0</v>
      </c>
      <c r="T3101" s="190">
        <f>S3101*H3101</f>
        <v>0</v>
      </c>
      <c r="U3101" s="36"/>
      <c r="V3101" s="36"/>
      <c r="W3101" s="36"/>
      <c r="X3101" s="36"/>
      <c r="Y3101" s="36"/>
      <c r="Z3101" s="36"/>
      <c r="AA3101" s="36"/>
      <c r="AB3101" s="36"/>
      <c r="AC3101" s="36"/>
      <c r="AD3101" s="36"/>
      <c r="AE3101" s="36"/>
      <c r="AR3101" s="191" t="s">
        <v>542</v>
      </c>
      <c r="AT3101" s="191" t="s">
        <v>146</v>
      </c>
      <c r="AU3101" s="191" t="s">
        <v>78</v>
      </c>
      <c r="AY3101" s="19" t="s">
        <v>144</v>
      </c>
      <c r="BE3101" s="192">
        <f>IF(N3101="základní",J3101,0)</f>
        <v>0</v>
      </c>
      <c r="BF3101" s="192">
        <f>IF(N3101="snížená",J3101,0)</f>
        <v>0</v>
      </c>
      <c r="BG3101" s="192">
        <f>IF(N3101="zákl. přenesená",J3101,0)</f>
        <v>0</v>
      </c>
      <c r="BH3101" s="192">
        <f>IF(N3101="sníž. přenesená",J3101,0)</f>
        <v>0</v>
      </c>
      <c r="BI3101" s="192">
        <f>IF(N3101="nulová",J3101,0)</f>
        <v>0</v>
      </c>
      <c r="BJ3101" s="19" t="s">
        <v>74</v>
      </c>
      <c r="BK3101" s="192">
        <f>ROUND(I3101*H3101,2)</f>
        <v>0</v>
      </c>
      <c r="BL3101" s="19" t="s">
        <v>542</v>
      </c>
      <c r="BM3101" s="191" t="s">
        <v>3366</v>
      </c>
    </row>
    <row r="3102" spans="1:65" s="2" customFormat="1" ht="10.199999999999999">
      <c r="A3102" s="36"/>
      <c r="B3102" s="37"/>
      <c r="C3102" s="38"/>
      <c r="D3102" s="193" t="s">
        <v>152</v>
      </c>
      <c r="E3102" s="38"/>
      <c r="F3102" s="194" t="s">
        <v>3367</v>
      </c>
      <c r="G3102" s="38"/>
      <c r="H3102" s="38"/>
      <c r="I3102" s="195"/>
      <c r="J3102" s="38"/>
      <c r="K3102" s="38"/>
      <c r="L3102" s="41"/>
      <c r="M3102" s="196"/>
      <c r="N3102" s="197"/>
      <c r="O3102" s="66"/>
      <c r="P3102" s="66"/>
      <c r="Q3102" s="66"/>
      <c r="R3102" s="66"/>
      <c r="S3102" s="66"/>
      <c r="T3102" s="67"/>
      <c r="U3102" s="36"/>
      <c r="V3102" s="36"/>
      <c r="W3102" s="36"/>
      <c r="X3102" s="36"/>
      <c r="Y3102" s="36"/>
      <c r="Z3102" s="36"/>
      <c r="AA3102" s="36"/>
      <c r="AB3102" s="36"/>
      <c r="AC3102" s="36"/>
      <c r="AD3102" s="36"/>
      <c r="AE3102" s="36"/>
      <c r="AT3102" s="19" t="s">
        <v>152</v>
      </c>
      <c r="AU3102" s="19" t="s">
        <v>78</v>
      </c>
    </row>
    <row r="3103" spans="1:65" s="12" customFormat="1" ht="22.8" customHeight="1">
      <c r="B3103" s="164"/>
      <c r="C3103" s="165"/>
      <c r="D3103" s="166" t="s">
        <v>68</v>
      </c>
      <c r="E3103" s="178" t="s">
        <v>3368</v>
      </c>
      <c r="F3103" s="178" t="s">
        <v>3369</v>
      </c>
      <c r="G3103" s="165"/>
      <c r="H3103" s="165"/>
      <c r="I3103" s="168"/>
      <c r="J3103" s="179">
        <f>BK3103</f>
        <v>0</v>
      </c>
      <c r="K3103" s="165"/>
      <c r="L3103" s="170"/>
      <c r="M3103" s="171"/>
      <c r="N3103" s="172"/>
      <c r="O3103" s="172"/>
      <c r="P3103" s="173">
        <f>SUM(P3104:P3186)</f>
        <v>0</v>
      </c>
      <c r="Q3103" s="172"/>
      <c r="R3103" s="173">
        <f>SUM(R3104:R3186)</f>
        <v>0.38383961999999999</v>
      </c>
      <c r="S3103" s="172"/>
      <c r="T3103" s="174">
        <f>SUM(T3104:T3186)</f>
        <v>0</v>
      </c>
      <c r="AR3103" s="175" t="s">
        <v>78</v>
      </c>
      <c r="AT3103" s="176" t="s">
        <v>68</v>
      </c>
      <c r="AU3103" s="176" t="s">
        <v>74</v>
      </c>
      <c r="AY3103" s="175" t="s">
        <v>144</v>
      </c>
      <c r="BK3103" s="177">
        <f>SUM(BK3104:BK3186)</f>
        <v>0</v>
      </c>
    </row>
    <row r="3104" spans="1:65" s="2" customFormat="1" ht="24.15" customHeight="1">
      <c r="A3104" s="36"/>
      <c r="B3104" s="37"/>
      <c r="C3104" s="180" t="s">
        <v>3370</v>
      </c>
      <c r="D3104" s="180" t="s">
        <v>146</v>
      </c>
      <c r="E3104" s="181" t="s">
        <v>3371</v>
      </c>
      <c r="F3104" s="182" t="s">
        <v>3372</v>
      </c>
      <c r="G3104" s="183" t="s">
        <v>232</v>
      </c>
      <c r="H3104" s="184">
        <v>261.90699999999998</v>
      </c>
      <c r="I3104" s="185"/>
      <c r="J3104" s="186">
        <f>ROUND(I3104*H3104,2)</f>
        <v>0</v>
      </c>
      <c r="K3104" s="182" t="s">
        <v>150</v>
      </c>
      <c r="L3104" s="41"/>
      <c r="M3104" s="187" t="s">
        <v>19</v>
      </c>
      <c r="N3104" s="188" t="s">
        <v>40</v>
      </c>
      <c r="O3104" s="66"/>
      <c r="P3104" s="189">
        <f>O3104*H3104</f>
        <v>0</v>
      </c>
      <c r="Q3104" s="189">
        <v>1.3999999999999999E-4</v>
      </c>
      <c r="R3104" s="189">
        <f>Q3104*H3104</f>
        <v>3.6666979999999995E-2</v>
      </c>
      <c r="S3104" s="189">
        <v>0</v>
      </c>
      <c r="T3104" s="190">
        <f>S3104*H3104</f>
        <v>0</v>
      </c>
      <c r="U3104" s="36"/>
      <c r="V3104" s="36"/>
      <c r="W3104" s="36"/>
      <c r="X3104" s="36"/>
      <c r="Y3104" s="36"/>
      <c r="Z3104" s="36"/>
      <c r="AA3104" s="36"/>
      <c r="AB3104" s="36"/>
      <c r="AC3104" s="36"/>
      <c r="AD3104" s="36"/>
      <c r="AE3104" s="36"/>
      <c r="AR3104" s="191" t="s">
        <v>542</v>
      </c>
      <c r="AT3104" s="191" t="s">
        <v>146</v>
      </c>
      <c r="AU3104" s="191" t="s">
        <v>78</v>
      </c>
      <c r="AY3104" s="19" t="s">
        <v>144</v>
      </c>
      <c r="BE3104" s="192">
        <f>IF(N3104="základní",J3104,0)</f>
        <v>0</v>
      </c>
      <c r="BF3104" s="192">
        <f>IF(N3104="snížená",J3104,0)</f>
        <v>0</v>
      </c>
      <c r="BG3104" s="192">
        <f>IF(N3104="zákl. přenesená",J3104,0)</f>
        <v>0</v>
      </c>
      <c r="BH3104" s="192">
        <f>IF(N3104="sníž. přenesená",J3104,0)</f>
        <v>0</v>
      </c>
      <c r="BI3104" s="192">
        <f>IF(N3104="nulová",J3104,0)</f>
        <v>0</v>
      </c>
      <c r="BJ3104" s="19" t="s">
        <v>74</v>
      </c>
      <c r="BK3104" s="192">
        <f>ROUND(I3104*H3104,2)</f>
        <v>0</v>
      </c>
      <c r="BL3104" s="19" t="s">
        <v>542</v>
      </c>
      <c r="BM3104" s="191" t="s">
        <v>3373</v>
      </c>
    </row>
    <row r="3105" spans="1:65" s="2" customFormat="1" ht="10.199999999999999">
      <c r="A3105" s="36"/>
      <c r="B3105" s="37"/>
      <c r="C3105" s="38"/>
      <c r="D3105" s="193" t="s">
        <v>152</v>
      </c>
      <c r="E3105" s="38"/>
      <c r="F3105" s="194" t="s">
        <v>3374</v>
      </c>
      <c r="G3105" s="38"/>
      <c r="H3105" s="38"/>
      <c r="I3105" s="195"/>
      <c r="J3105" s="38"/>
      <c r="K3105" s="38"/>
      <c r="L3105" s="41"/>
      <c r="M3105" s="196"/>
      <c r="N3105" s="197"/>
      <c r="O3105" s="66"/>
      <c r="P3105" s="66"/>
      <c r="Q3105" s="66"/>
      <c r="R3105" s="66"/>
      <c r="S3105" s="66"/>
      <c r="T3105" s="67"/>
      <c r="U3105" s="36"/>
      <c r="V3105" s="36"/>
      <c r="W3105" s="36"/>
      <c r="X3105" s="36"/>
      <c r="Y3105" s="36"/>
      <c r="Z3105" s="36"/>
      <c r="AA3105" s="36"/>
      <c r="AB3105" s="36"/>
      <c r="AC3105" s="36"/>
      <c r="AD3105" s="36"/>
      <c r="AE3105" s="36"/>
      <c r="AT3105" s="19" t="s">
        <v>152</v>
      </c>
      <c r="AU3105" s="19" t="s">
        <v>78</v>
      </c>
    </row>
    <row r="3106" spans="1:65" s="13" customFormat="1" ht="10.199999999999999">
      <c r="B3106" s="198"/>
      <c r="C3106" s="199"/>
      <c r="D3106" s="200" t="s">
        <v>154</v>
      </c>
      <c r="E3106" s="201" t="s">
        <v>19</v>
      </c>
      <c r="F3106" s="202" t="s">
        <v>2357</v>
      </c>
      <c r="G3106" s="199"/>
      <c r="H3106" s="201" t="s">
        <v>19</v>
      </c>
      <c r="I3106" s="203"/>
      <c r="J3106" s="199"/>
      <c r="K3106" s="199"/>
      <c r="L3106" s="204"/>
      <c r="M3106" s="205"/>
      <c r="N3106" s="206"/>
      <c r="O3106" s="206"/>
      <c r="P3106" s="206"/>
      <c r="Q3106" s="206"/>
      <c r="R3106" s="206"/>
      <c r="S3106" s="206"/>
      <c r="T3106" s="207"/>
      <c r="AT3106" s="208" t="s">
        <v>154</v>
      </c>
      <c r="AU3106" s="208" t="s">
        <v>78</v>
      </c>
      <c r="AV3106" s="13" t="s">
        <v>74</v>
      </c>
      <c r="AW3106" s="13" t="s">
        <v>31</v>
      </c>
      <c r="AX3106" s="13" t="s">
        <v>69</v>
      </c>
      <c r="AY3106" s="208" t="s">
        <v>144</v>
      </c>
    </row>
    <row r="3107" spans="1:65" s="14" customFormat="1" ht="10.199999999999999">
      <c r="B3107" s="209"/>
      <c r="C3107" s="210"/>
      <c r="D3107" s="200" t="s">
        <v>154</v>
      </c>
      <c r="E3107" s="211" t="s">
        <v>19</v>
      </c>
      <c r="F3107" s="212" t="s">
        <v>3375</v>
      </c>
      <c r="G3107" s="210"/>
      <c r="H3107" s="213">
        <v>11.231999999999999</v>
      </c>
      <c r="I3107" s="214"/>
      <c r="J3107" s="210"/>
      <c r="K3107" s="210"/>
      <c r="L3107" s="215"/>
      <c r="M3107" s="216"/>
      <c r="N3107" s="217"/>
      <c r="O3107" s="217"/>
      <c r="P3107" s="217"/>
      <c r="Q3107" s="217"/>
      <c r="R3107" s="217"/>
      <c r="S3107" s="217"/>
      <c r="T3107" s="218"/>
      <c r="AT3107" s="219" t="s">
        <v>154</v>
      </c>
      <c r="AU3107" s="219" t="s">
        <v>78</v>
      </c>
      <c r="AV3107" s="14" t="s">
        <v>78</v>
      </c>
      <c r="AW3107" s="14" t="s">
        <v>31</v>
      </c>
      <c r="AX3107" s="14" t="s">
        <v>69</v>
      </c>
      <c r="AY3107" s="219" t="s">
        <v>144</v>
      </c>
    </row>
    <row r="3108" spans="1:65" s="13" customFormat="1" ht="10.199999999999999">
      <c r="B3108" s="198"/>
      <c r="C3108" s="199"/>
      <c r="D3108" s="200" t="s">
        <v>154</v>
      </c>
      <c r="E3108" s="201" t="s">
        <v>19</v>
      </c>
      <c r="F3108" s="202" t="s">
        <v>2359</v>
      </c>
      <c r="G3108" s="199"/>
      <c r="H3108" s="201" t="s">
        <v>19</v>
      </c>
      <c r="I3108" s="203"/>
      <c r="J3108" s="199"/>
      <c r="K3108" s="199"/>
      <c r="L3108" s="204"/>
      <c r="M3108" s="205"/>
      <c r="N3108" s="206"/>
      <c r="O3108" s="206"/>
      <c r="P3108" s="206"/>
      <c r="Q3108" s="206"/>
      <c r="R3108" s="206"/>
      <c r="S3108" s="206"/>
      <c r="T3108" s="207"/>
      <c r="AT3108" s="208" t="s">
        <v>154</v>
      </c>
      <c r="AU3108" s="208" t="s">
        <v>78</v>
      </c>
      <c r="AV3108" s="13" t="s">
        <v>74</v>
      </c>
      <c r="AW3108" s="13" t="s">
        <v>31</v>
      </c>
      <c r="AX3108" s="13" t="s">
        <v>69</v>
      </c>
      <c r="AY3108" s="208" t="s">
        <v>144</v>
      </c>
    </row>
    <row r="3109" spans="1:65" s="14" customFormat="1" ht="10.199999999999999">
      <c r="B3109" s="209"/>
      <c r="C3109" s="210"/>
      <c r="D3109" s="200" t="s">
        <v>154</v>
      </c>
      <c r="E3109" s="211" t="s">
        <v>19</v>
      </c>
      <c r="F3109" s="212" t="s">
        <v>3376</v>
      </c>
      <c r="G3109" s="210"/>
      <c r="H3109" s="213">
        <v>34.435000000000002</v>
      </c>
      <c r="I3109" s="214"/>
      <c r="J3109" s="210"/>
      <c r="K3109" s="210"/>
      <c r="L3109" s="215"/>
      <c r="M3109" s="216"/>
      <c r="N3109" s="217"/>
      <c r="O3109" s="217"/>
      <c r="P3109" s="217"/>
      <c r="Q3109" s="217"/>
      <c r="R3109" s="217"/>
      <c r="S3109" s="217"/>
      <c r="T3109" s="218"/>
      <c r="AT3109" s="219" t="s">
        <v>154</v>
      </c>
      <c r="AU3109" s="219" t="s">
        <v>78</v>
      </c>
      <c r="AV3109" s="14" t="s">
        <v>78</v>
      </c>
      <c r="AW3109" s="14" t="s">
        <v>31</v>
      </c>
      <c r="AX3109" s="14" t="s">
        <v>69</v>
      </c>
      <c r="AY3109" s="219" t="s">
        <v>144</v>
      </c>
    </row>
    <row r="3110" spans="1:65" s="13" customFormat="1" ht="10.199999999999999">
      <c r="B3110" s="198"/>
      <c r="C3110" s="199"/>
      <c r="D3110" s="200" t="s">
        <v>154</v>
      </c>
      <c r="E3110" s="201" t="s">
        <v>19</v>
      </c>
      <c r="F3110" s="202" t="s">
        <v>3377</v>
      </c>
      <c r="G3110" s="199"/>
      <c r="H3110" s="201" t="s">
        <v>19</v>
      </c>
      <c r="I3110" s="203"/>
      <c r="J3110" s="199"/>
      <c r="K3110" s="199"/>
      <c r="L3110" s="204"/>
      <c r="M3110" s="205"/>
      <c r="N3110" s="206"/>
      <c r="O3110" s="206"/>
      <c r="P3110" s="206"/>
      <c r="Q3110" s="206"/>
      <c r="R3110" s="206"/>
      <c r="S3110" s="206"/>
      <c r="T3110" s="207"/>
      <c r="AT3110" s="208" t="s">
        <v>154</v>
      </c>
      <c r="AU3110" s="208" t="s">
        <v>78</v>
      </c>
      <c r="AV3110" s="13" t="s">
        <v>74</v>
      </c>
      <c r="AW3110" s="13" t="s">
        <v>31</v>
      </c>
      <c r="AX3110" s="13" t="s">
        <v>69</v>
      </c>
      <c r="AY3110" s="208" t="s">
        <v>144</v>
      </c>
    </row>
    <row r="3111" spans="1:65" s="14" customFormat="1" ht="10.199999999999999">
      <c r="B3111" s="209"/>
      <c r="C3111" s="210"/>
      <c r="D3111" s="200" t="s">
        <v>154</v>
      </c>
      <c r="E3111" s="211" t="s">
        <v>19</v>
      </c>
      <c r="F3111" s="212" t="s">
        <v>3378</v>
      </c>
      <c r="G3111" s="210"/>
      <c r="H3111" s="213">
        <v>145.6</v>
      </c>
      <c r="I3111" s="214"/>
      <c r="J3111" s="210"/>
      <c r="K3111" s="210"/>
      <c r="L3111" s="215"/>
      <c r="M3111" s="216"/>
      <c r="N3111" s="217"/>
      <c r="O3111" s="217"/>
      <c r="P3111" s="217"/>
      <c r="Q3111" s="217"/>
      <c r="R3111" s="217"/>
      <c r="S3111" s="217"/>
      <c r="T3111" s="218"/>
      <c r="AT3111" s="219" t="s">
        <v>154</v>
      </c>
      <c r="AU3111" s="219" t="s">
        <v>78</v>
      </c>
      <c r="AV3111" s="14" t="s">
        <v>78</v>
      </c>
      <c r="AW3111" s="14" t="s">
        <v>31</v>
      </c>
      <c r="AX3111" s="14" t="s">
        <v>69</v>
      </c>
      <c r="AY3111" s="219" t="s">
        <v>144</v>
      </c>
    </row>
    <row r="3112" spans="1:65" s="14" customFormat="1" ht="10.199999999999999">
      <c r="B3112" s="209"/>
      <c r="C3112" s="210"/>
      <c r="D3112" s="200" t="s">
        <v>154</v>
      </c>
      <c r="E3112" s="211" t="s">
        <v>19</v>
      </c>
      <c r="F3112" s="212" t="s">
        <v>3379</v>
      </c>
      <c r="G3112" s="210"/>
      <c r="H3112" s="213">
        <v>47.12</v>
      </c>
      <c r="I3112" s="214"/>
      <c r="J3112" s="210"/>
      <c r="K3112" s="210"/>
      <c r="L3112" s="215"/>
      <c r="M3112" s="216"/>
      <c r="N3112" s="217"/>
      <c r="O3112" s="217"/>
      <c r="P3112" s="217"/>
      <c r="Q3112" s="217"/>
      <c r="R3112" s="217"/>
      <c r="S3112" s="217"/>
      <c r="T3112" s="218"/>
      <c r="AT3112" s="219" t="s">
        <v>154</v>
      </c>
      <c r="AU3112" s="219" t="s">
        <v>78</v>
      </c>
      <c r="AV3112" s="14" t="s">
        <v>78</v>
      </c>
      <c r="AW3112" s="14" t="s">
        <v>31</v>
      </c>
      <c r="AX3112" s="14" t="s">
        <v>69</v>
      </c>
      <c r="AY3112" s="219" t="s">
        <v>144</v>
      </c>
    </row>
    <row r="3113" spans="1:65" s="14" customFormat="1" ht="10.199999999999999">
      <c r="B3113" s="209"/>
      <c r="C3113" s="210"/>
      <c r="D3113" s="200" t="s">
        <v>154</v>
      </c>
      <c r="E3113" s="211" t="s">
        <v>19</v>
      </c>
      <c r="F3113" s="212" t="s">
        <v>3380</v>
      </c>
      <c r="G3113" s="210"/>
      <c r="H3113" s="213">
        <v>23.52</v>
      </c>
      <c r="I3113" s="214"/>
      <c r="J3113" s="210"/>
      <c r="K3113" s="210"/>
      <c r="L3113" s="215"/>
      <c r="M3113" s="216"/>
      <c r="N3113" s="217"/>
      <c r="O3113" s="217"/>
      <c r="P3113" s="217"/>
      <c r="Q3113" s="217"/>
      <c r="R3113" s="217"/>
      <c r="S3113" s="217"/>
      <c r="T3113" s="218"/>
      <c r="AT3113" s="219" t="s">
        <v>154</v>
      </c>
      <c r="AU3113" s="219" t="s">
        <v>78</v>
      </c>
      <c r="AV3113" s="14" t="s">
        <v>78</v>
      </c>
      <c r="AW3113" s="14" t="s">
        <v>31</v>
      </c>
      <c r="AX3113" s="14" t="s">
        <v>69</v>
      </c>
      <c r="AY3113" s="219" t="s">
        <v>144</v>
      </c>
    </row>
    <row r="3114" spans="1:65" s="15" customFormat="1" ht="10.199999999999999">
      <c r="B3114" s="220"/>
      <c r="C3114" s="221"/>
      <c r="D3114" s="200" t="s">
        <v>154</v>
      </c>
      <c r="E3114" s="222" t="s">
        <v>19</v>
      </c>
      <c r="F3114" s="223" t="s">
        <v>158</v>
      </c>
      <c r="G3114" s="221"/>
      <c r="H3114" s="224">
        <v>261.90699999999998</v>
      </c>
      <c r="I3114" s="225"/>
      <c r="J3114" s="221"/>
      <c r="K3114" s="221"/>
      <c r="L3114" s="226"/>
      <c r="M3114" s="227"/>
      <c r="N3114" s="228"/>
      <c r="O3114" s="228"/>
      <c r="P3114" s="228"/>
      <c r="Q3114" s="228"/>
      <c r="R3114" s="228"/>
      <c r="S3114" s="228"/>
      <c r="T3114" s="229"/>
      <c r="AT3114" s="230" t="s">
        <v>154</v>
      </c>
      <c r="AU3114" s="230" t="s">
        <v>78</v>
      </c>
      <c r="AV3114" s="15" t="s">
        <v>106</v>
      </c>
      <c r="AW3114" s="15" t="s">
        <v>31</v>
      </c>
      <c r="AX3114" s="15" t="s">
        <v>74</v>
      </c>
      <c r="AY3114" s="230" t="s">
        <v>144</v>
      </c>
    </row>
    <row r="3115" spans="1:65" s="2" customFormat="1" ht="16.5" customHeight="1">
      <c r="A3115" s="36"/>
      <c r="B3115" s="37"/>
      <c r="C3115" s="180" t="s">
        <v>3381</v>
      </c>
      <c r="D3115" s="180" t="s">
        <v>146</v>
      </c>
      <c r="E3115" s="181" t="s">
        <v>3382</v>
      </c>
      <c r="F3115" s="182" t="s">
        <v>3383</v>
      </c>
      <c r="G3115" s="183" t="s">
        <v>232</v>
      </c>
      <c r="H3115" s="184">
        <v>261.90699999999998</v>
      </c>
      <c r="I3115" s="185"/>
      <c r="J3115" s="186">
        <f>ROUND(I3115*H3115,2)</f>
        <v>0</v>
      </c>
      <c r="K3115" s="182" t="s">
        <v>150</v>
      </c>
      <c r="L3115" s="41"/>
      <c r="M3115" s="187" t="s">
        <v>19</v>
      </c>
      <c r="N3115" s="188" t="s">
        <v>40</v>
      </c>
      <c r="O3115" s="66"/>
      <c r="P3115" s="189">
        <f>O3115*H3115</f>
        <v>0</v>
      </c>
      <c r="Q3115" s="189">
        <v>2.9E-4</v>
      </c>
      <c r="R3115" s="189">
        <f>Q3115*H3115</f>
        <v>7.5953029999999991E-2</v>
      </c>
      <c r="S3115" s="189">
        <v>0</v>
      </c>
      <c r="T3115" s="190">
        <f>S3115*H3115</f>
        <v>0</v>
      </c>
      <c r="U3115" s="36"/>
      <c r="V3115" s="36"/>
      <c r="W3115" s="36"/>
      <c r="X3115" s="36"/>
      <c r="Y3115" s="36"/>
      <c r="Z3115" s="36"/>
      <c r="AA3115" s="36"/>
      <c r="AB3115" s="36"/>
      <c r="AC3115" s="36"/>
      <c r="AD3115" s="36"/>
      <c r="AE3115" s="36"/>
      <c r="AR3115" s="191" t="s">
        <v>542</v>
      </c>
      <c r="AT3115" s="191" t="s">
        <v>146</v>
      </c>
      <c r="AU3115" s="191" t="s">
        <v>78</v>
      </c>
      <c r="AY3115" s="19" t="s">
        <v>144</v>
      </c>
      <c r="BE3115" s="192">
        <f>IF(N3115="základní",J3115,0)</f>
        <v>0</v>
      </c>
      <c r="BF3115" s="192">
        <f>IF(N3115="snížená",J3115,0)</f>
        <v>0</v>
      </c>
      <c r="BG3115" s="192">
        <f>IF(N3115="zákl. přenesená",J3115,0)</f>
        <v>0</v>
      </c>
      <c r="BH3115" s="192">
        <f>IF(N3115="sníž. přenesená",J3115,0)</f>
        <v>0</v>
      </c>
      <c r="BI3115" s="192">
        <f>IF(N3115="nulová",J3115,0)</f>
        <v>0</v>
      </c>
      <c r="BJ3115" s="19" t="s">
        <v>74</v>
      </c>
      <c r="BK3115" s="192">
        <f>ROUND(I3115*H3115,2)</f>
        <v>0</v>
      </c>
      <c r="BL3115" s="19" t="s">
        <v>542</v>
      </c>
      <c r="BM3115" s="191" t="s">
        <v>3384</v>
      </c>
    </row>
    <row r="3116" spans="1:65" s="2" customFormat="1" ht="10.199999999999999">
      <c r="A3116" s="36"/>
      <c r="B3116" s="37"/>
      <c r="C3116" s="38"/>
      <c r="D3116" s="193" t="s">
        <v>152</v>
      </c>
      <c r="E3116" s="38"/>
      <c r="F3116" s="194" t="s">
        <v>3385</v>
      </c>
      <c r="G3116" s="38"/>
      <c r="H3116" s="38"/>
      <c r="I3116" s="195"/>
      <c r="J3116" s="38"/>
      <c r="K3116" s="38"/>
      <c r="L3116" s="41"/>
      <c r="M3116" s="196"/>
      <c r="N3116" s="197"/>
      <c r="O3116" s="66"/>
      <c r="P3116" s="66"/>
      <c r="Q3116" s="66"/>
      <c r="R3116" s="66"/>
      <c r="S3116" s="66"/>
      <c r="T3116" s="67"/>
      <c r="U3116" s="36"/>
      <c r="V3116" s="36"/>
      <c r="W3116" s="36"/>
      <c r="X3116" s="36"/>
      <c r="Y3116" s="36"/>
      <c r="Z3116" s="36"/>
      <c r="AA3116" s="36"/>
      <c r="AB3116" s="36"/>
      <c r="AC3116" s="36"/>
      <c r="AD3116" s="36"/>
      <c r="AE3116" s="36"/>
      <c r="AT3116" s="19" t="s">
        <v>152</v>
      </c>
      <c r="AU3116" s="19" t="s">
        <v>78</v>
      </c>
    </row>
    <row r="3117" spans="1:65" s="13" customFormat="1" ht="10.199999999999999">
      <c r="B3117" s="198"/>
      <c r="C3117" s="199"/>
      <c r="D3117" s="200" t="s">
        <v>154</v>
      </c>
      <c r="E3117" s="201" t="s">
        <v>19</v>
      </c>
      <c r="F3117" s="202" t="s">
        <v>2357</v>
      </c>
      <c r="G3117" s="199"/>
      <c r="H3117" s="201" t="s">
        <v>19</v>
      </c>
      <c r="I3117" s="203"/>
      <c r="J3117" s="199"/>
      <c r="K3117" s="199"/>
      <c r="L3117" s="204"/>
      <c r="M3117" s="205"/>
      <c r="N3117" s="206"/>
      <c r="O3117" s="206"/>
      <c r="P3117" s="206"/>
      <c r="Q3117" s="206"/>
      <c r="R3117" s="206"/>
      <c r="S3117" s="206"/>
      <c r="T3117" s="207"/>
      <c r="AT3117" s="208" t="s">
        <v>154</v>
      </c>
      <c r="AU3117" s="208" t="s">
        <v>78</v>
      </c>
      <c r="AV3117" s="13" t="s">
        <v>74</v>
      </c>
      <c r="AW3117" s="13" t="s">
        <v>31</v>
      </c>
      <c r="AX3117" s="13" t="s">
        <v>69</v>
      </c>
      <c r="AY3117" s="208" t="s">
        <v>144</v>
      </c>
    </row>
    <row r="3118" spans="1:65" s="14" customFormat="1" ht="10.199999999999999">
      <c r="B3118" s="209"/>
      <c r="C3118" s="210"/>
      <c r="D3118" s="200" t="s">
        <v>154</v>
      </c>
      <c r="E3118" s="211" t="s">
        <v>19</v>
      </c>
      <c r="F3118" s="212" t="s">
        <v>3375</v>
      </c>
      <c r="G3118" s="210"/>
      <c r="H3118" s="213">
        <v>11.231999999999999</v>
      </c>
      <c r="I3118" s="214"/>
      <c r="J3118" s="210"/>
      <c r="K3118" s="210"/>
      <c r="L3118" s="215"/>
      <c r="M3118" s="216"/>
      <c r="N3118" s="217"/>
      <c r="O3118" s="217"/>
      <c r="P3118" s="217"/>
      <c r="Q3118" s="217"/>
      <c r="R3118" s="217"/>
      <c r="S3118" s="217"/>
      <c r="T3118" s="218"/>
      <c r="AT3118" s="219" t="s">
        <v>154</v>
      </c>
      <c r="AU3118" s="219" t="s">
        <v>78</v>
      </c>
      <c r="AV3118" s="14" t="s">
        <v>78</v>
      </c>
      <c r="AW3118" s="14" t="s">
        <v>31</v>
      </c>
      <c r="AX3118" s="14" t="s">
        <v>69</v>
      </c>
      <c r="AY3118" s="219" t="s">
        <v>144</v>
      </c>
    </row>
    <row r="3119" spans="1:65" s="13" customFormat="1" ht="10.199999999999999">
      <c r="B3119" s="198"/>
      <c r="C3119" s="199"/>
      <c r="D3119" s="200" t="s">
        <v>154</v>
      </c>
      <c r="E3119" s="201" t="s">
        <v>19</v>
      </c>
      <c r="F3119" s="202" t="s">
        <v>2359</v>
      </c>
      <c r="G3119" s="199"/>
      <c r="H3119" s="201" t="s">
        <v>19</v>
      </c>
      <c r="I3119" s="203"/>
      <c r="J3119" s="199"/>
      <c r="K3119" s="199"/>
      <c r="L3119" s="204"/>
      <c r="M3119" s="205"/>
      <c r="N3119" s="206"/>
      <c r="O3119" s="206"/>
      <c r="P3119" s="206"/>
      <c r="Q3119" s="206"/>
      <c r="R3119" s="206"/>
      <c r="S3119" s="206"/>
      <c r="T3119" s="207"/>
      <c r="AT3119" s="208" t="s">
        <v>154</v>
      </c>
      <c r="AU3119" s="208" t="s">
        <v>78</v>
      </c>
      <c r="AV3119" s="13" t="s">
        <v>74</v>
      </c>
      <c r="AW3119" s="13" t="s">
        <v>31</v>
      </c>
      <c r="AX3119" s="13" t="s">
        <v>69</v>
      </c>
      <c r="AY3119" s="208" t="s">
        <v>144</v>
      </c>
    </row>
    <row r="3120" spans="1:65" s="14" customFormat="1" ht="10.199999999999999">
      <c r="B3120" s="209"/>
      <c r="C3120" s="210"/>
      <c r="D3120" s="200" t="s">
        <v>154</v>
      </c>
      <c r="E3120" s="211" t="s">
        <v>19</v>
      </c>
      <c r="F3120" s="212" t="s">
        <v>3376</v>
      </c>
      <c r="G3120" s="210"/>
      <c r="H3120" s="213">
        <v>34.435000000000002</v>
      </c>
      <c r="I3120" s="214"/>
      <c r="J3120" s="210"/>
      <c r="K3120" s="210"/>
      <c r="L3120" s="215"/>
      <c r="M3120" s="216"/>
      <c r="N3120" s="217"/>
      <c r="O3120" s="217"/>
      <c r="P3120" s="217"/>
      <c r="Q3120" s="217"/>
      <c r="R3120" s="217"/>
      <c r="S3120" s="217"/>
      <c r="T3120" s="218"/>
      <c r="AT3120" s="219" t="s">
        <v>154</v>
      </c>
      <c r="AU3120" s="219" t="s">
        <v>78</v>
      </c>
      <c r="AV3120" s="14" t="s">
        <v>78</v>
      </c>
      <c r="AW3120" s="14" t="s">
        <v>31</v>
      </c>
      <c r="AX3120" s="14" t="s">
        <v>69</v>
      </c>
      <c r="AY3120" s="219" t="s">
        <v>144</v>
      </c>
    </row>
    <row r="3121" spans="1:65" s="13" customFormat="1" ht="10.199999999999999">
      <c r="B3121" s="198"/>
      <c r="C3121" s="199"/>
      <c r="D3121" s="200" t="s">
        <v>154</v>
      </c>
      <c r="E3121" s="201" t="s">
        <v>19</v>
      </c>
      <c r="F3121" s="202" t="s">
        <v>2361</v>
      </c>
      <c r="G3121" s="199"/>
      <c r="H3121" s="201" t="s">
        <v>19</v>
      </c>
      <c r="I3121" s="203"/>
      <c r="J3121" s="199"/>
      <c r="K3121" s="199"/>
      <c r="L3121" s="204"/>
      <c r="M3121" s="205"/>
      <c r="N3121" s="206"/>
      <c r="O3121" s="206"/>
      <c r="P3121" s="206"/>
      <c r="Q3121" s="206"/>
      <c r="R3121" s="206"/>
      <c r="S3121" s="206"/>
      <c r="T3121" s="207"/>
      <c r="AT3121" s="208" t="s">
        <v>154</v>
      </c>
      <c r="AU3121" s="208" t="s">
        <v>78</v>
      </c>
      <c r="AV3121" s="13" t="s">
        <v>74</v>
      </c>
      <c r="AW3121" s="13" t="s">
        <v>31</v>
      </c>
      <c r="AX3121" s="13" t="s">
        <v>69</v>
      </c>
      <c r="AY3121" s="208" t="s">
        <v>144</v>
      </c>
    </row>
    <row r="3122" spans="1:65" s="14" customFormat="1" ht="10.199999999999999">
      <c r="B3122" s="209"/>
      <c r="C3122" s="210"/>
      <c r="D3122" s="200" t="s">
        <v>154</v>
      </c>
      <c r="E3122" s="211" t="s">
        <v>19</v>
      </c>
      <c r="F3122" s="212" t="s">
        <v>3378</v>
      </c>
      <c r="G3122" s="210"/>
      <c r="H3122" s="213">
        <v>145.6</v>
      </c>
      <c r="I3122" s="214"/>
      <c r="J3122" s="210"/>
      <c r="K3122" s="210"/>
      <c r="L3122" s="215"/>
      <c r="M3122" s="216"/>
      <c r="N3122" s="217"/>
      <c r="O3122" s="217"/>
      <c r="P3122" s="217"/>
      <c r="Q3122" s="217"/>
      <c r="R3122" s="217"/>
      <c r="S3122" s="217"/>
      <c r="T3122" s="218"/>
      <c r="AT3122" s="219" t="s">
        <v>154</v>
      </c>
      <c r="AU3122" s="219" t="s">
        <v>78</v>
      </c>
      <c r="AV3122" s="14" t="s">
        <v>78</v>
      </c>
      <c r="AW3122" s="14" t="s">
        <v>31</v>
      </c>
      <c r="AX3122" s="14" t="s">
        <v>69</v>
      </c>
      <c r="AY3122" s="219" t="s">
        <v>144</v>
      </c>
    </row>
    <row r="3123" spans="1:65" s="14" customFormat="1" ht="10.199999999999999">
      <c r="B3123" s="209"/>
      <c r="C3123" s="210"/>
      <c r="D3123" s="200" t="s">
        <v>154</v>
      </c>
      <c r="E3123" s="211" t="s">
        <v>19</v>
      </c>
      <c r="F3123" s="212" t="s">
        <v>3379</v>
      </c>
      <c r="G3123" s="210"/>
      <c r="H3123" s="213">
        <v>47.12</v>
      </c>
      <c r="I3123" s="214"/>
      <c r="J3123" s="210"/>
      <c r="K3123" s="210"/>
      <c r="L3123" s="215"/>
      <c r="M3123" s="216"/>
      <c r="N3123" s="217"/>
      <c r="O3123" s="217"/>
      <c r="P3123" s="217"/>
      <c r="Q3123" s="217"/>
      <c r="R3123" s="217"/>
      <c r="S3123" s="217"/>
      <c r="T3123" s="218"/>
      <c r="AT3123" s="219" t="s">
        <v>154</v>
      </c>
      <c r="AU3123" s="219" t="s">
        <v>78</v>
      </c>
      <c r="AV3123" s="14" t="s">
        <v>78</v>
      </c>
      <c r="AW3123" s="14" t="s">
        <v>31</v>
      </c>
      <c r="AX3123" s="14" t="s">
        <v>69</v>
      </c>
      <c r="AY3123" s="219" t="s">
        <v>144</v>
      </c>
    </row>
    <row r="3124" spans="1:65" s="14" customFormat="1" ht="10.199999999999999">
      <c r="B3124" s="209"/>
      <c r="C3124" s="210"/>
      <c r="D3124" s="200" t="s">
        <v>154</v>
      </c>
      <c r="E3124" s="211" t="s">
        <v>19</v>
      </c>
      <c r="F3124" s="212" t="s">
        <v>3380</v>
      </c>
      <c r="G3124" s="210"/>
      <c r="H3124" s="213">
        <v>23.52</v>
      </c>
      <c r="I3124" s="214"/>
      <c r="J3124" s="210"/>
      <c r="K3124" s="210"/>
      <c r="L3124" s="215"/>
      <c r="M3124" s="216"/>
      <c r="N3124" s="217"/>
      <c r="O3124" s="217"/>
      <c r="P3124" s="217"/>
      <c r="Q3124" s="217"/>
      <c r="R3124" s="217"/>
      <c r="S3124" s="217"/>
      <c r="T3124" s="218"/>
      <c r="AT3124" s="219" t="s">
        <v>154</v>
      </c>
      <c r="AU3124" s="219" t="s">
        <v>78</v>
      </c>
      <c r="AV3124" s="14" t="s">
        <v>78</v>
      </c>
      <c r="AW3124" s="14" t="s">
        <v>31</v>
      </c>
      <c r="AX3124" s="14" t="s">
        <v>69</v>
      </c>
      <c r="AY3124" s="219" t="s">
        <v>144</v>
      </c>
    </row>
    <row r="3125" spans="1:65" s="15" customFormat="1" ht="10.199999999999999">
      <c r="B3125" s="220"/>
      <c r="C3125" s="221"/>
      <c r="D3125" s="200" t="s">
        <v>154</v>
      </c>
      <c r="E3125" s="222" t="s">
        <v>19</v>
      </c>
      <c r="F3125" s="223" t="s">
        <v>158</v>
      </c>
      <c r="G3125" s="221"/>
      <c r="H3125" s="224">
        <v>261.90699999999998</v>
      </c>
      <c r="I3125" s="225"/>
      <c r="J3125" s="221"/>
      <c r="K3125" s="221"/>
      <c r="L3125" s="226"/>
      <c r="M3125" s="227"/>
      <c r="N3125" s="228"/>
      <c r="O3125" s="228"/>
      <c r="P3125" s="228"/>
      <c r="Q3125" s="228"/>
      <c r="R3125" s="228"/>
      <c r="S3125" s="228"/>
      <c r="T3125" s="229"/>
      <c r="AT3125" s="230" t="s">
        <v>154</v>
      </c>
      <c r="AU3125" s="230" t="s">
        <v>78</v>
      </c>
      <c r="AV3125" s="15" t="s">
        <v>106</v>
      </c>
      <c r="AW3125" s="15" t="s">
        <v>31</v>
      </c>
      <c r="AX3125" s="15" t="s">
        <v>74</v>
      </c>
      <c r="AY3125" s="230" t="s">
        <v>144</v>
      </c>
    </row>
    <row r="3126" spans="1:65" s="2" customFormat="1" ht="16.5" customHeight="1">
      <c r="A3126" s="36"/>
      <c r="B3126" s="37"/>
      <c r="C3126" s="180" t="s">
        <v>3386</v>
      </c>
      <c r="D3126" s="180" t="s">
        <v>146</v>
      </c>
      <c r="E3126" s="181" t="s">
        <v>3387</v>
      </c>
      <c r="F3126" s="182" t="s">
        <v>3388</v>
      </c>
      <c r="G3126" s="183" t="s">
        <v>232</v>
      </c>
      <c r="H3126" s="184">
        <v>51.524999999999999</v>
      </c>
      <c r="I3126" s="185"/>
      <c r="J3126" s="186">
        <f>ROUND(I3126*H3126,2)</f>
        <v>0</v>
      </c>
      <c r="K3126" s="182" t="s">
        <v>150</v>
      </c>
      <c r="L3126" s="41"/>
      <c r="M3126" s="187" t="s">
        <v>19</v>
      </c>
      <c r="N3126" s="188" t="s">
        <v>40</v>
      </c>
      <c r="O3126" s="66"/>
      <c r="P3126" s="189">
        <f>O3126*H3126</f>
        <v>0</v>
      </c>
      <c r="Q3126" s="189">
        <v>1.3999999999999999E-4</v>
      </c>
      <c r="R3126" s="189">
        <f>Q3126*H3126</f>
        <v>7.2134999999999994E-3</v>
      </c>
      <c r="S3126" s="189">
        <v>0</v>
      </c>
      <c r="T3126" s="190">
        <f>S3126*H3126</f>
        <v>0</v>
      </c>
      <c r="U3126" s="36"/>
      <c r="V3126" s="36"/>
      <c r="W3126" s="36"/>
      <c r="X3126" s="36"/>
      <c r="Y3126" s="36"/>
      <c r="Z3126" s="36"/>
      <c r="AA3126" s="36"/>
      <c r="AB3126" s="36"/>
      <c r="AC3126" s="36"/>
      <c r="AD3126" s="36"/>
      <c r="AE3126" s="36"/>
      <c r="AR3126" s="191" t="s">
        <v>542</v>
      </c>
      <c r="AT3126" s="191" t="s">
        <v>146</v>
      </c>
      <c r="AU3126" s="191" t="s">
        <v>78</v>
      </c>
      <c r="AY3126" s="19" t="s">
        <v>144</v>
      </c>
      <c r="BE3126" s="192">
        <f>IF(N3126="základní",J3126,0)</f>
        <v>0</v>
      </c>
      <c r="BF3126" s="192">
        <f>IF(N3126="snížená",J3126,0)</f>
        <v>0</v>
      </c>
      <c r="BG3126" s="192">
        <f>IF(N3126="zákl. přenesená",J3126,0)</f>
        <v>0</v>
      </c>
      <c r="BH3126" s="192">
        <f>IF(N3126="sníž. přenesená",J3126,0)</f>
        <v>0</v>
      </c>
      <c r="BI3126" s="192">
        <f>IF(N3126="nulová",J3126,0)</f>
        <v>0</v>
      </c>
      <c r="BJ3126" s="19" t="s">
        <v>74</v>
      </c>
      <c r="BK3126" s="192">
        <f>ROUND(I3126*H3126,2)</f>
        <v>0</v>
      </c>
      <c r="BL3126" s="19" t="s">
        <v>542</v>
      </c>
      <c r="BM3126" s="191" t="s">
        <v>3389</v>
      </c>
    </row>
    <row r="3127" spans="1:65" s="2" customFormat="1" ht="10.199999999999999">
      <c r="A3127" s="36"/>
      <c r="B3127" s="37"/>
      <c r="C3127" s="38"/>
      <c r="D3127" s="193" t="s">
        <v>152</v>
      </c>
      <c r="E3127" s="38"/>
      <c r="F3127" s="194" t="s">
        <v>3390</v>
      </c>
      <c r="G3127" s="38"/>
      <c r="H3127" s="38"/>
      <c r="I3127" s="195"/>
      <c r="J3127" s="38"/>
      <c r="K3127" s="38"/>
      <c r="L3127" s="41"/>
      <c r="M3127" s="196"/>
      <c r="N3127" s="197"/>
      <c r="O3127" s="66"/>
      <c r="P3127" s="66"/>
      <c r="Q3127" s="66"/>
      <c r="R3127" s="66"/>
      <c r="S3127" s="66"/>
      <c r="T3127" s="67"/>
      <c r="U3127" s="36"/>
      <c r="V3127" s="36"/>
      <c r="W3127" s="36"/>
      <c r="X3127" s="36"/>
      <c r="Y3127" s="36"/>
      <c r="Z3127" s="36"/>
      <c r="AA3127" s="36"/>
      <c r="AB3127" s="36"/>
      <c r="AC3127" s="36"/>
      <c r="AD3127" s="36"/>
      <c r="AE3127" s="36"/>
      <c r="AT3127" s="19" t="s">
        <v>152</v>
      </c>
      <c r="AU3127" s="19" t="s">
        <v>78</v>
      </c>
    </row>
    <row r="3128" spans="1:65" s="13" customFormat="1" ht="10.199999999999999">
      <c r="B3128" s="198"/>
      <c r="C3128" s="199"/>
      <c r="D3128" s="200" t="s">
        <v>154</v>
      </c>
      <c r="E3128" s="201" t="s">
        <v>19</v>
      </c>
      <c r="F3128" s="202" t="s">
        <v>2359</v>
      </c>
      <c r="G3128" s="199"/>
      <c r="H3128" s="201" t="s">
        <v>19</v>
      </c>
      <c r="I3128" s="203"/>
      <c r="J3128" s="199"/>
      <c r="K3128" s="199"/>
      <c r="L3128" s="204"/>
      <c r="M3128" s="205"/>
      <c r="N3128" s="206"/>
      <c r="O3128" s="206"/>
      <c r="P3128" s="206"/>
      <c r="Q3128" s="206"/>
      <c r="R3128" s="206"/>
      <c r="S3128" s="206"/>
      <c r="T3128" s="207"/>
      <c r="AT3128" s="208" t="s">
        <v>154</v>
      </c>
      <c r="AU3128" s="208" t="s">
        <v>78</v>
      </c>
      <c r="AV3128" s="13" t="s">
        <v>74</v>
      </c>
      <c r="AW3128" s="13" t="s">
        <v>31</v>
      </c>
      <c r="AX3128" s="13" t="s">
        <v>69</v>
      </c>
      <c r="AY3128" s="208" t="s">
        <v>144</v>
      </c>
    </row>
    <row r="3129" spans="1:65" s="14" customFormat="1" ht="10.199999999999999">
      <c r="B3129" s="209"/>
      <c r="C3129" s="210"/>
      <c r="D3129" s="200" t="s">
        <v>154</v>
      </c>
      <c r="E3129" s="211" t="s">
        <v>19</v>
      </c>
      <c r="F3129" s="212" t="s">
        <v>3391</v>
      </c>
      <c r="G3129" s="210"/>
      <c r="H3129" s="213">
        <v>8.64</v>
      </c>
      <c r="I3129" s="214"/>
      <c r="J3129" s="210"/>
      <c r="K3129" s="210"/>
      <c r="L3129" s="215"/>
      <c r="M3129" s="216"/>
      <c r="N3129" s="217"/>
      <c r="O3129" s="217"/>
      <c r="P3129" s="217"/>
      <c r="Q3129" s="217"/>
      <c r="R3129" s="217"/>
      <c r="S3129" s="217"/>
      <c r="T3129" s="218"/>
      <c r="AT3129" s="219" t="s">
        <v>154</v>
      </c>
      <c r="AU3129" s="219" t="s">
        <v>78</v>
      </c>
      <c r="AV3129" s="14" t="s">
        <v>78</v>
      </c>
      <c r="AW3129" s="14" t="s">
        <v>31</v>
      </c>
      <c r="AX3129" s="14" t="s">
        <v>69</v>
      </c>
      <c r="AY3129" s="219" t="s">
        <v>144</v>
      </c>
    </row>
    <row r="3130" spans="1:65" s="13" customFormat="1" ht="10.199999999999999">
      <c r="B3130" s="198"/>
      <c r="C3130" s="199"/>
      <c r="D3130" s="200" t="s">
        <v>154</v>
      </c>
      <c r="E3130" s="201" t="s">
        <v>19</v>
      </c>
      <c r="F3130" s="202" t="s">
        <v>2361</v>
      </c>
      <c r="G3130" s="199"/>
      <c r="H3130" s="201" t="s">
        <v>19</v>
      </c>
      <c r="I3130" s="203"/>
      <c r="J3130" s="199"/>
      <c r="K3130" s="199"/>
      <c r="L3130" s="204"/>
      <c r="M3130" s="205"/>
      <c r="N3130" s="206"/>
      <c r="O3130" s="206"/>
      <c r="P3130" s="206"/>
      <c r="Q3130" s="206"/>
      <c r="R3130" s="206"/>
      <c r="S3130" s="206"/>
      <c r="T3130" s="207"/>
      <c r="AT3130" s="208" t="s">
        <v>154</v>
      </c>
      <c r="AU3130" s="208" t="s">
        <v>78</v>
      </c>
      <c r="AV3130" s="13" t="s">
        <v>74</v>
      </c>
      <c r="AW3130" s="13" t="s">
        <v>31</v>
      </c>
      <c r="AX3130" s="13" t="s">
        <v>69</v>
      </c>
      <c r="AY3130" s="208" t="s">
        <v>144</v>
      </c>
    </row>
    <row r="3131" spans="1:65" s="13" customFormat="1" ht="10.199999999999999">
      <c r="B3131" s="198"/>
      <c r="C3131" s="199"/>
      <c r="D3131" s="200" t="s">
        <v>154</v>
      </c>
      <c r="E3131" s="201" t="s">
        <v>19</v>
      </c>
      <c r="F3131" s="202" t="s">
        <v>2390</v>
      </c>
      <c r="G3131" s="199"/>
      <c r="H3131" s="201" t="s">
        <v>19</v>
      </c>
      <c r="I3131" s="203"/>
      <c r="J3131" s="199"/>
      <c r="K3131" s="199"/>
      <c r="L3131" s="204"/>
      <c r="M3131" s="205"/>
      <c r="N3131" s="206"/>
      <c r="O3131" s="206"/>
      <c r="P3131" s="206"/>
      <c r="Q3131" s="206"/>
      <c r="R3131" s="206"/>
      <c r="S3131" s="206"/>
      <c r="T3131" s="207"/>
      <c r="AT3131" s="208" t="s">
        <v>154</v>
      </c>
      <c r="AU3131" s="208" t="s">
        <v>78</v>
      </c>
      <c r="AV3131" s="13" t="s">
        <v>74</v>
      </c>
      <c r="AW3131" s="13" t="s">
        <v>31</v>
      </c>
      <c r="AX3131" s="13" t="s">
        <v>69</v>
      </c>
      <c r="AY3131" s="208" t="s">
        <v>144</v>
      </c>
    </row>
    <row r="3132" spans="1:65" s="14" customFormat="1" ht="10.199999999999999">
      <c r="B3132" s="209"/>
      <c r="C3132" s="210"/>
      <c r="D3132" s="200" t="s">
        <v>154</v>
      </c>
      <c r="E3132" s="211" t="s">
        <v>19</v>
      </c>
      <c r="F3132" s="212" t="s">
        <v>3392</v>
      </c>
      <c r="G3132" s="210"/>
      <c r="H3132" s="213">
        <v>8.3330000000000002</v>
      </c>
      <c r="I3132" s="214"/>
      <c r="J3132" s="210"/>
      <c r="K3132" s="210"/>
      <c r="L3132" s="215"/>
      <c r="M3132" s="216"/>
      <c r="N3132" s="217"/>
      <c r="O3132" s="217"/>
      <c r="P3132" s="217"/>
      <c r="Q3132" s="217"/>
      <c r="R3132" s="217"/>
      <c r="S3132" s="217"/>
      <c r="T3132" s="218"/>
      <c r="AT3132" s="219" t="s">
        <v>154</v>
      </c>
      <c r="AU3132" s="219" t="s">
        <v>78</v>
      </c>
      <c r="AV3132" s="14" t="s">
        <v>78</v>
      </c>
      <c r="AW3132" s="14" t="s">
        <v>31</v>
      </c>
      <c r="AX3132" s="14" t="s">
        <v>69</v>
      </c>
      <c r="AY3132" s="219" t="s">
        <v>144</v>
      </c>
    </row>
    <row r="3133" spans="1:65" s="13" customFormat="1" ht="10.199999999999999">
      <c r="B3133" s="198"/>
      <c r="C3133" s="199"/>
      <c r="D3133" s="200" t="s">
        <v>154</v>
      </c>
      <c r="E3133" s="201" t="s">
        <v>19</v>
      </c>
      <c r="F3133" s="202" t="s">
        <v>2392</v>
      </c>
      <c r="G3133" s="199"/>
      <c r="H3133" s="201" t="s">
        <v>19</v>
      </c>
      <c r="I3133" s="203"/>
      <c r="J3133" s="199"/>
      <c r="K3133" s="199"/>
      <c r="L3133" s="204"/>
      <c r="M3133" s="205"/>
      <c r="N3133" s="206"/>
      <c r="O3133" s="206"/>
      <c r="P3133" s="206"/>
      <c r="Q3133" s="206"/>
      <c r="R3133" s="206"/>
      <c r="S3133" s="206"/>
      <c r="T3133" s="207"/>
      <c r="AT3133" s="208" t="s">
        <v>154</v>
      </c>
      <c r="AU3133" s="208" t="s">
        <v>78</v>
      </c>
      <c r="AV3133" s="13" t="s">
        <v>74</v>
      </c>
      <c r="AW3133" s="13" t="s">
        <v>31</v>
      </c>
      <c r="AX3133" s="13" t="s">
        <v>69</v>
      </c>
      <c r="AY3133" s="208" t="s">
        <v>144</v>
      </c>
    </row>
    <row r="3134" spans="1:65" s="14" customFormat="1" ht="10.199999999999999">
      <c r="B3134" s="209"/>
      <c r="C3134" s="210"/>
      <c r="D3134" s="200" t="s">
        <v>154</v>
      </c>
      <c r="E3134" s="211" t="s">
        <v>19</v>
      </c>
      <c r="F3134" s="212" t="s">
        <v>3393</v>
      </c>
      <c r="G3134" s="210"/>
      <c r="H3134" s="213">
        <v>9.1389999999999993</v>
      </c>
      <c r="I3134" s="214"/>
      <c r="J3134" s="210"/>
      <c r="K3134" s="210"/>
      <c r="L3134" s="215"/>
      <c r="M3134" s="216"/>
      <c r="N3134" s="217"/>
      <c r="O3134" s="217"/>
      <c r="P3134" s="217"/>
      <c r="Q3134" s="217"/>
      <c r="R3134" s="217"/>
      <c r="S3134" s="217"/>
      <c r="T3134" s="218"/>
      <c r="AT3134" s="219" t="s">
        <v>154</v>
      </c>
      <c r="AU3134" s="219" t="s">
        <v>78</v>
      </c>
      <c r="AV3134" s="14" t="s">
        <v>78</v>
      </c>
      <c r="AW3134" s="14" t="s">
        <v>31</v>
      </c>
      <c r="AX3134" s="14" t="s">
        <v>69</v>
      </c>
      <c r="AY3134" s="219" t="s">
        <v>144</v>
      </c>
    </row>
    <row r="3135" spans="1:65" s="14" customFormat="1" ht="10.199999999999999">
      <c r="B3135" s="209"/>
      <c r="C3135" s="210"/>
      <c r="D3135" s="200" t="s">
        <v>154</v>
      </c>
      <c r="E3135" s="211" t="s">
        <v>19</v>
      </c>
      <c r="F3135" s="212" t="s">
        <v>3394</v>
      </c>
      <c r="G3135" s="210"/>
      <c r="H3135" s="213">
        <v>3.1360000000000001</v>
      </c>
      <c r="I3135" s="214"/>
      <c r="J3135" s="210"/>
      <c r="K3135" s="210"/>
      <c r="L3135" s="215"/>
      <c r="M3135" s="216"/>
      <c r="N3135" s="217"/>
      <c r="O3135" s="217"/>
      <c r="P3135" s="217"/>
      <c r="Q3135" s="217"/>
      <c r="R3135" s="217"/>
      <c r="S3135" s="217"/>
      <c r="T3135" s="218"/>
      <c r="AT3135" s="219" t="s">
        <v>154</v>
      </c>
      <c r="AU3135" s="219" t="s">
        <v>78</v>
      </c>
      <c r="AV3135" s="14" t="s">
        <v>78</v>
      </c>
      <c r="AW3135" s="14" t="s">
        <v>31</v>
      </c>
      <c r="AX3135" s="14" t="s">
        <v>69</v>
      </c>
      <c r="AY3135" s="219" t="s">
        <v>144</v>
      </c>
    </row>
    <row r="3136" spans="1:65" s="14" customFormat="1" ht="10.199999999999999">
      <c r="B3136" s="209"/>
      <c r="C3136" s="210"/>
      <c r="D3136" s="200" t="s">
        <v>154</v>
      </c>
      <c r="E3136" s="211" t="s">
        <v>19</v>
      </c>
      <c r="F3136" s="212" t="s">
        <v>3395</v>
      </c>
      <c r="G3136" s="210"/>
      <c r="H3136" s="213">
        <v>3.1920000000000002</v>
      </c>
      <c r="I3136" s="214"/>
      <c r="J3136" s="210"/>
      <c r="K3136" s="210"/>
      <c r="L3136" s="215"/>
      <c r="M3136" s="216"/>
      <c r="N3136" s="217"/>
      <c r="O3136" s="217"/>
      <c r="P3136" s="217"/>
      <c r="Q3136" s="217"/>
      <c r="R3136" s="217"/>
      <c r="S3136" s="217"/>
      <c r="T3136" s="218"/>
      <c r="AT3136" s="219" t="s">
        <v>154</v>
      </c>
      <c r="AU3136" s="219" t="s">
        <v>78</v>
      </c>
      <c r="AV3136" s="14" t="s">
        <v>78</v>
      </c>
      <c r="AW3136" s="14" t="s">
        <v>31</v>
      </c>
      <c r="AX3136" s="14" t="s">
        <v>69</v>
      </c>
      <c r="AY3136" s="219" t="s">
        <v>144</v>
      </c>
    </row>
    <row r="3137" spans="1:65" s="13" customFormat="1" ht="10.199999999999999">
      <c r="B3137" s="198"/>
      <c r="C3137" s="199"/>
      <c r="D3137" s="200" t="s">
        <v>154</v>
      </c>
      <c r="E3137" s="201" t="s">
        <v>19</v>
      </c>
      <c r="F3137" s="202" t="s">
        <v>2396</v>
      </c>
      <c r="G3137" s="199"/>
      <c r="H3137" s="201" t="s">
        <v>19</v>
      </c>
      <c r="I3137" s="203"/>
      <c r="J3137" s="199"/>
      <c r="K3137" s="199"/>
      <c r="L3137" s="204"/>
      <c r="M3137" s="205"/>
      <c r="N3137" s="206"/>
      <c r="O3137" s="206"/>
      <c r="P3137" s="206"/>
      <c r="Q3137" s="206"/>
      <c r="R3137" s="206"/>
      <c r="S3137" s="206"/>
      <c r="T3137" s="207"/>
      <c r="AT3137" s="208" t="s">
        <v>154</v>
      </c>
      <c r="AU3137" s="208" t="s">
        <v>78</v>
      </c>
      <c r="AV3137" s="13" t="s">
        <v>74</v>
      </c>
      <c r="AW3137" s="13" t="s">
        <v>31</v>
      </c>
      <c r="AX3137" s="13" t="s">
        <v>69</v>
      </c>
      <c r="AY3137" s="208" t="s">
        <v>144</v>
      </c>
    </row>
    <row r="3138" spans="1:65" s="14" customFormat="1" ht="10.199999999999999">
      <c r="B3138" s="209"/>
      <c r="C3138" s="210"/>
      <c r="D3138" s="200" t="s">
        <v>154</v>
      </c>
      <c r="E3138" s="211" t="s">
        <v>19</v>
      </c>
      <c r="F3138" s="212" t="s">
        <v>3396</v>
      </c>
      <c r="G3138" s="210"/>
      <c r="H3138" s="213">
        <v>7.8339999999999996</v>
      </c>
      <c r="I3138" s="214"/>
      <c r="J3138" s="210"/>
      <c r="K3138" s="210"/>
      <c r="L3138" s="215"/>
      <c r="M3138" s="216"/>
      <c r="N3138" s="217"/>
      <c r="O3138" s="217"/>
      <c r="P3138" s="217"/>
      <c r="Q3138" s="217"/>
      <c r="R3138" s="217"/>
      <c r="S3138" s="217"/>
      <c r="T3138" s="218"/>
      <c r="AT3138" s="219" t="s">
        <v>154</v>
      </c>
      <c r="AU3138" s="219" t="s">
        <v>78</v>
      </c>
      <c r="AV3138" s="14" t="s">
        <v>78</v>
      </c>
      <c r="AW3138" s="14" t="s">
        <v>31</v>
      </c>
      <c r="AX3138" s="14" t="s">
        <v>69</v>
      </c>
      <c r="AY3138" s="219" t="s">
        <v>144</v>
      </c>
    </row>
    <row r="3139" spans="1:65" s="14" customFormat="1" ht="10.199999999999999">
      <c r="B3139" s="209"/>
      <c r="C3139" s="210"/>
      <c r="D3139" s="200" t="s">
        <v>154</v>
      </c>
      <c r="E3139" s="211" t="s">
        <v>19</v>
      </c>
      <c r="F3139" s="212" t="s">
        <v>3397</v>
      </c>
      <c r="G3139" s="210"/>
      <c r="H3139" s="213">
        <v>11.250999999999999</v>
      </c>
      <c r="I3139" s="214"/>
      <c r="J3139" s="210"/>
      <c r="K3139" s="210"/>
      <c r="L3139" s="215"/>
      <c r="M3139" s="216"/>
      <c r="N3139" s="217"/>
      <c r="O3139" s="217"/>
      <c r="P3139" s="217"/>
      <c r="Q3139" s="217"/>
      <c r="R3139" s="217"/>
      <c r="S3139" s="217"/>
      <c r="T3139" s="218"/>
      <c r="AT3139" s="219" t="s">
        <v>154</v>
      </c>
      <c r="AU3139" s="219" t="s">
        <v>78</v>
      </c>
      <c r="AV3139" s="14" t="s">
        <v>78</v>
      </c>
      <c r="AW3139" s="14" t="s">
        <v>31</v>
      </c>
      <c r="AX3139" s="14" t="s">
        <v>69</v>
      </c>
      <c r="AY3139" s="219" t="s">
        <v>144</v>
      </c>
    </row>
    <row r="3140" spans="1:65" s="15" customFormat="1" ht="10.199999999999999">
      <c r="B3140" s="220"/>
      <c r="C3140" s="221"/>
      <c r="D3140" s="200" t="s">
        <v>154</v>
      </c>
      <c r="E3140" s="222" t="s">
        <v>19</v>
      </c>
      <c r="F3140" s="223" t="s">
        <v>158</v>
      </c>
      <c r="G3140" s="221"/>
      <c r="H3140" s="224">
        <v>51.524999999999999</v>
      </c>
      <c r="I3140" s="225"/>
      <c r="J3140" s="221"/>
      <c r="K3140" s="221"/>
      <c r="L3140" s="226"/>
      <c r="M3140" s="227"/>
      <c r="N3140" s="228"/>
      <c r="O3140" s="228"/>
      <c r="P3140" s="228"/>
      <c r="Q3140" s="228"/>
      <c r="R3140" s="228"/>
      <c r="S3140" s="228"/>
      <c r="T3140" s="229"/>
      <c r="AT3140" s="230" t="s">
        <v>154</v>
      </c>
      <c r="AU3140" s="230" t="s">
        <v>78</v>
      </c>
      <c r="AV3140" s="15" t="s">
        <v>106</v>
      </c>
      <c r="AW3140" s="15" t="s">
        <v>31</v>
      </c>
      <c r="AX3140" s="15" t="s">
        <v>74</v>
      </c>
      <c r="AY3140" s="230" t="s">
        <v>144</v>
      </c>
    </row>
    <row r="3141" spans="1:65" s="2" customFormat="1" ht="16.5" customHeight="1">
      <c r="A3141" s="36"/>
      <c r="B3141" s="37"/>
      <c r="C3141" s="180" t="s">
        <v>3398</v>
      </c>
      <c r="D3141" s="180" t="s">
        <v>146</v>
      </c>
      <c r="E3141" s="181" t="s">
        <v>3399</v>
      </c>
      <c r="F3141" s="182" t="s">
        <v>3400</v>
      </c>
      <c r="G3141" s="183" t="s">
        <v>232</v>
      </c>
      <c r="H3141" s="184">
        <v>40.603000000000002</v>
      </c>
      <c r="I3141" s="185"/>
      <c r="J3141" s="186">
        <f>ROUND(I3141*H3141,2)</f>
        <v>0</v>
      </c>
      <c r="K3141" s="182" t="s">
        <v>150</v>
      </c>
      <c r="L3141" s="41"/>
      <c r="M3141" s="187" t="s">
        <v>19</v>
      </c>
      <c r="N3141" s="188" t="s">
        <v>40</v>
      </c>
      <c r="O3141" s="66"/>
      <c r="P3141" s="189">
        <f>O3141*H3141</f>
        <v>0</v>
      </c>
      <c r="Q3141" s="189">
        <v>1.7000000000000001E-4</v>
      </c>
      <c r="R3141" s="189">
        <f>Q3141*H3141</f>
        <v>6.9025100000000006E-3</v>
      </c>
      <c r="S3141" s="189">
        <v>0</v>
      </c>
      <c r="T3141" s="190">
        <f>S3141*H3141</f>
        <v>0</v>
      </c>
      <c r="U3141" s="36"/>
      <c r="V3141" s="36"/>
      <c r="W3141" s="36"/>
      <c r="X3141" s="36"/>
      <c r="Y3141" s="36"/>
      <c r="Z3141" s="36"/>
      <c r="AA3141" s="36"/>
      <c r="AB3141" s="36"/>
      <c r="AC3141" s="36"/>
      <c r="AD3141" s="36"/>
      <c r="AE3141" s="36"/>
      <c r="AR3141" s="191" t="s">
        <v>542</v>
      </c>
      <c r="AT3141" s="191" t="s">
        <v>146</v>
      </c>
      <c r="AU3141" s="191" t="s">
        <v>78</v>
      </c>
      <c r="AY3141" s="19" t="s">
        <v>144</v>
      </c>
      <c r="BE3141" s="192">
        <f>IF(N3141="základní",J3141,0)</f>
        <v>0</v>
      </c>
      <c r="BF3141" s="192">
        <f>IF(N3141="snížená",J3141,0)</f>
        <v>0</v>
      </c>
      <c r="BG3141" s="192">
        <f>IF(N3141="zákl. přenesená",J3141,0)</f>
        <v>0</v>
      </c>
      <c r="BH3141" s="192">
        <f>IF(N3141="sníž. přenesená",J3141,0)</f>
        <v>0</v>
      </c>
      <c r="BI3141" s="192">
        <f>IF(N3141="nulová",J3141,0)</f>
        <v>0</v>
      </c>
      <c r="BJ3141" s="19" t="s">
        <v>74</v>
      </c>
      <c r="BK3141" s="192">
        <f>ROUND(I3141*H3141,2)</f>
        <v>0</v>
      </c>
      <c r="BL3141" s="19" t="s">
        <v>542</v>
      </c>
      <c r="BM3141" s="191" t="s">
        <v>3401</v>
      </c>
    </row>
    <row r="3142" spans="1:65" s="2" customFormat="1" ht="10.199999999999999">
      <c r="A3142" s="36"/>
      <c r="B3142" s="37"/>
      <c r="C3142" s="38"/>
      <c r="D3142" s="193" t="s">
        <v>152</v>
      </c>
      <c r="E3142" s="38"/>
      <c r="F3142" s="194" t="s">
        <v>3402</v>
      </c>
      <c r="G3142" s="38"/>
      <c r="H3142" s="38"/>
      <c r="I3142" s="195"/>
      <c r="J3142" s="38"/>
      <c r="K3142" s="38"/>
      <c r="L3142" s="41"/>
      <c r="M3142" s="196"/>
      <c r="N3142" s="197"/>
      <c r="O3142" s="66"/>
      <c r="P3142" s="66"/>
      <c r="Q3142" s="66"/>
      <c r="R3142" s="66"/>
      <c r="S3142" s="66"/>
      <c r="T3142" s="67"/>
      <c r="U3142" s="36"/>
      <c r="V3142" s="36"/>
      <c r="W3142" s="36"/>
      <c r="X3142" s="36"/>
      <c r="Y3142" s="36"/>
      <c r="Z3142" s="36"/>
      <c r="AA3142" s="36"/>
      <c r="AB3142" s="36"/>
      <c r="AC3142" s="36"/>
      <c r="AD3142" s="36"/>
      <c r="AE3142" s="36"/>
      <c r="AT3142" s="19" t="s">
        <v>152</v>
      </c>
      <c r="AU3142" s="19" t="s">
        <v>78</v>
      </c>
    </row>
    <row r="3143" spans="1:65" s="13" customFormat="1" ht="10.199999999999999">
      <c r="B3143" s="198"/>
      <c r="C3143" s="199"/>
      <c r="D3143" s="200" t="s">
        <v>154</v>
      </c>
      <c r="E3143" s="201" t="s">
        <v>19</v>
      </c>
      <c r="F3143" s="202" t="s">
        <v>3403</v>
      </c>
      <c r="G3143" s="199"/>
      <c r="H3143" s="201" t="s">
        <v>19</v>
      </c>
      <c r="I3143" s="203"/>
      <c r="J3143" s="199"/>
      <c r="K3143" s="199"/>
      <c r="L3143" s="204"/>
      <c r="M3143" s="205"/>
      <c r="N3143" s="206"/>
      <c r="O3143" s="206"/>
      <c r="P3143" s="206"/>
      <c r="Q3143" s="206"/>
      <c r="R3143" s="206"/>
      <c r="S3143" s="206"/>
      <c r="T3143" s="207"/>
      <c r="AT3143" s="208" t="s">
        <v>154</v>
      </c>
      <c r="AU3143" s="208" t="s">
        <v>78</v>
      </c>
      <c r="AV3143" s="13" t="s">
        <v>74</v>
      </c>
      <c r="AW3143" s="13" t="s">
        <v>31</v>
      </c>
      <c r="AX3143" s="13" t="s">
        <v>69</v>
      </c>
      <c r="AY3143" s="208" t="s">
        <v>144</v>
      </c>
    </row>
    <row r="3144" spans="1:65" s="13" customFormat="1" ht="10.199999999999999">
      <c r="B3144" s="198"/>
      <c r="C3144" s="199"/>
      <c r="D3144" s="200" t="s">
        <v>154</v>
      </c>
      <c r="E3144" s="201" t="s">
        <v>19</v>
      </c>
      <c r="F3144" s="202" t="s">
        <v>3404</v>
      </c>
      <c r="G3144" s="199"/>
      <c r="H3144" s="201" t="s">
        <v>19</v>
      </c>
      <c r="I3144" s="203"/>
      <c r="J3144" s="199"/>
      <c r="K3144" s="199"/>
      <c r="L3144" s="204"/>
      <c r="M3144" s="205"/>
      <c r="N3144" s="206"/>
      <c r="O3144" s="206"/>
      <c r="P3144" s="206"/>
      <c r="Q3144" s="206"/>
      <c r="R3144" s="206"/>
      <c r="S3144" s="206"/>
      <c r="T3144" s="207"/>
      <c r="AT3144" s="208" t="s">
        <v>154</v>
      </c>
      <c r="AU3144" s="208" t="s">
        <v>78</v>
      </c>
      <c r="AV3144" s="13" t="s">
        <v>74</v>
      </c>
      <c r="AW3144" s="13" t="s">
        <v>31</v>
      </c>
      <c r="AX3144" s="13" t="s">
        <v>69</v>
      </c>
      <c r="AY3144" s="208" t="s">
        <v>144</v>
      </c>
    </row>
    <row r="3145" spans="1:65" s="14" customFormat="1" ht="10.199999999999999">
      <c r="B3145" s="209"/>
      <c r="C3145" s="210"/>
      <c r="D3145" s="200" t="s">
        <v>154</v>
      </c>
      <c r="E3145" s="211" t="s">
        <v>19</v>
      </c>
      <c r="F3145" s="212" t="s">
        <v>3405</v>
      </c>
      <c r="G3145" s="210"/>
      <c r="H3145" s="213">
        <v>1.44</v>
      </c>
      <c r="I3145" s="214"/>
      <c r="J3145" s="210"/>
      <c r="K3145" s="210"/>
      <c r="L3145" s="215"/>
      <c r="M3145" s="216"/>
      <c r="N3145" s="217"/>
      <c r="O3145" s="217"/>
      <c r="P3145" s="217"/>
      <c r="Q3145" s="217"/>
      <c r="R3145" s="217"/>
      <c r="S3145" s="217"/>
      <c r="T3145" s="218"/>
      <c r="AT3145" s="219" t="s">
        <v>154</v>
      </c>
      <c r="AU3145" s="219" t="s">
        <v>78</v>
      </c>
      <c r="AV3145" s="14" t="s">
        <v>78</v>
      </c>
      <c r="AW3145" s="14" t="s">
        <v>31</v>
      </c>
      <c r="AX3145" s="14" t="s">
        <v>69</v>
      </c>
      <c r="AY3145" s="219" t="s">
        <v>144</v>
      </c>
    </row>
    <row r="3146" spans="1:65" s="13" customFormat="1" ht="10.199999999999999">
      <c r="B3146" s="198"/>
      <c r="C3146" s="199"/>
      <c r="D3146" s="200" t="s">
        <v>154</v>
      </c>
      <c r="E3146" s="201" t="s">
        <v>19</v>
      </c>
      <c r="F3146" s="202" t="s">
        <v>705</v>
      </c>
      <c r="G3146" s="199"/>
      <c r="H3146" s="201" t="s">
        <v>19</v>
      </c>
      <c r="I3146" s="203"/>
      <c r="J3146" s="199"/>
      <c r="K3146" s="199"/>
      <c r="L3146" s="204"/>
      <c r="M3146" s="205"/>
      <c r="N3146" s="206"/>
      <c r="O3146" s="206"/>
      <c r="P3146" s="206"/>
      <c r="Q3146" s="206"/>
      <c r="R3146" s="206"/>
      <c r="S3146" s="206"/>
      <c r="T3146" s="207"/>
      <c r="AT3146" s="208" t="s">
        <v>154</v>
      </c>
      <c r="AU3146" s="208" t="s">
        <v>78</v>
      </c>
      <c r="AV3146" s="13" t="s">
        <v>74</v>
      </c>
      <c r="AW3146" s="13" t="s">
        <v>31</v>
      </c>
      <c r="AX3146" s="13" t="s">
        <v>69</v>
      </c>
      <c r="AY3146" s="208" t="s">
        <v>144</v>
      </c>
    </row>
    <row r="3147" spans="1:65" s="14" customFormat="1" ht="10.199999999999999">
      <c r="B3147" s="209"/>
      <c r="C3147" s="210"/>
      <c r="D3147" s="200" t="s">
        <v>154</v>
      </c>
      <c r="E3147" s="211" t="s">
        <v>19</v>
      </c>
      <c r="F3147" s="212" t="s">
        <v>3406</v>
      </c>
      <c r="G3147" s="210"/>
      <c r="H3147" s="213">
        <v>2.2829999999999999</v>
      </c>
      <c r="I3147" s="214"/>
      <c r="J3147" s="210"/>
      <c r="K3147" s="210"/>
      <c r="L3147" s="215"/>
      <c r="M3147" s="216"/>
      <c r="N3147" s="217"/>
      <c r="O3147" s="217"/>
      <c r="P3147" s="217"/>
      <c r="Q3147" s="217"/>
      <c r="R3147" s="217"/>
      <c r="S3147" s="217"/>
      <c r="T3147" s="218"/>
      <c r="AT3147" s="219" t="s">
        <v>154</v>
      </c>
      <c r="AU3147" s="219" t="s">
        <v>78</v>
      </c>
      <c r="AV3147" s="14" t="s">
        <v>78</v>
      </c>
      <c r="AW3147" s="14" t="s">
        <v>31</v>
      </c>
      <c r="AX3147" s="14" t="s">
        <v>69</v>
      </c>
      <c r="AY3147" s="219" t="s">
        <v>144</v>
      </c>
    </row>
    <row r="3148" spans="1:65" s="13" customFormat="1" ht="10.199999999999999">
      <c r="B3148" s="198"/>
      <c r="C3148" s="199"/>
      <c r="D3148" s="200" t="s">
        <v>154</v>
      </c>
      <c r="E3148" s="201" t="s">
        <v>19</v>
      </c>
      <c r="F3148" s="202" t="s">
        <v>707</v>
      </c>
      <c r="G3148" s="199"/>
      <c r="H3148" s="201" t="s">
        <v>19</v>
      </c>
      <c r="I3148" s="203"/>
      <c r="J3148" s="199"/>
      <c r="K3148" s="199"/>
      <c r="L3148" s="204"/>
      <c r="M3148" s="205"/>
      <c r="N3148" s="206"/>
      <c r="O3148" s="206"/>
      <c r="P3148" s="206"/>
      <c r="Q3148" s="206"/>
      <c r="R3148" s="206"/>
      <c r="S3148" s="206"/>
      <c r="T3148" s="207"/>
      <c r="AT3148" s="208" t="s">
        <v>154</v>
      </c>
      <c r="AU3148" s="208" t="s">
        <v>78</v>
      </c>
      <c r="AV3148" s="13" t="s">
        <v>74</v>
      </c>
      <c r="AW3148" s="13" t="s">
        <v>31</v>
      </c>
      <c r="AX3148" s="13" t="s">
        <v>69</v>
      </c>
      <c r="AY3148" s="208" t="s">
        <v>144</v>
      </c>
    </row>
    <row r="3149" spans="1:65" s="14" customFormat="1" ht="10.199999999999999">
      <c r="B3149" s="209"/>
      <c r="C3149" s="210"/>
      <c r="D3149" s="200" t="s">
        <v>154</v>
      </c>
      <c r="E3149" s="211" t="s">
        <v>19</v>
      </c>
      <c r="F3149" s="212" t="s">
        <v>3407</v>
      </c>
      <c r="G3149" s="210"/>
      <c r="H3149" s="213">
        <v>6.3250000000000002</v>
      </c>
      <c r="I3149" s="214"/>
      <c r="J3149" s="210"/>
      <c r="K3149" s="210"/>
      <c r="L3149" s="215"/>
      <c r="M3149" s="216"/>
      <c r="N3149" s="217"/>
      <c r="O3149" s="217"/>
      <c r="P3149" s="217"/>
      <c r="Q3149" s="217"/>
      <c r="R3149" s="217"/>
      <c r="S3149" s="217"/>
      <c r="T3149" s="218"/>
      <c r="AT3149" s="219" t="s">
        <v>154</v>
      </c>
      <c r="AU3149" s="219" t="s">
        <v>78</v>
      </c>
      <c r="AV3149" s="14" t="s">
        <v>78</v>
      </c>
      <c r="AW3149" s="14" t="s">
        <v>31</v>
      </c>
      <c r="AX3149" s="14" t="s">
        <v>69</v>
      </c>
      <c r="AY3149" s="219" t="s">
        <v>144</v>
      </c>
    </row>
    <row r="3150" spans="1:65" s="13" customFormat="1" ht="10.199999999999999">
      <c r="B3150" s="198"/>
      <c r="C3150" s="199"/>
      <c r="D3150" s="200" t="s">
        <v>154</v>
      </c>
      <c r="E3150" s="201" t="s">
        <v>19</v>
      </c>
      <c r="F3150" s="202" t="s">
        <v>3408</v>
      </c>
      <c r="G3150" s="199"/>
      <c r="H3150" s="201" t="s">
        <v>19</v>
      </c>
      <c r="I3150" s="203"/>
      <c r="J3150" s="199"/>
      <c r="K3150" s="199"/>
      <c r="L3150" s="204"/>
      <c r="M3150" s="205"/>
      <c r="N3150" s="206"/>
      <c r="O3150" s="206"/>
      <c r="P3150" s="206"/>
      <c r="Q3150" s="206"/>
      <c r="R3150" s="206"/>
      <c r="S3150" s="206"/>
      <c r="T3150" s="207"/>
      <c r="AT3150" s="208" t="s">
        <v>154</v>
      </c>
      <c r="AU3150" s="208" t="s">
        <v>78</v>
      </c>
      <c r="AV3150" s="13" t="s">
        <v>74</v>
      </c>
      <c r="AW3150" s="13" t="s">
        <v>31</v>
      </c>
      <c r="AX3150" s="13" t="s">
        <v>69</v>
      </c>
      <c r="AY3150" s="208" t="s">
        <v>144</v>
      </c>
    </row>
    <row r="3151" spans="1:65" s="14" customFormat="1" ht="10.199999999999999">
      <c r="B3151" s="209"/>
      <c r="C3151" s="210"/>
      <c r="D3151" s="200" t="s">
        <v>154</v>
      </c>
      <c r="E3151" s="211" t="s">
        <v>19</v>
      </c>
      <c r="F3151" s="212" t="s">
        <v>3409</v>
      </c>
      <c r="G3151" s="210"/>
      <c r="H3151" s="213">
        <v>26.055</v>
      </c>
      <c r="I3151" s="214"/>
      <c r="J3151" s="210"/>
      <c r="K3151" s="210"/>
      <c r="L3151" s="215"/>
      <c r="M3151" s="216"/>
      <c r="N3151" s="217"/>
      <c r="O3151" s="217"/>
      <c r="P3151" s="217"/>
      <c r="Q3151" s="217"/>
      <c r="R3151" s="217"/>
      <c r="S3151" s="217"/>
      <c r="T3151" s="218"/>
      <c r="AT3151" s="219" t="s">
        <v>154</v>
      </c>
      <c r="AU3151" s="219" t="s">
        <v>78</v>
      </c>
      <c r="AV3151" s="14" t="s">
        <v>78</v>
      </c>
      <c r="AW3151" s="14" t="s">
        <v>31</v>
      </c>
      <c r="AX3151" s="14" t="s">
        <v>69</v>
      </c>
      <c r="AY3151" s="219" t="s">
        <v>144</v>
      </c>
    </row>
    <row r="3152" spans="1:65" s="13" customFormat="1" ht="10.199999999999999">
      <c r="B3152" s="198"/>
      <c r="C3152" s="199"/>
      <c r="D3152" s="200" t="s">
        <v>154</v>
      </c>
      <c r="E3152" s="201" t="s">
        <v>19</v>
      </c>
      <c r="F3152" s="202" t="s">
        <v>3410</v>
      </c>
      <c r="G3152" s="199"/>
      <c r="H3152" s="201" t="s">
        <v>19</v>
      </c>
      <c r="I3152" s="203"/>
      <c r="J3152" s="199"/>
      <c r="K3152" s="199"/>
      <c r="L3152" s="204"/>
      <c r="M3152" s="205"/>
      <c r="N3152" s="206"/>
      <c r="O3152" s="206"/>
      <c r="P3152" s="206"/>
      <c r="Q3152" s="206"/>
      <c r="R3152" s="206"/>
      <c r="S3152" s="206"/>
      <c r="T3152" s="207"/>
      <c r="AT3152" s="208" t="s">
        <v>154</v>
      </c>
      <c r="AU3152" s="208" t="s">
        <v>78</v>
      </c>
      <c r="AV3152" s="13" t="s">
        <v>74</v>
      </c>
      <c r="AW3152" s="13" t="s">
        <v>31</v>
      </c>
      <c r="AX3152" s="13" t="s">
        <v>69</v>
      </c>
      <c r="AY3152" s="208" t="s">
        <v>144</v>
      </c>
    </row>
    <row r="3153" spans="1:65" s="14" customFormat="1" ht="10.199999999999999">
      <c r="B3153" s="209"/>
      <c r="C3153" s="210"/>
      <c r="D3153" s="200" t="s">
        <v>154</v>
      </c>
      <c r="E3153" s="211" t="s">
        <v>19</v>
      </c>
      <c r="F3153" s="212" t="s">
        <v>3411</v>
      </c>
      <c r="G3153" s="210"/>
      <c r="H3153" s="213">
        <v>4.5</v>
      </c>
      <c r="I3153" s="214"/>
      <c r="J3153" s="210"/>
      <c r="K3153" s="210"/>
      <c r="L3153" s="215"/>
      <c r="M3153" s="216"/>
      <c r="N3153" s="217"/>
      <c r="O3153" s="217"/>
      <c r="P3153" s="217"/>
      <c r="Q3153" s="217"/>
      <c r="R3153" s="217"/>
      <c r="S3153" s="217"/>
      <c r="T3153" s="218"/>
      <c r="AT3153" s="219" t="s">
        <v>154</v>
      </c>
      <c r="AU3153" s="219" t="s">
        <v>78</v>
      </c>
      <c r="AV3153" s="14" t="s">
        <v>78</v>
      </c>
      <c r="AW3153" s="14" t="s">
        <v>31</v>
      </c>
      <c r="AX3153" s="14" t="s">
        <v>69</v>
      </c>
      <c r="AY3153" s="219" t="s">
        <v>144</v>
      </c>
    </row>
    <row r="3154" spans="1:65" s="15" customFormat="1" ht="10.199999999999999">
      <c r="B3154" s="220"/>
      <c r="C3154" s="221"/>
      <c r="D3154" s="200" t="s">
        <v>154</v>
      </c>
      <c r="E3154" s="222" t="s">
        <v>19</v>
      </c>
      <c r="F3154" s="223" t="s">
        <v>158</v>
      </c>
      <c r="G3154" s="221"/>
      <c r="H3154" s="224">
        <v>40.603000000000002</v>
      </c>
      <c r="I3154" s="225"/>
      <c r="J3154" s="221"/>
      <c r="K3154" s="221"/>
      <c r="L3154" s="226"/>
      <c r="M3154" s="227"/>
      <c r="N3154" s="228"/>
      <c r="O3154" s="228"/>
      <c r="P3154" s="228"/>
      <c r="Q3154" s="228"/>
      <c r="R3154" s="228"/>
      <c r="S3154" s="228"/>
      <c r="T3154" s="229"/>
      <c r="AT3154" s="230" t="s">
        <v>154</v>
      </c>
      <c r="AU3154" s="230" t="s">
        <v>78</v>
      </c>
      <c r="AV3154" s="15" t="s">
        <v>106</v>
      </c>
      <c r="AW3154" s="15" t="s">
        <v>31</v>
      </c>
      <c r="AX3154" s="15" t="s">
        <v>74</v>
      </c>
      <c r="AY3154" s="230" t="s">
        <v>144</v>
      </c>
    </row>
    <row r="3155" spans="1:65" s="2" customFormat="1" ht="16.5" customHeight="1">
      <c r="A3155" s="36"/>
      <c r="B3155" s="37"/>
      <c r="C3155" s="180" t="s">
        <v>3412</v>
      </c>
      <c r="D3155" s="180" t="s">
        <v>146</v>
      </c>
      <c r="E3155" s="181" t="s">
        <v>3413</v>
      </c>
      <c r="F3155" s="182" t="s">
        <v>3414</v>
      </c>
      <c r="G3155" s="183" t="s">
        <v>232</v>
      </c>
      <c r="H3155" s="184">
        <v>4.5</v>
      </c>
      <c r="I3155" s="185"/>
      <c r="J3155" s="186">
        <f>ROUND(I3155*H3155,2)</f>
        <v>0</v>
      </c>
      <c r="K3155" s="182" t="s">
        <v>150</v>
      </c>
      <c r="L3155" s="41"/>
      <c r="M3155" s="187" t="s">
        <v>19</v>
      </c>
      <c r="N3155" s="188" t="s">
        <v>40</v>
      </c>
      <c r="O3155" s="66"/>
      <c r="P3155" s="189">
        <f>O3155*H3155</f>
        <v>0</v>
      </c>
      <c r="Q3155" s="189">
        <v>1.2E-4</v>
      </c>
      <c r="R3155" s="189">
        <f>Q3155*H3155</f>
        <v>5.4000000000000001E-4</v>
      </c>
      <c r="S3155" s="189">
        <v>0</v>
      </c>
      <c r="T3155" s="190">
        <f>S3155*H3155</f>
        <v>0</v>
      </c>
      <c r="U3155" s="36"/>
      <c r="V3155" s="36"/>
      <c r="W3155" s="36"/>
      <c r="X3155" s="36"/>
      <c r="Y3155" s="36"/>
      <c r="Z3155" s="36"/>
      <c r="AA3155" s="36"/>
      <c r="AB3155" s="36"/>
      <c r="AC3155" s="36"/>
      <c r="AD3155" s="36"/>
      <c r="AE3155" s="36"/>
      <c r="AR3155" s="191" t="s">
        <v>542</v>
      </c>
      <c r="AT3155" s="191" t="s">
        <v>146</v>
      </c>
      <c r="AU3155" s="191" t="s">
        <v>78</v>
      </c>
      <c r="AY3155" s="19" t="s">
        <v>144</v>
      </c>
      <c r="BE3155" s="192">
        <f>IF(N3155="základní",J3155,0)</f>
        <v>0</v>
      </c>
      <c r="BF3155" s="192">
        <f>IF(N3155="snížená",J3155,0)</f>
        <v>0</v>
      </c>
      <c r="BG3155" s="192">
        <f>IF(N3155="zákl. přenesená",J3155,0)</f>
        <v>0</v>
      </c>
      <c r="BH3155" s="192">
        <f>IF(N3155="sníž. přenesená",J3155,0)</f>
        <v>0</v>
      </c>
      <c r="BI3155" s="192">
        <f>IF(N3155="nulová",J3155,0)</f>
        <v>0</v>
      </c>
      <c r="BJ3155" s="19" t="s">
        <v>74</v>
      </c>
      <c r="BK3155" s="192">
        <f>ROUND(I3155*H3155,2)</f>
        <v>0</v>
      </c>
      <c r="BL3155" s="19" t="s">
        <v>542</v>
      </c>
      <c r="BM3155" s="191" t="s">
        <v>3415</v>
      </c>
    </row>
    <row r="3156" spans="1:65" s="2" customFormat="1" ht="10.199999999999999">
      <c r="A3156" s="36"/>
      <c r="B3156" s="37"/>
      <c r="C3156" s="38"/>
      <c r="D3156" s="193" t="s">
        <v>152</v>
      </c>
      <c r="E3156" s="38"/>
      <c r="F3156" s="194" t="s">
        <v>3416</v>
      </c>
      <c r="G3156" s="38"/>
      <c r="H3156" s="38"/>
      <c r="I3156" s="195"/>
      <c r="J3156" s="38"/>
      <c r="K3156" s="38"/>
      <c r="L3156" s="41"/>
      <c r="M3156" s="196"/>
      <c r="N3156" s="197"/>
      <c r="O3156" s="66"/>
      <c r="P3156" s="66"/>
      <c r="Q3156" s="66"/>
      <c r="R3156" s="66"/>
      <c r="S3156" s="66"/>
      <c r="T3156" s="67"/>
      <c r="U3156" s="36"/>
      <c r="V3156" s="36"/>
      <c r="W3156" s="36"/>
      <c r="X3156" s="36"/>
      <c r="Y3156" s="36"/>
      <c r="Z3156" s="36"/>
      <c r="AA3156" s="36"/>
      <c r="AB3156" s="36"/>
      <c r="AC3156" s="36"/>
      <c r="AD3156" s="36"/>
      <c r="AE3156" s="36"/>
      <c r="AT3156" s="19" t="s">
        <v>152</v>
      </c>
      <c r="AU3156" s="19" t="s">
        <v>78</v>
      </c>
    </row>
    <row r="3157" spans="1:65" s="13" customFormat="1" ht="10.199999999999999">
      <c r="B3157" s="198"/>
      <c r="C3157" s="199"/>
      <c r="D3157" s="200" t="s">
        <v>154</v>
      </c>
      <c r="E3157" s="201" t="s">
        <v>19</v>
      </c>
      <c r="F3157" s="202" t="s">
        <v>3410</v>
      </c>
      <c r="G3157" s="199"/>
      <c r="H3157" s="201" t="s">
        <v>19</v>
      </c>
      <c r="I3157" s="203"/>
      <c r="J3157" s="199"/>
      <c r="K3157" s="199"/>
      <c r="L3157" s="204"/>
      <c r="M3157" s="205"/>
      <c r="N3157" s="206"/>
      <c r="O3157" s="206"/>
      <c r="P3157" s="206"/>
      <c r="Q3157" s="206"/>
      <c r="R3157" s="206"/>
      <c r="S3157" s="206"/>
      <c r="T3157" s="207"/>
      <c r="AT3157" s="208" t="s">
        <v>154</v>
      </c>
      <c r="AU3157" s="208" t="s">
        <v>78</v>
      </c>
      <c r="AV3157" s="13" t="s">
        <v>74</v>
      </c>
      <c r="AW3157" s="13" t="s">
        <v>31</v>
      </c>
      <c r="AX3157" s="13" t="s">
        <v>69</v>
      </c>
      <c r="AY3157" s="208" t="s">
        <v>144</v>
      </c>
    </row>
    <row r="3158" spans="1:65" s="14" customFormat="1" ht="10.199999999999999">
      <c r="B3158" s="209"/>
      <c r="C3158" s="210"/>
      <c r="D3158" s="200" t="s">
        <v>154</v>
      </c>
      <c r="E3158" s="211" t="s">
        <v>19</v>
      </c>
      <c r="F3158" s="212" t="s">
        <v>3411</v>
      </c>
      <c r="G3158" s="210"/>
      <c r="H3158" s="213">
        <v>4.5</v>
      </c>
      <c r="I3158" s="214"/>
      <c r="J3158" s="210"/>
      <c r="K3158" s="210"/>
      <c r="L3158" s="215"/>
      <c r="M3158" s="216"/>
      <c r="N3158" s="217"/>
      <c r="O3158" s="217"/>
      <c r="P3158" s="217"/>
      <c r="Q3158" s="217"/>
      <c r="R3158" s="217"/>
      <c r="S3158" s="217"/>
      <c r="T3158" s="218"/>
      <c r="AT3158" s="219" t="s">
        <v>154</v>
      </c>
      <c r="AU3158" s="219" t="s">
        <v>78</v>
      </c>
      <c r="AV3158" s="14" t="s">
        <v>78</v>
      </c>
      <c r="AW3158" s="14" t="s">
        <v>31</v>
      </c>
      <c r="AX3158" s="14" t="s">
        <v>69</v>
      </c>
      <c r="AY3158" s="219" t="s">
        <v>144</v>
      </c>
    </row>
    <row r="3159" spans="1:65" s="15" customFormat="1" ht="10.199999999999999">
      <c r="B3159" s="220"/>
      <c r="C3159" s="221"/>
      <c r="D3159" s="200" t="s">
        <v>154</v>
      </c>
      <c r="E3159" s="222" t="s">
        <v>19</v>
      </c>
      <c r="F3159" s="223" t="s">
        <v>158</v>
      </c>
      <c r="G3159" s="221"/>
      <c r="H3159" s="224">
        <v>4.5</v>
      </c>
      <c r="I3159" s="225"/>
      <c r="J3159" s="221"/>
      <c r="K3159" s="221"/>
      <c r="L3159" s="226"/>
      <c r="M3159" s="227"/>
      <c r="N3159" s="228"/>
      <c r="O3159" s="228"/>
      <c r="P3159" s="228"/>
      <c r="Q3159" s="228"/>
      <c r="R3159" s="228"/>
      <c r="S3159" s="228"/>
      <c r="T3159" s="229"/>
      <c r="AT3159" s="230" t="s">
        <v>154</v>
      </c>
      <c r="AU3159" s="230" t="s">
        <v>78</v>
      </c>
      <c r="AV3159" s="15" t="s">
        <v>106</v>
      </c>
      <c r="AW3159" s="15" t="s">
        <v>31</v>
      </c>
      <c r="AX3159" s="15" t="s">
        <v>74</v>
      </c>
      <c r="AY3159" s="230" t="s">
        <v>144</v>
      </c>
    </row>
    <row r="3160" spans="1:65" s="2" customFormat="1" ht="16.5" customHeight="1">
      <c r="A3160" s="36"/>
      <c r="B3160" s="37"/>
      <c r="C3160" s="180" t="s">
        <v>3417</v>
      </c>
      <c r="D3160" s="180" t="s">
        <v>146</v>
      </c>
      <c r="E3160" s="181" t="s">
        <v>3418</v>
      </c>
      <c r="F3160" s="182" t="s">
        <v>3419</v>
      </c>
      <c r="G3160" s="183" t="s">
        <v>232</v>
      </c>
      <c r="H3160" s="184">
        <v>4.5</v>
      </c>
      <c r="I3160" s="185"/>
      <c r="J3160" s="186">
        <f>ROUND(I3160*H3160,2)</f>
        <v>0</v>
      </c>
      <c r="K3160" s="182" t="s">
        <v>150</v>
      </c>
      <c r="L3160" s="41"/>
      <c r="M3160" s="187" t="s">
        <v>19</v>
      </c>
      <c r="N3160" s="188" t="s">
        <v>40</v>
      </c>
      <c r="O3160" s="66"/>
      <c r="P3160" s="189">
        <f>O3160*H3160</f>
        <v>0</v>
      </c>
      <c r="Q3160" s="189">
        <v>1.2E-4</v>
      </c>
      <c r="R3160" s="189">
        <f>Q3160*H3160</f>
        <v>5.4000000000000001E-4</v>
      </c>
      <c r="S3160" s="189">
        <v>0</v>
      </c>
      <c r="T3160" s="190">
        <f>S3160*H3160</f>
        <v>0</v>
      </c>
      <c r="U3160" s="36"/>
      <c r="V3160" s="36"/>
      <c r="W3160" s="36"/>
      <c r="X3160" s="36"/>
      <c r="Y3160" s="36"/>
      <c r="Z3160" s="36"/>
      <c r="AA3160" s="36"/>
      <c r="AB3160" s="36"/>
      <c r="AC3160" s="36"/>
      <c r="AD3160" s="36"/>
      <c r="AE3160" s="36"/>
      <c r="AR3160" s="191" t="s">
        <v>542</v>
      </c>
      <c r="AT3160" s="191" t="s">
        <v>146</v>
      </c>
      <c r="AU3160" s="191" t="s">
        <v>78</v>
      </c>
      <c r="AY3160" s="19" t="s">
        <v>144</v>
      </c>
      <c r="BE3160" s="192">
        <f>IF(N3160="základní",J3160,0)</f>
        <v>0</v>
      </c>
      <c r="BF3160" s="192">
        <f>IF(N3160="snížená",J3160,0)</f>
        <v>0</v>
      </c>
      <c r="BG3160" s="192">
        <f>IF(N3160="zákl. přenesená",J3160,0)</f>
        <v>0</v>
      </c>
      <c r="BH3160" s="192">
        <f>IF(N3160="sníž. přenesená",J3160,0)</f>
        <v>0</v>
      </c>
      <c r="BI3160" s="192">
        <f>IF(N3160="nulová",J3160,0)</f>
        <v>0</v>
      </c>
      <c r="BJ3160" s="19" t="s">
        <v>74</v>
      </c>
      <c r="BK3160" s="192">
        <f>ROUND(I3160*H3160,2)</f>
        <v>0</v>
      </c>
      <c r="BL3160" s="19" t="s">
        <v>542</v>
      </c>
      <c r="BM3160" s="191" t="s">
        <v>3420</v>
      </c>
    </row>
    <row r="3161" spans="1:65" s="2" customFormat="1" ht="10.199999999999999">
      <c r="A3161" s="36"/>
      <c r="B3161" s="37"/>
      <c r="C3161" s="38"/>
      <c r="D3161" s="193" t="s">
        <v>152</v>
      </c>
      <c r="E3161" s="38"/>
      <c r="F3161" s="194" t="s">
        <v>3421</v>
      </c>
      <c r="G3161" s="38"/>
      <c r="H3161" s="38"/>
      <c r="I3161" s="195"/>
      <c r="J3161" s="38"/>
      <c r="K3161" s="38"/>
      <c r="L3161" s="41"/>
      <c r="M3161" s="196"/>
      <c r="N3161" s="197"/>
      <c r="O3161" s="66"/>
      <c r="P3161" s="66"/>
      <c r="Q3161" s="66"/>
      <c r="R3161" s="66"/>
      <c r="S3161" s="66"/>
      <c r="T3161" s="67"/>
      <c r="U3161" s="36"/>
      <c r="V3161" s="36"/>
      <c r="W3161" s="36"/>
      <c r="X3161" s="36"/>
      <c r="Y3161" s="36"/>
      <c r="Z3161" s="36"/>
      <c r="AA3161" s="36"/>
      <c r="AB3161" s="36"/>
      <c r="AC3161" s="36"/>
      <c r="AD3161" s="36"/>
      <c r="AE3161" s="36"/>
      <c r="AT3161" s="19" t="s">
        <v>152</v>
      </c>
      <c r="AU3161" s="19" t="s">
        <v>78</v>
      </c>
    </row>
    <row r="3162" spans="1:65" s="2" customFormat="1" ht="16.5" customHeight="1">
      <c r="A3162" s="36"/>
      <c r="B3162" s="37"/>
      <c r="C3162" s="180" t="s">
        <v>3422</v>
      </c>
      <c r="D3162" s="180" t="s">
        <v>146</v>
      </c>
      <c r="E3162" s="181" t="s">
        <v>3423</v>
      </c>
      <c r="F3162" s="182" t="s">
        <v>3424</v>
      </c>
      <c r="G3162" s="183" t="s">
        <v>3425</v>
      </c>
      <c r="H3162" s="184">
        <v>22</v>
      </c>
      <c r="I3162" s="185"/>
      <c r="J3162" s="186">
        <f>ROUND(I3162*H3162,2)</f>
        <v>0</v>
      </c>
      <c r="K3162" s="182" t="s">
        <v>19</v>
      </c>
      <c r="L3162" s="41"/>
      <c r="M3162" s="187" t="s">
        <v>19</v>
      </c>
      <c r="N3162" s="188" t="s">
        <v>40</v>
      </c>
      <c r="O3162" s="66"/>
      <c r="P3162" s="189">
        <f>O3162*H3162</f>
        <v>0</v>
      </c>
      <c r="Q3162" s="189">
        <v>0</v>
      </c>
      <c r="R3162" s="189">
        <f>Q3162*H3162</f>
        <v>0</v>
      </c>
      <c r="S3162" s="189">
        <v>0</v>
      </c>
      <c r="T3162" s="190">
        <f>S3162*H3162</f>
        <v>0</v>
      </c>
      <c r="U3162" s="36"/>
      <c r="V3162" s="36"/>
      <c r="W3162" s="36"/>
      <c r="X3162" s="36"/>
      <c r="Y3162" s="36"/>
      <c r="Z3162" s="36"/>
      <c r="AA3162" s="36"/>
      <c r="AB3162" s="36"/>
      <c r="AC3162" s="36"/>
      <c r="AD3162" s="36"/>
      <c r="AE3162" s="36"/>
      <c r="AR3162" s="191" t="s">
        <v>542</v>
      </c>
      <c r="AT3162" s="191" t="s">
        <v>146</v>
      </c>
      <c r="AU3162" s="191" t="s">
        <v>78</v>
      </c>
      <c r="AY3162" s="19" t="s">
        <v>144</v>
      </c>
      <c r="BE3162" s="192">
        <f>IF(N3162="základní",J3162,0)</f>
        <v>0</v>
      </c>
      <c r="BF3162" s="192">
        <f>IF(N3162="snížená",J3162,0)</f>
        <v>0</v>
      </c>
      <c r="BG3162" s="192">
        <f>IF(N3162="zákl. přenesená",J3162,0)</f>
        <v>0</v>
      </c>
      <c r="BH3162" s="192">
        <f>IF(N3162="sníž. přenesená",J3162,0)</f>
        <v>0</v>
      </c>
      <c r="BI3162" s="192">
        <f>IF(N3162="nulová",J3162,0)</f>
        <v>0</v>
      </c>
      <c r="BJ3162" s="19" t="s">
        <v>74</v>
      </c>
      <c r="BK3162" s="192">
        <f>ROUND(I3162*H3162,2)</f>
        <v>0</v>
      </c>
      <c r="BL3162" s="19" t="s">
        <v>542</v>
      </c>
      <c r="BM3162" s="191" t="s">
        <v>3426</v>
      </c>
    </row>
    <row r="3163" spans="1:65" s="2" customFormat="1" ht="24.15" customHeight="1">
      <c r="A3163" s="36"/>
      <c r="B3163" s="37"/>
      <c r="C3163" s="180" t="s">
        <v>3427</v>
      </c>
      <c r="D3163" s="180" t="s">
        <v>146</v>
      </c>
      <c r="E3163" s="181" t="s">
        <v>3428</v>
      </c>
      <c r="F3163" s="182" t="s">
        <v>3429</v>
      </c>
      <c r="G3163" s="183" t="s">
        <v>232</v>
      </c>
      <c r="H3163" s="184">
        <v>264.21499999999997</v>
      </c>
      <c r="I3163" s="185"/>
      <c r="J3163" s="186">
        <f>ROUND(I3163*H3163,2)</f>
        <v>0</v>
      </c>
      <c r="K3163" s="182" t="s">
        <v>150</v>
      </c>
      <c r="L3163" s="41"/>
      <c r="M3163" s="187" t="s">
        <v>19</v>
      </c>
      <c r="N3163" s="188" t="s">
        <v>40</v>
      </c>
      <c r="O3163" s="66"/>
      <c r="P3163" s="189">
        <f>O3163*H3163</f>
        <v>0</v>
      </c>
      <c r="Q3163" s="189">
        <v>7.2000000000000005E-4</v>
      </c>
      <c r="R3163" s="189">
        <f>Q3163*H3163</f>
        <v>0.19023479999999998</v>
      </c>
      <c r="S3163" s="189">
        <v>0</v>
      </c>
      <c r="T3163" s="190">
        <f>S3163*H3163</f>
        <v>0</v>
      </c>
      <c r="U3163" s="36"/>
      <c r="V3163" s="36"/>
      <c r="W3163" s="36"/>
      <c r="X3163" s="36"/>
      <c r="Y3163" s="36"/>
      <c r="Z3163" s="36"/>
      <c r="AA3163" s="36"/>
      <c r="AB3163" s="36"/>
      <c r="AC3163" s="36"/>
      <c r="AD3163" s="36"/>
      <c r="AE3163" s="36"/>
      <c r="AR3163" s="191" t="s">
        <v>542</v>
      </c>
      <c r="AT3163" s="191" t="s">
        <v>146</v>
      </c>
      <c r="AU3163" s="191" t="s">
        <v>78</v>
      </c>
      <c r="AY3163" s="19" t="s">
        <v>144</v>
      </c>
      <c r="BE3163" s="192">
        <f>IF(N3163="základní",J3163,0)</f>
        <v>0</v>
      </c>
      <c r="BF3163" s="192">
        <f>IF(N3163="snížená",J3163,0)</f>
        <v>0</v>
      </c>
      <c r="BG3163" s="192">
        <f>IF(N3163="zákl. přenesená",J3163,0)</f>
        <v>0</v>
      </c>
      <c r="BH3163" s="192">
        <f>IF(N3163="sníž. přenesená",J3163,0)</f>
        <v>0</v>
      </c>
      <c r="BI3163" s="192">
        <f>IF(N3163="nulová",J3163,0)</f>
        <v>0</v>
      </c>
      <c r="BJ3163" s="19" t="s">
        <v>74</v>
      </c>
      <c r="BK3163" s="192">
        <f>ROUND(I3163*H3163,2)</f>
        <v>0</v>
      </c>
      <c r="BL3163" s="19" t="s">
        <v>542</v>
      </c>
      <c r="BM3163" s="191" t="s">
        <v>3430</v>
      </c>
    </row>
    <row r="3164" spans="1:65" s="2" customFormat="1" ht="10.199999999999999">
      <c r="A3164" s="36"/>
      <c r="B3164" s="37"/>
      <c r="C3164" s="38"/>
      <c r="D3164" s="193" t="s">
        <v>152</v>
      </c>
      <c r="E3164" s="38"/>
      <c r="F3164" s="194" t="s">
        <v>3431</v>
      </c>
      <c r="G3164" s="38"/>
      <c r="H3164" s="38"/>
      <c r="I3164" s="195"/>
      <c r="J3164" s="38"/>
      <c r="K3164" s="38"/>
      <c r="L3164" s="41"/>
      <c r="M3164" s="196"/>
      <c r="N3164" s="197"/>
      <c r="O3164" s="66"/>
      <c r="P3164" s="66"/>
      <c r="Q3164" s="66"/>
      <c r="R3164" s="66"/>
      <c r="S3164" s="66"/>
      <c r="T3164" s="67"/>
      <c r="U3164" s="36"/>
      <c r="V3164" s="36"/>
      <c r="W3164" s="36"/>
      <c r="X3164" s="36"/>
      <c r="Y3164" s="36"/>
      <c r="Z3164" s="36"/>
      <c r="AA3164" s="36"/>
      <c r="AB3164" s="36"/>
      <c r="AC3164" s="36"/>
      <c r="AD3164" s="36"/>
      <c r="AE3164" s="36"/>
      <c r="AT3164" s="19" t="s">
        <v>152</v>
      </c>
      <c r="AU3164" s="19" t="s">
        <v>78</v>
      </c>
    </row>
    <row r="3165" spans="1:65" s="13" customFormat="1" ht="10.199999999999999">
      <c r="B3165" s="198"/>
      <c r="C3165" s="199"/>
      <c r="D3165" s="200" t="s">
        <v>154</v>
      </c>
      <c r="E3165" s="201" t="s">
        <v>19</v>
      </c>
      <c r="F3165" s="202" t="s">
        <v>3432</v>
      </c>
      <c r="G3165" s="199"/>
      <c r="H3165" s="201" t="s">
        <v>19</v>
      </c>
      <c r="I3165" s="203"/>
      <c r="J3165" s="199"/>
      <c r="K3165" s="199"/>
      <c r="L3165" s="204"/>
      <c r="M3165" s="205"/>
      <c r="N3165" s="206"/>
      <c r="O3165" s="206"/>
      <c r="P3165" s="206"/>
      <c r="Q3165" s="206"/>
      <c r="R3165" s="206"/>
      <c r="S3165" s="206"/>
      <c r="T3165" s="207"/>
      <c r="AT3165" s="208" t="s">
        <v>154</v>
      </c>
      <c r="AU3165" s="208" t="s">
        <v>78</v>
      </c>
      <c r="AV3165" s="13" t="s">
        <v>74</v>
      </c>
      <c r="AW3165" s="13" t="s">
        <v>31</v>
      </c>
      <c r="AX3165" s="13" t="s">
        <v>69</v>
      </c>
      <c r="AY3165" s="208" t="s">
        <v>144</v>
      </c>
    </row>
    <row r="3166" spans="1:65" s="14" customFormat="1" ht="10.199999999999999">
      <c r="B3166" s="209"/>
      <c r="C3166" s="210"/>
      <c r="D3166" s="200" t="s">
        <v>154</v>
      </c>
      <c r="E3166" s="211" t="s">
        <v>19</v>
      </c>
      <c r="F3166" s="212" t="s">
        <v>1330</v>
      </c>
      <c r="G3166" s="210"/>
      <c r="H3166" s="213">
        <v>313.03399999999999</v>
      </c>
      <c r="I3166" s="214"/>
      <c r="J3166" s="210"/>
      <c r="K3166" s="210"/>
      <c r="L3166" s="215"/>
      <c r="M3166" s="216"/>
      <c r="N3166" s="217"/>
      <c r="O3166" s="217"/>
      <c r="P3166" s="217"/>
      <c r="Q3166" s="217"/>
      <c r="R3166" s="217"/>
      <c r="S3166" s="217"/>
      <c r="T3166" s="218"/>
      <c r="AT3166" s="219" t="s">
        <v>154</v>
      </c>
      <c r="AU3166" s="219" t="s">
        <v>78</v>
      </c>
      <c r="AV3166" s="14" t="s">
        <v>78</v>
      </c>
      <c r="AW3166" s="14" t="s">
        <v>31</v>
      </c>
      <c r="AX3166" s="14" t="s">
        <v>69</v>
      </c>
      <c r="AY3166" s="219" t="s">
        <v>144</v>
      </c>
    </row>
    <row r="3167" spans="1:65" s="13" customFormat="1" ht="10.199999999999999">
      <c r="B3167" s="198"/>
      <c r="C3167" s="199"/>
      <c r="D3167" s="200" t="s">
        <v>154</v>
      </c>
      <c r="E3167" s="201" t="s">
        <v>19</v>
      </c>
      <c r="F3167" s="202" t="s">
        <v>566</v>
      </c>
      <c r="G3167" s="199"/>
      <c r="H3167" s="201" t="s">
        <v>19</v>
      </c>
      <c r="I3167" s="203"/>
      <c r="J3167" s="199"/>
      <c r="K3167" s="199"/>
      <c r="L3167" s="204"/>
      <c r="M3167" s="205"/>
      <c r="N3167" s="206"/>
      <c r="O3167" s="206"/>
      <c r="P3167" s="206"/>
      <c r="Q3167" s="206"/>
      <c r="R3167" s="206"/>
      <c r="S3167" s="206"/>
      <c r="T3167" s="207"/>
      <c r="AT3167" s="208" t="s">
        <v>154</v>
      </c>
      <c r="AU3167" s="208" t="s">
        <v>78</v>
      </c>
      <c r="AV3167" s="13" t="s">
        <v>74</v>
      </c>
      <c r="AW3167" s="13" t="s">
        <v>31</v>
      </c>
      <c r="AX3167" s="13" t="s">
        <v>69</v>
      </c>
      <c r="AY3167" s="208" t="s">
        <v>144</v>
      </c>
    </row>
    <row r="3168" spans="1:65" s="14" customFormat="1" ht="10.199999999999999">
      <c r="B3168" s="209"/>
      <c r="C3168" s="210"/>
      <c r="D3168" s="200" t="s">
        <v>154</v>
      </c>
      <c r="E3168" s="211" t="s">
        <v>19</v>
      </c>
      <c r="F3168" s="212" t="s">
        <v>1220</v>
      </c>
      <c r="G3168" s="210"/>
      <c r="H3168" s="213">
        <v>-2.0059999999999998</v>
      </c>
      <c r="I3168" s="214"/>
      <c r="J3168" s="210"/>
      <c r="K3168" s="210"/>
      <c r="L3168" s="215"/>
      <c r="M3168" s="216"/>
      <c r="N3168" s="217"/>
      <c r="O3168" s="217"/>
      <c r="P3168" s="217"/>
      <c r="Q3168" s="217"/>
      <c r="R3168" s="217"/>
      <c r="S3168" s="217"/>
      <c r="T3168" s="218"/>
      <c r="AT3168" s="219" t="s">
        <v>154</v>
      </c>
      <c r="AU3168" s="219" t="s">
        <v>78</v>
      </c>
      <c r="AV3168" s="14" t="s">
        <v>78</v>
      </c>
      <c r="AW3168" s="14" t="s">
        <v>31</v>
      </c>
      <c r="AX3168" s="14" t="s">
        <v>69</v>
      </c>
      <c r="AY3168" s="219" t="s">
        <v>144</v>
      </c>
    </row>
    <row r="3169" spans="1:65" s="14" customFormat="1" ht="10.199999999999999">
      <c r="B3169" s="209"/>
      <c r="C3169" s="210"/>
      <c r="D3169" s="200" t="s">
        <v>154</v>
      </c>
      <c r="E3169" s="211" t="s">
        <v>19</v>
      </c>
      <c r="F3169" s="212" t="s">
        <v>1331</v>
      </c>
      <c r="G3169" s="210"/>
      <c r="H3169" s="213">
        <v>-4.82</v>
      </c>
      <c r="I3169" s="214"/>
      <c r="J3169" s="210"/>
      <c r="K3169" s="210"/>
      <c r="L3169" s="215"/>
      <c r="M3169" s="216"/>
      <c r="N3169" s="217"/>
      <c r="O3169" s="217"/>
      <c r="P3169" s="217"/>
      <c r="Q3169" s="217"/>
      <c r="R3169" s="217"/>
      <c r="S3169" s="217"/>
      <c r="T3169" s="218"/>
      <c r="AT3169" s="219" t="s">
        <v>154</v>
      </c>
      <c r="AU3169" s="219" t="s">
        <v>78</v>
      </c>
      <c r="AV3169" s="14" t="s">
        <v>78</v>
      </c>
      <c r="AW3169" s="14" t="s">
        <v>31</v>
      </c>
      <c r="AX3169" s="14" t="s">
        <v>69</v>
      </c>
      <c r="AY3169" s="219" t="s">
        <v>144</v>
      </c>
    </row>
    <row r="3170" spans="1:65" s="14" customFormat="1" ht="10.199999999999999">
      <c r="B3170" s="209"/>
      <c r="C3170" s="210"/>
      <c r="D3170" s="200" t="s">
        <v>154</v>
      </c>
      <c r="E3170" s="211" t="s">
        <v>19</v>
      </c>
      <c r="F3170" s="212" t="s">
        <v>1332</v>
      </c>
      <c r="G3170" s="210"/>
      <c r="H3170" s="213">
        <v>-3.7490000000000001</v>
      </c>
      <c r="I3170" s="214"/>
      <c r="J3170" s="210"/>
      <c r="K3170" s="210"/>
      <c r="L3170" s="215"/>
      <c r="M3170" s="216"/>
      <c r="N3170" s="217"/>
      <c r="O3170" s="217"/>
      <c r="P3170" s="217"/>
      <c r="Q3170" s="217"/>
      <c r="R3170" s="217"/>
      <c r="S3170" s="217"/>
      <c r="T3170" s="218"/>
      <c r="AT3170" s="219" t="s">
        <v>154</v>
      </c>
      <c r="AU3170" s="219" t="s">
        <v>78</v>
      </c>
      <c r="AV3170" s="14" t="s">
        <v>78</v>
      </c>
      <c r="AW3170" s="14" t="s">
        <v>31</v>
      </c>
      <c r="AX3170" s="14" t="s">
        <v>69</v>
      </c>
      <c r="AY3170" s="219" t="s">
        <v>144</v>
      </c>
    </row>
    <row r="3171" spans="1:65" s="14" customFormat="1" ht="10.199999999999999">
      <c r="B3171" s="209"/>
      <c r="C3171" s="210"/>
      <c r="D3171" s="200" t="s">
        <v>154</v>
      </c>
      <c r="E3171" s="211" t="s">
        <v>19</v>
      </c>
      <c r="F3171" s="212" t="s">
        <v>1333</v>
      </c>
      <c r="G3171" s="210"/>
      <c r="H3171" s="213">
        <v>-12.113</v>
      </c>
      <c r="I3171" s="214"/>
      <c r="J3171" s="210"/>
      <c r="K3171" s="210"/>
      <c r="L3171" s="215"/>
      <c r="M3171" s="216"/>
      <c r="N3171" s="217"/>
      <c r="O3171" s="217"/>
      <c r="P3171" s="217"/>
      <c r="Q3171" s="217"/>
      <c r="R3171" s="217"/>
      <c r="S3171" s="217"/>
      <c r="T3171" s="218"/>
      <c r="AT3171" s="219" t="s">
        <v>154</v>
      </c>
      <c r="AU3171" s="219" t="s">
        <v>78</v>
      </c>
      <c r="AV3171" s="14" t="s">
        <v>78</v>
      </c>
      <c r="AW3171" s="14" t="s">
        <v>31</v>
      </c>
      <c r="AX3171" s="14" t="s">
        <v>69</v>
      </c>
      <c r="AY3171" s="219" t="s">
        <v>144</v>
      </c>
    </row>
    <row r="3172" spans="1:65" s="14" customFormat="1" ht="10.199999999999999">
      <c r="B3172" s="209"/>
      <c r="C3172" s="210"/>
      <c r="D3172" s="200" t="s">
        <v>154</v>
      </c>
      <c r="E3172" s="211" t="s">
        <v>19</v>
      </c>
      <c r="F3172" s="212" t="s">
        <v>1334</v>
      </c>
      <c r="G3172" s="210"/>
      <c r="H3172" s="213">
        <v>-13.926</v>
      </c>
      <c r="I3172" s="214"/>
      <c r="J3172" s="210"/>
      <c r="K3172" s="210"/>
      <c r="L3172" s="215"/>
      <c r="M3172" s="216"/>
      <c r="N3172" s="217"/>
      <c r="O3172" s="217"/>
      <c r="P3172" s="217"/>
      <c r="Q3172" s="217"/>
      <c r="R3172" s="217"/>
      <c r="S3172" s="217"/>
      <c r="T3172" s="218"/>
      <c r="AT3172" s="219" t="s">
        <v>154</v>
      </c>
      <c r="AU3172" s="219" t="s">
        <v>78</v>
      </c>
      <c r="AV3172" s="14" t="s">
        <v>78</v>
      </c>
      <c r="AW3172" s="14" t="s">
        <v>31</v>
      </c>
      <c r="AX3172" s="14" t="s">
        <v>69</v>
      </c>
      <c r="AY3172" s="219" t="s">
        <v>144</v>
      </c>
    </row>
    <row r="3173" spans="1:65" s="14" customFormat="1" ht="10.199999999999999">
      <c r="B3173" s="209"/>
      <c r="C3173" s="210"/>
      <c r="D3173" s="200" t="s">
        <v>154</v>
      </c>
      <c r="E3173" s="211" t="s">
        <v>19</v>
      </c>
      <c r="F3173" s="212" t="s">
        <v>1335</v>
      </c>
      <c r="G3173" s="210"/>
      <c r="H3173" s="213">
        <v>4.8</v>
      </c>
      <c r="I3173" s="214"/>
      <c r="J3173" s="210"/>
      <c r="K3173" s="210"/>
      <c r="L3173" s="215"/>
      <c r="M3173" s="216"/>
      <c r="N3173" s="217"/>
      <c r="O3173" s="217"/>
      <c r="P3173" s="217"/>
      <c r="Q3173" s="217"/>
      <c r="R3173" s="217"/>
      <c r="S3173" s="217"/>
      <c r="T3173" s="218"/>
      <c r="AT3173" s="219" t="s">
        <v>154</v>
      </c>
      <c r="AU3173" s="219" t="s">
        <v>78</v>
      </c>
      <c r="AV3173" s="14" t="s">
        <v>78</v>
      </c>
      <c r="AW3173" s="14" t="s">
        <v>31</v>
      </c>
      <c r="AX3173" s="14" t="s">
        <v>69</v>
      </c>
      <c r="AY3173" s="219" t="s">
        <v>144</v>
      </c>
    </row>
    <row r="3174" spans="1:65" s="14" customFormat="1" ht="10.199999999999999">
      <c r="B3174" s="209"/>
      <c r="C3174" s="210"/>
      <c r="D3174" s="200" t="s">
        <v>154</v>
      </c>
      <c r="E3174" s="211" t="s">
        <v>19</v>
      </c>
      <c r="F3174" s="212" t="s">
        <v>567</v>
      </c>
      <c r="G3174" s="210"/>
      <c r="H3174" s="213">
        <v>-1.68</v>
      </c>
      <c r="I3174" s="214"/>
      <c r="J3174" s="210"/>
      <c r="K3174" s="210"/>
      <c r="L3174" s="215"/>
      <c r="M3174" s="216"/>
      <c r="N3174" s="217"/>
      <c r="O3174" s="217"/>
      <c r="P3174" s="217"/>
      <c r="Q3174" s="217"/>
      <c r="R3174" s="217"/>
      <c r="S3174" s="217"/>
      <c r="T3174" s="218"/>
      <c r="AT3174" s="219" t="s">
        <v>154</v>
      </c>
      <c r="AU3174" s="219" t="s">
        <v>78</v>
      </c>
      <c r="AV3174" s="14" t="s">
        <v>78</v>
      </c>
      <c r="AW3174" s="14" t="s">
        <v>31</v>
      </c>
      <c r="AX3174" s="14" t="s">
        <v>69</v>
      </c>
      <c r="AY3174" s="219" t="s">
        <v>144</v>
      </c>
    </row>
    <row r="3175" spans="1:65" s="14" customFormat="1" ht="10.199999999999999">
      <c r="B3175" s="209"/>
      <c r="C3175" s="210"/>
      <c r="D3175" s="200" t="s">
        <v>154</v>
      </c>
      <c r="E3175" s="211" t="s">
        <v>19</v>
      </c>
      <c r="F3175" s="212" t="s">
        <v>1336</v>
      </c>
      <c r="G3175" s="210"/>
      <c r="H3175" s="213">
        <v>-0.51</v>
      </c>
      <c r="I3175" s="214"/>
      <c r="J3175" s="210"/>
      <c r="K3175" s="210"/>
      <c r="L3175" s="215"/>
      <c r="M3175" s="216"/>
      <c r="N3175" s="217"/>
      <c r="O3175" s="217"/>
      <c r="P3175" s="217"/>
      <c r="Q3175" s="217"/>
      <c r="R3175" s="217"/>
      <c r="S3175" s="217"/>
      <c r="T3175" s="218"/>
      <c r="AT3175" s="219" t="s">
        <v>154</v>
      </c>
      <c r="AU3175" s="219" t="s">
        <v>78</v>
      </c>
      <c r="AV3175" s="14" t="s">
        <v>78</v>
      </c>
      <c r="AW3175" s="14" t="s">
        <v>31</v>
      </c>
      <c r="AX3175" s="14" t="s">
        <v>69</v>
      </c>
      <c r="AY3175" s="219" t="s">
        <v>144</v>
      </c>
    </row>
    <row r="3176" spans="1:65" s="14" customFormat="1" ht="10.199999999999999">
      <c r="B3176" s="209"/>
      <c r="C3176" s="210"/>
      <c r="D3176" s="200" t="s">
        <v>154</v>
      </c>
      <c r="E3176" s="211" t="s">
        <v>19</v>
      </c>
      <c r="F3176" s="212" t="s">
        <v>1337</v>
      </c>
      <c r="G3176" s="210"/>
      <c r="H3176" s="213">
        <v>-2.9820000000000002</v>
      </c>
      <c r="I3176" s="214"/>
      <c r="J3176" s="210"/>
      <c r="K3176" s="210"/>
      <c r="L3176" s="215"/>
      <c r="M3176" s="216"/>
      <c r="N3176" s="217"/>
      <c r="O3176" s="217"/>
      <c r="P3176" s="217"/>
      <c r="Q3176" s="217"/>
      <c r="R3176" s="217"/>
      <c r="S3176" s="217"/>
      <c r="T3176" s="218"/>
      <c r="AT3176" s="219" t="s">
        <v>154</v>
      </c>
      <c r="AU3176" s="219" t="s">
        <v>78</v>
      </c>
      <c r="AV3176" s="14" t="s">
        <v>78</v>
      </c>
      <c r="AW3176" s="14" t="s">
        <v>31</v>
      </c>
      <c r="AX3176" s="14" t="s">
        <v>69</v>
      </c>
      <c r="AY3176" s="219" t="s">
        <v>144</v>
      </c>
    </row>
    <row r="3177" spans="1:65" s="14" customFormat="1" ht="10.199999999999999">
      <c r="B3177" s="209"/>
      <c r="C3177" s="210"/>
      <c r="D3177" s="200" t="s">
        <v>154</v>
      </c>
      <c r="E3177" s="211" t="s">
        <v>19</v>
      </c>
      <c r="F3177" s="212" t="s">
        <v>1338</v>
      </c>
      <c r="G3177" s="210"/>
      <c r="H3177" s="213">
        <v>-1.907</v>
      </c>
      <c r="I3177" s="214"/>
      <c r="J3177" s="210"/>
      <c r="K3177" s="210"/>
      <c r="L3177" s="215"/>
      <c r="M3177" s="216"/>
      <c r="N3177" s="217"/>
      <c r="O3177" s="217"/>
      <c r="P3177" s="217"/>
      <c r="Q3177" s="217"/>
      <c r="R3177" s="217"/>
      <c r="S3177" s="217"/>
      <c r="T3177" s="218"/>
      <c r="AT3177" s="219" t="s">
        <v>154</v>
      </c>
      <c r="AU3177" s="219" t="s">
        <v>78</v>
      </c>
      <c r="AV3177" s="14" t="s">
        <v>78</v>
      </c>
      <c r="AW3177" s="14" t="s">
        <v>31</v>
      </c>
      <c r="AX3177" s="14" t="s">
        <v>69</v>
      </c>
      <c r="AY3177" s="219" t="s">
        <v>144</v>
      </c>
    </row>
    <row r="3178" spans="1:65" s="14" customFormat="1" ht="10.199999999999999">
      <c r="B3178" s="209"/>
      <c r="C3178" s="210"/>
      <c r="D3178" s="200" t="s">
        <v>154</v>
      </c>
      <c r="E3178" s="211" t="s">
        <v>19</v>
      </c>
      <c r="F3178" s="212" t="s">
        <v>1339</v>
      </c>
      <c r="G3178" s="210"/>
      <c r="H3178" s="213">
        <v>-1.9530000000000001</v>
      </c>
      <c r="I3178" s="214"/>
      <c r="J3178" s="210"/>
      <c r="K3178" s="210"/>
      <c r="L3178" s="215"/>
      <c r="M3178" s="216"/>
      <c r="N3178" s="217"/>
      <c r="O3178" s="217"/>
      <c r="P3178" s="217"/>
      <c r="Q3178" s="217"/>
      <c r="R3178" s="217"/>
      <c r="S3178" s="217"/>
      <c r="T3178" s="218"/>
      <c r="AT3178" s="219" t="s">
        <v>154</v>
      </c>
      <c r="AU3178" s="219" t="s">
        <v>78</v>
      </c>
      <c r="AV3178" s="14" t="s">
        <v>78</v>
      </c>
      <c r="AW3178" s="14" t="s">
        <v>31</v>
      </c>
      <c r="AX3178" s="14" t="s">
        <v>69</v>
      </c>
      <c r="AY3178" s="219" t="s">
        <v>144</v>
      </c>
    </row>
    <row r="3179" spans="1:65" s="14" customFormat="1" ht="10.199999999999999">
      <c r="B3179" s="209"/>
      <c r="C3179" s="210"/>
      <c r="D3179" s="200" t="s">
        <v>154</v>
      </c>
      <c r="E3179" s="211" t="s">
        <v>19</v>
      </c>
      <c r="F3179" s="212" t="s">
        <v>1340</v>
      </c>
      <c r="G3179" s="210"/>
      <c r="H3179" s="213">
        <v>-4.0129999999999999</v>
      </c>
      <c r="I3179" s="214"/>
      <c r="J3179" s="210"/>
      <c r="K3179" s="210"/>
      <c r="L3179" s="215"/>
      <c r="M3179" s="216"/>
      <c r="N3179" s="217"/>
      <c r="O3179" s="217"/>
      <c r="P3179" s="217"/>
      <c r="Q3179" s="217"/>
      <c r="R3179" s="217"/>
      <c r="S3179" s="217"/>
      <c r="T3179" s="218"/>
      <c r="AT3179" s="219" t="s">
        <v>154</v>
      </c>
      <c r="AU3179" s="219" t="s">
        <v>78</v>
      </c>
      <c r="AV3179" s="14" t="s">
        <v>78</v>
      </c>
      <c r="AW3179" s="14" t="s">
        <v>31</v>
      </c>
      <c r="AX3179" s="14" t="s">
        <v>69</v>
      </c>
      <c r="AY3179" s="219" t="s">
        <v>144</v>
      </c>
    </row>
    <row r="3180" spans="1:65" s="14" customFormat="1" ht="10.199999999999999">
      <c r="B3180" s="209"/>
      <c r="C3180" s="210"/>
      <c r="D3180" s="200" t="s">
        <v>154</v>
      </c>
      <c r="E3180" s="211" t="s">
        <v>19</v>
      </c>
      <c r="F3180" s="212" t="s">
        <v>1341</v>
      </c>
      <c r="G3180" s="210"/>
      <c r="H3180" s="213">
        <v>-3.96</v>
      </c>
      <c r="I3180" s="214"/>
      <c r="J3180" s="210"/>
      <c r="K3180" s="210"/>
      <c r="L3180" s="215"/>
      <c r="M3180" s="216"/>
      <c r="N3180" s="217"/>
      <c r="O3180" s="217"/>
      <c r="P3180" s="217"/>
      <c r="Q3180" s="217"/>
      <c r="R3180" s="217"/>
      <c r="S3180" s="217"/>
      <c r="T3180" s="218"/>
      <c r="AT3180" s="219" t="s">
        <v>154</v>
      </c>
      <c r="AU3180" s="219" t="s">
        <v>78</v>
      </c>
      <c r="AV3180" s="14" t="s">
        <v>78</v>
      </c>
      <c r="AW3180" s="14" t="s">
        <v>31</v>
      </c>
      <c r="AX3180" s="14" t="s">
        <v>69</v>
      </c>
      <c r="AY3180" s="219" t="s">
        <v>144</v>
      </c>
    </row>
    <row r="3181" spans="1:65" s="15" customFormat="1" ht="10.199999999999999">
      <c r="B3181" s="220"/>
      <c r="C3181" s="221"/>
      <c r="D3181" s="200" t="s">
        <v>154</v>
      </c>
      <c r="E3181" s="222" t="s">
        <v>19</v>
      </c>
      <c r="F3181" s="223" t="s">
        <v>158</v>
      </c>
      <c r="G3181" s="221"/>
      <c r="H3181" s="224">
        <v>264.21500000000009</v>
      </c>
      <c r="I3181" s="225"/>
      <c r="J3181" s="221"/>
      <c r="K3181" s="221"/>
      <c r="L3181" s="226"/>
      <c r="M3181" s="227"/>
      <c r="N3181" s="228"/>
      <c r="O3181" s="228"/>
      <c r="P3181" s="228"/>
      <c r="Q3181" s="228"/>
      <c r="R3181" s="228"/>
      <c r="S3181" s="228"/>
      <c r="T3181" s="229"/>
      <c r="AT3181" s="230" t="s">
        <v>154</v>
      </c>
      <c r="AU3181" s="230" t="s">
        <v>78</v>
      </c>
      <c r="AV3181" s="15" t="s">
        <v>106</v>
      </c>
      <c r="AW3181" s="15" t="s">
        <v>31</v>
      </c>
      <c r="AX3181" s="15" t="s">
        <v>74</v>
      </c>
      <c r="AY3181" s="230" t="s">
        <v>144</v>
      </c>
    </row>
    <row r="3182" spans="1:65" s="2" customFormat="1" ht="16.5" customHeight="1">
      <c r="A3182" s="36"/>
      <c r="B3182" s="37"/>
      <c r="C3182" s="180" t="s">
        <v>3433</v>
      </c>
      <c r="D3182" s="180" t="s">
        <v>146</v>
      </c>
      <c r="E3182" s="181" t="s">
        <v>3434</v>
      </c>
      <c r="F3182" s="182" t="s">
        <v>3435</v>
      </c>
      <c r="G3182" s="183" t="s">
        <v>232</v>
      </c>
      <c r="H3182" s="184">
        <v>78.319999999999993</v>
      </c>
      <c r="I3182" s="185"/>
      <c r="J3182" s="186">
        <f>ROUND(I3182*H3182,2)</f>
        <v>0</v>
      </c>
      <c r="K3182" s="182" t="s">
        <v>19</v>
      </c>
      <c r="L3182" s="41"/>
      <c r="M3182" s="187" t="s">
        <v>19</v>
      </c>
      <c r="N3182" s="188" t="s">
        <v>40</v>
      </c>
      <c r="O3182" s="66"/>
      <c r="P3182" s="189">
        <f>O3182*H3182</f>
        <v>0</v>
      </c>
      <c r="Q3182" s="189">
        <v>8.4000000000000003E-4</v>
      </c>
      <c r="R3182" s="189">
        <f>Q3182*H3182</f>
        <v>6.5788799999999995E-2</v>
      </c>
      <c r="S3182" s="189">
        <v>0</v>
      </c>
      <c r="T3182" s="190">
        <f>S3182*H3182</f>
        <v>0</v>
      </c>
      <c r="U3182" s="36"/>
      <c r="V3182" s="36"/>
      <c r="W3182" s="36"/>
      <c r="X3182" s="36"/>
      <c r="Y3182" s="36"/>
      <c r="Z3182" s="36"/>
      <c r="AA3182" s="36"/>
      <c r="AB3182" s="36"/>
      <c r="AC3182" s="36"/>
      <c r="AD3182" s="36"/>
      <c r="AE3182" s="36"/>
      <c r="AR3182" s="191" t="s">
        <v>542</v>
      </c>
      <c r="AT3182" s="191" t="s">
        <v>146</v>
      </c>
      <c r="AU3182" s="191" t="s">
        <v>78</v>
      </c>
      <c r="AY3182" s="19" t="s">
        <v>144</v>
      </c>
      <c r="BE3182" s="192">
        <f>IF(N3182="základní",J3182,0)</f>
        <v>0</v>
      </c>
      <c r="BF3182" s="192">
        <f>IF(N3182="snížená",J3182,0)</f>
        <v>0</v>
      </c>
      <c r="BG3182" s="192">
        <f>IF(N3182="zákl. přenesená",J3182,0)</f>
        <v>0</v>
      </c>
      <c r="BH3182" s="192">
        <f>IF(N3182="sníž. přenesená",J3182,0)</f>
        <v>0</v>
      </c>
      <c r="BI3182" s="192">
        <f>IF(N3182="nulová",J3182,0)</f>
        <v>0</v>
      </c>
      <c r="BJ3182" s="19" t="s">
        <v>74</v>
      </c>
      <c r="BK3182" s="192">
        <f>ROUND(I3182*H3182,2)</f>
        <v>0</v>
      </c>
      <c r="BL3182" s="19" t="s">
        <v>542</v>
      </c>
      <c r="BM3182" s="191" t="s">
        <v>3436</v>
      </c>
    </row>
    <row r="3183" spans="1:65" s="13" customFormat="1" ht="10.199999999999999">
      <c r="B3183" s="198"/>
      <c r="C3183" s="199"/>
      <c r="D3183" s="200" t="s">
        <v>154</v>
      </c>
      <c r="E3183" s="201" t="s">
        <v>19</v>
      </c>
      <c r="F3183" s="202" t="s">
        <v>721</v>
      </c>
      <c r="G3183" s="199"/>
      <c r="H3183" s="201" t="s">
        <v>19</v>
      </c>
      <c r="I3183" s="203"/>
      <c r="J3183" s="199"/>
      <c r="K3183" s="199"/>
      <c r="L3183" s="204"/>
      <c r="M3183" s="205"/>
      <c r="N3183" s="206"/>
      <c r="O3183" s="206"/>
      <c r="P3183" s="206"/>
      <c r="Q3183" s="206"/>
      <c r="R3183" s="206"/>
      <c r="S3183" s="206"/>
      <c r="T3183" s="207"/>
      <c r="AT3183" s="208" t="s">
        <v>154</v>
      </c>
      <c r="AU3183" s="208" t="s">
        <v>78</v>
      </c>
      <c r="AV3183" s="13" t="s">
        <v>74</v>
      </c>
      <c r="AW3183" s="13" t="s">
        <v>31</v>
      </c>
      <c r="AX3183" s="13" t="s">
        <v>69</v>
      </c>
      <c r="AY3183" s="208" t="s">
        <v>144</v>
      </c>
    </row>
    <row r="3184" spans="1:65" s="14" customFormat="1" ht="10.199999999999999">
      <c r="B3184" s="209"/>
      <c r="C3184" s="210"/>
      <c r="D3184" s="200" t="s">
        <v>154</v>
      </c>
      <c r="E3184" s="211" t="s">
        <v>19</v>
      </c>
      <c r="F3184" s="212" t="s">
        <v>3437</v>
      </c>
      <c r="G3184" s="210"/>
      <c r="H3184" s="213">
        <v>35.6</v>
      </c>
      <c r="I3184" s="214"/>
      <c r="J3184" s="210"/>
      <c r="K3184" s="210"/>
      <c r="L3184" s="215"/>
      <c r="M3184" s="216"/>
      <c r="N3184" s="217"/>
      <c r="O3184" s="217"/>
      <c r="P3184" s="217"/>
      <c r="Q3184" s="217"/>
      <c r="R3184" s="217"/>
      <c r="S3184" s="217"/>
      <c r="T3184" s="218"/>
      <c r="AT3184" s="219" t="s">
        <v>154</v>
      </c>
      <c r="AU3184" s="219" t="s">
        <v>78</v>
      </c>
      <c r="AV3184" s="14" t="s">
        <v>78</v>
      </c>
      <c r="AW3184" s="14" t="s">
        <v>31</v>
      </c>
      <c r="AX3184" s="14" t="s">
        <v>69</v>
      </c>
      <c r="AY3184" s="219" t="s">
        <v>144</v>
      </c>
    </row>
    <row r="3185" spans="1:65" s="14" customFormat="1" ht="10.199999999999999">
      <c r="B3185" s="209"/>
      <c r="C3185" s="210"/>
      <c r="D3185" s="200" t="s">
        <v>154</v>
      </c>
      <c r="E3185" s="211" t="s">
        <v>19</v>
      </c>
      <c r="F3185" s="212" t="s">
        <v>3438</v>
      </c>
      <c r="G3185" s="210"/>
      <c r="H3185" s="213">
        <v>42.72</v>
      </c>
      <c r="I3185" s="214"/>
      <c r="J3185" s="210"/>
      <c r="K3185" s="210"/>
      <c r="L3185" s="215"/>
      <c r="M3185" s="216"/>
      <c r="N3185" s="217"/>
      <c r="O3185" s="217"/>
      <c r="P3185" s="217"/>
      <c r="Q3185" s="217"/>
      <c r="R3185" s="217"/>
      <c r="S3185" s="217"/>
      <c r="T3185" s="218"/>
      <c r="AT3185" s="219" t="s">
        <v>154</v>
      </c>
      <c r="AU3185" s="219" t="s">
        <v>78</v>
      </c>
      <c r="AV3185" s="14" t="s">
        <v>78</v>
      </c>
      <c r="AW3185" s="14" t="s">
        <v>31</v>
      </c>
      <c r="AX3185" s="14" t="s">
        <v>69</v>
      </c>
      <c r="AY3185" s="219" t="s">
        <v>144</v>
      </c>
    </row>
    <row r="3186" spans="1:65" s="15" customFormat="1" ht="10.199999999999999">
      <c r="B3186" s="220"/>
      <c r="C3186" s="221"/>
      <c r="D3186" s="200" t="s">
        <v>154</v>
      </c>
      <c r="E3186" s="222" t="s">
        <v>19</v>
      </c>
      <c r="F3186" s="223" t="s">
        <v>158</v>
      </c>
      <c r="G3186" s="221"/>
      <c r="H3186" s="224">
        <v>78.319999999999993</v>
      </c>
      <c r="I3186" s="225"/>
      <c r="J3186" s="221"/>
      <c r="K3186" s="221"/>
      <c r="L3186" s="226"/>
      <c r="M3186" s="227"/>
      <c r="N3186" s="228"/>
      <c r="O3186" s="228"/>
      <c r="P3186" s="228"/>
      <c r="Q3186" s="228"/>
      <c r="R3186" s="228"/>
      <c r="S3186" s="228"/>
      <c r="T3186" s="229"/>
      <c r="AT3186" s="230" t="s">
        <v>154</v>
      </c>
      <c r="AU3186" s="230" t="s">
        <v>78</v>
      </c>
      <c r="AV3186" s="15" t="s">
        <v>106</v>
      </c>
      <c r="AW3186" s="15" t="s">
        <v>31</v>
      </c>
      <c r="AX3186" s="15" t="s">
        <v>74</v>
      </c>
      <c r="AY3186" s="230" t="s">
        <v>144</v>
      </c>
    </row>
    <row r="3187" spans="1:65" s="12" customFormat="1" ht="22.8" customHeight="1">
      <c r="B3187" s="164"/>
      <c r="C3187" s="165"/>
      <c r="D3187" s="166" t="s">
        <v>68</v>
      </c>
      <c r="E3187" s="178" t="s">
        <v>3439</v>
      </c>
      <c r="F3187" s="178" t="s">
        <v>3440</v>
      </c>
      <c r="G3187" s="165"/>
      <c r="H3187" s="165"/>
      <c r="I3187" s="168"/>
      <c r="J3187" s="179">
        <f>BK3187</f>
        <v>0</v>
      </c>
      <c r="K3187" s="165"/>
      <c r="L3187" s="170"/>
      <c r="M3187" s="171"/>
      <c r="N3187" s="172"/>
      <c r="O3187" s="172"/>
      <c r="P3187" s="173">
        <f>SUM(P3188:P3274)</f>
        <v>0</v>
      </c>
      <c r="Q3187" s="172"/>
      <c r="R3187" s="173">
        <f>SUM(R3188:R3274)</f>
        <v>0.72077179999999996</v>
      </c>
      <c r="S3187" s="172"/>
      <c r="T3187" s="174">
        <f>SUM(T3188:T3274)</f>
        <v>0</v>
      </c>
      <c r="AR3187" s="175" t="s">
        <v>78</v>
      </c>
      <c r="AT3187" s="176" t="s">
        <v>68</v>
      </c>
      <c r="AU3187" s="176" t="s">
        <v>74</v>
      </c>
      <c r="AY3187" s="175" t="s">
        <v>144</v>
      </c>
      <c r="BK3187" s="177">
        <f>SUM(BK3188:BK3274)</f>
        <v>0</v>
      </c>
    </row>
    <row r="3188" spans="1:65" s="2" customFormat="1" ht="16.5" customHeight="1">
      <c r="A3188" s="36"/>
      <c r="B3188" s="37"/>
      <c r="C3188" s="180" t="s">
        <v>3441</v>
      </c>
      <c r="D3188" s="180" t="s">
        <v>146</v>
      </c>
      <c r="E3188" s="181" t="s">
        <v>3442</v>
      </c>
      <c r="F3188" s="182" t="s">
        <v>3443</v>
      </c>
      <c r="G3188" s="183" t="s">
        <v>232</v>
      </c>
      <c r="H3188" s="184">
        <v>1029.674</v>
      </c>
      <c r="I3188" s="185"/>
      <c r="J3188" s="186">
        <f>ROUND(I3188*H3188,2)</f>
        <v>0</v>
      </c>
      <c r="K3188" s="182" t="s">
        <v>150</v>
      </c>
      <c r="L3188" s="41"/>
      <c r="M3188" s="187" t="s">
        <v>19</v>
      </c>
      <c r="N3188" s="188" t="s">
        <v>40</v>
      </c>
      <c r="O3188" s="66"/>
      <c r="P3188" s="189">
        <f>O3188*H3188</f>
        <v>0</v>
      </c>
      <c r="Q3188" s="189">
        <v>4.4000000000000002E-4</v>
      </c>
      <c r="R3188" s="189">
        <f>Q3188*H3188</f>
        <v>0.45305656</v>
      </c>
      <c r="S3188" s="189">
        <v>0</v>
      </c>
      <c r="T3188" s="190">
        <f>S3188*H3188</f>
        <v>0</v>
      </c>
      <c r="U3188" s="36"/>
      <c r="V3188" s="36"/>
      <c r="W3188" s="36"/>
      <c r="X3188" s="36"/>
      <c r="Y3188" s="36"/>
      <c r="Z3188" s="36"/>
      <c r="AA3188" s="36"/>
      <c r="AB3188" s="36"/>
      <c r="AC3188" s="36"/>
      <c r="AD3188" s="36"/>
      <c r="AE3188" s="36"/>
      <c r="AR3188" s="191" t="s">
        <v>542</v>
      </c>
      <c r="AT3188" s="191" t="s">
        <v>146</v>
      </c>
      <c r="AU3188" s="191" t="s">
        <v>78</v>
      </c>
      <c r="AY3188" s="19" t="s">
        <v>144</v>
      </c>
      <c r="BE3188" s="192">
        <f>IF(N3188="základní",J3188,0)</f>
        <v>0</v>
      </c>
      <c r="BF3188" s="192">
        <f>IF(N3188="snížená",J3188,0)</f>
        <v>0</v>
      </c>
      <c r="BG3188" s="192">
        <f>IF(N3188="zákl. přenesená",J3188,0)</f>
        <v>0</v>
      </c>
      <c r="BH3188" s="192">
        <f>IF(N3188="sníž. přenesená",J3188,0)</f>
        <v>0</v>
      </c>
      <c r="BI3188" s="192">
        <f>IF(N3188="nulová",J3188,0)</f>
        <v>0</v>
      </c>
      <c r="BJ3188" s="19" t="s">
        <v>74</v>
      </c>
      <c r="BK3188" s="192">
        <f>ROUND(I3188*H3188,2)</f>
        <v>0</v>
      </c>
      <c r="BL3188" s="19" t="s">
        <v>542</v>
      </c>
      <c r="BM3188" s="191" t="s">
        <v>3444</v>
      </c>
    </row>
    <row r="3189" spans="1:65" s="2" customFormat="1" ht="10.199999999999999">
      <c r="A3189" s="36"/>
      <c r="B3189" s="37"/>
      <c r="C3189" s="38"/>
      <c r="D3189" s="193" t="s">
        <v>152</v>
      </c>
      <c r="E3189" s="38"/>
      <c r="F3189" s="194" t="s">
        <v>3445</v>
      </c>
      <c r="G3189" s="38"/>
      <c r="H3189" s="38"/>
      <c r="I3189" s="195"/>
      <c r="J3189" s="38"/>
      <c r="K3189" s="38"/>
      <c r="L3189" s="41"/>
      <c r="M3189" s="196"/>
      <c r="N3189" s="197"/>
      <c r="O3189" s="66"/>
      <c r="P3189" s="66"/>
      <c r="Q3189" s="66"/>
      <c r="R3189" s="66"/>
      <c r="S3189" s="66"/>
      <c r="T3189" s="67"/>
      <c r="U3189" s="36"/>
      <c r="V3189" s="36"/>
      <c r="W3189" s="36"/>
      <c r="X3189" s="36"/>
      <c r="Y3189" s="36"/>
      <c r="Z3189" s="36"/>
      <c r="AA3189" s="36"/>
      <c r="AB3189" s="36"/>
      <c r="AC3189" s="36"/>
      <c r="AD3189" s="36"/>
      <c r="AE3189" s="36"/>
      <c r="AT3189" s="19" t="s">
        <v>152</v>
      </c>
      <c r="AU3189" s="19" t="s">
        <v>78</v>
      </c>
    </row>
    <row r="3190" spans="1:65" s="13" customFormat="1" ht="10.199999999999999">
      <c r="B3190" s="198"/>
      <c r="C3190" s="199"/>
      <c r="D3190" s="200" t="s">
        <v>154</v>
      </c>
      <c r="E3190" s="201" t="s">
        <v>19</v>
      </c>
      <c r="F3190" s="202" t="s">
        <v>1123</v>
      </c>
      <c r="G3190" s="199"/>
      <c r="H3190" s="201" t="s">
        <v>19</v>
      </c>
      <c r="I3190" s="203"/>
      <c r="J3190" s="199"/>
      <c r="K3190" s="199"/>
      <c r="L3190" s="204"/>
      <c r="M3190" s="205"/>
      <c r="N3190" s="206"/>
      <c r="O3190" s="206"/>
      <c r="P3190" s="206"/>
      <c r="Q3190" s="206"/>
      <c r="R3190" s="206"/>
      <c r="S3190" s="206"/>
      <c r="T3190" s="207"/>
      <c r="AT3190" s="208" t="s">
        <v>154</v>
      </c>
      <c r="AU3190" s="208" t="s">
        <v>78</v>
      </c>
      <c r="AV3190" s="13" t="s">
        <v>74</v>
      </c>
      <c r="AW3190" s="13" t="s">
        <v>31</v>
      </c>
      <c r="AX3190" s="13" t="s">
        <v>69</v>
      </c>
      <c r="AY3190" s="208" t="s">
        <v>144</v>
      </c>
    </row>
    <row r="3191" spans="1:65" s="14" customFormat="1" ht="10.199999999999999">
      <c r="B3191" s="209"/>
      <c r="C3191" s="210"/>
      <c r="D3191" s="200" t="s">
        <v>154</v>
      </c>
      <c r="E3191" s="211" t="s">
        <v>19</v>
      </c>
      <c r="F3191" s="212" t="s">
        <v>1124</v>
      </c>
      <c r="G3191" s="210"/>
      <c r="H3191" s="213">
        <v>5.53</v>
      </c>
      <c r="I3191" s="214"/>
      <c r="J3191" s="210"/>
      <c r="K3191" s="210"/>
      <c r="L3191" s="215"/>
      <c r="M3191" s="216"/>
      <c r="N3191" s="217"/>
      <c r="O3191" s="217"/>
      <c r="P3191" s="217"/>
      <c r="Q3191" s="217"/>
      <c r="R3191" s="217"/>
      <c r="S3191" s="217"/>
      <c r="T3191" s="218"/>
      <c r="AT3191" s="219" t="s">
        <v>154</v>
      </c>
      <c r="AU3191" s="219" t="s">
        <v>78</v>
      </c>
      <c r="AV3191" s="14" t="s">
        <v>78</v>
      </c>
      <c r="AW3191" s="14" t="s">
        <v>31</v>
      </c>
      <c r="AX3191" s="14" t="s">
        <v>69</v>
      </c>
      <c r="AY3191" s="219" t="s">
        <v>144</v>
      </c>
    </row>
    <row r="3192" spans="1:65" s="13" customFormat="1" ht="10.199999999999999">
      <c r="B3192" s="198"/>
      <c r="C3192" s="199"/>
      <c r="D3192" s="200" t="s">
        <v>154</v>
      </c>
      <c r="E3192" s="201" t="s">
        <v>19</v>
      </c>
      <c r="F3192" s="202" t="s">
        <v>1135</v>
      </c>
      <c r="G3192" s="199"/>
      <c r="H3192" s="201" t="s">
        <v>19</v>
      </c>
      <c r="I3192" s="203"/>
      <c r="J3192" s="199"/>
      <c r="K3192" s="199"/>
      <c r="L3192" s="204"/>
      <c r="M3192" s="205"/>
      <c r="N3192" s="206"/>
      <c r="O3192" s="206"/>
      <c r="P3192" s="206"/>
      <c r="Q3192" s="206"/>
      <c r="R3192" s="206"/>
      <c r="S3192" s="206"/>
      <c r="T3192" s="207"/>
      <c r="AT3192" s="208" t="s">
        <v>154</v>
      </c>
      <c r="AU3192" s="208" t="s">
        <v>78</v>
      </c>
      <c r="AV3192" s="13" t="s">
        <v>74</v>
      </c>
      <c r="AW3192" s="13" t="s">
        <v>31</v>
      </c>
      <c r="AX3192" s="13" t="s">
        <v>69</v>
      </c>
      <c r="AY3192" s="208" t="s">
        <v>144</v>
      </c>
    </row>
    <row r="3193" spans="1:65" s="14" customFormat="1" ht="10.199999999999999">
      <c r="B3193" s="209"/>
      <c r="C3193" s="210"/>
      <c r="D3193" s="200" t="s">
        <v>154</v>
      </c>
      <c r="E3193" s="211" t="s">
        <v>19</v>
      </c>
      <c r="F3193" s="212" t="s">
        <v>1136</v>
      </c>
      <c r="G3193" s="210"/>
      <c r="H3193" s="213">
        <v>90.17</v>
      </c>
      <c r="I3193" s="214"/>
      <c r="J3193" s="210"/>
      <c r="K3193" s="210"/>
      <c r="L3193" s="215"/>
      <c r="M3193" s="216"/>
      <c r="N3193" s="217"/>
      <c r="O3193" s="217"/>
      <c r="P3193" s="217"/>
      <c r="Q3193" s="217"/>
      <c r="R3193" s="217"/>
      <c r="S3193" s="217"/>
      <c r="T3193" s="218"/>
      <c r="AT3193" s="219" t="s">
        <v>154</v>
      </c>
      <c r="AU3193" s="219" t="s">
        <v>78</v>
      </c>
      <c r="AV3193" s="14" t="s">
        <v>78</v>
      </c>
      <c r="AW3193" s="14" t="s">
        <v>31</v>
      </c>
      <c r="AX3193" s="14" t="s">
        <v>69</v>
      </c>
      <c r="AY3193" s="219" t="s">
        <v>144</v>
      </c>
    </row>
    <row r="3194" spans="1:65" s="13" customFormat="1" ht="10.199999999999999">
      <c r="B3194" s="198"/>
      <c r="C3194" s="199"/>
      <c r="D3194" s="200" t="s">
        <v>154</v>
      </c>
      <c r="E3194" s="201" t="s">
        <v>19</v>
      </c>
      <c r="F3194" s="202" t="s">
        <v>1193</v>
      </c>
      <c r="G3194" s="199"/>
      <c r="H3194" s="201" t="s">
        <v>19</v>
      </c>
      <c r="I3194" s="203"/>
      <c r="J3194" s="199"/>
      <c r="K3194" s="199"/>
      <c r="L3194" s="204"/>
      <c r="M3194" s="205"/>
      <c r="N3194" s="206"/>
      <c r="O3194" s="206"/>
      <c r="P3194" s="206"/>
      <c r="Q3194" s="206"/>
      <c r="R3194" s="206"/>
      <c r="S3194" s="206"/>
      <c r="T3194" s="207"/>
      <c r="AT3194" s="208" t="s">
        <v>154</v>
      </c>
      <c r="AU3194" s="208" t="s">
        <v>78</v>
      </c>
      <c r="AV3194" s="13" t="s">
        <v>74</v>
      </c>
      <c r="AW3194" s="13" t="s">
        <v>31</v>
      </c>
      <c r="AX3194" s="13" t="s">
        <v>69</v>
      </c>
      <c r="AY3194" s="208" t="s">
        <v>144</v>
      </c>
    </row>
    <row r="3195" spans="1:65" s="13" customFormat="1" ht="10.199999999999999">
      <c r="B3195" s="198"/>
      <c r="C3195" s="199"/>
      <c r="D3195" s="200" t="s">
        <v>154</v>
      </c>
      <c r="E3195" s="201" t="s">
        <v>19</v>
      </c>
      <c r="F3195" s="202" t="s">
        <v>1147</v>
      </c>
      <c r="G3195" s="199"/>
      <c r="H3195" s="201" t="s">
        <v>19</v>
      </c>
      <c r="I3195" s="203"/>
      <c r="J3195" s="199"/>
      <c r="K3195" s="199"/>
      <c r="L3195" s="204"/>
      <c r="M3195" s="205"/>
      <c r="N3195" s="206"/>
      <c r="O3195" s="206"/>
      <c r="P3195" s="206"/>
      <c r="Q3195" s="206"/>
      <c r="R3195" s="206"/>
      <c r="S3195" s="206"/>
      <c r="T3195" s="207"/>
      <c r="AT3195" s="208" t="s">
        <v>154</v>
      </c>
      <c r="AU3195" s="208" t="s">
        <v>78</v>
      </c>
      <c r="AV3195" s="13" t="s">
        <v>74</v>
      </c>
      <c r="AW3195" s="13" t="s">
        <v>31</v>
      </c>
      <c r="AX3195" s="13" t="s">
        <v>69</v>
      </c>
      <c r="AY3195" s="208" t="s">
        <v>144</v>
      </c>
    </row>
    <row r="3196" spans="1:65" s="14" customFormat="1" ht="10.199999999999999">
      <c r="B3196" s="209"/>
      <c r="C3196" s="210"/>
      <c r="D3196" s="200" t="s">
        <v>154</v>
      </c>
      <c r="E3196" s="211" t="s">
        <v>19</v>
      </c>
      <c r="F3196" s="212" t="s">
        <v>1194</v>
      </c>
      <c r="G3196" s="210"/>
      <c r="H3196" s="213">
        <v>22.193000000000001</v>
      </c>
      <c r="I3196" s="214"/>
      <c r="J3196" s="210"/>
      <c r="K3196" s="210"/>
      <c r="L3196" s="215"/>
      <c r="M3196" s="216"/>
      <c r="N3196" s="217"/>
      <c r="O3196" s="217"/>
      <c r="P3196" s="217"/>
      <c r="Q3196" s="217"/>
      <c r="R3196" s="217"/>
      <c r="S3196" s="217"/>
      <c r="T3196" s="218"/>
      <c r="AT3196" s="219" t="s">
        <v>154</v>
      </c>
      <c r="AU3196" s="219" t="s">
        <v>78</v>
      </c>
      <c r="AV3196" s="14" t="s">
        <v>78</v>
      </c>
      <c r="AW3196" s="14" t="s">
        <v>31</v>
      </c>
      <c r="AX3196" s="14" t="s">
        <v>69</v>
      </c>
      <c r="AY3196" s="219" t="s">
        <v>144</v>
      </c>
    </row>
    <row r="3197" spans="1:65" s="13" customFormat="1" ht="10.199999999999999">
      <c r="B3197" s="198"/>
      <c r="C3197" s="199"/>
      <c r="D3197" s="200" t="s">
        <v>154</v>
      </c>
      <c r="E3197" s="201" t="s">
        <v>19</v>
      </c>
      <c r="F3197" s="202" t="s">
        <v>755</v>
      </c>
      <c r="G3197" s="199"/>
      <c r="H3197" s="201" t="s">
        <v>19</v>
      </c>
      <c r="I3197" s="203"/>
      <c r="J3197" s="199"/>
      <c r="K3197" s="199"/>
      <c r="L3197" s="204"/>
      <c r="M3197" s="205"/>
      <c r="N3197" s="206"/>
      <c r="O3197" s="206"/>
      <c r="P3197" s="206"/>
      <c r="Q3197" s="206"/>
      <c r="R3197" s="206"/>
      <c r="S3197" s="206"/>
      <c r="T3197" s="207"/>
      <c r="AT3197" s="208" t="s">
        <v>154</v>
      </c>
      <c r="AU3197" s="208" t="s">
        <v>78</v>
      </c>
      <c r="AV3197" s="13" t="s">
        <v>74</v>
      </c>
      <c r="AW3197" s="13" t="s">
        <v>31</v>
      </c>
      <c r="AX3197" s="13" t="s">
        <v>69</v>
      </c>
      <c r="AY3197" s="208" t="s">
        <v>144</v>
      </c>
    </row>
    <row r="3198" spans="1:65" s="14" customFormat="1" ht="10.199999999999999">
      <c r="B3198" s="209"/>
      <c r="C3198" s="210"/>
      <c r="D3198" s="200" t="s">
        <v>154</v>
      </c>
      <c r="E3198" s="211" t="s">
        <v>19</v>
      </c>
      <c r="F3198" s="212" t="s">
        <v>1196</v>
      </c>
      <c r="G3198" s="210"/>
      <c r="H3198" s="213">
        <v>7.0049999999999999</v>
      </c>
      <c r="I3198" s="214"/>
      <c r="J3198" s="210"/>
      <c r="K3198" s="210"/>
      <c r="L3198" s="215"/>
      <c r="M3198" s="216"/>
      <c r="N3198" s="217"/>
      <c r="O3198" s="217"/>
      <c r="P3198" s="217"/>
      <c r="Q3198" s="217"/>
      <c r="R3198" s="217"/>
      <c r="S3198" s="217"/>
      <c r="T3198" s="218"/>
      <c r="AT3198" s="219" t="s">
        <v>154</v>
      </c>
      <c r="AU3198" s="219" t="s">
        <v>78</v>
      </c>
      <c r="AV3198" s="14" t="s">
        <v>78</v>
      </c>
      <c r="AW3198" s="14" t="s">
        <v>31</v>
      </c>
      <c r="AX3198" s="14" t="s">
        <v>69</v>
      </c>
      <c r="AY3198" s="219" t="s">
        <v>144</v>
      </c>
    </row>
    <row r="3199" spans="1:65" s="13" customFormat="1" ht="10.199999999999999">
      <c r="B3199" s="198"/>
      <c r="C3199" s="199"/>
      <c r="D3199" s="200" t="s">
        <v>154</v>
      </c>
      <c r="E3199" s="201" t="s">
        <v>19</v>
      </c>
      <c r="F3199" s="202" t="s">
        <v>753</v>
      </c>
      <c r="G3199" s="199"/>
      <c r="H3199" s="201" t="s">
        <v>19</v>
      </c>
      <c r="I3199" s="203"/>
      <c r="J3199" s="199"/>
      <c r="K3199" s="199"/>
      <c r="L3199" s="204"/>
      <c r="M3199" s="205"/>
      <c r="N3199" s="206"/>
      <c r="O3199" s="206"/>
      <c r="P3199" s="206"/>
      <c r="Q3199" s="206"/>
      <c r="R3199" s="206"/>
      <c r="S3199" s="206"/>
      <c r="T3199" s="207"/>
      <c r="AT3199" s="208" t="s">
        <v>154</v>
      </c>
      <c r="AU3199" s="208" t="s">
        <v>78</v>
      </c>
      <c r="AV3199" s="13" t="s">
        <v>74</v>
      </c>
      <c r="AW3199" s="13" t="s">
        <v>31</v>
      </c>
      <c r="AX3199" s="13" t="s">
        <v>69</v>
      </c>
      <c r="AY3199" s="208" t="s">
        <v>144</v>
      </c>
    </row>
    <row r="3200" spans="1:65" s="14" customFormat="1" ht="10.199999999999999">
      <c r="B3200" s="209"/>
      <c r="C3200" s="210"/>
      <c r="D3200" s="200" t="s">
        <v>154</v>
      </c>
      <c r="E3200" s="211" t="s">
        <v>19</v>
      </c>
      <c r="F3200" s="212" t="s">
        <v>1197</v>
      </c>
      <c r="G3200" s="210"/>
      <c r="H3200" s="213">
        <v>80.52</v>
      </c>
      <c r="I3200" s="214"/>
      <c r="J3200" s="210"/>
      <c r="K3200" s="210"/>
      <c r="L3200" s="215"/>
      <c r="M3200" s="216"/>
      <c r="N3200" s="217"/>
      <c r="O3200" s="217"/>
      <c r="P3200" s="217"/>
      <c r="Q3200" s="217"/>
      <c r="R3200" s="217"/>
      <c r="S3200" s="217"/>
      <c r="T3200" s="218"/>
      <c r="AT3200" s="219" t="s">
        <v>154</v>
      </c>
      <c r="AU3200" s="219" t="s">
        <v>78</v>
      </c>
      <c r="AV3200" s="14" t="s">
        <v>78</v>
      </c>
      <c r="AW3200" s="14" t="s">
        <v>31</v>
      </c>
      <c r="AX3200" s="14" t="s">
        <v>69</v>
      </c>
      <c r="AY3200" s="219" t="s">
        <v>144</v>
      </c>
    </row>
    <row r="3201" spans="2:51" s="13" customFormat="1" ht="10.199999999999999">
      <c r="B3201" s="198"/>
      <c r="C3201" s="199"/>
      <c r="D3201" s="200" t="s">
        <v>154</v>
      </c>
      <c r="E3201" s="201" t="s">
        <v>19</v>
      </c>
      <c r="F3201" s="202" t="s">
        <v>1123</v>
      </c>
      <c r="G3201" s="199"/>
      <c r="H3201" s="201" t="s">
        <v>19</v>
      </c>
      <c r="I3201" s="203"/>
      <c r="J3201" s="199"/>
      <c r="K3201" s="199"/>
      <c r="L3201" s="204"/>
      <c r="M3201" s="205"/>
      <c r="N3201" s="206"/>
      <c r="O3201" s="206"/>
      <c r="P3201" s="206"/>
      <c r="Q3201" s="206"/>
      <c r="R3201" s="206"/>
      <c r="S3201" s="206"/>
      <c r="T3201" s="207"/>
      <c r="AT3201" s="208" t="s">
        <v>154</v>
      </c>
      <c r="AU3201" s="208" t="s">
        <v>78</v>
      </c>
      <c r="AV3201" s="13" t="s">
        <v>74</v>
      </c>
      <c r="AW3201" s="13" t="s">
        <v>31</v>
      </c>
      <c r="AX3201" s="13" t="s">
        <v>69</v>
      </c>
      <c r="AY3201" s="208" t="s">
        <v>144</v>
      </c>
    </row>
    <row r="3202" spans="2:51" s="14" customFormat="1" ht="10.199999999999999">
      <c r="B3202" s="209"/>
      <c r="C3202" s="210"/>
      <c r="D3202" s="200" t="s">
        <v>154</v>
      </c>
      <c r="E3202" s="211" t="s">
        <v>19</v>
      </c>
      <c r="F3202" s="212" t="s">
        <v>1199</v>
      </c>
      <c r="G3202" s="210"/>
      <c r="H3202" s="213">
        <v>16.582999999999998</v>
      </c>
      <c r="I3202" s="214"/>
      <c r="J3202" s="210"/>
      <c r="K3202" s="210"/>
      <c r="L3202" s="215"/>
      <c r="M3202" s="216"/>
      <c r="N3202" s="217"/>
      <c r="O3202" s="217"/>
      <c r="P3202" s="217"/>
      <c r="Q3202" s="217"/>
      <c r="R3202" s="217"/>
      <c r="S3202" s="217"/>
      <c r="T3202" s="218"/>
      <c r="AT3202" s="219" t="s">
        <v>154</v>
      </c>
      <c r="AU3202" s="219" t="s">
        <v>78</v>
      </c>
      <c r="AV3202" s="14" t="s">
        <v>78</v>
      </c>
      <c r="AW3202" s="14" t="s">
        <v>31</v>
      </c>
      <c r="AX3202" s="14" t="s">
        <v>69</v>
      </c>
      <c r="AY3202" s="219" t="s">
        <v>144</v>
      </c>
    </row>
    <row r="3203" spans="2:51" s="13" customFormat="1" ht="10.199999999999999">
      <c r="B3203" s="198"/>
      <c r="C3203" s="199"/>
      <c r="D3203" s="200" t="s">
        <v>154</v>
      </c>
      <c r="E3203" s="201" t="s">
        <v>19</v>
      </c>
      <c r="F3203" s="202" t="s">
        <v>749</v>
      </c>
      <c r="G3203" s="199"/>
      <c r="H3203" s="201" t="s">
        <v>19</v>
      </c>
      <c r="I3203" s="203"/>
      <c r="J3203" s="199"/>
      <c r="K3203" s="199"/>
      <c r="L3203" s="204"/>
      <c r="M3203" s="205"/>
      <c r="N3203" s="206"/>
      <c r="O3203" s="206"/>
      <c r="P3203" s="206"/>
      <c r="Q3203" s="206"/>
      <c r="R3203" s="206"/>
      <c r="S3203" s="206"/>
      <c r="T3203" s="207"/>
      <c r="AT3203" s="208" t="s">
        <v>154</v>
      </c>
      <c r="AU3203" s="208" t="s">
        <v>78</v>
      </c>
      <c r="AV3203" s="13" t="s">
        <v>74</v>
      </c>
      <c r="AW3203" s="13" t="s">
        <v>31</v>
      </c>
      <c r="AX3203" s="13" t="s">
        <v>69</v>
      </c>
      <c r="AY3203" s="208" t="s">
        <v>144</v>
      </c>
    </row>
    <row r="3204" spans="2:51" s="14" customFormat="1" ht="10.199999999999999">
      <c r="B3204" s="209"/>
      <c r="C3204" s="210"/>
      <c r="D3204" s="200" t="s">
        <v>154</v>
      </c>
      <c r="E3204" s="211" t="s">
        <v>19</v>
      </c>
      <c r="F3204" s="212" t="s">
        <v>1200</v>
      </c>
      <c r="G3204" s="210"/>
      <c r="H3204" s="213">
        <v>37.518999999999998</v>
      </c>
      <c r="I3204" s="214"/>
      <c r="J3204" s="210"/>
      <c r="K3204" s="210"/>
      <c r="L3204" s="215"/>
      <c r="M3204" s="216"/>
      <c r="N3204" s="217"/>
      <c r="O3204" s="217"/>
      <c r="P3204" s="217"/>
      <c r="Q3204" s="217"/>
      <c r="R3204" s="217"/>
      <c r="S3204" s="217"/>
      <c r="T3204" s="218"/>
      <c r="AT3204" s="219" t="s">
        <v>154</v>
      </c>
      <c r="AU3204" s="219" t="s">
        <v>78</v>
      </c>
      <c r="AV3204" s="14" t="s">
        <v>78</v>
      </c>
      <c r="AW3204" s="14" t="s">
        <v>31</v>
      </c>
      <c r="AX3204" s="14" t="s">
        <v>69</v>
      </c>
      <c r="AY3204" s="219" t="s">
        <v>144</v>
      </c>
    </row>
    <row r="3205" spans="2:51" s="13" customFormat="1" ht="10.199999999999999">
      <c r="B3205" s="198"/>
      <c r="C3205" s="199"/>
      <c r="D3205" s="200" t="s">
        <v>154</v>
      </c>
      <c r="E3205" s="201" t="s">
        <v>19</v>
      </c>
      <c r="F3205" s="202" t="s">
        <v>1160</v>
      </c>
      <c r="G3205" s="199"/>
      <c r="H3205" s="201" t="s">
        <v>19</v>
      </c>
      <c r="I3205" s="203"/>
      <c r="J3205" s="199"/>
      <c r="K3205" s="199"/>
      <c r="L3205" s="204"/>
      <c r="M3205" s="205"/>
      <c r="N3205" s="206"/>
      <c r="O3205" s="206"/>
      <c r="P3205" s="206"/>
      <c r="Q3205" s="206"/>
      <c r="R3205" s="206"/>
      <c r="S3205" s="206"/>
      <c r="T3205" s="207"/>
      <c r="AT3205" s="208" t="s">
        <v>154</v>
      </c>
      <c r="AU3205" s="208" t="s">
        <v>78</v>
      </c>
      <c r="AV3205" s="13" t="s">
        <v>74</v>
      </c>
      <c r="AW3205" s="13" t="s">
        <v>31</v>
      </c>
      <c r="AX3205" s="13" t="s">
        <v>69</v>
      </c>
      <c r="AY3205" s="208" t="s">
        <v>144</v>
      </c>
    </row>
    <row r="3206" spans="2:51" s="14" customFormat="1" ht="10.199999999999999">
      <c r="B3206" s="209"/>
      <c r="C3206" s="210"/>
      <c r="D3206" s="200" t="s">
        <v>154</v>
      </c>
      <c r="E3206" s="211" t="s">
        <v>19</v>
      </c>
      <c r="F3206" s="212" t="s">
        <v>1201</v>
      </c>
      <c r="G3206" s="210"/>
      <c r="H3206" s="213">
        <v>5.931</v>
      </c>
      <c r="I3206" s="214"/>
      <c r="J3206" s="210"/>
      <c r="K3206" s="210"/>
      <c r="L3206" s="215"/>
      <c r="M3206" s="216"/>
      <c r="N3206" s="217"/>
      <c r="O3206" s="217"/>
      <c r="P3206" s="217"/>
      <c r="Q3206" s="217"/>
      <c r="R3206" s="217"/>
      <c r="S3206" s="217"/>
      <c r="T3206" s="218"/>
      <c r="AT3206" s="219" t="s">
        <v>154</v>
      </c>
      <c r="AU3206" s="219" t="s">
        <v>78</v>
      </c>
      <c r="AV3206" s="14" t="s">
        <v>78</v>
      </c>
      <c r="AW3206" s="14" t="s">
        <v>31</v>
      </c>
      <c r="AX3206" s="14" t="s">
        <v>69</v>
      </c>
      <c r="AY3206" s="219" t="s">
        <v>144</v>
      </c>
    </row>
    <row r="3207" spans="2:51" s="13" customFormat="1" ht="10.199999999999999">
      <c r="B3207" s="198"/>
      <c r="C3207" s="199"/>
      <c r="D3207" s="200" t="s">
        <v>154</v>
      </c>
      <c r="E3207" s="201" t="s">
        <v>19</v>
      </c>
      <c r="F3207" s="202" t="s">
        <v>751</v>
      </c>
      <c r="G3207" s="199"/>
      <c r="H3207" s="201" t="s">
        <v>19</v>
      </c>
      <c r="I3207" s="203"/>
      <c r="J3207" s="199"/>
      <c r="K3207" s="199"/>
      <c r="L3207" s="204"/>
      <c r="M3207" s="205"/>
      <c r="N3207" s="206"/>
      <c r="O3207" s="206"/>
      <c r="P3207" s="206"/>
      <c r="Q3207" s="206"/>
      <c r="R3207" s="206"/>
      <c r="S3207" s="206"/>
      <c r="T3207" s="207"/>
      <c r="AT3207" s="208" t="s">
        <v>154</v>
      </c>
      <c r="AU3207" s="208" t="s">
        <v>78</v>
      </c>
      <c r="AV3207" s="13" t="s">
        <v>74</v>
      </c>
      <c r="AW3207" s="13" t="s">
        <v>31</v>
      </c>
      <c r="AX3207" s="13" t="s">
        <v>69</v>
      </c>
      <c r="AY3207" s="208" t="s">
        <v>144</v>
      </c>
    </row>
    <row r="3208" spans="2:51" s="14" customFormat="1" ht="10.199999999999999">
      <c r="B3208" s="209"/>
      <c r="C3208" s="210"/>
      <c r="D3208" s="200" t="s">
        <v>154</v>
      </c>
      <c r="E3208" s="211" t="s">
        <v>19</v>
      </c>
      <c r="F3208" s="212" t="s">
        <v>1202</v>
      </c>
      <c r="G3208" s="210"/>
      <c r="H3208" s="213">
        <v>99.912000000000006</v>
      </c>
      <c r="I3208" s="214"/>
      <c r="J3208" s="210"/>
      <c r="K3208" s="210"/>
      <c r="L3208" s="215"/>
      <c r="M3208" s="216"/>
      <c r="N3208" s="217"/>
      <c r="O3208" s="217"/>
      <c r="P3208" s="217"/>
      <c r="Q3208" s="217"/>
      <c r="R3208" s="217"/>
      <c r="S3208" s="217"/>
      <c r="T3208" s="218"/>
      <c r="AT3208" s="219" t="s">
        <v>154</v>
      </c>
      <c r="AU3208" s="219" t="s">
        <v>78</v>
      </c>
      <c r="AV3208" s="14" t="s">
        <v>78</v>
      </c>
      <c r="AW3208" s="14" t="s">
        <v>31</v>
      </c>
      <c r="AX3208" s="14" t="s">
        <v>69</v>
      </c>
      <c r="AY3208" s="219" t="s">
        <v>144</v>
      </c>
    </row>
    <row r="3209" spans="2:51" s="13" customFormat="1" ht="10.199999999999999">
      <c r="B3209" s="198"/>
      <c r="C3209" s="199"/>
      <c r="D3209" s="200" t="s">
        <v>154</v>
      </c>
      <c r="E3209" s="201" t="s">
        <v>19</v>
      </c>
      <c r="F3209" s="202" t="s">
        <v>1166</v>
      </c>
      <c r="G3209" s="199"/>
      <c r="H3209" s="201" t="s">
        <v>19</v>
      </c>
      <c r="I3209" s="203"/>
      <c r="J3209" s="199"/>
      <c r="K3209" s="199"/>
      <c r="L3209" s="204"/>
      <c r="M3209" s="205"/>
      <c r="N3209" s="206"/>
      <c r="O3209" s="206"/>
      <c r="P3209" s="206"/>
      <c r="Q3209" s="206"/>
      <c r="R3209" s="206"/>
      <c r="S3209" s="206"/>
      <c r="T3209" s="207"/>
      <c r="AT3209" s="208" t="s">
        <v>154</v>
      </c>
      <c r="AU3209" s="208" t="s">
        <v>78</v>
      </c>
      <c r="AV3209" s="13" t="s">
        <v>74</v>
      </c>
      <c r="AW3209" s="13" t="s">
        <v>31</v>
      </c>
      <c r="AX3209" s="13" t="s">
        <v>69</v>
      </c>
      <c r="AY3209" s="208" t="s">
        <v>144</v>
      </c>
    </row>
    <row r="3210" spans="2:51" s="14" customFormat="1" ht="10.199999999999999">
      <c r="B3210" s="209"/>
      <c r="C3210" s="210"/>
      <c r="D3210" s="200" t="s">
        <v>154</v>
      </c>
      <c r="E3210" s="211" t="s">
        <v>19</v>
      </c>
      <c r="F3210" s="212" t="s">
        <v>1204</v>
      </c>
      <c r="G3210" s="210"/>
      <c r="H3210" s="213">
        <v>21.994</v>
      </c>
      <c r="I3210" s="214"/>
      <c r="J3210" s="210"/>
      <c r="K3210" s="210"/>
      <c r="L3210" s="215"/>
      <c r="M3210" s="216"/>
      <c r="N3210" s="217"/>
      <c r="O3210" s="217"/>
      <c r="P3210" s="217"/>
      <c r="Q3210" s="217"/>
      <c r="R3210" s="217"/>
      <c r="S3210" s="217"/>
      <c r="T3210" s="218"/>
      <c r="AT3210" s="219" t="s">
        <v>154</v>
      </c>
      <c r="AU3210" s="219" t="s">
        <v>78</v>
      </c>
      <c r="AV3210" s="14" t="s">
        <v>78</v>
      </c>
      <c r="AW3210" s="14" t="s">
        <v>31</v>
      </c>
      <c r="AX3210" s="14" t="s">
        <v>69</v>
      </c>
      <c r="AY3210" s="219" t="s">
        <v>144</v>
      </c>
    </row>
    <row r="3211" spans="2:51" s="13" customFormat="1" ht="10.199999999999999">
      <c r="B3211" s="198"/>
      <c r="C3211" s="199"/>
      <c r="D3211" s="200" t="s">
        <v>154</v>
      </c>
      <c r="E3211" s="201" t="s">
        <v>19</v>
      </c>
      <c r="F3211" s="202" t="s">
        <v>1171</v>
      </c>
      <c r="G3211" s="199"/>
      <c r="H3211" s="201" t="s">
        <v>19</v>
      </c>
      <c r="I3211" s="203"/>
      <c r="J3211" s="199"/>
      <c r="K3211" s="199"/>
      <c r="L3211" s="204"/>
      <c r="M3211" s="205"/>
      <c r="N3211" s="206"/>
      <c r="O3211" s="206"/>
      <c r="P3211" s="206"/>
      <c r="Q3211" s="206"/>
      <c r="R3211" s="206"/>
      <c r="S3211" s="206"/>
      <c r="T3211" s="207"/>
      <c r="AT3211" s="208" t="s">
        <v>154</v>
      </c>
      <c r="AU3211" s="208" t="s">
        <v>78</v>
      </c>
      <c r="AV3211" s="13" t="s">
        <v>74</v>
      </c>
      <c r="AW3211" s="13" t="s">
        <v>31</v>
      </c>
      <c r="AX3211" s="13" t="s">
        <v>69</v>
      </c>
      <c r="AY3211" s="208" t="s">
        <v>144</v>
      </c>
    </row>
    <row r="3212" spans="2:51" s="14" customFormat="1" ht="10.199999999999999">
      <c r="B3212" s="209"/>
      <c r="C3212" s="210"/>
      <c r="D3212" s="200" t="s">
        <v>154</v>
      </c>
      <c r="E3212" s="211" t="s">
        <v>19</v>
      </c>
      <c r="F3212" s="212" t="s">
        <v>1205</v>
      </c>
      <c r="G3212" s="210"/>
      <c r="H3212" s="213">
        <v>23.321999999999999</v>
      </c>
      <c r="I3212" s="214"/>
      <c r="J3212" s="210"/>
      <c r="K3212" s="210"/>
      <c r="L3212" s="215"/>
      <c r="M3212" s="216"/>
      <c r="N3212" s="217"/>
      <c r="O3212" s="217"/>
      <c r="P3212" s="217"/>
      <c r="Q3212" s="217"/>
      <c r="R3212" s="217"/>
      <c r="S3212" s="217"/>
      <c r="T3212" s="218"/>
      <c r="AT3212" s="219" t="s">
        <v>154</v>
      </c>
      <c r="AU3212" s="219" t="s">
        <v>78</v>
      </c>
      <c r="AV3212" s="14" t="s">
        <v>78</v>
      </c>
      <c r="AW3212" s="14" t="s">
        <v>31</v>
      </c>
      <c r="AX3212" s="14" t="s">
        <v>69</v>
      </c>
      <c r="AY3212" s="219" t="s">
        <v>144</v>
      </c>
    </row>
    <row r="3213" spans="2:51" s="13" customFormat="1" ht="10.199999999999999">
      <c r="B3213" s="198"/>
      <c r="C3213" s="199"/>
      <c r="D3213" s="200" t="s">
        <v>154</v>
      </c>
      <c r="E3213" s="201" t="s">
        <v>19</v>
      </c>
      <c r="F3213" s="202" t="s">
        <v>1173</v>
      </c>
      <c r="G3213" s="199"/>
      <c r="H3213" s="201" t="s">
        <v>19</v>
      </c>
      <c r="I3213" s="203"/>
      <c r="J3213" s="199"/>
      <c r="K3213" s="199"/>
      <c r="L3213" s="204"/>
      <c r="M3213" s="205"/>
      <c r="N3213" s="206"/>
      <c r="O3213" s="206"/>
      <c r="P3213" s="206"/>
      <c r="Q3213" s="206"/>
      <c r="R3213" s="206"/>
      <c r="S3213" s="206"/>
      <c r="T3213" s="207"/>
      <c r="AT3213" s="208" t="s">
        <v>154</v>
      </c>
      <c r="AU3213" s="208" t="s">
        <v>78</v>
      </c>
      <c r="AV3213" s="13" t="s">
        <v>74</v>
      </c>
      <c r="AW3213" s="13" t="s">
        <v>31</v>
      </c>
      <c r="AX3213" s="13" t="s">
        <v>69</v>
      </c>
      <c r="AY3213" s="208" t="s">
        <v>144</v>
      </c>
    </row>
    <row r="3214" spans="2:51" s="14" customFormat="1" ht="10.199999999999999">
      <c r="B3214" s="209"/>
      <c r="C3214" s="210"/>
      <c r="D3214" s="200" t="s">
        <v>154</v>
      </c>
      <c r="E3214" s="211" t="s">
        <v>19</v>
      </c>
      <c r="F3214" s="212" t="s">
        <v>1206</v>
      </c>
      <c r="G3214" s="210"/>
      <c r="H3214" s="213">
        <v>24.391999999999999</v>
      </c>
      <c r="I3214" s="214"/>
      <c r="J3214" s="210"/>
      <c r="K3214" s="210"/>
      <c r="L3214" s="215"/>
      <c r="M3214" s="216"/>
      <c r="N3214" s="217"/>
      <c r="O3214" s="217"/>
      <c r="P3214" s="217"/>
      <c r="Q3214" s="217"/>
      <c r="R3214" s="217"/>
      <c r="S3214" s="217"/>
      <c r="T3214" s="218"/>
      <c r="AT3214" s="219" t="s">
        <v>154</v>
      </c>
      <c r="AU3214" s="219" t="s">
        <v>78</v>
      </c>
      <c r="AV3214" s="14" t="s">
        <v>78</v>
      </c>
      <c r="AW3214" s="14" t="s">
        <v>31</v>
      </c>
      <c r="AX3214" s="14" t="s">
        <v>69</v>
      </c>
      <c r="AY3214" s="219" t="s">
        <v>144</v>
      </c>
    </row>
    <row r="3215" spans="2:51" s="13" customFormat="1" ht="10.199999999999999">
      <c r="B3215" s="198"/>
      <c r="C3215" s="199"/>
      <c r="D3215" s="200" t="s">
        <v>154</v>
      </c>
      <c r="E3215" s="201" t="s">
        <v>19</v>
      </c>
      <c r="F3215" s="202" t="s">
        <v>1175</v>
      </c>
      <c r="G3215" s="199"/>
      <c r="H3215" s="201" t="s">
        <v>19</v>
      </c>
      <c r="I3215" s="203"/>
      <c r="J3215" s="199"/>
      <c r="K3215" s="199"/>
      <c r="L3215" s="204"/>
      <c r="M3215" s="205"/>
      <c r="N3215" s="206"/>
      <c r="O3215" s="206"/>
      <c r="P3215" s="206"/>
      <c r="Q3215" s="206"/>
      <c r="R3215" s="206"/>
      <c r="S3215" s="206"/>
      <c r="T3215" s="207"/>
      <c r="AT3215" s="208" t="s">
        <v>154</v>
      </c>
      <c r="AU3215" s="208" t="s">
        <v>78</v>
      </c>
      <c r="AV3215" s="13" t="s">
        <v>74</v>
      </c>
      <c r="AW3215" s="13" t="s">
        <v>31</v>
      </c>
      <c r="AX3215" s="13" t="s">
        <v>69</v>
      </c>
      <c r="AY3215" s="208" t="s">
        <v>144</v>
      </c>
    </row>
    <row r="3216" spans="2:51" s="14" customFormat="1" ht="10.199999999999999">
      <c r="B3216" s="209"/>
      <c r="C3216" s="210"/>
      <c r="D3216" s="200" t="s">
        <v>154</v>
      </c>
      <c r="E3216" s="211" t="s">
        <v>19</v>
      </c>
      <c r="F3216" s="212" t="s">
        <v>1207</v>
      </c>
      <c r="G3216" s="210"/>
      <c r="H3216" s="213">
        <v>24.029</v>
      </c>
      <c r="I3216" s="214"/>
      <c r="J3216" s="210"/>
      <c r="K3216" s="210"/>
      <c r="L3216" s="215"/>
      <c r="M3216" s="216"/>
      <c r="N3216" s="217"/>
      <c r="O3216" s="217"/>
      <c r="P3216" s="217"/>
      <c r="Q3216" s="217"/>
      <c r="R3216" s="217"/>
      <c r="S3216" s="217"/>
      <c r="T3216" s="218"/>
      <c r="AT3216" s="219" t="s">
        <v>154</v>
      </c>
      <c r="AU3216" s="219" t="s">
        <v>78</v>
      </c>
      <c r="AV3216" s="14" t="s">
        <v>78</v>
      </c>
      <c r="AW3216" s="14" t="s">
        <v>31</v>
      </c>
      <c r="AX3216" s="14" t="s">
        <v>69</v>
      </c>
      <c r="AY3216" s="219" t="s">
        <v>144</v>
      </c>
    </row>
    <row r="3217" spans="2:51" s="13" customFormat="1" ht="10.199999999999999">
      <c r="B3217" s="198"/>
      <c r="C3217" s="199"/>
      <c r="D3217" s="200" t="s">
        <v>154</v>
      </c>
      <c r="E3217" s="201" t="s">
        <v>19</v>
      </c>
      <c r="F3217" s="202" t="s">
        <v>1177</v>
      </c>
      <c r="G3217" s="199"/>
      <c r="H3217" s="201" t="s">
        <v>19</v>
      </c>
      <c r="I3217" s="203"/>
      <c r="J3217" s="199"/>
      <c r="K3217" s="199"/>
      <c r="L3217" s="204"/>
      <c r="M3217" s="205"/>
      <c r="N3217" s="206"/>
      <c r="O3217" s="206"/>
      <c r="P3217" s="206"/>
      <c r="Q3217" s="206"/>
      <c r="R3217" s="206"/>
      <c r="S3217" s="206"/>
      <c r="T3217" s="207"/>
      <c r="AT3217" s="208" t="s">
        <v>154</v>
      </c>
      <c r="AU3217" s="208" t="s">
        <v>78</v>
      </c>
      <c r="AV3217" s="13" t="s">
        <v>74</v>
      </c>
      <c r="AW3217" s="13" t="s">
        <v>31</v>
      </c>
      <c r="AX3217" s="13" t="s">
        <v>69</v>
      </c>
      <c r="AY3217" s="208" t="s">
        <v>144</v>
      </c>
    </row>
    <row r="3218" spans="2:51" s="14" customFormat="1" ht="10.199999999999999">
      <c r="B3218" s="209"/>
      <c r="C3218" s="210"/>
      <c r="D3218" s="200" t="s">
        <v>154</v>
      </c>
      <c r="E3218" s="211" t="s">
        <v>19</v>
      </c>
      <c r="F3218" s="212" t="s">
        <v>1178</v>
      </c>
      <c r="G3218" s="210"/>
      <c r="H3218" s="213">
        <v>11.083</v>
      </c>
      <c r="I3218" s="214"/>
      <c r="J3218" s="210"/>
      <c r="K3218" s="210"/>
      <c r="L3218" s="215"/>
      <c r="M3218" s="216"/>
      <c r="N3218" s="217"/>
      <c r="O3218" s="217"/>
      <c r="P3218" s="217"/>
      <c r="Q3218" s="217"/>
      <c r="R3218" s="217"/>
      <c r="S3218" s="217"/>
      <c r="T3218" s="218"/>
      <c r="AT3218" s="219" t="s">
        <v>154</v>
      </c>
      <c r="AU3218" s="219" t="s">
        <v>78</v>
      </c>
      <c r="AV3218" s="14" t="s">
        <v>78</v>
      </c>
      <c r="AW3218" s="14" t="s">
        <v>31</v>
      </c>
      <c r="AX3218" s="14" t="s">
        <v>69</v>
      </c>
      <c r="AY3218" s="219" t="s">
        <v>144</v>
      </c>
    </row>
    <row r="3219" spans="2:51" s="13" customFormat="1" ht="10.199999999999999">
      <c r="B3219" s="198"/>
      <c r="C3219" s="199"/>
      <c r="D3219" s="200" t="s">
        <v>154</v>
      </c>
      <c r="E3219" s="201" t="s">
        <v>19</v>
      </c>
      <c r="F3219" s="202" t="s">
        <v>1179</v>
      </c>
      <c r="G3219" s="199"/>
      <c r="H3219" s="201" t="s">
        <v>19</v>
      </c>
      <c r="I3219" s="203"/>
      <c r="J3219" s="199"/>
      <c r="K3219" s="199"/>
      <c r="L3219" s="204"/>
      <c r="M3219" s="205"/>
      <c r="N3219" s="206"/>
      <c r="O3219" s="206"/>
      <c r="P3219" s="206"/>
      <c r="Q3219" s="206"/>
      <c r="R3219" s="206"/>
      <c r="S3219" s="206"/>
      <c r="T3219" s="207"/>
      <c r="AT3219" s="208" t="s">
        <v>154</v>
      </c>
      <c r="AU3219" s="208" t="s">
        <v>78</v>
      </c>
      <c r="AV3219" s="13" t="s">
        <v>74</v>
      </c>
      <c r="AW3219" s="13" t="s">
        <v>31</v>
      </c>
      <c r="AX3219" s="13" t="s">
        <v>69</v>
      </c>
      <c r="AY3219" s="208" t="s">
        <v>144</v>
      </c>
    </row>
    <row r="3220" spans="2:51" s="14" customFormat="1" ht="10.199999999999999">
      <c r="B3220" s="209"/>
      <c r="C3220" s="210"/>
      <c r="D3220" s="200" t="s">
        <v>154</v>
      </c>
      <c r="E3220" s="211" t="s">
        <v>19</v>
      </c>
      <c r="F3220" s="212" t="s">
        <v>1180</v>
      </c>
      <c r="G3220" s="210"/>
      <c r="H3220" s="213">
        <v>7.0129999999999999</v>
      </c>
      <c r="I3220" s="214"/>
      <c r="J3220" s="210"/>
      <c r="K3220" s="210"/>
      <c r="L3220" s="215"/>
      <c r="M3220" s="216"/>
      <c r="N3220" s="217"/>
      <c r="O3220" s="217"/>
      <c r="P3220" s="217"/>
      <c r="Q3220" s="217"/>
      <c r="R3220" s="217"/>
      <c r="S3220" s="217"/>
      <c r="T3220" s="218"/>
      <c r="AT3220" s="219" t="s">
        <v>154</v>
      </c>
      <c r="AU3220" s="219" t="s">
        <v>78</v>
      </c>
      <c r="AV3220" s="14" t="s">
        <v>78</v>
      </c>
      <c r="AW3220" s="14" t="s">
        <v>31</v>
      </c>
      <c r="AX3220" s="14" t="s">
        <v>69</v>
      </c>
      <c r="AY3220" s="219" t="s">
        <v>144</v>
      </c>
    </row>
    <row r="3221" spans="2:51" s="13" customFormat="1" ht="10.199999999999999">
      <c r="B3221" s="198"/>
      <c r="C3221" s="199"/>
      <c r="D3221" s="200" t="s">
        <v>154</v>
      </c>
      <c r="E3221" s="201" t="s">
        <v>19</v>
      </c>
      <c r="F3221" s="202" t="s">
        <v>1181</v>
      </c>
      <c r="G3221" s="199"/>
      <c r="H3221" s="201" t="s">
        <v>19</v>
      </c>
      <c r="I3221" s="203"/>
      <c r="J3221" s="199"/>
      <c r="K3221" s="199"/>
      <c r="L3221" s="204"/>
      <c r="M3221" s="205"/>
      <c r="N3221" s="206"/>
      <c r="O3221" s="206"/>
      <c r="P3221" s="206"/>
      <c r="Q3221" s="206"/>
      <c r="R3221" s="206"/>
      <c r="S3221" s="206"/>
      <c r="T3221" s="207"/>
      <c r="AT3221" s="208" t="s">
        <v>154</v>
      </c>
      <c r="AU3221" s="208" t="s">
        <v>78</v>
      </c>
      <c r="AV3221" s="13" t="s">
        <v>74</v>
      </c>
      <c r="AW3221" s="13" t="s">
        <v>31</v>
      </c>
      <c r="AX3221" s="13" t="s">
        <v>69</v>
      </c>
      <c r="AY3221" s="208" t="s">
        <v>144</v>
      </c>
    </row>
    <row r="3222" spans="2:51" s="14" customFormat="1" ht="10.199999999999999">
      <c r="B3222" s="209"/>
      <c r="C3222" s="210"/>
      <c r="D3222" s="200" t="s">
        <v>154</v>
      </c>
      <c r="E3222" s="211" t="s">
        <v>19</v>
      </c>
      <c r="F3222" s="212" t="s">
        <v>1182</v>
      </c>
      <c r="G3222" s="210"/>
      <c r="H3222" s="213">
        <v>9.68</v>
      </c>
      <c r="I3222" s="214"/>
      <c r="J3222" s="210"/>
      <c r="K3222" s="210"/>
      <c r="L3222" s="215"/>
      <c r="M3222" s="216"/>
      <c r="N3222" s="217"/>
      <c r="O3222" s="217"/>
      <c r="P3222" s="217"/>
      <c r="Q3222" s="217"/>
      <c r="R3222" s="217"/>
      <c r="S3222" s="217"/>
      <c r="T3222" s="218"/>
      <c r="AT3222" s="219" t="s">
        <v>154</v>
      </c>
      <c r="AU3222" s="219" t="s">
        <v>78</v>
      </c>
      <c r="AV3222" s="14" t="s">
        <v>78</v>
      </c>
      <c r="AW3222" s="14" t="s">
        <v>31</v>
      </c>
      <c r="AX3222" s="14" t="s">
        <v>69</v>
      </c>
      <c r="AY3222" s="219" t="s">
        <v>144</v>
      </c>
    </row>
    <row r="3223" spans="2:51" s="13" customFormat="1" ht="10.199999999999999">
      <c r="B3223" s="198"/>
      <c r="C3223" s="199"/>
      <c r="D3223" s="200" t="s">
        <v>154</v>
      </c>
      <c r="E3223" s="201" t="s">
        <v>19</v>
      </c>
      <c r="F3223" s="202" t="s">
        <v>1183</v>
      </c>
      <c r="G3223" s="199"/>
      <c r="H3223" s="201" t="s">
        <v>19</v>
      </c>
      <c r="I3223" s="203"/>
      <c r="J3223" s="199"/>
      <c r="K3223" s="199"/>
      <c r="L3223" s="204"/>
      <c r="M3223" s="205"/>
      <c r="N3223" s="206"/>
      <c r="O3223" s="206"/>
      <c r="P3223" s="206"/>
      <c r="Q3223" s="206"/>
      <c r="R3223" s="206"/>
      <c r="S3223" s="206"/>
      <c r="T3223" s="207"/>
      <c r="AT3223" s="208" t="s">
        <v>154</v>
      </c>
      <c r="AU3223" s="208" t="s">
        <v>78</v>
      </c>
      <c r="AV3223" s="13" t="s">
        <v>74</v>
      </c>
      <c r="AW3223" s="13" t="s">
        <v>31</v>
      </c>
      <c r="AX3223" s="13" t="s">
        <v>69</v>
      </c>
      <c r="AY3223" s="208" t="s">
        <v>144</v>
      </c>
    </row>
    <row r="3224" spans="2:51" s="14" customFormat="1" ht="10.199999999999999">
      <c r="B3224" s="209"/>
      <c r="C3224" s="210"/>
      <c r="D3224" s="200" t="s">
        <v>154</v>
      </c>
      <c r="E3224" s="211" t="s">
        <v>19</v>
      </c>
      <c r="F3224" s="212" t="s">
        <v>1184</v>
      </c>
      <c r="G3224" s="210"/>
      <c r="H3224" s="213">
        <v>19.745000000000001</v>
      </c>
      <c r="I3224" s="214"/>
      <c r="J3224" s="210"/>
      <c r="K3224" s="210"/>
      <c r="L3224" s="215"/>
      <c r="M3224" s="216"/>
      <c r="N3224" s="217"/>
      <c r="O3224" s="217"/>
      <c r="P3224" s="217"/>
      <c r="Q3224" s="217"/>
      <c r="R3224" s="217"/>
      <c r="S3224" s="217"/>
      <c r="T3224" s="218"/>
      <c r="AT3224" s="219" t="s">
        <v>154</v>
      </c>
      <c r="AU3224" s="219" t="s">
        <v>78</v>
      </c>
      <c r="AV3224" s="14" t="s">
        <v>78</v>
      </c>
      <c r="AW3224" s="14" t="s">
        <v>31</v>
      </c>
      <c r="AX3224" s="14" t="s">
        <v>69</v>
      </c>
      <c r="AY3224" s="219" t="s">
        <v>144</v>
      </c>
    </row>
    <row r="3225" spans="2:51" s="13" customFormat="1" ht="10.199999999999999">
      <c r="B3225" s="198"/>
      <c r="C3225" s="199"/>
      <c r="D3225" s="200" t="s">
        <v>154</v>
      </c>
      <c r="E3225" s="201" t="s">
        <v>19</v>
      </c>
      <c r="F3225" s="202" t="s">
        <v>1185</v>
      </c>
      <c r="G3225" s="199"/>
      <c r="H3225" s="201" t="s">
        <v>19</v>
      </c>
      <c r="I3225" s="203"/>
      <c r="J3225" s="199"/>
      <c r="K3225" s="199"/>
      <c r="L3225" s="204"/>
      <c r="M3225" s="205"/>
      <c r="N3225" s="206"/>
      <c r="O3225" s="206"/>
      <c r="P3225" s="206"/>
      <c r="Q3225" s="206"/>
      <c r="R3225" s="206"/>
      <c r="S3225" s="206"/>
      <c r="T3225" s="207"/>
      <c r="AT3225" s="208" t="s">
        <v>154</v>
      </c>
      <c r="AU3225" s="208" t="s">
        <v>78</v>
      </c>
      <c r="AV3225" s="13" t="s">
        <v>74</v>
      </c>
      <c r="AW3225" s="13" t="s">
        <v>31</v>
      </c>
      <c r="AX3225" s="13" t="s">
        <v>69</v>
      </c>
      <c r="AY3225" s="208" t="s">
        <v>144</v>
      </c>
    </row>
    <row r="3226" spans="2:51" s="14" customFormat="1" ht="10.199999999999999">
      <c r="B3226" s="209"/>
      <c r="C3226" s="210"/>
      <c r="D3226" s="200" t="s">
        <v>154</v>
      </c>
      <c r="E3226" s="211" t="s">
        <v>19</v>
      </c>
      <c r="F3226" s="212" t="s">
        <v>1208</v>
      </c>
      <c r="G3226" s="210"/>
      <c r="H3226" s="213">
        <v>2.1</v>
      </c>
      <c r="I3226" s="214"/>
      <c r="J3226" s="210"/>
      <c r="K3226" s="210"/>
      <c r="L3226" s="215"/>
      <c r="M3226" s="216"/>
      <c r="N3226" s="217"/>
      <c r="O3226" s="217"/>
      <c r="P3226" s="217"/>
      <c r="Q3226" s="217"/>
      <c r="R3226" s="217"/>
      <c r="S3226" s="217"/>
      <c r="T3226" s="218"/>
      <c r="AT3226" s="219" t="s">
        <v>154</v>
      </c>
      <c r="AU3226" s="219" t="s">
        <v>78</v>
      </c>
      <c r="AV3226" s="14" t="s">
        <v>78</v>
      </c>
      <c r="AW3226" s="14" t="s">
        <v>31</v>
      </c>
      <c r="AX3226" s="14" t="s">
        <v>69</v>
      </c>
      <c r="AY3226" s="219" t="s">
        <v>144</v>
      </c>
    </row>
    <row r="3227" spans="2:51" s="13" customFormat="1" ht="10.199999999999999">
      <c r="B3227" s="198"/>
      <c r="C3227" s="199"/>
      <c r="D3227" s="200" t="s">
        <v>154</v>
      </c>
      <c r="E3227" s="201" t="s">
        <v>19</v>
      </c>
      <c r="F3227" s="202" t="s">
        <v>1135</v>
      </c>
      <c r="G3227" s="199"/>
      <c r="H3227" s="201" t="s">
        <v>19</v>
      </c>
      <c r="I3227" s="203"/>
      <c r="J3227" s="199"/>
      <c r="K3227" s="199"/>
      <c r="L3227" s="204"/>
      <c r="M3227" s="205"/>
      <c r="N3227" s="206"/>
      <c r="O3227" s="206"/>
      <c r="P3227" s="206"/>
      <c r="Q3227" s="206"/>
      <c r="R3227" s="206"/>
      <c r="S3227" s="206"/>
      <c r="T3227" s="207"/>
      <c r="AT3227" s="208" t="s">
        <v>154</v>
      </c>
      <c r="AU3227" s="208" t="s">
        <v>78</v>
      </c>
      <c r="AV3227" s="13" t="s">
        <v>74</v>
      </c>
      <c r="AW3227" s="13" t="s">
        <v>31</v>
      </c>
      <c r="AX3227" s="13" t="s">
        <v>69</v>
      </c>
      <c r="AY3227" s="208" t="s">
        <v>144</v>
      </c>
    </row>
    <row r="3228" spans="2:51" s="14" customFormat="1" ht="10.199999999999999">
      <c r="B3228" s="209"/>
      <c r="C3228" s="210"/>
      <c r="D3228" s="200" t="s">
        <v>154</v>
      </c>
      <c r="E3228" s="211" t="s">
        <v>19</v>
      </c>
      <c r="F3228" s="212" t="s">
        <v>1209</v>
      </c>
      <c r="G3228" s="210"/>
      <c r="H3228" s="213">
        <v>33.99</v>
      </c>
      <c r="I3228" s="214"/>
      <c r="J3228" s="210"/>
      <c r="K3228" s="210"/>
      <c r="L3228" s="215"/>
      <c r="M3228" s="216"/>
      <c r="N3228" s="217"/>
      <c r="O3228" s="217"/>
      <c r="P3228" s="217"/>
      <c r="Q3228" s="217"/>
      <c r="R3228" s="217"/>
      <c r="S3228" s="217"/>
      <c r="T3228" s="218"/>
      <c r="AT3228" s="219" t="s">
        <v>154</v>
      </c>
      <c r="AU3228" s="219" t="s">
        <v>78</v>
      </c>
      <c r="AV3228" s="14" t="s">
        <v>78</v>
      </c>
      <c r="AW3228" s="14" t="s">
        <v>31</v>
      </c>
      <c r="AX3228" s="14" t="s">
        <v>69</v>
      </c>
      <c r="AY3228" s="219" t="s">
        <v>144</v>
      </c>
    </row>
    <row r="3229" spans="2:51" s="13" customFormat="1" ht="10.199999999999999">
      <c r="B3229" s="198"/>
      <c r="C3229" s="199"/>
      <c r="D3229" s="200" t="s">
        <v>154</v>
      </c>
      <c r="E3229" s="201" t="s">
        <v>19</v>
      </c>
      <c r="F3229" s="202" t="s">
        <v>1211</v>
      </c>
      <c r="G3229" s="199"/>
      <c r="H3229" s="201" t="s">
        <v>19</v>
      </c>
      <c r="I3229" s="203"/>
      <c r="J3229" s="199"/>
      <c r="K3229" s="199"/>
      <c r="L3229" s="204"/>
      <c r="M3229" s="205"/>
      <c r="N3229" s="206"/>
      <c r="O3229" s="206"/>
      <c r="P3229" s="206"/>
      <c r="Q3229" s="206"/>
      <c r="R3229" s="206"/>
      <c r="S3229" s="206"/>
      <c r="T3229" s="207"/>
      <c r="AT3229" s="208" t="s">
        <v>154</v>
      </c>
      <c r="AU3229" s="208" t="s">
        <v>78</v>
      </c>
      <c r="AV3229" s="13" t="s">
        <v>74</v>
      </c>
      <c r="AW3229" s="13" t="s">
        <v>31</v>
      </c>
      <c r="AX3229" s="13" t="s">
        <v>69</v>
      </c>
      <c r="AY3229" s="208" t="s">
        <v>144</v>
      </c>
    </row>
    <row r="3230" spans="2:51" s="14" customFormat="1" ht="10.199999999999999">
      <c r="B3230" s="209"/>
      <c r="C3230" s="210"/>
      <c r="D3230" s="200" t="s">
        <v>154</v>
      </c>
      <c r="E3230" s="211" t="s">
        <v>19</v>
      </c>
      <c r="F3230" s="212" t="s">
        <v>1212</v>
      </c>
      <c r="G3230" s="210"/>
      <c r="H3230" s="213">
        <v>31.13</v>
      </c>
      <c r="I3230" s="214"/>
      <c r="J3230" s="210"/>
      <c r="K3230" s="210"/>
      <c r="L3230" s="215"/>
      <c r="M3230" s="216"/>
      <c r="N3230" s="217"/>
      <c r="O3230" s="217"/>
      <c r="P3230" s="217"/>
      <c r="Q3230" s="217"/>
      <c r="R3230" s="217"/>
      <c r="S3230" s="217"/>
      <c r="T3230" s="218"/>
      <c r="AT3230" s="219" t="s">
        <v>154</v>
      </c>
      <c r="AU3230" s="219" t="s">
        <v>78</v>
      </c>
      <c r="AV3230" s="14" t="s">
        <v>78</v>
      </c>
      <c r="AW3230" s="14" t="s">
        <v>31</v>
      </c>
      <c r="AX3230" s="14" t="s">
        <v>69</v>
      </c>
      <c r="AY3230" s="219" t="s">
        <v>144</v>
      </c>
    </row>
    <row r="3231" spans="2:51" s="13" customFormat="1" ht="10.199999999999999">
      <c r="B3231" s="198"/>
      <c r="C3231" s="199"/>
      <c r="D3231" s="200" t="s">
        <v>154</v>
      </c>
      <c r="E3231" s="201" t="s">
        <v>19</v>
      </c>
      <c r="F3231" s="202" t="s">
        <v>1213</v>
      </c>
      <c r="G3231" s="199"/>
      <c r="H3231" s="201" t="s">
        <v>19</v>
      </c>
      <c r="I3231" s="203"/>
      <c r="J3231" s="199"/>
      <c r="K3231" s="199"/>
      <c r="L3231" s="204"/>
      <c r="M3231" s="205"/>
      <c r="N3231" s="206"/>
      <c r="O3231" s="206"/>
      <c r="P3231" s="206"/>
      <c r="Q3231" s="206"/>
      <c r="R3231" s="206"/>
      <c r="S3231" s="206"/>
      <c r="T3231" s="207"/>
      <c r="AT3231" s="208" t="s">
        <v>154</v>
      </c>
      <c r="AU3231" s="208" t="s">
        <v>78</v>
      </c>
      <c r="AV3231" s="13" t="s">
        <v>74</v>
      </c>
      <c r="AW3231" s="13" t="s">
        <v>31</v>
      </c>
      <c r="AX3231" s="13" t="s">
        <v>69</v>
      </c>
      <c r="AY3231" s="208" t="s">
        <v>144</v>
      </c>
    </row>
    <row r="3232" spans="2:51" s="14" customFormat="1" ht="10.199999999999999">
      <c r="B3232" s="209"/>
      <c r="C3232" s="210"/>
      <c r="D3232" s="200" t="s">
        <v>154</v>
      </c>
      <c r="E3232" s="211" t="s">
        <v>19</v>
      </c>
      <c r="F3232" s="212" t="s">
        <v>1214</v>
      </c>
      <c r="G3232" s="210"/>
      <c r="H3232" s="213">
        <v>31.02</v>
      </c>
      <c r="I3232" s="214"/>
      <c r="J3232" s="210"/>
      <c r="K3232" s="210"/>
      <c r="L3232" s="215"/>
      <c r="M3232" s="216"/>
      <c r="N3232" s="217"/>
      <c r="O3232" s="217"/>
      <c r="P3232" s="217"/>
      <c r="Q3232" s="217"/>
      <c r="R3232" s="217"/>
      <c r="S3232" s="217"/>
      <c r="T3232" s="218"/>
      <c r="AT3232" s="219" t="s">
        <v>154</v>
      </c>
      <c r="AU3232" s="219" t="s">
        <v>78</v>
      </c>
      <c r="AV3232" s="14" t="s">
        <v>78</v>
      </c>
      <c r="AW3232" s="14" t="s">
        <v>31</v>
      </c>
      <c r="AX3232" s="14" t="s">
        <v>69</v>
      </c>
      <c r="AY3232" s="219" t="s">
        <v>144</v>
      </c>
    </row>
    <row r="3233" spans="2:51" s="13" customFormat="1" ht="10.199999999999999">
      <c r="B3233" s="198"/>
      <c r="C3233" s="199"/>
      <c r="D3233" s="200" t="s">
        <v>154</v>
      </c>
      <c r="E3233" s="201" t="s">
        <v>19</v>
      </c>
      <c r="F3233" s="202" t="s">
        <v>1177</v>
      </c>
      <c r="G3233" s="199"/>
      <c r="H3233" s="201" t="s">
        <v>19</v>
      </c>
      <c r="I3233" s="203"/>
      <c r="J3233" s="199"/>
      <c r="K3233" s="199"/>
      <c r="L3233" s="204"/>
      <c r="M3233" s="205"/>
      <c r="N3233" s="206"/>
      <c r="O3233" s="206"/>
      <c r="P3233" s="206"/>
      <c r="Q3233" s="206"/>
      <c r="R3233" s="206"/>
      <c r="S3233" s="206"/>
      <c r="T3233" s="207"/>
      <c r="AT3233" s="208" t="s">
        <v>154</v>
      </c>
      <c r="AU3233" s="208" t="s">
        <v>78</v>
      </c>
      <c r="AV3233" s="13" t="s">
        <v>74</v>
      </c>
      <c r="AW3233" s="13" t="s">
        <v>31</v>
      </c>
      <c r="AX3233" s="13" t="s">
        <v>69</v>
      </c>
      <c r="AY3233" s="208" t="s">
        <v>144</v>
      </c>
    </row>
    <row r="3234" spans="2:51" s="14" customFormat="1" ht="10.199999999999999">
      <c r="B3234" s="209"/>
      <c r="C3234" s="210"/>
      <c r="D3234" s="200" t="s">
        <v>154</v>
      </c>
      <c r="E3234" s="211" t="s">
        <v>19</v>
      </c>
      <c r="F3234" s="212" t="s">
        <v>1216</v>
      </c>
      <c r="G3234" s="210"/>
      <c r="H3234" s="213">
        <v>20</v>
      </c>
      <c r="I3234" s="214"/>
      <c r="J3234" s="210"/>
      <c r="K3234" s="210"/>
      <c r="L3234" s="215"/>
      <c r="M3234" s="216"/>
      <c r="N3234" s="217"/>
      <c r="O3234" s="217"/>
      <c r="P3234" s="217"/>
      <c r="Q3234" s="217"/>
      <c r="R3234" s="217"/>
      <c r="S3234" s="217"/>
      <c r="T3234" s="218"/>
      <c r="AT3234" s="219" t="s">
        <v>154</v>
      </c>
      <c r="AU3234" s="219" t="s">
        <v>78</v>
      </c>
      <c r="AV3234" s="14" t="s">
        <v>78</v>
      </c>
      <c r="AW3234" s="14" t="s">
        <v>31</v>
      </c>
      <c r="AX3234" s="14" t="s">
        <v>69</v>
      </c>
      <c r="AY3234" s="219" t="s">
        <v>144</v>
      </c>
    </row>
    <row r="3235" spans="2:51" s="13" customFormat="1" ht="10.199999999999999">
      <c r="B3235" s="198"/>
      <c r="C3235" s="199"/>
      <c r="D3235" s="200" t="s">
        <v>154</v>
      </c>
      <c r="E3235" s="201" t="s">
        <v>19</v>
      </c>
      <c r="F3235" s="202" t="s">
        <v>1179</v>
      </c>
      <c r="G3235" s="199"/>
      <c r="H3235" s="201" t="s">
        <v>19</v>
      </c>
      <c r="I3235" s="203"/>
      <c r="J3235" s="199"/>
      <c r="K3235" s="199"/>
      <c r="L3235" s="204"/>
      <c r="M3235" s="205"/>
      <c r="N3235" s="206"/>
      <c r="O3235" s="206"/>
      <c r="P3235" s="206"/>
      <c r="Q3235" s="206"/>
      <c r="R3235" s="206"/>
      <c r="S3235" s="206"/>
      <c r="T3235" s="207"/>
      <c r="AT3235" s="208" t="s">
        <v>154</v>
      </c>
      <c r="AU3235" s="208" t="s">
        <v>78</v>
      </c>
      <c r="AV3235" s="13" t="s">
        <v>74</v>
      </c>
      <c r="AW3235" s="13" t="s">
        <v>31</v>
      </c>
      <c r="AX3235" s="13" t="s">
        <v>69</v>
      </c>
      <c r="AY3235" s="208" t="s">
        <v>144</v>
      </c>
    </row>
    <row r="3236" spans="2:51" s="14" customFormat="1" ht="10.199999999999999">
      <c r="B3236" s="209"/>
      <c r="C3236" s="210"/>
      <c r="D3236" s="200" t="s">
        <v>154</v>
      </c>
      <c r="E3236" s="211" t="s">
        <v>19</v>
      </c>
      <c r="F3236" s="212" t="s">
        <v>1217</v>
      </c>
      <c r="G3236" s="210"/>
      <c r="H3236" s="213">
        <v>13.64</v>
      </c>
      <c r="I3236" s="214"/>
      <c r="J3236" s="210"/>
      <c r="K3236" s="210"/>
      <c r="L3236" s="215"/>
      <c r="M3236" s="216"/>
      <c r="N3236" s="217"/>
      <c r="O3236" s="217"/>
      <c r="P3236" s="217"/>
      <c r="Q3236" s="217"/>
      <c r="R3236" s="217"/>
      <c r="S3236" s="217"/>
      <c r="T3236" s="218"/>
      <c r="AT3236" s="219" t="s">
        <v>154</v>
      </c>
      <c r="AU3236" s="219" t="s">
        <v>78</v>
      </c>
      <c r="AV3236" s="14" t="s">
        <v>78</v>
      </c>
      <c r="AW3236" s="14" t="s">
        <v>31</v>
      </c>
      <c r="AX3236" s="14" t="s">
        <v>69</v>
      </c>
      <c r="AY3236" s="219" t="s">
        <v>144</v>
      </c>
    </row>
    <row r="3237" spans="2:51" s="13" customFormat="1" ht="10.199999999999999">
      <c r="B3237" s="198"/>
      <c r="C3237" s="199"/>
      <c r="D3237" s="200" t="s">
        <v>154</v>
      </c>
      <c r="E3237" s="201" t="s">
        <v>19</v>
      </c>
      <c r="F3237" s="202" t="s">
        <v>1181</v>
      </c>
      <c r="G3237" s="199"/>
      <c r="H3237" s="201" t="s">
        <v>19</v>
      </c>
      <c r="I3237" s="203"/>
      <c r="J3237" s="199"/>
      <c r="K3237" s="199"/>
      <c r="L3237" s="204"/>
      <c r="M3237" s="205"/>
      <c r="N3237" s="206"/>
      <c r="O3237" s="206"/>
      <c r="P3237" s="206"/>
      <c r="Q3237" s="206"/>
      <c r="R3237" s="206"/>
      <c r="S3237" s="206"/>
      <c r="T3237" s="207"/>
      <c r="AT3237" s="208" t="s">
        <v>154</v>
      </c>
      <c r="AU3237" s="208" t="s">
        <v>78</v>
      </c>
      <c r="AV3237" s="13" t="s">
        <v>74</v>
      </c>
      <c r="AW3237" s="13" t="s">
        <v>31</v>
      </c>
      <c r="AX3237" s="13" t="s">
        <v>69</v>
      </c>
      <c r="AY3237" s="208" t="s">
        <v>144</v>
      </c>
    </row>
    <row r="3238" spans="2:51" s="14" customFormat="1" ht="10.199999999999999">
      <c r="B3238" s="209"/>
      <c r="C3238" s="210"/>
      <c r="D3238" s="200" t="s">
        <v>154</v>
      </c>
      <c r="E3238" s="211" t="s">
        <v>19</v>
      </c>
      <c r="F3238" s="212" t="s">
        <v>1219</v>
      </c>
      <c r="G3238" s="210"/>
      <c r="H3238" s="213">
        <v>20.873000000000001</v>
      </c>
      <c r="I3238" s="214"/>
      <c r="J3238" s="210"/>
      <c r="K3238" s="210"/>
      <c r="L3238" s="215"/>
      <c r="M3238" s="216"/>
      <c r="N3238" s="217"/>
      <c r="O3238" s="217"/>
      <c r="P3238" s="217"/>
      <c r="Q3238" s="217"/>
      <c r="R3238" s="217"/>
      <c r="S3238" s="217"/>
      <c r="T3238" s="218"/>
      <c r="AT3238" s="219" t="s">
        <v>154</v>
      </c>
      <c r="AU3238" s="219" t="s">
        <v>78</v>
      </c>
      <c r="AV3238" s="14" t="s">
        <v>78</v>
      </c>
      <c r="AW3238" s="14" t="s">
        <v>31</v>
      </c>
      <c r="AX3238" s="14" t="s">
        <v>69</v>
      </c>
      <c r="AY3238" s="219" t="s">
        <v>144</v>
      </c>
    </row>
    <row r="3239" spans="2:51" s="13" customFormat="1" ht="10.199999999999999">
      <c r="B3239" s="198"/>
      <c r="C3239" s="199"/>
      <c r="D3239" s="200" t="s">
        <v>154</v>
      </c>
      <c r="E3239" s="201" t="s">
        <v>19</v>
      </c>
      <c r="F3239" s="202" t="s">
        <v>1183</v>
      </c>
      <c r="G3239" s="199"/>
      <c r="H3239" s="201" t="s">
        <v>19</v>
      </c>
      <c r="I3239" s="203"/>
      <c r="J3239" s="199"/>
      <c r="K3239" s="199"/>
      <c r="L3239" s="204"/>
      <c r="M3239" s="205"/>
      <c r="N3239" s="206"/>
      <c r="O3239" s="206"/>
      <c r="P3239" s="206"/>
      <c r="Q3239" s="206"/>
      <c r="R3239" s="206"/>
      <c r="S3239" s="206"/>
      <c r="T3239" s="207"/>
      <c r="AT3239" s="208" t="s">
        <v>154</v>
      </c>
      <c r="AU3239" s="208" t="s">
        <v>78</v>
      </c>
      <c r="AV3239" s="13" t="s">
        <v>74</v>
      </c>
      <c r="AW3239" s="13" t="s">
        <v>31</v>
      </c>
      <c r="AX3239" s="13" t="s">
        <v>69</v>
      </c>
      <c r="AY3239" s="208" t="s">
        <v>144</v>
      </c>
    </row>
    <row r="3240" spans="2:51" s="14" customFormat="1" ht="10.199999999999999">
      <c r="B3240" s="209"/>
      <c r="C3240" s="210"/>
      <c r="D3240" s="200" t="s">
        <v>154</v>
      </c>
      <c r="E3240" s="211" t="s">
        <v>19</v>
      </c>
      <c r="F3240" s="212" t="s">
        <v>1221</v>
      </c>
      <c r="G3240" s="210"/>
      <c r="H3240" s="213">
        <v>50</v>
      </c>
      <c r="I3240" s="214"/>
      <c r="J3240" s="210"/>
      <c r="K3240" s="210"/>
      <c r="L3240" s="215"/>
      <c r="M3240" s="216"/>
      <c r="N3240" s="217"/>
      <c r="O3240" s="217"/>
      <c r="P3240" s="217"/>
      <c r="Q3240" s="217"/>
      <c r="R3240" s="217"/>
      <c r="S3240" s="217"/>
      <c r="T3240" s="218"/>
      <c r="AT3240" s="219" t="s">
        <v>154</v>
      </c>
      <c r="AU3240" s="219" t="s">
        <v>78</v>
      </c>
      <c r="AV3240" s="14" t="s">
        <v>78</v>
      </c>
      <c r="AW3240" s="14" t="s">
        <v>31</v>
      </c>
      <c r="AX3240" s="14" t="s">
        <v>69</v>
      </c>
      <c r="AY3240" s="219" t="s">
        <v>144</v>
      </c>
    </row>
    <row r="3241" spans="2:51" s="13" customFormat="1" ht="10.199999999999999">
      <c r="B3241" s="198"/>
      <c r="C3241" s="199"/>
      <c r="D3241" s="200" t="s">
        <v>154</v>
      </c>
      <c r="E3241" s="201" t="s">
        <v>19</v>
      </c>
      <c r="F3241" s="202" t="s">
        <v>1185</v>
      </c>
      <c r="G3241" s="199"/>
      <c r="H3241" s="201" t="s">
        <v>19</v>
      </c>
      <c r="I3241" s="203"/>
      <c r="J3241" s="199"/>
      <c r="K3241" s="199"/>
      <c r="L3241" s="204"/>
      <c r="M3241" s="205"/>
      <c r="N3241" s="206"/>
      <c r="O3241" s="206"/>
      <c r="P3241" s="206"/>
      <c r="Q3241" s="206"/>
      <c r="R3241" s="206"/>
      <c r="S3241" s="206"/>
      <c r="T3241" s="207"/>
      <c r="AT3241" s="208" t="s">
        <v>154</v>
      </c>
      <c r="AU3241" s="208" t="s">
        <v>78</v>
      </c>
      <c r="AV3241" s="13" t="s">
        <v>74</v>
      </c>
      <c r="AW3241" s="13" t="s">
        <v>31</v>
      </c>
      <c r="AX3241" s="13" t="s">
        <v>69</v>
      </c>
      <c r="AY3241" s="208" t="s">
        <v>144</v>
      </c>
    </row>
    <row r="3242" spans="2:51" s="14" customFormat="1" ht="10.199999999999999">
      <c r="B3242" s="209"/>
      <c r="C3242" s="210"/>
      <c r="D3242" s="200" t="s">
        <v>154</v>
      </c>
      <c r="E3242" s="211" t="s">
        <v>19</v>
      </c>
      <c r="F3242" s="212" t="s">
        <v>1222</v>
      </c>
      <c r="G3242" s="210"/>
      <c r="H3242" s="213">
        <v>10</v>
      </c>
      <c r="I3242" s="214"/>
      <c r="J3242" s="210"/>
      <c r="K3242" s="210"/>
      <c r="L3242" s="215"/>
      <c r="M3242" s="216"/>
      <c r="N3242" s="217"/>
      <c r="O3242" s="217"/>
      <c r="P3242" s="217"/>
      <c r="Q3242" s="217"/>
      <c r="R3242" s="217"/>
      <c r="S3242" s="217"/>
      <c r="T3242" s="218"/>
      <c r="AT3242" s="219" t="s">
        <v>154</v>
      </c>
      <c r="AU3242" s="219" t="s">
        <v>78</v>
      </c>
      <c r="AV3242" s="14" t="s">
        <v>78</v>
      </c>
      <c r="AW3242" s="14" t="s">
        <v>31</v>
      </c>
      <c r="AX3242" s="14" t="s">
        <v>69</v>
      </c>
      <c r="AY3242" s="219" t="s">
        <v>144</v>
      </c>
    </row>
    <row r="3243" spans="2:51" s="13" customFormat="1" ht="10.199999999999999">
      <c r="B3243" s="198"/>
      <c r="C3243" s="199"/>
      <c r="D3243" s="200" t="s">
        <v>154</v>
      </c>
      <c r="E3243" s="201" t="s">
        <v>19</v>
      </c>
      <c r="F3243" s="202" t="s">
        <v>1233</v>
      </c>
      <c r="G3243" s="199"/>
      <c r="H3243" s="201" t="s">
        <v>19</v>
      </c>
      <c r="I3243" s="203"/>
      <c r="J3243" s="199"/>
      <c r="K3243" s="199"/>
      <c r="L3243" s="204"/>
      <c r="M3243" s="205"/>
      <c r="N3243" s="206"/>
      <c r="O3243" s="206"/>
      <c r="P3243" s="206"/>
      <c r="Q3243" s="206"/>
      <c r="R3243" s="206"/>
      <c r="S3243" s="206"/>
      <c r="T3243" s="207"/>
      <c r="AT3243" s="208" t="s">
        <v>154</v>
      </c>
      <c r="AU3243" s="208" t="s">
        <v>78</v>
      </c>
      <c r="AV3243" s="13" t="s">
        <v>74</v>
      </c>
      <c r="AW3243" s="13" t="s">
        <v>31</v>
      </c>
      <c r="AX3243" s="13" t="s">
        <v>69</v>
      </c>
      <c r="AY3243" s="208" t="s">
        <v>144</v>
      </c>
    </row>
    <row r="3244" spans="2:51" s="13" customFormat="1" ht="10.199999999999999">
      <c r="B3244" s="198"/>
      <c r="C3244" s="199"/>
      <c r="D3244" s="200" t="s">
        <v>154</v>
      </c>
      <c r="E3244" s="201" t="s">
        <v>19</v>
      </c>
      <c r="F3244" s="202" t="s">
        <v>1147</v>
      </c>
      <c r="G3244" s="199"/>
      <c r="H3244" s="201" t="s">
        <v>19</v>
      </c>
      <c r="I3244" s="203"/>
      <c r="J3244" s="199"/>
      <c r="K3244" s="199"/>
      <c r="L3244" s="204"/>
      <c r="M3244" s="205"/>
      <c r="N3244" s="206"/>
      <c r="O3244" s="206"/>
      <c r="P3244" s="206"/>
      <c r="Q3244" s="206"/>
      <c r="R3244" s="206"/>
      <c r="S3244" s="206"/>
      <c r="T3244" s="207"/>
      <c r="AT3244" s="208" t="s">
        <v>154</v>
      </c>
      <c r="AU3244" s="208" t="s">
        <v>78</v>
      </c>
      <c r="AV3244" s="13" t="s">
        <v>74</v>
      </c>
      <c r="AW3244" s="13" t="s">
        <v>31</v>
      </c>
      <c r="AX3244" s="13" t="s">
        <v>69</v>
      </c>
      <c r="AY3244" s="208" t="s">
        <v>144</v>
      </c>
    </row>
    <row r="3245" spans="2:51" s="14" customFormat="1" ht="10.199999999999999">
      <c r="B3245" s="209"/>
      <c r="C3245" s="210"/>
      <c r="D3245" s="200" t="s">
        <v>154</v>
      </c>
      <c r="E3245" s="211" t="s">
        <v>19</v>
      </c>
      <c r="F3245" s="212" t="s">
        <v>1234</v>
      </c>
      <c r="G3245" s="210"/>
      <c r="H3245" s="213">
        <v>6.8479999999999999</v>
      </c>
      <c r="I3245" s="214"/>
      <c r="J3245" s="210"/>
      <c r="K3245" s="210"/>
      <c r="L3245" s="215"/>
      <c r="M3245" s="216"/>
      <c r="N3245" s="217"/>
      <c r="O3245" s="217"/>
      <c r="P3245" s="217"/>
      <c r="Q3245" s="217"/>
      <c r="R3245" s="217"/>
      <c r="S3245" s="217"/>
      <c r="T3245" s="218"/>
      <c r="AT3245" s="219" t="s">
        <v>154</v>
      </c>
      <c r="AU3245" s="219" t="s">
        <v>78</v>
      </c>
      <c r="AV3245" s="14" t="s">
        <v>78</v>
      </c>
      <c r="AW3245" s="14" t="s">
        <v>31</v>
      </c>
      <c r="AX3245" s="14" t="s">
        <v>69</v>
      </c>
      <c r="AY3245" s="219" t="s">
        <v>144</v>
      </c>
    </row>
    <row r="3246" spans="2:51" s="13" customFormat="1" ht="10.199999999999999">
      <c r="B3246" s="198"/>
      <c r="C3246" s="199"/>
      <c r="D3246" s="200" t="s">
        <v>154</v>
      </c>
      <c r="E3246" s="201" t="s">
        <v>19</v>
      </c>
      <c r="F3246" s="202" t="s">
        <v>1236</v>
      </c>
      <c r="G3246" s="199"/>
      <c r="H3246" s="201" t="s">
        <v>19</v>
      </c>
      <c r="I3246" s="203"/>
      <c r="J3246" s="199"/>
      <c r="K3246" s="199"/>
      <c r="L3246" s="204"/>
      <c r="M3246" s="205"/>
      <c r="N3246" s="206"/>
      <c r="O3246" s="206"/>
      <c r="P3246" s="206"/>
      <c r="Q3246" s="206"/>
      <c r="R3246" s="206"/>
      <c r="S3246" s="206"/>
      <c r="T3246" s="207"/>
      <c r="AT3246" s="208" t="s">
        <v>154</v>
      </c>
      <c r="AU3246" s="208" t="s">
        <v>78</v>
      </c>
      <c r="AV3246" s="13" t="s">
        <v>74</v>
      </c>
      <c r="AW3246" s="13" t="s">
        <v>31</v>
      </c>
      <c r="AX3246" s="13" t="s">
        <v>69</v>
      </c>
      <c r="AY3246" s="208" t="s">
        <v>144</v>
      </c>
    </row>
    <row r="3247" spans="2:51" s="14" customFormat="1" ht="10.199999999999999">
      <c r="B3247" s="209"/>
      <c r="C3247" s="210"/>
      <c r="D3247" s="200" t="s">
        <v>154</v>
      </c>
      <c r="E3247" s="211" t="s">
        <v>19</v>
      </c>
      <c r="F3247" s="212" t="s">
        <v>1237</v>
      </c>
      <c r="G3247" s="210"/>
      <c r="H3247" s="213">
        <v>10.395</v>
      </c>
      <c r="I3247" s="214"/>
      <c r="J3247" s="210"/>
      <c r="K3247" s="210"/>
      <c r="L3247" s="215"/>
      <c r="M3247" s="216"/>
      <c r="N3247" s="217"/>
      <c r="O3247" s="217"/>
      <c r="P3247" s="217"/>
      <c r="Q3247" s="217"/>
      <c r="R3247" s="217"/>
      <c r="S3247" s="217"/>
      <c r="T3247" s="218"/>
      <c r="AT3247" s="219" t="s">
        <v>154</v>
      </c>
      <c r="AU3247" s="219" t="s">
        <v>78</v>
      </c>
      <c r="AV3247" s="14" t="s">
        <v>78</v>
      </c>
      <c r="AW3247" s="14" t="s">
        <v>31</v>
      </c>
      <c r="AX3247" s="14" t="s">
        <v>69</v>
      </c>
      <c r="AY3247" s="219" t="s">
        <v>144</v>
      </c>
    </row>
    <row r="3248" spans="2:51" s="13" customFormat="1" ht="10.199999999999999">
      <c r="B3248" s="198"/>
      <c r="C3248" s="199"/>
      <c r="D3248" s="200" t="s">
        <v>154</v>
      </c>
      <c r="E3248" s="201" t="s">
        <v>19</v>
      </c>
      <c r="F3248" s="202" t="s">
        <v>749</v>
      </c>
      <c r="G3248" s="199"/>
      <c r="H3248" s="201" t="s">
        <v>19</v>
      </c>
      <c r="I3248" s="203"/>
      <c r="J3248" s="199"/>
      <c r="K3248" s="199"/>
      <c r="L3248" s="204"/>
      <c r="M3248" s="205"/>
      <c r="N3248" s="206"/>
      <c r="O3248" s="206"/>
      <c r="P3248" s="206"/>
      <c r="Q3248" s="206"/>
      <c r="R3248" s="206"/>
      <c r="S3248" s="206"/>
      <c r="T3248" s="207"/>
      <c r="AT3248" s="208" t="s">
        <v>154</v>
      </c>
      <c r="AU3248" s="208" t="s">
        <v>78</v>
      </c>
      <c r="AV3248" s="13" t="s">
        <v>74</v>
      </c>
      <c r="AW3248" s="13" t="s">
        <v>31</v>
      </c>
      <c r="AX3248" s="13" t="s">
        <v>69</v>
      </c>
      <c r="AY3248" s="208" t="s">
        <v>144</v>
      </c>
    </row>
    <row r="3249" spans="2:51" s="14" customFormat="1" ht="10.199999999999999">
      <c r="B3249" s="209"/>
      <c r="C3249" s="210"/>
      <c r="D3249" s="200" t="s">
        <v>154</v>
      </c>
      <c r="E3249" s="211" t="s">
        <v>19</v>
      </c>
      <c r="F3249" s="212" t="s">
        <v>1238</v>
      </c>
      <c r="G3249" s="210"/>
      <c r="H3249" s="213">
        <v>37.173999999999999</v>
      </c>
      <c r="I3249" s="214"/>
      <c r="J3249" s="210"/>
      <c r="K3249" s="210"/>
      <c r="L3249" s="215"/>
      <c r="M3249" s="216"/>
      <c r="N3249" s="217"/>
      <c r="O3249" s="217"/>
      <c r="P3249" s="217"/>
      <c r="Q3249" s="217"/>
      <c r="R3249" s="217"/>
      <c r="S3249" s="217"/>
      <c r="T3249" s="218"/>
      <c r="AT3249" s="219" t="s">
        <v>154</v>
      </c>
      <c r="AU3249" s="219" t="s">
        <v>78</v>
      </c>
      <c r="AV3249" s="14" t="s">
        <v>78</v>
      </c>
      <c r="AW3249" s="14" t="s">
        <v>31</v>
      </c>
      <c r="AX3249" s="14" t="s">
        <v>69</v>
      </c>
      <c r="AY3249" s="219" t="s">
        <v>144</v>
      </c>
    </row>
    <row r="3250" spans="2:51" s="13" customFormat="1" ht="10.199999999999999">
      <c r="B3250" s="198"/>
      <c r="C3250" s="199"/>
      <c r="D3250" s="200" t="s">
        <v>154</v>
      </c>
      <c r="E3250" s="201" t="s">
        <v>19</v>
      </c>
      <c r="F3250" s="202" t="s">
        <v>751</v>
      </c>
      <c r="G3250" s="199"/>
      <c r="H3250" s="201" t="s">
        <v>19</v>
      </c>
      <c r="I3250" s="203"/>
      <c r="J3250" s="199"/>
      <c r="K3250" s="199"/>
      <c r="L3250" s="204"/>
      <c r="M3250" s="205"/>
      <c r="N3250" s="206"/>
      <c r="O3250" s="206"/>
      <c r="P3250" s="206"/>
      <c r="Q3250" s="206"/>
      <c r="R3250" s="206"/>
      <c r="S3250" s="206"/>
      <c r="T3250" s="207"/>
      <c r="AT3250" s="208" t="s">
        <v>154</v>
      </c>
      <c r="AU3250" s="208" t="s">
        <v>78</v>
      </c>
      <c r="AV3250" s="13" t="s">
        <v>74</v>
      </c>
      <c r="AW3250" s="13" t="s">
        <v>31</v>
      </c>
      <c r="AX3250" s="13" t="s">
        <v>69</v>
      </c>
      <c r="AY3250" s="208" t="s">
        <v>144</v>
      </c>
    </row>
    <row r="3251" spans="2:51" s="14" customFormat="1" ht="10.199999999999999">
      <c r="B3251" s="209"/>
      <c r="C3251" s="210"/>
      <c r="D3251" s="200" t="s">
        <v>154</v>
      </c>
      <c r="E3251" s="211" t="s">
        <v>19</v>
      </c>
      <c r="F3251" s="212" t="s">
        <v>1240</v>
      </c>
      <c r="G3251" s="210"/>
      <c r="H3251" s="213">
        <v>112.798</v>
      </c>
      <c r="I3251" s="214"/>
      <c r="J3251" s="210"/>
      <c r="K3251" s="210"/>
      <c r="L3251" s="215"/>
      <c r="M3251" s="216"/>
      <c r="N3251" s="217"/>
      <c r="O3251" s="217"/>
      <c r="P3251" s="217"/>
      <c r="Q3251" s="217"/>
      <c r="R3251" s="217"/>
      <c r="S3251" s="217"/>
      <c r="T3251" s="218"/>
      <c r="AT3251" s="219" t="s">
        <v>154</v>
      </c>
      <c r="AU3251" s="219" t="s">
        <v>78</v>
      </c>
      <c r="AV3251" s="14" t="s">
        <v>78</v>
      </c>
      <c r="AW3251" s="14" t="s">
        <v>31</v>
      </c>
      <c r="AX3251" s="14" t="s">
        <v>69</v>
      </c>
      <c r="AY3251" s="219" t="s">
        <v>144</v>
      </c>
    </row>
    <row r="3252" spans="2:51" s="13" customFormat="1" ht="10.199999999999999">
      <c r="B3252" s="198"/>
      <c r="C3252" s="199"/>
      <c r="D3252" s="200" t="s">
        <v>154</v>
      </c>
      <c r="E3252" s="201" t="s">
        <v>19</v>
      </c>
      <c r="F3252" s="202" t="s">
        <v>566</v>
      </c>
      <c r="G3252" s="199"/>
      <c r="H3252" s="201" t="s">
        <v>19</v>
      </c>
      <c r="I3252" s="203"/>
      <c r="J3252" s="199"/>
      <c r="K3252" s="199"/>
      <c r="L3252" s="204"/>
      <c r="M3252" s="205"/>
      <c r="N3252" s="206"/>
      <c r="O3252" s="206"/>
      <c r="P3252" s="206"/>
      <c r="Q3252" s="206"/>
      <c r="R3252" s="206"/>
      <c r="S3252" s="206"/>
      <c r="T3252" s="207"/>
      <c r="AT3252" s="208" t="s">
        <v>154</v>
      </c>
      <c r="AU3252" s="208" t="s">
        <v>78</v>
      </c>
      <c r="AV3252" s="13" t="s">
        <v>74</v>
      </c>
      <c r="AW3252" s="13" t="s">
        <v>31</v>
      </c>
      <c r="AX3252" s="13" t="s">
        <v>69</v>
      </c>
      <c r="AY3252" s="208" t="s">
        <v>144</v>
      </c>
    </row>
    <row r="3253" spans="2:51" s="14" customFormat="1" ht="10.199999999999999">
      <c r="B3253" s="209"/>
      <c r="C3253" s="210"/>
      <c r="D3253" s="200" t="s">
        <v>154</v>
      </c>
      <c r="E3253" s="211" t="s">
        <v>19</v>
      </c>
      <c r="F3253" s="212" t="s">
        <v>1241</v>
      </c>
      <c r="G3253" s="210"/>
      <c r="H3253" s="213">
        <v>-15.084</v>
      </c>
      <c r="I3253" s="214"/>
      <c r="J3253" s="210"/>
      <c r="K3253" s="210"/>
      <c r="L3253" s="215"/>
      <c r="M3253" s="216"/>
      <c r="N3253" s="217"/>
      <c r="O3253" s="217"/>
      <c r="P3253" s="217"/>
      <c r="Q3253" s="217"/>
      <c r="R3253" s="217"/>
      <c r="S3253" s="217"/>
      <c r="T3253" s="218"/>
      <c r="AT3253" s="219" t="s">
        <v>154</v>
      </c>
      <c r="AU3253" s="219" t="s">
        <v>78</v>
      </c>
      <c r="AV3253" s="14" t="s">
        <v>78</v>
      </c>
      <c r="AW3253" s="14" t="s">
        <v>31</v>
      </c>
      <c r="AX3253" s="14" t="s">
        <v>69</v>
      </c>
      <c r="AY3253" s="219" t="s">
        <v>144</v>
      </c>
    </row>
    <row r="3254" spans="2:51" s="14" customFormat="1" ht="10.199999999999999">
      <c r="B3254" s="209"/>
      <c r="C3254" s="210"/>
      <c r="D3254" s="200" t="s">
        <v>154</v>
      </c>
      <c r="E3254" s="211" t="s">
        <v>19</v>
      </c>
      <c r="F3254" s="212" t="s">
        <v>1242</v>
      </c>
      <c r="G3254" s="210"/>
      <c r="H3254" s="213">
        <v>-17.492000000000001</v>
      </c>
      <c r="I3254" s="214"/>
      <c r="J3254" s="210"/>
      <c r="K3254" s="210"/>
      <c r="L3254" s="215"/>
      <c r="M3254" s="216"/>
      <c r="N3254" s="217"/>
      <c r="O3254" s="217"/>
      <c r="P3254" s="217"/>
      <c r="Q3254" s="217"/>
      <c r="R3254" s="217"/>
      <c r="S3254" s="217"/>
      <c r="T3254" s="218"/>
      <c r="AT3254" s="219" t="s">
        <v>154</v>
      </c>
      <c r="AU3254" s="219" t="s">
        <v>78</v>
      </c>
      <c r="AV3254" s="14" t="s">
        <v>78</v>
      </c>
      <c r="AW3254" s="14" t="s">
        <v>31</v>
      </c>
      <c r="AX3254" s="14" t="s">
        <v>69</v>
      </c>
      <c r="AY3254" s="219" t="s">
        <v>144</v>
      </c>
    </row>
    <row r="3255" spans="2:51" s="14" customFormat="1" ht="10.199999999999999">
      <c r="B3255" s="209"/>
      <c r="C3255" s="210"/>
      <c r="D3255" s="200" t="s">
        <v>154</v>
      </c>
      <c r="E3255" s="211" t="s">
        <v>19</v>
      </c>
      <c r="F3255" s="212" t="s">
        <v>592</v>
      </c>
      <c r="G3255" s="210"/>
      <c r="H3255" s="213">
        <v>-10.119999999999999</v>
      </c>
      <c r="I3255" s="214"/>
      <c r="J3255" s="210"/>
      <c r="K3255" s="210"/>
      <c r="L3255" s="215"/>
      <c r="M3255" s="216"/>
      <c r="N3255" s="217"/>
      <c r="O3255" s="217"/>
      <c r="P3255" s="217"/>
      <c r="Q3255" s="217"/>
      <c r="R3255" s="217"/>
      <c r="S3255" s="217"/>
      <c r="T3255" s="218"/>
      <c r="AT3255" s="219" t="s">
        <v>154</v>
      </c>
      <c r="AU3255" s="219" t="s">
        <v>78</v>
      </c>
      <c r="AV3255" s="14" t="s">
        <v>78</v>
      </c>
      <c r="AW3255" s="14" t="s">
        <v>31</v>
      </c>
      <c r="AX3255" s="14" t="s">
        <v>69</v>
      </c>
      <c r="AY3255" s="219" t="s">
        <v>144</v>
      </c>
    </row>
    <row r="3256" spans="2:51" s="13" customFormat="1" ht="10.199999999999999">
      <c r="B3256" s="198"/>
      <c r="C3256" s="199"/>
      <c r="D3256" s="200" t="s">
        <v>154</v>
      </c>
      <c r="E3256" s="201" t="s">
        <v>19</v>
      </c>
      <c r="F3256" s="202" t="s">
        <v>1166</v>
      </c>
      <c r="G3256" s="199"/>
      <c r="H3256" s="201" t="s">
        <v>19</v>
      </c>
      <c r="I3256" s="203"/>
      <c r="J3256" s="199"/>
      <c r="K3256" s="199"/>
      <c r="L3256" s="204"/>
      <c r="M3256" s="205"/>
      <c r="N3256" s="206"/>
      <c r="O3256" s="206"/>
      <c r="P3256" s="206"/>
      <c r="Q3256" s="206"/>
      <c r="R3256" s="206"/>
      <c r="S3256" s="206"/>
      <c r="T3256" s="207"/>
      <c r="AT3256" s="208" t="s">
        <v>154</v>
      </c>
      <c r="AU3256" s="208" t="s">
        <v>78</v>
      </c>
      <c r="AV3256" s="13" t="s">
        <v>74</v>
      </c>
      <c r="AW3256" s="13" t="s">
        <v>31</v>
      </c>
      <c r="AX3256" s="13" t="s">
        <v>69</v>
      </c>
      <c r="AY3256" s="208" t="s">
        <v>144</v>
      </c>
    </row>
    <row r="3257" spans="2:51" s="14" customFormat="1" ht="10.199999999999999">
      <c r="B3257" s="209"/>
      <c r="C3257" s="210"/>
      <c r="D3257" s="200" t="s">
        <v>154</v>
      </c>
      <c r="E3257" s="211" t="s">
        <v>19</v>
      </c>
      <c r="F3257" s="212" t="s">
        <v>1204</v>
      </c>
      <c r="G3257" s="210"/>
      <c r="H3257" s="213">
        <v>21.994</v>
      </c>
      <c r="I3257" s="214"/>
      <c r="J3257" s="210"/>
      <c r="K3257" s="210"/>
      <c r="L3257" s="215"/>
      <c r="M3257" s="216"/>
      <c r="N3257" s="217"/>
      <c r="O3257" s="217"/>
      <c r="P3257" s="217"/>
      <c r="Q3257" s="217"/>
      <c r="R3257" s="217"/>
      <c r="S3257" s="217"/>
      <c r="T3257" s="218"/>
      <c r="AT3257" s="219" t="s">
        <v>154</v>
      </c>
      <c r="AU3257" s="219" t="s">
        <v>78</v>
      </c>
      <c r="AV3257" s="14" t="s">
        <v>78</v>
      </c>
      <c r="AW3257" s="14" t="s">
        <v>31</v>
      </c>
      <c r="AX3257" s="14" t="s">
        <v>69</v>
      </c>
      <c r="AY3257" s="219" t="s">
        <v>144</v>
      </c>
    </row>
    <row r="3258" spans="2:51" s="13" customFormat="1" ht="10.199999999999999">
      <c r="B3258" s="198"/>
      <c r="C3258" s="199"/>
      <c r="D3258" s="200" t="s">
        <v>154</v>
      </c>
      <c r="E3258" s="201" t="s">
        <v>19</v>
      </c>
      <c r="F3258" s="202" t="s">
        <v>566</v>
      </c>
      <c r="G3258" s="199"/>
      <c r="H3258" s="201" t="s">
        <v>19</v>
      </c>
      <c r="I3258" s="203"/>
      <c r="J3258" s="199"/>
      <c r="K3258" s="199"/>
      <c r="L3258" s="204"/>
      <c r="M3258" s="205"/>
      <c r="N3258" s="206"/>
      <c r="O3258" s="206"/>
      <c r="P3258" s="206"/>
      <c r="Q3258" s="206"/>
      <c r="R3258" s="206"/>
      <c r="S3258" s="206"/>
      <c r="T3258" s="207"/>
      <c r="AT3258" s="208" t="s">
        <v>154</v>
      </c>
      <c r="AU3258" s="208" t="s">
        <v>78</v>
      </c>
      <c r="AV3258" s="13" t="s">
        <v>74</v>
      </c>
      <c r="AW3258" s="13" t="s">
        <v>31</v>
      </c>
      <c r="AX3258" s="13" t="s">
        <v>69</v>
      </c>
      <c r="AY3258" s="208" t="s">
        <v>144</v>
      </c>
    </row>
    <row r="3259" spans="2:51" s="14" customFormat="1" ht="10.199999999999999">
      <c r="B3259" s="209"/>
      <c r="C3259" s="210"/>
      <c r="D3259" s="200" t="s">
        <v>154</v>
      </c>
      <c r="E3259" s="211" t="s">
        <v>19</v>
      </c>
      <c r="F3259" s="212" t="s">
        <v>1169</v>
      </c>
      <c r="G3259" s="210"/>
      <c r="H3259" s="213">
        <v>-5.5659999999999998</v>
      </c>
      <c r="I3259" s="214"/>
      <c r="J3259" s="210"/>
      <c r="K3259" s="210"/>
      <c r="L3259" s="215"/>
      <c r="M3259" s="216"/>
      <c r="N3259" s="217"/>
      <c r="O3259" s="217"/>
      <c r="P3259" s="217"/>
      <c r="Q3259" s="217"/>
      <c r="R3259" s="217"/>
      <c r="S3259" s="217"/>
      <c r="T3259" s="218"/>
      <c r="AT3259" s="219" t="s">
        <v>154</v>
      </c>
      <c r="AU3259" s="219" t="s">
        <v>78</v>
      </c>
      <c r="AV3259" s="14" t="s">
        <v>78</v>
      </c>
      <c r="AW3259" s="14" t="s">
        <v>31</v>
      </c>
      <c r="AX3259" s="14" t="s">
        <v>69</v>
      </c>
      <c r="AY3259" s="219" t="s">
        <v>144</v>
      </c>
    </row>
    <row r="3260" spans="2:51" s="13" customFormat="1" ht="10.199999999999999">
      <c r="B3260" s="198"/>
      <c r="C3260" s="199"/>
      <c r="D3260" s="200" t="s">
        <v>154</v>
      </c>
      <c r="E3260" s="201" t="s">
        <v>19</v>
      </c>
      <c r="F3260" s="202" t="s">
        <v>1171</v>
      </c>
      <c r="G3260" s="199"/>
      <c r="H3260" s="201" t="s">
        <v>19</v>
      </c>
      <c r="I3260" s="203"/>
      <c r="J3260" s="199"/>
      <c r="K3260" s="199"/>
      <c r="L3260" s="204"/>
      <c r="M3260" s="205"/>
      <c r="N3260" s="206"/>
      <c r="O3260" s="206"/>
      <c r="P3260" s="206"/>
      <c r="Q3260" s="206"/>
      <c r="R3260" s="206"/>
      <c r="S3260" s="206"/>
      <c r="T3260" s="207"/>
      <c r="AT3260" s="208" t="s">
        <v>154</v>
      </c>
      <c r="AU3260" s="208" t="s">
        <v>78</v>
      </c>
      <c r="AV3260" s="13" t="s">
        <v>74</v>
      </c>
      <c r="AW3260" s="13" t="s">
        <v>31</v>
      </c>
      <c r="AX3260" s="13" t="s">
        <v>69</v>
      </c>
      <c r="AY3260" s="208" t="s">
        <v>144</v>
      </c>
    </row>
    <row r="3261" spans="2:51" s="14" customFormat="1" ht="10.199999999999999">
      <c r="B3261" s="209"/>
      <c r="C3261" s="210"/>
      <c r="D3261" s="200" t="s">
        <v>154</v>
      </c>
      <c r="E3261" s="211" t="s">
        <v>19</v>
      </c>
      <c r="F3261" s="212" t="s">
        <v>1243</v>
      </c>
      <c r="G3261" s="210"/>
      <c r="H3261" s="213">
        <v>6.6239999999999997</v>
      </c>
      <c r="I3261" s="214"/>
      <c r="J3261" s="210"/>
      <c r="K3261" s="210"/>
      <c r="L3261" s="215"/>
      <c r="M3261" s="216"/>
      <c r="N3261" s="217"/>
      <c r="O3261" s="217"/>
      <c r="P3261" s="217"/>
      <c r="Q3261" s="217"/>
      <c r="R3261" s="217"/>
      <c r="S3261" s="217"/>
      <c r="T3261" s="218"/>
      <c r="AT3261" s="219" t="s">
        <v>154</v>
      </c>
      <c r="AU3261" s="219" t="s">
        <v>78</v>
      </c>
      <c r="AV3261" s="14" t="s">
        <v>78</v>
      </c>
      <c r="AW3261" s="14" t="s">
        <v>31</v>
      </c>
      <c r="AX3261" s="14" t="s">
        <v>69</v>
      </c>
      <c r="AY3261" s="219" t="s">
        <v>144</v>
      </c>
    </row>
    <row r="3262" spans="2:51" s="13" customFormat="1" ht="10.199999999999999">
      <c r="B3262" s="198"/>
      <c r="C3262" s="199"/>
      <c r="D3262" s="200" t="s">
        <v>154</v>
      </c>
      <c r="E3262" s="201" t="s">
        <v>19</v>
      </c>
      <c r="F3262" s="202" t="s">
        <v>1173</v>
      </c>
      <c r="G3262" s="199"/>
      <c r="H3262" s="201" t="s">
        <v>19</v>
      </c>
      <c r="I3262" s="203"/>
      <c r="J3262" s="199"/>
      <c r="K3262" s="199"/>
      <c r="L3262" s="204"/>
      <c r="M3262" s="205"/>
      <c r="N3262" s="206"/>
      <c r="O3262" s="206"/>
      <c r="P3262" s="206"/>
      <c r="Q3262" s="206"/>
      <c r="R3262" s="206"/>
      <c r="S3262" s="206"/>
      <c r="T3262" s="207"/>
      <c r="AT3262" s="208" t="s">
        <v>154</v>
      </c>
      <c r="AU3262" s="208" t="s">
        <v>78</v>
      </c>
      <c r="AV3262" s="13" t="s">
        <v>74</v>
      </c>
      <c r="AW3262" s="13" t="s">
        <v>31</v>
      </c>
      <c r="AX3262" s="13" t="s">
        <v>69</v>
      </c>
      <c r="AY3262" s="208" t="s">
        <v>144</v>
      </c>
    </row>
    <row r="3263" spans="2:51" s="14" customFormat="1" ht="10.199999999999999">
      <c r="B3263" s="209"/>
      <c r="C3263" s="210"/>
      <c r="D3263" s="200" t="s">
        <v>154</v>
      </c>
      <c r="E3263" s="211" t="s">
        <v>19</v>
      </c>
      <c r="F3263" s="212" t="s">
        <v>1244</v>
      </c>
      <c r="G3263" s="210"/>
      <c r="H3263" s="213">
        <v>7.694</v>
      </c>
      <c r="I3263" s="214"/>
      <c r="J3263" s="210"/>
      <c r="K3263" s="210"/>
      <c r="L3263" s="215"/>
      <c r="M3263" s="216"/>
      <c r="N3263" s="217"/>
      <c r="O3263" s="217"/>
      <c r="P3263" s="217"/>
      <c r="Q3263" s="217"/>
      <c r="R3263" s="217"/>
      <c r="S3263" s="217"/>
      <c r="T3263" s="218"/>
      <c r="AT3263" s="219" t="s">
        <v>154</v>
      </c>
      <c r="AU3263" s="219" t="s">
        <v>78</v>
      </c>
      <c r="AV3263" s="14" t="s">
        <v>78</v>
      </c>
      <c r="AW3263" s="14" t="s">
        <v>31</v>
      </c>
      <c r="AX3263" s="14" t="s">
        <v>69</v>
      </c>
      <c r="AY3263" s="219" t="s">
        <v>144</v>
      </c>
    </row>
    <row r="3264" spans="2:51" s="13" customFormat="1" ht="10.199999999999999">
      <c r="B3264" s="198"/>
      <c r="C3264" s="199"/>
      <c r="D3264" s="200" t="s">
        <v>154</v>
      </c>
      <c r="E3264" s="201" t="s">
        <v>19</v>
      </c>
      <c r="F3264" s="202" t="s">
        <v>1175</v>
      </c>
      <c r="G3264" s="199"/>
      <c r="H3264" s="201" t="s">
        <v>19</v>
      </c>
      <c r="I3264" s="203"/>
      <c r="J3264" s="199"/>
      <c r="K3264" s="199"/>
      <c r="L3264" s="204"/>
      <c r="M3264" s="205"/>
      <c r="N3264" s="206"/>
      <c r="O3264" s="206"/>
      <c r="P3264" s="206"/>
      <c r="Q3264" s="206"/>
      <c r="R3264" s="206"/>
      <c r="S3264" s="206"/>
      <c r="T3264" s="207"/>
      <c r="AT3264" s="208" t="s">
        <v>154</v>
      </c>
      <c r="AU3264" s="208" t="s">
        <v>78</v>
      </c>
      <c r="AV3264" s="13" t="s">
        <v>74</v>
      </c>
      <c r="AW3264" s="13" t="s">
        <v>31</v>
      </c>
      <c r="AX3264" s="13" t="s">
        <v>69</v>
      </c>
      <c r="AY3264" s="208" t="s">
        <v>144</v>
      </c>
    </row>
    <row r="3265" spans="1:65" s="14" customFormat="1" ht="10.199999999999999">
      <c r="B3265" s="209"/>
      <c r="C3265" s="210"/>
      <c r="D3265" s="200" t="s">
        <v>154</v>
      </c>
      <c r="E3265" s="211" t="s">
        <v>19</v>
      </c>
      <c r="F3265" s="212" t="s">
        <v>1207</v>
      </c>
      <c r="G3265" s="210"/>
      <c r="H3265" s="213">
        <v>24.029</v>
      </c>
      <c r="I3265" s="214"/>
      <c r="J3265" s="210"/>
      <c r="K3265" s="210"/>
      <c r="L3265" s="215"/>
      <c r="M3265" s="216"/>
      <c r="N3265" s="217"/>
      <c r="O3265" s="217"/>
      <c r="P3265" s="217"/>
      <c r="Q3265" s="217"/>
      <c r="R3265" s="217"/>
      <c r="S3265" s="217"/>
      <c r="T3265" s="218"/>
      <c r="AT3265" s="219" t="s">
        <v>154</v>
      </c>
      <c r="AU3265" s="219" t="s">
        <v>78</v>
      </c>
      <c r="AV3265" s="14" t="s">
        <v>78</v>
      </c>
      <c r="AW3265" s="14" t="s">
        <v>31</v>
      </c>
      <c r="AX3265" s="14" t="s">
        <v>69</v>
      </c>
      <c r="AY3265" s="219" t="s">
        <v>144</v>
      </c>
    </row>
    <row r="3266" spans="1:65" s="13" customFormat="1" ht="10.199999999999999">
      <c r="B3266" s="198"/>
      <c r="C3266" s="199"/>
      <c r="D3266" s="200" t="s">
        <v>154</v>
      </c>
      <c r="E3266" s="201" t="s">
        <v>19</v>
      </c>
      <c r="F3266" s="202" t="s">
        <v>1123</v>
      </c>
      <c r="G3266" s="199"/>
      <c r="H3266" s="201" t="s">
        <v>19</v>
      </c>
      <c r="I3266" s="203"/>
      <c r="J3266" s="199"/>
      <c r="K3266" s="199"/>
      <c r="L3266" s="204"/>
      <c r="M3266" s="205"/>
      <c r="N3266" s="206"/>
      <c r="O3266" s="206"/>
      <c r="P3266" s="206"/>
      <c r="Q3266" s="206"/>
      <c r="R3266" s="206"/>
      <c r="S3266" s="206"/>
      <c r="T3266" s="207"/>
      <c r="AT3266" s="208" t="s">
        <v>154</v>
      </c>
      <c r="AU3266" s="208" t="s">
        <v>78</v>
      </c>
      <c r="AV3266" s="13" t="s">
        <v>74</v>
      </c>
      <c r="AW3266" s="13" t="s">
        <v>31</v>
      </c>
      <c r="AX3266" s="13" t="s">
        <v>69</v>
      </c>
      <c r="AY3266" s="208" t="s">
        <v>144</v>
      </c>
    </row>
    <row r="3267" spans="1:65" s="14" customFormat="1" ht="10.199999999999999">
      <c r="B3267" s="209"/>
      <c r="C3267" s="210"/>
      <c r="D3267" s="200" t="s">
        <v>154</v>
      </c>
      <c r="E3267" s="211" t="s">
        <v>19</v>
      </c>
      <c r="F3267" s="212" t="s">
        <v>1199</v>
      </c>
      <c r="G3267" s="210"/>
      <c r="H3267" s="213">
        <v>16.582999999999998</v>
      </c>
      <c r="I3267" s="214"/>
      <c r="J3267" s="210"/>
      <c r="K3267" s="210"/>
      <c r="L3267" s="215"/>
      <c r="M3267" s="216"/>
      <c r="N3267" s="217"/>
      <c r="O3267" s="217"/>
      <c r="P3267" s="217"/>
      <c r="Q3267" s="217"/>
      <c r="R3267" s="217"/>
      <c r="S3267" s="217"/>
      <c r="T3267" s="218"/>
      <c r="AT3267" s="219" t="s">
        <v>154</v>
      </c>
      <c r="AU3267" s="219" t="s">
        <v>78</v>
      </c>
      <c r="AV3267" s="14" t="s">
        <v>78</v>
      </c>
      <c r="AW3267" s="14" t="s">
        <v>31</v>
      </c>
      <c r="AX3267" s="14" t="s">
        <v>69</v>
      </c>
      <c r="AY3267" s="219" t="s">
        <v>144</v>
      </c>
    </row>
    <row r="3268" spans="1:65" s="13" customFormat="1" ht="10.199999999999999">
      <c r="B3268" s="198"/>
      <c r="C3268" s="199"/>
      <c r="D3268" s="200" t="s">
        <v>154</v>
      </c>
      <c r="E3268" s="201" t="s">
        <v>19</v>
      </c>
      <c r="F3268" s="202" t="s">
        <v>2484</v>
      </c>
      <c r="G3268" s="199"/>
      <c r="H3268" s="201" t="s">
        <v>19</v>
      </c>
      <c r="I3268" s="203"/>
      <c r="J3268" s="199"/>
      <c r="K3268" s="199"/>
      <c r="L3268" s="204"/>
      <c r="M3268" s="205"/>
      <c r="N3268" s="206"/>
      <c r="O3268" s="206"/>
      <c r="P3268" s="206"/>
      <c r="Q3268" s="206"/>
      <c r="R3268" s="206"/>
      <c r="S3268" s="206"/>
      <c r="T3268" s="207"/>
      <c r="AT3268" s="208" t="s">
        <v>154</v>
      </c>
      <c r="AU3268" s="208" t="s">
        <v>78</v>
      </c>
      <c r="AV3268" s="13" t="s">
        <v>74</v>
      </c>
      <c r="AW3268" s="13" t="s">
        <v>31</v>
      </c>
      <c r="AX3268" s="13" t="s">
        <v>69</v>
      </c>
      <c r="AY3268" s="208" t="s">
        <v>144</v>
      </c>
    </row>
    <row r="3269" spans="1:65" s="14" customFormat="1" ht="10.199999999999999">
      <c r="B3269" s="209"/>
      <c r="C3269" s="210"/>
      <c r="D3269" s="200" t="s">
        <v>154</v>
      </c>
      <c r="E3269" s="211" t="s">
        <v>19</v>
      </c>
      <c r="F3269" s="212" t="s">
        <v>3446</v>
      </c>
      <c r="G3269" s="210"/>
      <c r="H3269" s="213">
        <v>114.423</v>
      </c>
      <c r="I3269" s="214"/>
      <c r="J3269" s="210"/>
      <c r="K3269" s="210"/>
      <c r="L3269" s="215"/>
      <c r="M3269" s="216"/>
      <c r="N3269" s="217"/>
      <c r="O3269" s="217"/>
      <c r="P3269" s="217"/>
      <c r="Q3269" s="217"/>
      <c r="R3269" s="217"/>
      <c r="S3269" s="217"/>
      <c r="T3269" s="218"/>
      <c r="AT3269" s="219" t="s">
        <v>154</v>
      </c>
      <c r="AU3269" s="219" t="s">
        <v>78</v>
      </c>
      <c r="AV3269" s="14" t="s">
        <v>78</v>
      </c>
      <c r="AW3269" s="14" t="s">
        <v>31</v>
      </c>
      <c r="AX3269" s="14" t="s">
        <v>69</v>
      </c>
      <c r="AY3269" s="219" t="s">
        <v>144</v>
      </c>
    </row>
    <row r="3270" spans="1:65" s="15" customFormat="1" ht="10.199999999999999">
      <c r="B3270" s="220"/>
      <c r="C3270" s="221"/>
      <c r="D3270" s="200" t="s">
        <v>154</v>
      </c>
      <c r="E3270" s="222" t="s">
        <v>19</v>
      </c>
      <c r="F3270" s="223" t="s">
        <v>158</v>
      </c>
      <c r="G3270" s="221"/>
      <c r="H3270" s="224">
        <v>1029.674</v>
      </c>
      <c r="I3270" s="225"/>
      <c r="J3270" s="221"/>
      <c r="K3270" s="221"/>
      <c r="L3270" s="226"/>
      <c r="M3270" s="227"/>
      <c r="N3270" s="228"/>
      <c r="O3270" s="228"/>
      <c r="P3270" s="228"/>
      <c r="Q3270" s="228"/>
      <c r="R3270" s="228"/>
      <c r="S3270" s="228"/>
      <c r="T3270" s="229"/>
      <c r="AT3270" s="230" t="s">
        <v>154</v>
      </c>
      <c r="AU3270" s="230" t="s">
        <v>78</v>
      </c>
      <c r="AV3270" s="15" t="s">
        <v>106</v>
      </c>
      <c r="AW3270" s="15" t="s">
        <v>31</v>
      </c>
      <c r="AX3270" s="15" t="s">
        <v>74</v>
      </c>
      <c r="AY3270" s="230" t="s">
        <v>144</v>
      </c>
    </row>
    <row r="3271" spans="1:65" s="2" customFormat="1" ht="24.15" customHeight="1">
      <c r="A3271" s="36"/>
      <c r="B3271" s="37"/>
      <c r="C3271" s="180" t="s">
        <v>3447</v>
      </c>
      <c r="D3271" s="180" t="s">
        <v>146</v>
      </c>
      <c r="E3271" s="181" t="s">
        <v>3448</v>
      </c>
      <c r="F3271" s="182" t="s">
        <v>3449</v>
      </c>
      <c r="G3271" s="183" t="s">
        <v>232</v>
      </c>
      <c r="H3271" s="184">
        <v>1029.674</v>
      </c>
      <c r="I3271" s="185"/>
      <c r="J3271" s="186">
        <f>ROUND(I3271*H3271,2)</f>
        <v>0</v>
      </c>
      <c r="K3271" s="182" t="s">
        <v>150</v>
      </c>
      <c r="L3271" s="41"/>
      <c r="M3271" s="187" t="s">
        <v>19</v>
      </c>
      <c r="N3271" s="188" t="s">
        <v>40</v>
      </c>
      <c r="O3271" s="66"/>
      <c r="P3271" s="189">
        <f>O3271*H3271</f>
        <v>0</v>
      </c>
      <c r="Q3271" s="189">
        <v>2.5999999999999998E-4</v>
      </c>
      <c r="R3271" s="189">
        <f>Q3271*H3271</f>
        <v>0.26771523999999997</v>
      </c>
      <c r="S3271" s="189">
        <v>0</v>
      </c>
      <c r="T3271" s="190">
        <f>S3271*H3271</f>
        <v>0</v>
      </c>
      <c r="U3271" s="36"/>
      <c r="V3271" s="36"/>
      <c r="W3271" s="36"/>
      <c r="X3271" s="36"/>
      <c r="Y3271" s="36"/>
      <c r="Z3271" s="36"/>
      <c r="AA3271" s="36"/>
      <c r="AB3271" s="36"/>
      <c r="AC3271" s="36"/>
      <c r="AD3271" s="36"/>
      <c r="AE3271" s="36"/>
      <c r="AR3271" s="191" t="s">
        <v>542</v>
      </c>
      <c r="AT3271" s="191" t="s">
        <v>146</v>
      </c>
      <c r="AU3271" s="191" t="s">
        <v>78</v>
      </c>
      <c r="AY3271" s="19" t="s">
        <v>144</v>
      </c>
      <c r="BE3271" s="192">
        <f>IF(N3271="základní",J3271,0)</f>
        <v>0</v>
      </c>
      <c r="BF3271" s="192">
        <f>IF(N3271="snížená",J3271,0)</f>
        <v>0</v>
      </c>
      <c r="BG3271" s="192">
        <f>IF(N3271="zákl. přenesená",J3271,0)</f>
        <v>0</v>
      </c>
      <c r="BH3271" s="192">
        <f>IF(N3271="sníž. přenesená",J3271,0)</f>
        <v>0</v>
      </c>
      <c r="BI3271" s="192">
        <f>IF(N3271="nulová",J3271,0)</f>
        <v>0</v>
      </c>
      <c r="BJ3271" s="19" t="s">
        <v>74</v>
      </c>
      <c r="BK3271" s="192">
        <f>ROUND(I3271*H3271,2)</f>
        <v>0</v>
      </c>
      <c r="BL3271" s="19" t="s">
        <v>542</v>
      </c>
      <c r="BM3271" s="191" t="s">
        <v>3450</v>
      </c>
    </row>
    <row r="3272" spans="1:65" s="2" customFormat="1" ht="10.199999999999999">
      <c r="A3272" s="36"/>
      <c r="B3272" s="37"/>
      <c r="C3272" s="38"/>
      <c r="D3272" s="193" t="s">
        <v>152</v>
      </c>
      <c r="E3272" s="38"/>
      <c r="F3272" s="194" t="s">
        <v>3451</v>
      </c>
      <c r="G3272" s="38"/>
      <c r="H3272" s="38"/>
      <c r="I3272" s="195"/>
      <c r="J3272" s="38"/>
      <c r="K3272" s="38"/>
      <c r="L3272" s="41"/>
      <c r="M3272" s="196"/>
      <c r="N3272" s="197"/>
      <c r="O3272" s="66"/>
      <c r="P3272" s="66"/>
      <c r="Q3272" s="66"/>
      <c r="R3272" s="66"/>
      <c r="S3272" s="66"/>
      <c r="T3272" s="67"/>
      <c r="U3272" s="36"/>
      <c r="V3272" s="36"/>
      <c r="W3272" s="36"/>
      <c r="X3272" s="36"/>
      <c r="Y3272" s="36"/>
      <c r="Z3272" s="36"/>
      <c r="AA3272" s="36"/>
      <c r="AB3272" s="36"/>
      <c r="AC3272" s="36"/>
      <c r="AD3272" s="36"/>
      <c r="AE3272" s="36"/>
      <c r="AT3272" s="19" t="s">
        <v>152</v>
      </c>
      <c r="AU3272" s="19" t="s">
        <v>78</v>
      </c>
    </row>
    <row r="3273" spans="1:65" s="14" customFormat="1" ht="10.199999999999999">
      <c r="B3273" s="209"/>
      <c r="C3273" s="210"/>
      <c r="D3273" s="200" t="s">
        <v>154</v>
      </c>
      <c r="E3273" s="211" t="s">
        <v>19</v>
      </c>
      <c r="F3273" s="212" t="s">
        <v>3452</v>
      </c>
      <c r="G3273" s="210"/>
      <c r="H3273" s="213">
        <v>1029.674</v>
      </c>
      <c r="I3273" s="214"/>
      <c r="J3273" s="210"/>
      <c r="K3273" s="210"/>
      <c r="L3273" s="215"/>
      <c r="M3273" s="216"/>
      <c r="N3273" s="217"/>
      <c r="O3273" s="217"/>
      <c r="P3273" s="217"/>
      <c r="Q3273" s="217"/>
      <c r="R3273" s="217"/>
      <c r="S3273" s="217"/>
      <c r="T3273" s="218"/>
      <c r="AT3273" s="219" t="s">
        <v>154</v>
      </c>
      <c r="AU3273" s="219" t="s">
        <v>78</v>
      </c>
      <c r="AV3273" s="14" t="s">
        <v>78</v>
      </c>
      <c r="AW3273" s="14" t="s">
        <v>31</v>
      </c>
      <c r="AX3273" s="14" t="s">
        <v>69</v>
      </c>
      <c r="AY3273" s="219" t="s">
        <v>144</v>
      </c>
    </row>
    <row r="3274" spans="1:65" s="15" customFormat="1" ht="10.199999999999999">
      <c r="B3274" s="220"/>
      <c r="C3274" s="221"/>
      <c r="D3274" s="200" t="s">
        <v>154</v>
      </c>
      <c r="E3274" s="222" t="s">
        <v>19</v>
      </c>
      <c r="F3274" s="223" t="s">
        <v>158</v>
      </c>
      <c r="G3274" s="221"/>
      <c r="H3274" s="224">
        <v>1029.674</v>
      </c>
      <c r="I3274" s="225"/>
      <c r="J3274" s="221"/>
      <c r="K3274" s="221"/>
      <c r="L3274" s="226"/>
      <c r="M3274" s="227"/>
      <c r="N3274" s="228"/>
      <c r="O3274" s="228"/>
      <c r="P3274" s="228"/>
      <c r="Q3274" s="228"/>
      <c r="R3274" s="228"/>
      <c r="S3274" s="228"/>
      <c r="T3274" s="229"/>
      <c r="AT3274" s="230" t="s">
        <v>154</v>
      </c>
      <c r="AU3274" s="230" t="s">
        <v>78</v>
      </c>
      <c r="AV3274" s="15" t="s">
        <v>106</v>
      </c>
      <c r="AW3274" s="15" t="s">
        <v>31</v>
      </c>
      <c r="AX3274" s="15" t="s">
        <v>74</v>
      </c>
      <c r="AY3274" s="230" t="s">
        <v>144</v>
      </c>
    </row>
    <row r="3275" spans="1:65" s="12" customFormat="1" ht="22.8" customHeight="1">
      <c r="B3275" s="164"/>
      <c r="C3275" s="165"/>
      <c r="D3275" s="166" t="s">
        <v>68</v>
      </c>
      <c r="E3275" s="178" t="s">
        <v>3453</v>
      </c>
      <c r="F3275" s="178" t="s">
        <v>3454</v>
      </c>
      <c r="G3275" s="165"/>
      <c r="H3275" s="165"/>
      <c r="I3275" s="168"/>
      <c r="J3275" s="179">
        <f>BK3275</f>
        <v>0</v>
      </c>
      <c r="K3275" s="165"/>
      <c r="L3275" s="170"/>
      <c r="M3275" s="171"/>
      <c r="N3275" s="172"/>
      <c r="O3275" s="172"/>
      <c r="P3275" s="173">
        <f>SUM(P3276:P3290)</f>
        <v>0</v>
      </c>
      <c r="Q3275" s="172"/>
      <c r="R3275" s="173">
        <f>SUM(R3276:R3290)</f>
        <v>6.3449099999999994E-2</v>
      </c>
      <c r="S3275" s="172"/>
      <c r="T3275" s="174">
        <f>SUM(T3276:T3290)</f>
        <v>0</v>
      </c>
      <c r="AR3275" s="175" t="s">
        <v>78</v>
      </c>
      <c r="AT3275" s="176" t="s">
        <v>68</v>
      </c>
      <c r="AU3275" s="176" t="s">
        <v>74</v>
      </c>
      <c r="AY3275" s="175" t="s">
        <v>144</v>
      </c>
      <c r="BK3275" s="177">
        <f>SUM(BK3276:BK3290)</f>
        <v>0</v>
      </c>
    </row>
    <row r="3276" spans="1:65" s="2" customFormat="1" ht="16.5" customHeight="1">
      <c r="A3276" s="36"/>
      <c r="B3276" s="37"/>
      <c r="C3276" s="180" t="s">
        <v>3455</v>
      </c>
      <c r="D3276" s="180" t="s">
        <v>146</v>
      </c>
      <c r="E3276" s="181" t="s">
        <v>3456</v>
      </c>
      <c r="F3276" s="182" t="s">
        <v>3457</v>
      </c>
      <c r="G3276" s="183" t="s">
        <v>232</v>
      </c>
      <c r="H3276" s="184">
        <v>48.807000000000002</v>
      </c>
      <c r="I3276" s="185"/>
      <c r="J3276" s="186">
        <f>ROUND(I3276*H3276,2)</f>
        <v>0</v>
      </c>
      <c r="K3276" s="182" t="s">
        <v>19</v>
      </c>
      <c r="L3276" s="41"/>
      <c r="M3276" s="187" t="s">
        <v>19</v>
      </c>
      <c r="N3276" s="188" t="s">
        <v>40</v>
      </c>
      <c r="O3276" s="66"/>
      <c r="P3276" s="189">
        <f>O3276*H3276</f>
        <v>0</v>
      </c>
      <c r="Q3276" s="189">
        <v>0</v>
      </c>
      <c r="R3276" s="189">
        <f>Q3276*H3276</f>
        <v>0</v>
      </c>
      <c r="S3276" s="189">
        <v>0</v>
      </c>
      <c r="T3276" s="190">
        <f>S3276*H3276</f>
        <v>0</v>
      </c>
      <c r="U3276" s="36"/>
      <c r="V3276" s="36"/>
      <c r="W3276" s="36"/>
      <c r="X3276" s="36"/>
      <c r="Y3276" s="36"/>
      <c r="Z3276" s="36"/>
      <c r="AA3276" s="36"/>
      <c r="AB3276" s="36"/>
      <c r="AC3276" s="36"/>
      <c r="AD3276" s="36"/>
      <c r="AE3276" s="36"/>
      <c r="AR3276" s="191" t="s">
        <v>542</v>
      </c>
      <c r="AT3276" s="191" t="s">
        <v>146</v>
      </c>
      <c r="AU3276" s="191" t="s">
        <v>78</v>
      </c>
      <c r="AY3276" s="19" t="s">
        <v>144</v>
      </c>
      <c r="BE3276" s="192">
        <f>IF(N3276="základní",J3276,0)</f>
        <v>0</v>
      </c>
      <c r="BF3276" s="192">
        <f>IF(N3276="snížená",J3276,0)</f>
        <v>0</v>
      </c>
      <c r="BG3276" s="192">
        <f>IF(N3276="zákl. přenesená",J3276,0)</f>
        <v>0</v>
      </c>
      <c r="BH3276" s="192">
        <f>IF(N3276="sníž. přenesená",J3276,0)</f>
        <v>0</v>
      </c>
      <c r="BI3276" s="192">
        <f>IF(N3276="nulová",J3276,0)</f>
        <v>0</v>
      </c>
      <c r="BJ3276" s="19" t="s">
        <v>74</v>
      </c>
      <c r="BK3276" s="192">
        <f>ROUND(I3276*H3276,2)</f>
        <v>0</v>
      </c>
      <c r="BL3276" s="19" t="s">
        <v>542</v>
      </c>
      <c r="BM3276" s="191" t="s">
        <v>3458</v>
      </c>
    </row>
    <row r="3277" spans="1:65" s="13" customFormat="1" ht="10.199999999999999">
      <c r="B3277" s="198"/>
      <c r="C3277" s="199"/>
      <c r="D3277" s="200" t="s">
        <v>154</v>
      </c>
      <c r="E3277" s="201" t="s">
        <v>19</v>
      </c>
      <c r="F3277" s="202" t="s">
        <v>2624</v>
      </c>
      <c r="G3277" s="199"/>
      <c r="H3277" s="201" t="s">
        <v>19</v>
      </c>
      <c r="I3277" s="203"/>
      <c r="J3277" s="199"/>
      <c r="K3277" s="199"/>
      <c r="L3277" s="204"/>
      <c r="M3277" s="205"/>
      <c r="N3277" s="206"/>
      <c r="O3277" s="206"/>
      <c r="P3277" s="206"/>
      <c r="Q3277" s="206"/>
      <c r="R3277" s="206"/>
      <c r="S3277" s="206"/>
      <c r="T3277" s="207"/>
      <c r="AT3277" s="208" t="s">
        <v>154</v>
      </c>
      <c r="AU3277" s="208" t="s">
        <v>78</v>
      </c>
      <c r="AV3277" s="13" t="s">
        <v>74</v>
      </c>
      <c r="AW3277" s="13" t="s">
        <v>31</v>
      </c>
      <c r="AX3277" s="13" t="s">
        <v>69</v>
      </c>
      <c r="AY3277" s="208" t="s">
        <v>144</v>
      </c>
    </row>
    <row r="3278" spans="1:65" s="13" customFormat="1" ht="10.199999999999999">
      <c r="B3278" s="198"/>
      <c r="C3278" s="199"/>
      <c r="D3278" s="200" t="s">
        <v>154</v>
      </c>
      <c r="E3278" s="201" t="s">
        <v>19</v>
      </c>
      <c r="F3278" s="202" t="s">
        <v>2658</v>
      </c>
      <c r="G3278" s="199"/>
      <c r="H3278" s="201" t="s">
        <v>19</v>
      </c>
      <c r="I3278" s="203"/>
      <c r="J3278" s="199"/>
      <c r="K3278" s="199"/>
      <c r="L3278" s="204"/>
      <c r="M3278" s="205"/>
      <c r="N3278" s="206"/>
      <c r="O3278" s="206"/>
      <c r="P3278" s="206"/>
      <c r="Q3278" s="206"/>
      <c r="R3278" s="206"/>
      <c r="S3278" s="206"/>
      <c r="T3278" s="207"/>
      <c r="AT3278" s="208" t="s">
        <v>154</v>
      </c>
      <c r="AU3278" s="208" t="s">
        <v>78</v>
      </c>
      <c r="AV3278" s="13" t="s">
        <v>74</v>
      </c>
      <c r="AW3278" s="13" t="s">
        <v>31</v>
      </c>
      <c r="AX3278" s="13" t="s">
        <v>69</v>
      </c>
      <c r="AY3278" s="208" t="s">
        <v>144</v>
      </c>
    </row>
    <row r="3279" spans="1:65" s="14" customFormat="1" ht="10.199999999999999">
      <c r="B3279" s="209"/>
      <c r="C3279" s="210"/>
      <c r="D3279" s="200" t="s">
        <v>154</v>
      </c>
      <c r="E3279" s="211" t="s">
        <v>19</v>
      </c>
      <c r="F3279" s="212" t="s">
        <v>3459</v>
      </c>
      <c r="G3279" s="210"/>
      <c r="H3279" s="213">
        <v>15.07</v>
      </c>
      <c r="I3279" s="214"/>
      <c r="J3279" s="210"/>
      <c r="K3279" s="210"/>
      <c r="L3279" s="215"/>
      <c r="M3279" s="216"/>
      <c r="N3279" s="217"/>
      <c r="O3279" s="217"/>
      <c r="P3279" s="217"/>
      <c r="Q3279" s="217"/>
      <c r="R3279" s="217"/>
      <c r="S3279" s="217"/>
      <c r="T3279" s="218"/>
      <c r="AT3279" s="219" t="s">
        <v>154</v>
      </c>
      <c r="AU3279" s="219" t="s">
        <v>78</v>
      </c>
      <c r="AV3279" s="14" t="s">
        <v>78</v>
      </c>
      <c r="AW3279" s="14" t="s">
        <v>31</v>
      </c>
      <c r="AX3279" s="14" t="s">
        <v>69</v>
      </c>
      <c r="AY3279" s="219" t="s">
        <v>144</v>
      </c>
    </row>
    <row r="3280" spans="1:65" s="13" customFormat="1" ht="10.199999999999999">
      <c r="B3280" s="198"/>
      <c r="C3280" s="199"/>
      <c r="D3280" s="200" t="s">
        <v>154</v>
      </c>
      <c r="E3280" s="201" t="s">
        <v>19</v>
      </c>
      <c r="F3280" s="202" t="s">
        <v>2639</v>
      </c>
      <c r="G3280" s="199"/>
      <c r="H3280" s="201" t="s">
        <v>19</v>
      </c>
      <c r="I3280" s="203"/>
      <c r="J3280" s="199"/>
      <c r="K3280" s="199"/>
      <c r="L3280" s="204"/>
      <c r="M3280" s="205"/>
      <c r="N3280" s="206"/>
      <c r="O3280" s="206"/>
      <c r="P3280" s="206"/>
      <c r="Q3280" s="206"/>
      <c r="R3280" s="206"/>
      <c r="S3280" s="206"/>
      <c r="T3280" s="207"/>
      <c r="AT3280" s="208" t="s">
        <v>154</v>
      </c>
      <c r="AU3280" s="208" t="s">
        <v>78</v>
      </c>
      <c r="AV3280" s="13" t="s">
        <v>74</v>
      </c>
      <c r="AW3280" s="13" t="s">
        <v>31</v>
      </c>
      <c r="AX3280" s="13" t="s">
        <v>69</v>
      </c>
      <c r="AY3280" s="208" t="s">
        <v>144</v>
      </c>
    </row>
    <row r="3281" spans="1:65" s="14" customFormat="1" ht="10.199999999999999">
      <c r="B3281" s="209"/>
      <c r="C3281" s="210"/>
      <c r="D3281" s="200" t="s">
        <v>154</v>
      </c>
      <c r="E3281" s="211" t="s">
        <v>19</v>
      </c>
      <c r="F3281" s="212" t="s">
        <v>2640</v>
      </c>
      <c r="G3281" s="210"/>
      <c r="H3281" s="213">
        <v>23.643999999999998</v>
      </c>
      <c r="I3281" s="214"/>
      <c r="J3281" s="210"/>
      <c r="K3281" s="210"/>
      <c r="L3281" s="215"/>
      <c r="M3281" s="216"/>
      <c r="N3281" s="217"/>
      <c r="O3281" s="217"/>
      <c r="P3281" s="217"/>
      <c r="Q3281" s="217"/>
      <c r="R3281" s="217"/>
      <c r="S3281" s="217"/>
      <c r="T3281" s="218"/>
      <c r="AT3281" s="219" t="s">
        <v>154</v>
      </c>
      <c r="AU3281" s="219" t="s">
        <v>78</v>
      </c>
      <c r="AV3281" s="14" t="s">
        <v>78</v>
      </c>
      <c r="AW3281" s="14" t="s">
        <v>31</v>
      </c>
      <c r="AX3281" s="14" t="s">
        <v>69</v>
      </c>
      <c r="AY3281" s="219" t="s">
        <v>144</v>
      </c>
    </row>
    <row r="3282" spans="1:65" s="13" customFormat="1" ht="10.199999999999999">
      <c r="B3282" s="198"/>
      <c r="C3282" s="199"/>
      <c r="D3282" s="200" t="s">
        <v>154</v>
      </c>
      <c r="E3282" s="201" t="s">
        <v>19</v>
      </c>
      <c r="F3282" s="202" t="s">
        <v>3460</v>
      </c>
      <c r="G3282" s="199"/>
      <c r="H3282" s="201" t="s">
        <v>19</v>
      </c>
      <c r="I3282" s="203"/>
      <c r="J3282" s="199"/>
      <c r="K3282" s="199"/>
      <c r="L3282" s="204"/>
      <c r="M3282" s="205"/>
      <c r="N3282" s="206"/>
      <c r="O3282" s="206"/>
      <c r="P3282" s="206"/>
      <c r="Q3282" s="206"/>
      <c r="R3282" s="206"/>
      <c r="S3282" s="206"/>
      <c r="T3282" s="207"/>
      <c r="AT3282" s="208" t="s">
        <v>154</v>
      </c>
      <c r="AU3282" s="208" t="s">
        <v>78</v>
      </c>
      <c r="AV3282" s="13" t="s">
        <v>74</v>
      </c>
      <c r="AW3282" s="13" t="s">
        <v>31</v>
      </c>
      <c r="AX3282" s="13" t="s">
        <v>69</v>
      </c>
      <c r="AY3282" s="208" t="s">
        <v>144</v>
      </c>
    </row>
    <row r="3283" spans="1:65" s="14" customFormat="1" ht="10.199999999999999">
      <c r="B3283" s="209"/>
      <c r="C3283" s="210"/>
      <c r="D3283" s="200" t="s">
        <v>154</v>
      </c>
      <c r="E3283" s="211" t="s">
        <v>19</v>
      </c>
      <c r="F3283" s="212" t="s">
        <v>3461</v>
      </c>
      <c r="G3283" s="210"/>
      <c r="H3283" s="213">
        <v>10.093</v>
      </c>
      <c r="I3283" s="214"/>
      <c r="J3283" s="210"/>
      <c r="K3283" s="210"/>
      <c r="L3283" s="215"/>
      <c r="M3283" s="216"/>
      <c r="N3283" s="217"/>
      <c r="O3283" s="217"/>
      <c r="P3283" s="217"/>
      <c r="Q3283" s="217"/>
      <c r="R3283" s="217"/>
      <c r="S3283" s="217"/>
      <c r="T3283" s="218"/>
      <c r="AT3283" s="219" t="s">
        <v>154</v>
      </c>
      <c r="AU3283" s="219" t="s">
        <v>78</v>
      </c>
      <c r="AV3283" s="14" t="s">
        <v>78</v>
      </c>
      <c r="AW3283" s="14" t="s">
        <v>31</v>
      </c>
      <c r="AX3283" s="14" t="s">
        <v>69</v>
      </c>
      <c r="AY3283" s="219" t="s">
        <v>144</v>
      </c>
    </row>
    <row r="3284" spans="1:65" s="15" customFormat="1" ht="10.199999999999999">
      <c r="B3284" s="220"/>
      <c r="C3284" s="221"/>
      <c r="D3284" s="200" t="s">
        <v>154</v>
      </c>
      <c r="E3284" s="222" t="s">
        <v>19</v>
      </c>
      <c r="F3284" s="223" t="s">
        <v>158</v>
      </c>
      <c r="G3284" s="221"/>
      <c r="H3284" s="224">
        <v>48.807000000000002</v>
      </c>
      <c r="I3284" s="225"/>
      <c r="J3284" s="221"/>
      <c r="K3284" s="221"/>
      <c r="L3284" s="226"/>
      <c r="M3284" s="227"/>
      <c r="N3284" s="228"/>
      <c r="O3284" s="228"/>
      <c r="P3284" s="228"/>
      <c r="Q3284" s="228"/>
      <c r="R3284" s="228"/>
      <c r="S3284" s="228"/>
      <c r="T3284" s="229"/>
      <c r="AT3284" s="230" t="s">
        <v>154</v>
      </c>
      <c r="AU3284" s="230" t="s">
        <v>78</v>
      </c>
      <c r="AV3284" s="15" t="s">
        <v>106</v>
      </c>
      <c r="AW3284" s="15" t="s">
        <v>31</v>
      </c>
      <c r="AX3284" s="15" t="s">
        <v>74</v>
      </c>
      <c r="AY3284" s="230" t="s">
        <v>144</v>
      </c>
    </row>
    <row r="3285" spans="1:65" s="2" customFormat="1" ht="16.5" customHeight="1">
      <c r="A3285" s="36"/>
      <c r="B3285" s="37"/>
      <c r="C3285" s="231" t="s">
        <v>3462</v>
      </c>
      <c r="D3285" s="231" t="s">
        <v>195</v>
      </c>
      <c r="E3285" s="232" t="s">
        <v>3463</v>
      </c>
      <c r="F3285" s="233" t="s">
        <v>3464</v>
      </c>
      <c r="G3285" s="234" t="s">
        <v>232</v>
      </c>
      <c r="H3285" s="235">
        <v>48.807000000000002</v>
      </c>
      <c r="I3285" s="236"/>
      <c r="J3285" s="237">
        <f>ROUND(I3285*H3285,2)</f>
        <v>0</v>
      </c>
      <c r="K3285" s="233" t="s">
        <v>19</v>
      </c>
      <c r="L3285" s="238"/>
      <c r="M3285" s="239" t="s">
        <v>19</v>
      </c>
      <c r="N3285" s="240" t="s">
        <v>40</v>
      </c>
      <c r="O3285" s="66"/>
      <c r="P3285" s="189">
        <f>O3285*H3285</f>
        <v>0</v>
      </c>
      <c r="Q3285" s="189">
        <v>1.2999999999999999E-3</v>
      </c>
      <c r="R3285" s="189">
        <f>Q3285*H3285</f>
        <v>6.3449099999999994E-2</v>
      </c>
      <c r="S3285" s="189">
        <v>0</v>
      </c>
      <c r="T3285" s="190">
        <f>S3285*H3285</f>
        <v>0</v>
      </c>
      <c r="U3285" s="36"/>
      <c r="V3285" s="36"/>
      <c r="W3285" s="36"/>
      <c r="X3285" s="36"/>
      <c r="Y3285" s="36"/>
      <c r="Z3285" s="36"/>
      <c r="AA3285" s="36"/>
      <c r="AB3285" s="36"/>
      <c r="AC3285" s="36"/>
      <c r="AD3285" s="36"/>
      <c r="AE3285" s="36"/>
      <c r="AR3285" s="191" t="s">
        <v>684</v>
      </c>
      <c r="AT3285" s="191" t="s">
        <v>195</v>
      </c>
      <c r="AU3285" s="191" t="s">
        <v>78</v>
      </c>
      <c r="AY3285" s="19" t="s">
        <v>144</v>
      </c>
      <c r="BE3285" s="192">
        <f>IF(N3285="základní",J3285,0)</f>
        <v>0</v>
      </c>
      <c r="BF3285" s="192">
        <f>IF(N3285="snížená",J3285,0)</f>
        <v>0</v>
      </c>
      <c r="BG3285" s="192">
        <f>IF(N3285="zákl. přenesená",J3285,0)</f>
        <v>0</v>
      </c>
      <c r="BH3285" s="192">
        <f>IF(N3285="sníž. přenesená",J3285,0)</f>
        <v>0</v>
      </c>
      <c r="BI3285" s="192">
        <f>IF(N3285="nulová",J3285,0)</f>
        <v>0</v>
      </c>
      <c r="BJ3285" s="19" t="s">
        <v>74</v>
      </c>
      <c r="BK3285" s="192">
        <f>ROUND(I3285*H3285,2)</f>
        <v>0</v>
      </c>
      <c r="BL3285" s="19" t="s">
        <v>542</v>
      </c>
      <c r="BM3285" s="191" t="s">
        <v>3465</v>
      </c>
    </row>
    <row r="3286" spans="1:65" s="13" customFormat="1" ht="10.199999999999999">
      <c r="B3286" s="198"/>
      <c r="C3286" s="199"/>
      <c r="D3286" s="200" t="s">
        <v>154</v>
      </c>
      <c r="E3286" s="201" t="s">
        <v>19</v>
      </c>
      <c r="F3286" s="202" t="s">
        <v>721</v>
      </c>
      <c r="G3286" s="199"/>
      <c r="H3286" s="201" t="s">
        <v>19</v>
      </c>
      <c r="I3286" s="203"/>
      <c r="J3286" s="199"/>
      <c r="K3286" s="199"/>
      <c r="L3286" s="204"/>
      <c r="M3286" s="205"/>
      <c r="N3286" s="206"/>
      <c r="O3286" s="206"/>
      <c r="P3286" s="206"/>
      <c r="Q3286" s="206"/>
      <c r="R3286" s="206"/>
      <c r="S3286" s="206"/>
      <c r="T3286" s="207"/>
      <c r="AT3286" s="208" t="s">
        <v>154</v>
      </c>
      <c r="AU3286" s="208" t="s">
        <v>78</v>
      </c>
      <c r="AV3286" s="13" t="s">
        <v>74</v>
      </c>
      <c r="AW3286" s="13" t="s">
        <v>31</v>
      </c>
      <c r="AX3286" s="13" t="s">
        <v>69</v>
      </c>
      <c r="AY3286" s="208" t="s">
        <v>144</v>
      </c>
    </row>
    <row r="3287" spans="1:65" s="14" customFormat="1" ht="10.199999999999999">
      <c r="B3287" s="209"/>
      <c r="C3287" s="210"/>
      <c r="D3287" s="200" t="s">
        <v>154</v>
      </c>
      <c r="E3287" s="211" t="s">
        <v>19</v>
      </c>
      <c r="F3287" s="212" t="s">
        <v>3466</v>
      </c>
      <c r="G3287" s="210"/>
      <c r="H3287" s="213">
        <v>48.807000000000002</v>
      </c>
      <c r="I3287" s="214"/>
      <c r="J3287" s="210"/>
      <c r="K3287" s="210"/>
      <c r="L3287" s="215"/>
      <c r="M3287" s="216"/>
      <c r="N3287" s="217"/>
      <c r="O3287" s="217"/>
      <c r="P3287" s="217"/>
      <c r="Q3287" s="217"/>
      <c r="R3287" s="217"/>
      <c r="S3287" s="217"/>
      <c r="T3287" s="218"/>
      <c r="AT3287" s="219" t="s">
        <v>154</v>
      </c>
      <c r="AU3287" s="219" t="s">
        <v>78</v>
      </c>
      <c r="AV3287" s="14" t="s">
        <v>78</v>
      </c>
      <c r="AW3287" s="14" t="s">
        <v>31</v>
      </c>
      <c r="AX3287" s="14" t="s">
        <v>69</v>
      </c>
      <c r="AY3287" s="219" t="s">
        <v>144</v>
      </c>
    </row>
    <row r="3288" spans="1:65" s="15" customFormat="1" ht="10.199999999999999">
      <c r="B3288" s="220"/>
      <c r="C3288" s="221"/>
      <c r="D3288" s="200" t="s">
        <v>154</v>
      </c>
      <c r="E3288" s="222" t="s">
        <v>19</v>
      </c>
      <c r="F3288" s="223" t="s">
        <v>158</v>
      </c>
      <c r="G3288" s="221"/>
      <c r="H3288" s="224">
        <v>48.807000000000002</v>
      </c>
      <c r="I3288" s="225"/>
      <c r="J3288" s="221"/>
      <c r="K3288" s="221"/>
      <c r="L3288" s="226"/>
      <c r="M3288" s="227"/>
      <c r="N3288" s="228"/>
      <c r="O3288" s="228"/>
      <c r="P3288" s="228"/>
      <c r="Q3288" s="228"/>
      <c r="R3288" s="228"/>
      <c r="S3288" s="228"/>
      <c r="T3288" s="229"/>
      <c r="AT3288" s="230" t="s">
        <v>154</v>
      </c>
      <c r="AU3288" s="230" t="s">
        <v>78</v>
      </c>
      <c r="AV3288" s="15" t="s">
        <v>106</v>
      </c>
      <c r="AW3288" s="15" t="s">
        <v>31</v>
      </c>
      <c r="AX3288" s="15" t="s">
        <v>74</v>
      </c>
      <c r="AY3288" s="230" t="s">
        <v>144</v>
      </c>
    </row>
    <row r="3289" spans="1:65" s="2" customFormat="1" ht="24.15" customHeight="1">
      <c r="A3289" s="36"/>
      <c r="B3289" s="37"/>
      <c r="C3289" s="180" t="s">
        <v>3467</v>
      </c>
      <c r="D3289" s="180" t="s">
        <v>146</v>
      </c>
      <c r="E3289" s="181" t="s">
        <v>3468</v>
      </c>
      <c r="F3289" s="182" t="s">
        <v>3469</v>
      </c>
      <c r="G3289" s="183" t="s">
        <v>1908</v>
      </c>
      <c r="H3289" s="256"/>
      <c r="I3289" s="185"/>
      <c r="J3289" s="186">
        <f>ROUND(I3289*H3289,2)</f>
        <v>0</v>
      </c>
      <c r="K3289" s="182" t="s">
        <v>150</v>
      </c>
      <c r="L3289" s="41"/>
      <c r="M3289" s="187" t="s">
        <v>19</v>
      </c>
      <c r="N3289" s="188" t="s">
        <v>40</v>
      </c>
      <c r="O3289" s="66"/>
      <c r="P3289" s="189">
        <f>O3289*H3289</f>
        <v>0</v>
      </c>
      <c r="Q3289" s="189">
        <v>0</v>
      </c>
      <c r="R3289" s="189">
        <f>Q3289*H3289</f>
        <v>0</v>
      </c>
      <c r="S3289" s="189">
        <v>0</v>
      </c>
      <c r="T3289" s="190">
        <f>S3289*H3289</f>
        <v>0</v>
      </c>
      <c r="U3289" s="36"/>
      <c r="V3289" s="36"/>
      <c r="W3289" s="36"/>
      <c r="X3289" s="36"/>
      <c r="Y3289" s="36"/>
      <c r="Z3289" s="36"/>
      <c r="AA3289" s="36"/>
      <c r="AB3289" s="36"/>
      <c r="AC3289" s="36"/>
      <c r="AD3289" s="36"/>
      <c r="AE3289" s="36"/>
      <c r="AR3289" s="191" t="s">
        <v>542</v>
      </c>
      <c r="AT3289" s="191" t="s">
        <v>146</v>
      </c>
      <c r="AU3289" s="191" t="s">
        <v>78</v>
      </c>
      <c r="AY3289" s="19" t="s">
        <v>144</v>
      </c>
      <c r="BE3289" s="192">
        <f>IF(N3289="základní",J3289,0)</f>
        <v>0</v>
      </c>
      <c r="BF3289" s="192">
        <f>IF(N3289="snížená",J3289,0)</f>
        <v>0</v>
      </c>
      <c r="BG3289" s="192">
        <f>IF(N3289="zákl. přenesená",J3289,0)</f>
        <v>0</v>
      </c>
      <c r="BH3289" s="192">
        <f>IF(N3289="sníž. přenesená",J3289,0)</f>
        <v>0</v>
      </c>
      <c r="BI3289" s="192">
        <f>IF(N3289="nulová",J3289,0)</f>
        <v>0</v>
      </c>
      <c r="BJ3289" s="19" t="s">
        <v>74</v>
      </c>
      <c r="BK3289" s="192">
        <f>ROUND(I3289*H3289,2)</f>
        <v>0</v>
      </c>
      <c r="BL3289" s="19" t="s">
        <v>542</v>
      </c>
      <c r="BM3289" s="191" t="s">
        <v>3470</v>
      </c>
    </row>
    <row r="3290" spans="1:65" s="2" customFormat="1" ht="10.199999999999999">
      <c r="A3290" s="36"/>
      <c r="B3290" s="37"/>
      <c r="C3290" s="38"/>
      <c r="D3290" s="193" t="s">
        <v>152</v>
      </c>
      <c r="E3290" s="38"/>
      <c r="F3290" s="194" t="s">
        <v>3471</v>
      </c>
      <c r="G3290" s="38"/>
      <c r="H3290" s="38"/>
      <c r="I3290" s="195"/>
      <c r="J3290" s="38"/>
      <c r="K3290" s="38"/>
      <c r="L3290" s="41"/>
      <c r="M3290" s="241"/>
      <c r="N3290" s="242"/>
      <c r="O3290" s="243"/>
      <c r="P3290" s="243"/>
      <c r="Q3290" s="243"/>
      <c r="R3290" s="243"/>
      <c r="S3290" s="243"/>
      <c r="T3290" s="244"/>
      <c r="U3290" s="36"/>
      <c r="V3290" s="36"/>
      <c r="W3290" s="36"/>
      <c r="X3290" s="36"/>
      <c r="Y3290" s="36"/>
      <c r="Z3290" s="36"/>
      <c r="AA3290" s="36"/>
      <c r="AB3290" s="36"/>
      <c r="AC3290" s="36"/>
      <c r="AD3290" s="36"/>
      <c r="AE3290" s="36"/>
      <c r="AT3290" s="19" t="s">
        <v>152</v>
      </c>
      <c r="AU3290" s="19" t="s">
        <v>78</v>
      </c>
    </row>
    <row r="3291" spans="1:65" s="2" customFormat="1" ht="6.9" customHeight="1">
      <c r="A3291" s="36"/>
      <c r="B3291" s="49"/>
      <c r="C3291" s="50"/>
      <c r="D3291" s="50"/>
      <c r="E3291" s="50"/>
      <c r="F3291" s="50"/>
      <c r="G3291" s="50"/>
      <c r="H3291" s="50"/>
      <c r="I3291" s="50"/>
      <c r="J3291" s="50"/>
      <c r="K3291" s="50"/>
      <c r="L3291" s="41"/>
      <c r="M3291" s="36"/>
      <c r="O3291" s="36"/>
      <c r="P3291" s="36"/>
      <c r="Q3291" s="36"/>
      <c r="R3291" s="36"/>
      <c r="S3291" s="36"/>
      <c r="T3291" s="36"/>
      <c r="U3291" s="36"/>
      <c r="V3291" s="36"/>
      <c r="W3291" s="36"/>
      <c r="X3291" s="36"/>
      <c r="Y3291" s="36"/>
      <c r="Z3291" s="36"/>
      <c r="AA3291" s="36"/>
      <c r="AB3291" s="36"/>
      <c r="AC3291" s="36"/>
      <c r="AD3291" s="36"/>
      <c r="AE3291" s="36"/>
    </row>
  </sheetData>
  <sheetProtection algorithmName="SHA-512" hashValue="EOE+GtIs0UC39V6AJ3WavqI2zBhEPf+nobJoWRLWsqaBLj1qlMSuYvzNI+3d5OJvnBYaGy+X3fat19lNOzuGDA==" saltValue="HTcocBDB+oH4dHoYP/zyhtPlq1GiW7eif5q5o68ySDs5qLKZWrpXoUU4I3orZGPCLsvwxqAwNhkFfO2SQI4Wlg==" spinCount="100000" sheet="1" objects="1" scenarios="1" formatColumns="0" formatRows="0" autoFilter="0"/>
  <autoFilter ref="C114:K3290" xr:uid="{00000000-0009-0000-0000-000002000000}"/>
  <mergeCells count="12">
    <mergeCell ref="E107:H107"/>
    <mergeCell ref="L2:V2"/>
    <mergeCell ref="E50:H50"/>
    <mergeCell ref="E52:H52"/>
    <mergeCell ref="E54:H54"/>
    <mergeCell ref="E103:H103"/>
    <mergeCell ref="E105:H105"/>
    <mergeCell ref="E7:H7"/>
    <mergeCell ref="E9:H9"/>
    <mergeCell ref="E11:H11"/>
    <mergeCell ref="E20:H20"/>
    <mergeCell ref="E29:H29"/>
  </mergeCells>
  <hyperlinks>
    <hyperlink ref="F119" r:id="rId1" xr:uid="{00000000-0004-0000-0200-000000000000}"/>
    <hyperlink ref="F124" r:id="rId2" xr:uid="{00000000-0004-0000-0200-000001000000}"/>
    <hyperlink ref="F131" r:id="rId3" xr:uid="{00000000-0004-0000-0200-000002000000}"/>
    <hyperlink ref="F136" r:id="rId4" xr:uid="{00000000-0004-0000-0200-000003000000}"/>
    <hyperlink ref="F141" r:id="rId5" xr:uid="{00000000-0004-0000-0200-000004000000}"/>
    <hyperlink ref="F146" r:id="rId6" xr:uid="{00000000-0004-0000-0200-000005000000}"/>
    <hyperlink ref="F148" r:id="rId7" xr:uid="{00000000-0004-0000-0200-000006000000}"/>
    <hyperlink ref="F153" r:id="rId8" xr:uid="{00000000-0004-0000-0200-000007000000}"/>
    <hyperlink ref="F160" r:id="rId9" xr:uid="{00000000-0004-0000-0200-000008000000}"/>
    <hyperlink ref="F174" r:id="rId10" xr:uid="{00000000-0004-0000-0200-000009000000}"/>
    <hyperlink ref="F179" r:id="rId11" xr:uid="{00000000-0004-0000-0200-00000A000000}"/>
    <hyperlink ref="F189" r:id="rId12" xr:uid="{00000000-0004-0000-0200-00000B000000}"/>
    <hyperlink ref="F194" r:id="rId13" xr:uid="{00000000-0004-0000-0200-00000C000000}"/>
    <hyperlink ref="F199" r:id="rId14" xr:uid="{00000000-0004-0000-0200-00000D000000}"/>
    <hyperlink ref="F208" r:id="rId15" xr:uid="{00000000-0004-0000-0200-00000E000000}"/>
    <hyperlink ref="F216" r:id="rId16" xr:uid="{00000000-0004-0000-0200-00000F000000}"/>
    <hyperlink ref="F223" r:id="rId17" xr:uid="{00000000-0004-0000-0200-000010000000}"/>
    <hyperlink ref="F226" r:id="rId18" xr:uid="{00000000-0004-0000-0200-000011000000}"/>
    <hyperlink ref="F235" r:id="rId19" xr:uid="{00000000-0004-0000-0200-000012000000}"/>
    <hyperlink ref="F251" r:id="rId20" xr:uid="{00000000-0004-0000-0200-000013000000}"/>
    <hyperlink ref="F256" r:id="rId21" xr:uid="{00000000-0004-0000-0200-000014000000}"/>
    <hyperlink ref="F259" r:id="rId22" xr:uid="{00000000-0004-0000-0200-000015000000}"/>
    <hyperlink ref="F268" r:id="rId23" xr:uid="{00000000-0004-0000-0200-000016000000}"/>
    <hyperlink ref="F277" r:id="rId24" xr:uid="{00000000-0004-0000-0200-000017000000}"/>
    <hyperlink ref="F282" r:id="rId25" xr:uid="{00000000-0004-0000-0200-000018000000}"/>
    <hyperlink ref="F287" r:id="rId26" xr:uid="{00000000-0004-0000-0200-000019000000}"/>
    <hyperlink ref="F292" r:id="rId27" xr:uid="{00000000-0004-0000-0200-00001A000000}"/>
    <hyperlink ref="F297" r:id="rId28" xr:uid="{00000000-0004-0000-0200-00001B000000}"/>
    <hyperlink ref="F302" r:id="rId29" xr:uid="{00000000-0004-0000-0200-00001C000000}"/>
    <hyperlink ref="F306" r:id="rId30" xr:uid="{00000000-0004-0000-0200-00001D000000}"/>
    <hyperlink ref="F312" r:id="rId31" xr:uid="{00000000-0004-0000-0200-00001E000000}"/>
    <hyperlink ref="F317" r:id="rId32" xr:uid="{00000000-0004-0000-0200-00001F000000}"/>
    <hyperlink ref="F322" r:id="rId33" xr:uid="{00000000-0004-0000-0200-000020000000}"/>
    <hyperlink ref="F330" r:id="rId34" xr:uid="{00000000-0004-0000-0200-000021000000}"/>
    <hyperlink ref="F348" r:id="rId35" xr:uid="{00000000-0004-0000-0200-000022000000}"/>
    <hyperlink ref="F353" r:id="rId36" xr:uid="{00000000-0004-0000-0200-000023000000}"/>
    <hyperlink ref="F358" r:id="rId37" xr:uid="{00000000-0004-0000-0200-000024000000}"/>
    <hyperlink ref="F375" r:id="rId38" xr:uid="{00000000-0004-0000-0200-000025000000}"/>
    <hyperlink ref="F389" r:id="rId39" xr:uid="{00000000-0004-0000-0200-000026000000}"/>
    <hyperlink ref="F397" r:id="rId40" xr:uid="{00000000-0004-0000-0200-000027000000}"/>
    <hyperlink ref="F411" r:id="rId41" xr:uid="{00000000-0004-0000-0200-000028000000}"/>
    <hyperlink ref="F425" r:id="rId42" xr:uid="{00000000-0004-0000-0200-000029000000}"/>
    <hyperlink ref="F431" r:id="rId43" xr:uid="{00000000-0004-0000-0200-00002A000000}"/>
    <hyperlink ref="F442" r:id="rId44" xr:uid="{00000000-0004-0000-0200-00002B000000}"/>
    <hyperlink ref="F449" r:id="rId45" xr:uid="{00000000-0004-0000-0200-00002C000000}"/>
    <hyperlink ref="F461" r:id="rId46" xr:uid="{00000000-0004-0000-0200-00002D000000}"/>
    <hyperlink ref="F473" r:id="rId47" xr:uid="{00000000-0004-0000-0200-00002E000000}"/>
    <hyperlink ref="F489" r:id="rId48" xr:uid="{00000000-0004-0000-0200-00002F000000}"/>
    <hyperlink ref="F494" r:id="rId49" xr:uid="{00000000-0004-0000-0200-000030000000}"/>
    <hyperlink ref="F501" r:id="rId50" xr:uid="{00000000-0004-0000-0200-000031000000}"/>
    <hyperlink ref="F506" r:id="rId51" xr:uid="{00000000-0004-0000-0200-000032000000}"/>
    <hyperlink ref="F511" r:id="rId52" xr:uid="{00000000-0004-0000-0200-000033000000}"/>
    <hyperlink ref="F516" r:id="rId53" xr:uid="{00000000-0004-0000-0200-000034000000}"/>
    <hyperlink ref="F521" r:id="rId54" xr:uid="{00000000-0004-0000-0200-000035000000}"/>
    <hyperlink ref="F526" r:id="rId55" xr:uid="{00000000-0004-0000-0200-000036000000}"/>
    <hyperlink ref="F531" r:id="rId56" xr:uid="{00000000-0004-0000-0200-000037000000}"/>
    <hyperlink ref="F536" r:id="rId57" xr:uid="{00000000-0004-0000-0200-000038000000}"/>
    <hyperlink ref="F541" r:id="rId58" xr:uid="{00000000-0004-0000-0200-000039000000}"/>
    <hyperlink ref="F546" r:id="rId59" xr:uid="{00000000-0004-0000-0200-00003A000000}"/>
    <hyperlink ref="F554" r:id="rId60" xr:uid="{00000000-0004-0000-0200-00003B000000}"/>
    <hyperlink ref="F559" r:id="rId61" xr:uid="{00000000-0004-0000-0200-00003C000000}"/>
    <hyperlink ref="F565" r:id="rId62" xr:uid="{00000000-0004-0000-0200-00003D000000}"/>
    <hyperlink ref="F571" r:id="rId63" xr:uid="{00000000-0004-0000-0200-00003E000000}"/>
    <hyperlink ref="F577" r:id="rId64" xr:uid="{00000000-0004-0000-0200-00003F000000}"/>
    <hyperlink ref="F584" r:id="rId65" xr:uid="{00000000-0004-0000-0200-000040000000}"/>
    <hyperlink ref="F609" r:id="rId66" xr:uid="{00000000-0004-0000-0200-000041000000}"/>
    <hyperlink ref="F616" r:id="rId67" xr:uid="{00000000-0004-0000-0200-000042000000}"/>
    <hyperlink ref="F638" r:id="rId68" xr:uid="{00000000-0004-0000-0200-000043000000}"/>
    <hyperlink ref="F653" r:id="rId69" xr:uid="{00000000-0004-0000-0200-000044000000}"/>
    <hyperlink ref="F678" r:id="rId70" xr:uid="{00000000-0004-0000-0200-000045000000}"/>
    <hyperlink ref="F682" r:id="rId71" xr:uid="{00000000-0004-0000-0200-000046000000}"/>
    <hyperlink ref="F686" r:id="rId72" xr:uid="{00000000-0004-0000-0200-000047000000}"/>
    <hyperlink ref="F694" r:id="rId73" xr:uid="{00000000-0004-0000-0200-000048000000}"/>
    <hyperlink ref="F699" r:id="rId74" xr:uid="{00000000-0004-0000-0200-000049000000}"/>
    <hyperlink ref="F706" r:id="rId75" xr:uid="{00000000-0004-0000-0200-00004A000000}"/>
    <hyperlink ref="F713" r:id="rId76" xr:uid="{00000000-0004-0000-0200-00004B000000}"/>
    <hyperlink ref="F723" r:id="rId77" xr:uid="{00000000-0004-0000-0200-00004C000000}"/>
    <hyperlink ref="F728" r:id="rId78" xr:uid="{00000000-0004-0000-0200-00004D000000}"/>
    <hyperlink ref="F731" r:id="rId79" xr:uid="{00000000-0004-0000-0200-00004E000000}"/>
    <hyperlink ref="F746" r:id="rId80" xr:uid="{00000000-0004-0000-0200-00004F000000}"/>
    <hyperlink ref="F753" r:id="rId81" xr:uid="{00000000-0004-0000-0200-000050000000}"/>
    <hyperlink ref="F766" r:id="rId82" xr:uid="{00000000-0004-0000-0200-000051000000}"/>
    <hyperlink ref="F781" r:id="rId83" xr:uid="{00000000-0004-0000-0200-000052000000}"/>
    <hyperlink ref="F798" r:id="rId84" xr:uid="{00000000-0004-0000-0200-000053000000}"/>
    <hyperlink ref="F803" r:id="rId85" xr:uid="{00000000-0004-0000-0200-000054000000}"/>
    <hyperlink ref="F812" r:id="rId86" xr:uid="{00000000-0004-0000-0200-000055000000}"/>
    <hyperlink ref="F818" r:id="rId87" xr:uid="{00000000-0004-0000-0200-000056000000}"/>
    <hyperlink ref="F823" r:id="rId88" xr:uid="{00000000-0004-0000-0200-000057000000}"/>
    <hyperlink ref="F828" r:id="rId89" xr:uid="{00000000-0004-0000-0200-000058000000}"/>
    <hyperlink ref="F833" r:id="rId90" xr:uid="{00000000-0004-0000-0200-000059000000}"/>
    <hyperlink ref="F839" r:id="rId91" xr:uid="{00000000-0004-0000-0200-00005A000000}"/>
    <hyperlink ref="F847" r:id="rId92" xr:uid="{00000000-0004-0000-0200-00005B000000}"/>
    <hyperlink ref="F853" r:id="rId93" xr:uid="{00000000-0004-0000-0200-00005C000000}"/>
    <hyperlink ref="F858" r:id="rId94" xr:uid="{00000000-0004-0000-0200-00005D000000}"/>
    <hyperlink ref="F863" r:id="rId95" xr:uid="{00000000-0004-0000-0200-00005E000000}"/>
    <hyperlink ref="F868" r:id="rId96" xr:uid="{00000000-0004-0000-0200-00005F000000}"/>
    <hyperlink ref="F873" r:id="rId97" xr:uid="{00000000-0004-0000-0200-000060000000}"/>
    <hyperlink ref="F878" r:id="rId98" xr:uid="{00000000-0004-0000-0200-000061000000}"/>
    <hyperlink ref="F883" r:id="rId99" xr:uid="{00000000-0004-0000-0200-000062000000}"/>
    <hyperlink ref="F888" r:id="rId100" xr:uid="{00000000-0004-0000-0200-000063000000}"/>
    <hyperlink ref="F893" r:id="rId101" xr:uid="{00000000-0004-0000-0200-000064000000}"/>
    <hyperlink ref="F903" r:id="rId102" xr:uid="{00000000-0004-0000-0200-000065000000}"/>
    <hyperlink ref="F913" r:id="rId103" xr:uid="{00000000-0004-0000-0200-000066000000}"/>
    <hyperlink ref="F918" r:id="rId104" xr:uid="{00000000-0004-0000-0200-000067000000}"/>
    <hyperlink ref="F928" r:id="rId105" xr:uid="{00000000-0004-0000-0200-000068000000}"/>
    <hyperlink ref="F933" r:id="rId106" xr:uid="{00000000-0004-0000-0200-000069000000}"/>
    <hyperlink ref="F938" r:id="rId107" xr:uid="{00000000-0004-0000-0200-00006A000000}"/>
    <hyperlink ref="F944" r:id="rId108" xr:uid="{00000000-0004-0000-0200-00006B000000}"/>
    <hyperlink ref="F949" r:id="rId109" xr:uid="{00000000-0004-0000-0200-00006C000000}"/>
    <hyperlink ref="F954" r:id="rId110" xr:uid="{00000000-0004-0000-0200-00006D000000}"/>
    <hyperlink ref="F961" r:id="rId111" xr:uid="{00000000-0004-0000-0200-00006E000000}"/>
    <hyperlink ref="F966" r:id="rId112" xr:uid="{00000000-0004-0000-0200-00006F000000}"/>
    <hyperlink ref="F1047" r:id="rId113" xr:uid="{00000000-0004-0000-0200-000070000000}"/>
    <hyperlink ref="F1138" r:id="rId114" xr:uid="{00000000-0004-0000-0200-000071000000}"/>
    <hyperlink ref="F1170" r:id="rId115" xr:uid="{00000000-0004-0000-0200-000072000000}"/>
    <hyperlink ref="F1216" r:id="rId116" xr:uid="{00000000-0004-0000-0200-000073000000}"/>
    <hyperlink ref="F1265" r:id="rId117" xr:uid="{00000000-0004-0000-0200-000074000000}"/>
    <hyperlink ref="F1268" r:id="rId118" xr:uid="{00000000-0004-0000-0200-000075000000}"/>
    <hyperlink ref="F1288" r:id="rId119" xr:uid="{00000000-0004-0000-0200-000076000000}"/>
    <hyperlink ref="F1294" r:id="rId120" xr:uid="{00000000-0004-0000-0200-000077000000}"/>
    <hyperlink ref="F1313" r:id="rId121" xr:uid="{00000000-0004-0000-0200-000078000000}"/>
    <hyperlink ref="F1328" r:id="rId122" xr:uid="{00000000-0004-0000-0200-000079000000}"/>
    <hyperlink ref="F1333" r:id="rId123" xr:uid="{00000000-0004-0000-0200-00007A000000}"/>
    <hyperlink ref="F1337" r:id="rId124" xr:uid="{00000000-0004-0000-0200-00007B000000}"/>
    <hyperlink ref="F1341" r:id="rId125" xr:uid="{00000000-0004-0000-0200-00007C000000}"/>
    <hyperlink ref="F1348" r:id="rId126" xr:uid="{00000000-0004-0000-0200-00007D000000}"/>
    <hyperlink ref="F1356" r:id="rId127" xr:uid="{00000000-0004-0000-0200-00007E000000}"/>
    <hyperlink ref="F1361" r:id="rId128" xr:uid="{00000000-0004-0000-0200-00007F000000}"/>
    <hyperlink ref="F1366" r:id="rId129" xr:uid="{00000000-0004-0000-0200-000080000000}"/>
    <hyperlink ref="F1371" r:id="rId130" xr:uid="{00000000-0004-0000-0200-000081000000}"/>
    <hyperlink ref="F1376" r:id="rId131" xr:uid="{00000000-0004-0000-0200-000082000000}"/>
    <hyperlink ref="F1382" r:id="rId132" xr:uid="{00000000-0004-0000-0200-000083000000}"/>
    <hyperlink ref="F1387" r:id="rId133" xr:uid="{00000000-0004-0000-0200-000084000000}"/>
    <hyperlink ref="F1392" r:id="rId134" xr:uid="{00000000-0004-0000-0200-000085000000}"/>
    <hyperlink ref="F1397" r:id="rId135" xr:uid="{00000000-0004-0000-0200-000086000000}"/>
    <hyperlink ref="F1423" r:id="rId136" xr:uid="{00000000-0004-0000-0200-000087000000}"/>
    <hyperlink ref="F1430" r:id="rId137" xr:uid="{00000000-0004-0000-0200-000088000000}"/>
    <hyperlink ref="F1435" r:id="rId138" xr:uid="{00000000-0004-0000-0200-000089000000}"/>
    <hyperlink ref="F1441" r:id="rId139" xr:uid="{00000000-0004-0000-0200-00008A000000}"/>
    <hyperlink ref="F1446" r:id="rId140" xr:uid="{00000000-0004-0000-0200-00008B000000}"/>
    <hyperlink ref="F1451" r:id="rId141" xr:uid="{00000000-0004-0000-0200-00008C000000}"/>
    <hyperlink ref="F1457" r:id="rId142" xr:uid="{00000000-0004-0000-0200-00008D000000}"/>
    <hyperlink ref="F1470" r:id="rId143" xr:uid="{00000000-0004-0000-0200-00008E000000}"/>
    <hyperlink ref="F1473" r:id="rId144" xr:uid="{00000000-0004-0000-0200-00008F000000}"/>
    <hyperlink ref="F1475" r:id="rId145" xr:uid="{00000000-0004-0000-0200-000090000000}"/>
    <hyperlink ref="F1477" r:id="rId146" xr:uid="{00000000-0004-0000-0200-000091000000}"/>
    <hyperlink ref="F1480" r:id="rId147" xr:uid="{00000000-0004-0000-0200-000092000000}"/>
    <hyperlink ref="F1482" r:id="rId148" xr:uid="{00000000-0004-0000-0200-000093000000}"/>
    <hyperlink ref="F1487" r:id="rId149" xr:uid="{00000000-0004-0000-0200-000094000000}"/>
    <hyperlink ref="F1491" r:id="rId150" xr:uid="{00000000-0004-0000-0200-000095000000}"/>
    <hyperlink ref="F1496" r:id="rId151" xr:uid="{00000000-0004-0000-0200-000096000000}"/>
    <hyperlink ref="F1499" r:id="rId152" xr:uid="{00000000-0004-0000-0200-000097000000}"/>
    <hyperlink ref="F1504" r:id="rId153" xr:uid="{00000000-0004-0000-0200-000098000000}"/>
    <hyperlink ref="F1508" r:id="rId154" xr:uid="{00000000-0004-0000-0200-000099000000}"/>
    <hyperlink ref="F1515" r:id="rId155" xr:uid="{00000000-0004-0000-0200-00009A000000}"/>
    <hyperlink ref="F1522" r:id="rId156" xr:uid="{00000000-0004-0000-0200-00009B000000}"/>
    <hyperlink ref="F1530" r:id="rId157" xr:uid="{00000000-0004-0000-0200-00009C000000}"/>
    <hyperlink ref="F1537" r:id="rId158" xr:uid="{00000000-0004-0000-0200-00009D000000}"/>
    <hyperlink ref="F1555" r:id="rId159" xr:uid="{00000000-0004-0000-0200-00009E000000}"/>
    <hyperlink ref="F1560" r:id="rId160" xr:uid="{00000000-0004-0000-0200-00009F000000}"/>
    <hyperlink ref="F1565" r:id="rId161" xr:uid="{00000000-0004-0000-0200-0000A0000000}"/>
    <hyperlink ref="F1572" r:id="rId162" xr:uid="{00000000-0004-0000-0200-0000A1000000}"/>
    <hyperlink ref="F1582" r:id="rId163" xr:uid="{00000000-0004-0000-0200-0000A2000000}"/>
    <hyperlink ref="F1592" r:id="rId164" xr:uid="{00000000-0004-0000-0200-0000A3000000}"/>
    <hyperlink ref="F1597" r:id="rId165" xr:uid="{00000000-0004-0000-0200-0000A4000000}"/>
    <hyperlink ref="F1602" r:id="rId166" xr:uid="{00000000-0004-0000-0200-0000A5000000}"/>
    <hyperlink ref="F1607" r:id="rId167" xr:uid="{00000000-0004-0000-0200-0000A6000000}"/>
    <hyperlink ref="F1612" r:id="rId168" xr:uid="{00000000-0004-0000-0200-0000A7000000}"/>
    <hyperlink ref="F1617" r:id="rId169" xr:uid="{00000000-0004-0000-0200-0000A8000000}"/>
    <hyperlink ref="F1624" r:id="rId170" xr:uid="{00000000-0004-0000-0200-0000A9000000}"/>
    <hyperlink ref="F1629" r:id="rId171" xr:uid="{00000000-0004-0000-0200-0000AA000000}"/>
    <hyperlink ref="F1635" r:id="rId172" xr:uid="{00000000-0004-0000-0200-0000AB000000}"/>
    <hyperlink ref="F1640" r:id="rId173" xr:uid="{00000000-0004-0000-0200-0000AC000000}"/>
    <hyperlink ref="F1645" r:id="rId174" xr:uid="{00000000-0004-0000-0200-0000AD000000}"/>
    <hyperlink ref="F1657" r:id="rId175" xr:uid="{00000000-0004-0000-0200-0000AE000000}"/>
    <hyperlink ref="F1662" r:id="rId176" xr:uid="{00000000-0004-0000-0200-0000AF000000}"/>
    <hyperlink ref="F1667" r:id="rId177" xr:uid="{00000000-0004-0000-0200-0000B0000000}"/>
    <hyperlink ref="F1672" r:id="rId178" xr:uid="{00000000-0004-0000-0200-0000B1000000}"/>
    <hyperlink ref="F1677" r:id="rId179" xr:uid="{00000000-0004-0000-0200-0000B2000000}"/>
    <hyperlink ref="F1682" r:id="rId180" xr:uid="{00000000-0004-0000-0200-0000B3000000}"/>
    <hyperlink ref="F1687" r:id="rId181" xr:uid="{00000000-0004-0000-0200-0000B4000000}"/>
    <hyperlink ref="F1719" r:id="rId182" xr:uid="{00000000-0004-0000-0200-0000B5000000}"/>
    <hyperlink ref="F1738" r:id="rId183" xr:uid="{00000000-0004-0000-0200-0000B6000000}"/>
    <hyperlink ref="F1743" r:id="rId184" xr:uid="{00000000-0004-0000-0200-0000B7000000}"/>
    <hyperlink ref="F1749" r:id="rId185" xr:uid="{00000000-0004-0000-0200-0000B8000000}"/>
    <hyperlink ref="F1751" r:id="rId186" xr:uid="{00000000-0004-0000-0200-0000B9000000}"/>
    <hyperlink ref="F1753" r:id="rId187" xr:uid="{00000000-0004-0000-0200-0000BA000000}"/>
    <hyperlink ref="F1756" r:id="rId188" xr:uid="{00000000-0004-0000-0200-0000BB000000}"/>
    <hyperlink ref="F1758" r:id="rId189" xr:uid="{00000000-0004-0000-0200-0000BC000000}"/>
    <hyperlink ref="F1761" r:id="rId190" xr:uid="{00000000-0004-0000-0200-0000BD000000}"/>
    <hyperlink ref="F1765" r:id="rId191" xr:uid="{00000000-0004-0000-0200-0000BE000000}"/>
    <hyperlink ref="F1774" r:id="rId192" xr:uid="{00000000-0004-0000-0200-0000BF000000}"/>
    <hyperlink ref="F1781" r:id="rId193" xr:uid="{00000000-0004-0000-0200-0000C0000000}"/>
    <hyperlink ref="F1787" r:id="rId194" xr:uid="{00000000-0004-0000-0200-0000C1000000}"/>
    <hyperlink ref="F1794" r:id="rId195" xr:uid="{00000000-0004-0000-0200-0000C2000000}"/>
    <hyperlink ref="F1803" r:id="rId196" xr:uid="{00000000-0004-0000-0200-0000C3000000}"/>
    <hyperlink ref="F1810" r:id="rId197" xr:uid="{00000000-0004-0000-0200-0000C4000000}"/>
    <hyperlink ref="F1816" r:id="rId198" xr:uid="{00000000-0004-0000-0200-0000C5000000}"/>
    <hyperlink ref="F1821" r:id="rId199" xr:uid="{00000000-0004-0000-0200-0000C6000000}"/>
    <hyperlink ref="F1826" r:id="rId200" xr:uid="{00000000-0004-0000-0200-0000C7000000}"/>
    <hyperlink ref="F1830" r:id="rId201" xr:uid="{00000000-0004-0000-0200-0000C8000000}"/>
    <hyperlink ref="F1835" r:id="rId202" xr:uid="{00000000-0004-0000-0200-0000C9000000}"/>
    <hyperlink ref="F1848" r:id="rId203" xr:uid="{00000000-0004-0000-0200-0000CA000000}"/>
    <hyperlink ref="F1855" r:id="rId204" xr:uid="{00000000-0004-0000-0200-0000CB000000}"/>
    <hyperlink ref="F1858" r:id="rId205" xr:uid="{00000000-0004-0000-0200-0000CC000000}"/>
    <hyperlink ref="F1865" r:id="rId206" xr:uid="{00000000-0004-0000-0200-0000CD000000}"/>
    <hyperlink ref="F1871" r:id="rId207" xr:uid="{00000000-0004-0000-0200-0000CE000000}"/>
    <hyperlink ref="F1881" r:id="rId208" xr:uid="{00000000-0004-0000-0200-0000CF000000}"/>
    <hyperlink ref="F1888" r:id="rId209" xr:uid="{00000000-0004-0000-0200-0000D0000000}"/>
    <hyperlink ref="F1896" r:id="rId210" xr:uid="{00000000-0004-0000-0200-0000D1000000}"/>
    <hyperlink ref="F1901" r:id="rId211" xr:uid="{00000000-0004-0000-0200-0000D2000000}"/>
    <hyperlink ref="F1904" r:id="rId212" xr:uid="{00000000-0004-0000-0200-0000D3000000}"/>
    <hyperlink ref="F1910" r:id="rId213" xr:uid="{00000000-0004-0000-0200-0000D4000000}"/>
    <hyperlink ref="F1912" r:id="rId214" xr:uid="{00000000-0004-0000-0200-0000D5000000}"/>
    <hyperlink ref="F1920" r:id="rId215" xr:uid="{00000000-0004-0000-0200-0000D6000000}"/>
    <hyperlink ref="F1928" r:id="rId216" xr:uid="{00000000-0004-0000-0200-0000D7000000}"/>
    <hyperlink ref="F1935" r:id="rId217" xr:uid="{00000000-0004-0000-0200-0000D8000000}"/>
    <hyperlink ref="F1940" r:id="rId218" xr:uid="{00000000-0004-0000-0200-0000D9000000}"/>
    <hyperlink ref="F1947" r:id="rId219" xr:uid="{00000000-0004-0000-0200-0000DA000000}"/>
    <hyperlink ref="F1952" r:id="rId220" xr:uid="{00000000-0004-0000-0200-0000DB000000}"/>
    <hyperlink ref="F1959" r:id="rId221" xr:uid="{00000000-0004-0000-0200-0000DC000000}"/>
    <hyperlink ref="F1964" r:id="rId222" xr:uid="{00000000-0004-0000-0200-0000DD000000}"/>
    <hyperlink ref="F1971" r:id="rId223" xr:uid="{00000000-0004-0000-0200-0000DE000000}"/>
    <hyperlink ref="F1976" r:id="rId224" xr:uid="{00000000-0004-0000-0200-0000DF000000}"/>
    <hyperlink ref="F1983" r:id="rId225" xr:uid="{00000000-0004-0000-0200-0000E0000000}"/>
    <hyperlink ref="F1988" r:id="rId226" xr:uid="{00000000-0004-0000-0200-0000E1000000}"/>
    <hyperlink ref="F1990" r:id="rId227" xr:uid="{00000000-0004-0000-0200-0000E2000000}"/>
    <hyperlink ref="F1992" r:id="rId228" xr:uid="{00000000-0004-0000-0200-0000E3000000}"/>
    <hyperlink ref="F1999" r:id="rId229" xr:uid="{00000000-0004-0000-0200-0000E4000000}"/>
    <hyperlink ref="F2004" r:id="rId230" xr:uid="{00000000-0004-0000-0200-0000E5000000}"/>
    <hyperlink ref="F2011" r:id="rId231" xr:uid="{00000000-0004-0000-0200-0000E6000000}"/>
    <hyperlink ref="F2016" r:id="rId232" xr:uid="{00000000-0004-0000-0200-0000E7000000}"/>
    <hyperlink ref="F2021" r:id="rId233" xr:uid="{00000000-0004-0000-0200-0000E8000000}"/>
    <hyperlink ref="F2023" r:id="rId234" xr:uid="{00000000-0004-0000-0200-0000E9000000}"/>
    <hyperlink ref="F2028" r:id="rId235" xr:uid="{00000000-0004-0000-0200-0000EA000000}"/>
    <hyperlink ref="F2030" r:id="rId236" xr:uid="{00000000-0004-0000-0200-0000EB000000}"/>
    <hyperlink ref="F2033" r:id="rId237" xr:uid="{00000000-0004-0000-0200-0000EC000000}"/>
    <hyperlink ref="F2038" r:id="rId238" xr:uid="{00000000-0004-0000-0200-0000ED000000}"/>
    <hyperlink ref="F2043" r:id="rId239" xr:uid="{00000000-0004-0000-0200-0000EE000000}"/>
    <hyperlink ref="F2050" r:id="rId240" xr:uid="{00000000-0004-0000-0200-0000EF000000}"/>
    <hyperlink ref="F2057" r:id="rId241" xr:uid="{00000000-0004-0000-0200-0000F0000000}"/>
    <hyperlink ref="F2062" r:id="rId242" xr:uid="{00000000-0004-0000-0200-0000F1000000}"/>
    <hyperlink ref="F2067" r:id="rId243" xr:uid="{00000000-0004-0000-0200-0000F2000000}"/>
    <hyperlink ref="F2072" r:id="rId244" xr:uid="{00000000-0004-0000-0200-0000F3000000}"/>
    <hyperlink ref="F2077" r:id="rId245" xr:uid="{00000000-0004-0000-0200-0000F4000000}"/>
    <hyperlink ref="F2082" r:id="rId246" xr:uid="{00000000-0004-0000-0200-0000F5000000}"/>
    <hyperlink ref="F2090" r:id="rId247" xr:uid="{00000000-0004-0000-0200-0000F6000000}"/>
    <hyperlink ref="F2095" r:id="rId248" xr:uid="{00000000-0004-0000-0200-0000F7000000}"/>
    <hyperlink ref="F2100" r:id="rId249" xr:uid="{00000000-0004-0000-0200-0000F8000000}"/>
    <hyperlink ref="F2111" r:id="rId250" xr:uid="{00000000-0004-0000-0200-0000F9000000}"/>
    <hyperlink ref="F2119" r:id="rId251" xr:uid="{00000000-0004-0000-0200-0000FA000000}"/>
    <hyperlink ref="F2124" r:id="rId252" xr:uid="{00000000-0004-0000-0200-0000FB000000}"/>
    <hyperlink ref="F2131" r:id="rId253" xr:uid="{00000000-0004-0000-0200-0000FC000000}"/>
    <hyperlink ref="F2137" r:id="rId254" xr:uid="{00000000-0004-0000-0200-0000FD000000}"/>
    <hyperlink ref="F2143" r:id="rId255" xr:uid="{00000000-0004-0000-0200-0000FE000000}"/>
    <hyperlink ref="F2150" r:id="rId256" xr:uid="{00000000-0004-0000-0200-0000FF000000}"/>
    <hyperlink ref="F2159" r:id="rId257" xr:uid="{00000000-0004-0000-0200-000000010000}"/>
    <hyperlink ref="F2162" r:id="rId258" xr:uid="{00000000-0004-0000-0200-000001010000}"/>
    <hyperlink ref="F2164" r:id="rId259" xr:uid="{00000000-0004-0000-0200-000002010000}"/>
    <hyperlink ref="F2166" r:id="rId260" xr:uid="{00000000-0004-0000-0200-000003010000}"/>
    <hyperlink ref="F2171" r:id="rId261" xr:uid="{00000000-0004-0000-0200-000004010000}"/>
    <hyperlink ref="F2173" r:id="rId262" xr:uid="{00000000-0004-0000-0200-000005010000}"/>
    <hyperlink ref="F2176" r:id="rId263" xr:uid="{00000000-0004-0000-0200-000006010000}"/>
    <hyperlink ref="F2178" r:id="rId264" xr:uid="{00000000-0004-0000-0200-000007010000}"/>
    <hyperlink ref="F2180" r:id="rId265" xr:uid="{00000000-0004-0000-0200-000008010000}"/>
    <hyperlink ref="F2182" r:id="rId266" xr:uid="{00000000-0004-0000-0200-000009010000}"/>
    <hyperlink ref="F2184" r:id="rId267" xr:uid="{00000000-0004-0000-0200-00000A010000}"/>
    <hyperlink ref="F2186" r:id="rId268" xr:uid="{00000000-0004-0000-0200-00000B010000}"/>
    <hyperlink ref="F2191" r:id="rId269" xr:uid="{00000000-0004-0000-0200-00000C010000}"/>
    <hyperlink ref="F2196" r:id="rId270" xr:uid="{00000000-0004-0000-0200-00000D010000}"/>
    <hyperlink ref="F2204" r:id="rId271" xr:uid="{00000000-0004-0000-0200-00000E010000}"/>
    <hyperlink ref="F2215" r:id="rId272" xr:uid="{00000000-0004-0000-0200-00000F010000}"/>
    <hyperlink ref="F2227" r:id="rId273" xr:uid="{00000000-0004-0000-0200-000010010000}"/>
    <hyperlink ref="F2232" r:id="rId274" xr:uid="{00000000-0004-0000-0200-000011010000}"/>
    <hyperlink ref="F2239" r:id="rId275" xr:uid="{00000000-0004-0000-0200-000012010000}"/>
    <hyperlink ref="F2241" r:id="rId276" xr:uid="{00000000-0004-0000-0200-000013010000}"/>
    <hyperlink ref="F2254" r:id="rId277" xr:uid="{00000000-0004-0000-0200-000014010000}"/>
    <hyperlink ref="F2271" r:id="rId278" xr:uid="{00000000-0004-0000-0200-000015010000}"/>
    <hyperlink ref="F2273" r:id="rId279" xr:uid="{00000000-0004-0000-0200-000016010000}"/>
    <hyperlink ref="F2275" r:id="rId280" xr:uid="{00000000-0004-0000-0200-000017010000}"/>
    <hyperlink ref="F2278" r:id="rId281" xr:uid="{00000000-0004-0000-0200-000018010000}"/>
    <hyperlink ref="F2290" r:id="rId282" xr:uid="{00000000-0004-0000-0200-000019010000}"/>
    <hyperlink ref="F2292" r:id="rId283" xr:uid="{00000000-0004-0000-0200-00001A010000}"/>
    <hyperlink ref="F2294" r:id="rId284" xr:uid="{00000000-0004-0000-0200-00001B010000}"/>
    <hyperlink ref="F2296" r:id="rId285" xr:uid="{00000000-0004-0000-0200-00001C010000}"/>
    <hyperlink ref="F2298" r:id="rId286" xr:uid="{00000000-0004-0000-0200-00001D010000}"/>
    <hyperlink ref="F2303" r:id="rId287" xr:uid="{00000000-0004-0000-0200-00001E010000}"/>
    <hyperlink ref="F2308" r:id="rId288" xr:uid="{00000000-0004-0000-0200-00001F010000}"/>
    <hyperlink ref="F2313" r:id="rId289" xr:uid="{00000000-0004-0000-0200-000020010000}"/>
    <hyperlink ref="F2318" r:id="rId290" xr:uid="{00000000-0004-0000-0200-000021010000}"/>
    <hyperlink ref="F2321" r:id="rId291" xr:uid="{00000000-0004-0000-0200-000022010000}"/>
    <hyperlink ref="F2326" r:id="rId292" xr:uid="{00000000-0004-0000-0200-000023010000}"/>
    <hyperlink ref="F2331" r:id="rId293" xr:uid="{00000000-0004-0000-0200-000024010000}"/>
    <hyperlink ref="F2336" r:id="rId294" xr:uid="{00000000-0004-0000-0200-000025010000}"/>
    <hyperlink ref="F2339" r:id="rId295" xr:uid="{00000000-0004-0000-0200-000026010000}"/>
    <hyperlink ref="F2344" r:id="rId296" xr:uid="{00000000-0004-0000-0200-000027010000}"/>
    <hyperlink ref="F2349" r:id="rId297" xr:uid="{00000000-0004-0000-0200-000028010000}"/>
    <hyperlink ref="F2354" r:id="rId298" xr:uid="{00000000-0004-0000-0200-000029010000}"/>
    <hyperlink ref="F2357" r:id="rId299" xr:uid="{00000000-0004-0000-0200-00002A010000}"/>
    <hyperlink ref="F2364" r:id="rId300" xr:uid="{00000000-0004-0000-0200-00002B010000}"/>
    <hyperlink ref="F2378" r:id="rId301" xr:uid="{00000000-0004-0000-0200-00002C010000}"/>
    <hyperlink ref="F2383" r:id="rId302" xr:uid="{00000000-0004-0000-0200-00002D010000}"/>
    <hyperlink ref="F2388" r:id="rId303" xr:uid="{00000000-0004-0000-0200-00002E010000}"/>
    <hyperlink ref="F2393" r:id="rId304" xr:uid="{00000000-0004-0000-0200-00002F010000}"/>
    <hyperlink ref="F2400" r:id="rId305" xr:uid="{00000000-0004-0000-0200-000030010000}"/>
    <hyperlink ref="F2405" r:id="rId306" xr:uid="{00000000-0004-0000-0200-000031010000}"/>
    <hyperlink ref="F2410" r:id="rId307" xr:uid="{00000000-0004-0000-0200-000032010000}"/>
    <hyperlink ref="F2418" r:id="rId308" xr:uid="{00000000-0004-0000-0200-000033010000}"/>
    <hyperlink ref="F2428" r:id="rId309" xr:uid="{00000000-0004-0000-0200-000034010000}"/>
    <hyperlink ref="F2446" r:id="rId310" xr:uid="{00000000-0004-0000-0200-000035010000}"/>
    <hyperlink ref="F2462" r:id="rId311" xr:uid="{00000000-0004-0000-0200-000036010000}"/>
    <hyperlink ref="F2472" r:id="rId312" xr:uid="{00000000-0004-0000-0200-000037010000}"/>
    <hyperlink ref="F2483" r:id="rId313" xr:uid="{00000000-0004-0000-0200-000038010000}"/>
    <hyperlink ref="F2499" r:id="rId314" xr:uid="{00000000-0004-0000-0200-000039010000}"/>
    <hyperlink ref="F2509" r:id="rId315" xr:uid="{00000000-0004-0000-0200-00003A010000}"/>
    <hyperlink ref="F2549" r:id="rId316" xr:uid="{00000000-0004-0000-0200-00003B010000}"/>
    <hyperlink ref="F2571" r:id="rId317" xr:uid="{00000000-0004-0000-0200-00003C010000}"/>
    <hyperlink ref="F2587" r:id="rId318" xr:uid="{00000000-0004-0000-0200-00003D010000}"/>
    <hyperlink ref="F2592" r:id="rId319" xr:uid="{00000000-0004-0000-0200-00003E010000}"/>
    <hyperlink ref="F2597" r:id="rId320" xr:uid="{00000000-0004-0000-0200-00003F010000}"/>
    <hyperlink ref="F2607" r:id="rId321" xr:uid="{00000000-0004-0000-0200-000040010000}"/>
    <hyperlink ref="F2617" r:id="rId322" xr:uid="{00000000-0004-0000-0200-000041010000}"/>
    <hyperlink ref="F2627" r:id="rId323" xr:uid="{00000000-0004-0000-0200-000042010000}"/>
    <hyperlink ref="F2632" r:id="rId324" xr:uid="{00000000-0004-0000-0200-000043010000}"/>
    <hyperlink ref="F2637" r:id="rId325" xr:uid="{00000000-0004-0000-0200-000044010000}"/>
    <hyperlink ref="F2642" r:id="rId326" xr:uid="{00000000-0004-0000-0200-000045010000}"/>
    <hyperlink ref="F2648" r:id="rId327" xr:uid="{00000000-0004-0000-0200-000046010000}"/>
    <hyperlink ref="F2654" r:id="rId328" xr:uid="{00000000-0004-0000-0200-000047010000}"/>
    <hyperlink ref="F2660" r:id="rId329" xr:uid="{00000000-0004-0000-0200-000048010000}"/>
    <hyperlink ref="F2665" r:id="rId330" xr:uid="{00000000-0004-0000-0200-000049010000}"/>
    <hyperlink ref="F2671" r:id="rId331" xr:uid="{00000000-0004-0000-0200-00004A010000}"/>
    <hyperlink ref="F2676" r:id="rId332" xr:uid="{00000000-0004-0000-0200-00004B010000}"/>
    <hyperlink ref="F2679" r:id="rId333" xr:uid="{00000000-0004-0000-0200-00004C010000}"/>
    <hyperlink ref="F2689" r:id="rId334" xr:uid="{00000000-0004-0000-0200-00004D010000}"/>
    <hyperlink ref="F2705" r:id="rId335" xr:uid="{00000000-0004-0000-0200-00004E010000}"/>
    <hyperlink ref="F2712" r:id="rId336" xr:uid="{00000000-0004-0000-0200-00004F010000}"/>
    <hyperlink ref="F2717" r:id="rId337" xr:uid="{00000000-0004-0000-0200-000050010000}"/>
    <hyperlink ref="F2722" r:id="rId338" xr:uid="{00000000-0004-0000-0200-000051010000}"/>
    <hyperlink ref="F2729" r:id="rId339" xr:uid="{00000000-0004-0000-0200-000052010000}"/>
    <hyperlink ref="F2738" r:id="rId340" xr:uid="{00000000-0004-0000-0200-000053010000}"/>
    <hyperlink ref="F2747" r:id="rId341" xr:uid="{00000000-0004-0000-0200-000054010000}"/>
    <hyperlink ref="F2754" r:id="rId342" xr:uid="{00000000-0004-0000-0200-000055010000}"/>
    <hyperlink ref="F2756" r:id="rId343" xr:uid="{00000000-0004-0000-0200-000056010000}"/>
    <hyperlink ref="F2763" r:id="rId344" xr:uid="{00000000-0004-0000-0200-000057010000}"/>
    <hyperlink ref="F2771" r:id="rId345" xr:uid="{00000000-0004-0000-0200-000058010000}"/>
    <hyperlink ref="F2785" r:id="rId346" xr:uid="{00000000-0004-0000-0200-000059010000}"/>
    <hyperlink ref="F2803" r:id="rId347" xr:uid="{00000000-0004-0000-0200-00005A010000}"/>
    <hyperlink ref="F2815" r:id="rId348" xr:uid="{00000000-0004-0000-0200-00005B010000}"/>
    <hyperlink ref="F2827" r:id="rId349" xr:uid="{00000000-0004-0000-0200-00005C010000}"/>
    <hyperlink ref="F2841" r:id="rId350" xr:uid="{00000000-0004-0000-0200-00005D010000}"/>
    <hyperlink ref="F2847" r:id="rId351" xr:uid="{00000000-0004-0000-0200-00005E010000}"/>
    <hyperlink ref="F2850" r:id="rId352" xr:uid="{00000000-0004-0000-0200-00005F010000}"/>
    <hyperlink ref="F2857" r:id="rId353" xr:uid="{00000000-0004-0000-0200-000060010000}"/>
    <hyperlink ref="F2864" r:id="rId354" xr:uid="{00000000-0004-0000-0200-000061010000}"/>
    <hyperlink ref="F2869" r:id="rId355" xr:uid="{00000000-0004-0000-0200-000062010000}"/>
    <hyperlink ref="F2874" r:id="rId356" xr:uid="{00000000-0004-0000-0200-000063010000}"/>
    <hyperlink ref="F2881" r:id="rId357" xr:uid="{00000000-0004-0000-0200-000064010000}"/>
    <hyperlink ref="F2886" r:id="rId358" xr:uid="{00000000-0004-0000-0200-000065010000}"/>
    <hyperlink ref="F2892" r:id="rId359" xr:uid="{00000000-0004-0000-0200-000066010000}"/>
    <hyperlink ref="F2894" r:id="rId360" xr:uid="{00000000-0004-0000-0200-000067010000}"/>
    <hyperlink ref="F2896" r:id="rId361" xr:uid="{00000000-0004-0000-0200-000068010000}"/>
    <hyperlink ref="F2902" r:id="rId362" xr:uid="{00000000-0004-0000-0200-000069010000}"/>
    <hyperlink ref="F2905" r:id="rId363" xr:uid="{00000000-0004-0000-0200-00006A010000}"/>
    <hyperlink ref="F2911" r:id="rId364" xr:uid="{00000000-0004-0000-0200-00006B010000}"/>
    <hyperlink ref="F2928" r:id="rId365" xr:uid="{00000000-0004-0000-0200-00006C010000}"/>
    <hyperlink ref="F2934" r:id="rId366" xr:uid="{00000000-0004-0000-0200-00006D010000}"/>
    <hyperlink ref="F2941" r:id="rId367" xr:uid="{00000000-0004-0000-0200-00006E010000}"/>
    <hyperlink ref="F2946" r:id="rId368" xr:uid="{00000000-0004-0000-0200-00006F010000}"/>
    <hyperlink ref="F2967" r:id="rId369" xr:uid="{00000000-0004-0000-0200-000070010000}"/>
    <hyperlink ref="F2973" r:id="rId370" xr:uid="{00000000-0004-0000-0200-000071010000}"/>
    <hyperlink ref="F2980" r:id="rId371" xr:uid="{00000000-0004-0000-0200-000072010000}"/>
    <hyperlink ref="F2985" r:id="rId372" xr:uid="{00000000-0004-0000-0200-000073010000}"/>
    <hyperlink ref="F3002" r:id="rId373" xr:uid="{00000000-0004-0000-0200-000074010000}"/>
    <hyperlink ref="F3007" r:id="rId374" xr:uid="{00000000-0004-0000-0200-000075010000}"/>
    <hyperlink ref="F3013" r:id="rId375" xr:uid="{00000000-0004-0000-0200-000076010000}"/>
    <hyperlink ref="F3021" r:id="rId376" xr:uid="{00000000-0004-0000-0200-000077010000}"/>
    <hyperlink ref="F3024" r:id="rId377" xr:uid="{00000000-0004-0000-0200-000078010000}"/>
    <hyperlink ref="F3037" r:id="rId378" xr:uid="{00000000-0004-0000-0200-000079010000}"/>
    <hyperlink ref="F3047" r:id="rId379" xr:uid="{00000000-0004-0000-0200-00007A010000}"/>
    <hyperlink ref="F3057" r:id="rId380" xr:uid="{00000000-0004-0000-0200-00007B010000}"/>
    <hyperlink ref="F3068" r:id="rId381" xr:uid="{00000000-0004-0000-0200-00007C010000}"/>
    <hyperlink ref="F3081" r:id="rId382" xr:uid="{00000000-0004-0000-0200-00007D010000}"/>
    <hyperlink ref="F3086" r:id="rId383" xr:uid="{00000000-0004-0000-0200-00007E010000}"/>
    <hyperlink ref="F3088" r:id="rId384" xr:uid="{00000000-0004-0000-0200-00007F010000}"/>
    <hyperlink ref="F3090" r:id="rId385" xr:uid="{00000000-0004-0000-0200-000080010000}"/>
    <hyperlink ref="F3092" r:id="rId386" xr:uid="{00000000-0004-0000-0200-000081010000}"/>
    <hyperlink ref="F3094" r:id="rId387" xr:uid="{00000000-0004-0000-0200-000082010000}"/>
    <hyperlink ref="F3096" r:id="rId388" xr:uid="{00000000-0004-0000-0200-000083010000}"/>
    <hyperlink ref="F3098" r:id="rId389" xr:uid="{00000000-0004-0000-0200-000084010000}"/>
    <hyperlink ref="F3100" r:id="rId390" xr:uid="{00000000-0004-0000-0200-000085010000}"/>
    <hyperlink ref="F3102" r:id="rId391" xr:uid="{00000000-0004-0000-0200-000086010000}"/>
    <hyperlink ref="F3105" r:id="rId392" xr:uid="{00000000-0004-0000-0200-000087010000}"/>
    <hyperlink ref="F3116" r:id="rId393" xr:uid="{00000000-0004-0000-0200-000088010000}"/>
    <hyperlink ref="F3127" r:id="rId394" xr:uid="{00000000-0004-0000-0200-000089010000}"/>
    <hyperlink ref="F3142" r:id="rId395" xr:uid="{00000000-0004-0000-0200-00008A010000}"/>
    <hyperlink ref="F3156" r:id="rId396" xr:uid="{00000000-0004-0000-0200-00008B010000}"/>
    <hyperlink ref="F3161" r:id="rId397" xr:uid="{00000000-0004-0000-0200-00008C010000}"/>
    <hyperlink ref="F3164" r:id="rId398" xr:uid="{00000000-0004-0000-0200-00008D010000}"/>
    <hyperlink ref="F3189" r:id="rId399" xr:uid="{00000000-0004-0000-0200-00008E010000}"/>
    <hyperlink ref="F3272" r:id="rId400" xr:uid="{00000000-0004-0000-0200-00008F010000}"/>
    <hyperlink ref="F3290" r:id="rId401" xr:uid="{00000000-0004-0000-0200-00009001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235"/>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87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3472</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ROUND((SUM(BE92:BE234)),  2)</f>
        <v>0</v>
      </c>
      <c r="G35" s="36"/>
      <c r="H35" s="36"/>
      <c r="I35" s="126">
        <v>0.21</v>
      </c>
      <c r="J35" s="125">
        <f>ROUND(((SUM(BE92:BE234))*I35),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ROUND((SUM(BF92:BF234)),  2)</f>
        <v>0</v>
      </c>
      <c r="G36" s="36"/>
      <c r="H36" s="36"/>
      <c r="I36" s="126">
        <v>0.15</v>
      </c>
      <c r="J36" s="125">
        <f>ROUND(((SUM(BF92:BF234))*I36),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ROUND((SUM(BG92:BG234)),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ROUND((SUM(BH92:BH234)),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ROUND((SUM(BI92:BI234)),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2 - 02 - vytápění</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210</v>
      </c>
      <c r="E64" s="145"/>
      <c r="F64" s="145"/>
      <c r="G64" s="145"/>
      <c r="H64" s="145"/>
      <c r="I64" s="145"/>
      <c r="J64" s="146">
        <f>J93</f>
        <v>0</v>
      </c>
      <c r="K64" s="143"/>
      <c r="L64" s="147"/>
    </row>
    <row r="65" spans="1:31" s="10" customFormat="1" ht="19.95" customHeight="1">
      <c r="B65" s="148"/>
      <c r="C65" s="99"/>
      <c r="D65" s="149" t="s">
        <v>213</v>
      </c>
      <c r="E65" s="150"/>
      <c r="F65" s="150"/>
      <c r="G65" s="150"/>
      <c r="H65" s="150"/>
      <c r="I65" s="150"/>
      <c r="J65" s="151">
        <f>J94</f>
        <v>0</v>
      </c>
      <c r="K65" s="99"/>
      <c r="L65" s="152"/>
    </row>
    <row r="66" spans="1:31" s="10" customFormat="1" ht="19.95" customHeight="1">
      <c r="B66" s="148"/>
      <c r="C66" s="99"/>
      <c r="D66" s="149" t="s">
        <v>3473</v>
      </c>
      <c r="E66" s="150"/>
      <c r="F66" s="150"/>
      <c r="G66" s="150"/>
      <c r="H66" s="150"/>
      <c r="I66" s="150"/>
      <c r="J66" s="151">
        <f>J106</f>
        <v>0</v>
      </c>
      <c r="K66" s="99"/>
      <c r="L66" s="152"/>
    </row>
    <row r="67" spans="1:31" s="10" customFormat="1" ht="19.95" customHeight="1">
      <c r="B67" s="148"/>
      <c r="C67" s="99"/>
      <c r="D67" s="149" t="s">
        <v>3474</v>
      </c>
      <c r="E67" s="150"/>
      <c r="F67" s="150"/>
      <c r="G67" s="150"/>
      <c r="H67" s="150"/>
      <c r="I67" s="150"/>
      <c r="J67" s="151">
        <f>J127</f>
        <v>0</v>
      </c>
      <c r="K67" s="99"/>
      <c r="L67" s="152"/>
    </row>
    <row r="68" spans="1:31" s="10" customFormat="1" ht="19.95" customHeight="1">
      <c r="B68" s="148"/>
      <c r="C68" s="99"/>
      <c r="D68" s="149" t="s">
        <v>3475</v>
      </c>
      <c r="E68" s="150"/>
      <c r="F68" s="150"/>
      <c r="G68" s="150"/>
      <c r="H68" s="150"/>
      <c r="I68" s="150"/>
      <c r="J68" s="151">
        <f>J145</f>
        <v>0</v>
      </c>
      <c r="K68" s="99"/>
      <c r="L68" s="152"/>
    </row>
    <row r="69" spans="1:31" s="10" customFormat="1" ht="19.95" customHeight="1">
      <c r="B69" s="148"/>
      <c r="C69" s="99"/>
      <c r="D69" s="149" t="s">
        <v>3476</v>
      </c>
      <c r="E69" s="150"/>
      <c r="F69" s="150"/>
      <c r="G69" s="150"/>
      <c r="H69" s="150"/>
      <c r="I69" s="150"/>
      <c r="J69" s="151">
        <f>J168</f>
        <v>0</v>
      </c>
      <c r="K69" s="99"/>
      <c r="L69" s="152"/>
    </row>
    <row r="70" spans="1:31" s="10" customFormat="1" ht="19.95" customHeight="1">
      <c r="B70" s="148"/>
      <c r="C70" s="99"/>
      <c r="D70" s="149" t="s">
        <v>3477</v>
      </c>
      <c r="E70" s="150"/>
      <c r="F70" s="150"/>
      <c r="G70" s="150"/>
      <c r="H70" s="150"/>
      <c r="I70" s="150"/>
      <c r="J70" s="151">
        <f>J198</f>
        <v>0</v>
      </c>
      <c r="K70" s="99"/>
      <c r="L70" s="152"/>
    </row>
    <row r="71" spans="1:31" s="2" customFormat="1" ht="21.75"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49"/>
      <c r="C72" s="50"/>
      <c r="D72" s="50"/>
      <c r="E72" s="50"/>
      <c r="F72" s="50"/>
      <c r="G72" s="50"/>
      <c r="H72" s="50"/>
      <c r="I72" s="50"/>
      <c r="J72" s="50"/>
      <c r="K72" s="50"/>
      <c r="L72" s="115"/>
      <c r="S72" s="36"/>
      <c r="T72" s="36"/>
      <c r="U72" s="36"/>
      <c r="V72" s="36"/>
      <c r="W72" s="36"/>
      <c r="X72" s="36"/>
      <c r="Y72" s="36"/>
      <c r="Z72" s="36"/>
      <c r="AA72" s="36"/>
      <c r="AB72" s="36"/>
      <c r="AC72" s="36"/>
      <c r="AD72" s="36"/>
      <c r="AE72" s="36"/>
    </row>
    <row r="76" spans="1:31" s="2" customFormat="1" ht="6.9" customHeight="1">
      <c r="A76" s="36"/>
      <c r="B76" s="51"/>
      <c r="C76" s="52"/>
      <c r="D76" s="52"/>
      <c r="E76" s="52"/>
      <c r="F76" s="52"/>
      <c r="G76" s="52"/>
      <c r="H76" s="52"/>
      <c r="I76" s="52"/>
      <c r="J76" s="52"/>
      <c r="K76" s="52"/>
      <c r="L76" s="115"/>
      <c r="S76" s="36"/>
      <c r="T76" s="36"/>
      <c r="U76" s="36"/>
      <c r="V76" s="36"/>
      <c r="W76" s="36"/>
      <c r="X76" s="36"/>
      <c r="Y76" s="36"/>
      <c r="Z76" s="36"/>
      <c r="AA76" s="36"/>
      <c r="AB76" s="36"/>
      <c r="AC76" s="36"/>
      <c r="AD76" s="36"/>
      <c r="AE76" s="36"/>
    </row>
    <row r="77" spans="1:31" s="2" customFormat="1" ht="24.9" customHeight="1">
      <c r="A77" s="36"/>
      <c r="B77" s="37"/>
      <c r="C77" s="25" t="s">
        <v>129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16</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6.5" customHeight="1">
      <c r="A80" s="36"/>
      <c r="B80" s="37"/>
      <c r="C80" s="38"/>
      <c r="D80" s="38"/>
      <c r="E80" s="397" t="str">
        <f>E7</f>
        <v>Vědomice - přístavba a stavební úpravy mateřské školy - rev 0821</v>
      </c>
      <c r="F80" s="398"/>
      <c r="G80" s="398"/>
      <c r="H80" s="398"/>
      <c r="I80" s="38"/>
      <c r="J80" s="38"/>
      <c r="K80" s="38"/>
      <c r="L80" s="115"/>
      <c r="S80" s="36"/>
      <c r="T80" s="36"/>
      <c r="U80" s="36"/>
      <c r="V80" s="36"/>
      <c r="W80" s="36"/>
      <c r="X80" s="36"/>
      <c r="Y80" s="36"/>
      <c r="Z80" s="36"/>
      <c r="AA80" s="36"/>
      <c r="AB80" s="36"/>
      <c r="AC80" s="36"/>
      <c r="AD80" s="36"/>
      <c r="AE80" s="36"/>
    </row>
    <row r="81" spans="1:65" s="1" customFormat="1" ht="12" customHeight="1">
      <c r="B81" s="23"/>
      <c r="C81" s="31" t="s">
        <v>119</v>
      </c>
      <c r="D81" s="24"/>
      <c r="E81" s="24"/>
      <c r="F81" s="24"/>
      <c r="G81" s="24"/>
      <c r="H81" s="24"/>
      <c r="I81" s="24"/>
      <c r="J81" s="24"/>
      <c r="K81" s="24"/>
      <c r="L81" s="22"/>
    </row>
    <row r="82" spans="1:65" s="2" customFormat="1" ht="16.5" customHeight="1">
      <c r="A82" s="36"/>
      <c r="B82" s="37"/>
      <c r="C82" s="38"/>
      <c r="D82" s="38"/>
      <c r="E82" s="397" t="s">
        <v>201</v>
      </c>
      <c r="F82" s="399"/>
      <c r="G82" s="399"/>
      <c r="H82" s="399"/>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202</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1" t="str">
        <f>E11</f>
        <v>2 - 02 - vytápění</v>
      </c>
      <c r="F84" s="399"/>
      <c r="G84" s="399"/>
      <c r="H84" s="399"/>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F14</f>
        <v xml:space="preserve"> </v>
      </c>
      <c r="G86" s="38"/>
      <c r="H86" s="38"/>
      <c r="I86" s="31" t="s">
        <v>23</v>
      </c>
      <c r="J86" s="61" t="str">
        <f>IF(J14="","",J14)</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E17</f>
        <v xml:space="preserve"> </v>
      </c>
      <c r="G88" s="38"/>
      <c r="H88" s="38"/>
      <c r="I88" s="31" t="s">
        <v>30</v>
      </c>
      <c r="J88" s="34" t="str">
        <f>E23</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IF(E20="","",E20)</f>
        <v>Vyplň údaj</v>
      </c>
      <c r="G89" s="38"/>
      <c r="H89" s="38"/>
      <c r="I89" s="31" t="s">
        <v>32</v>
      </c>
      <c r="J89" s="34" t="str">
        <f>E26</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f>
        <v>0</v>
      </c>
      <c r="Q92" s="74"/>
      <c r="R92" s="161">
        <f>R93</f>
        <v>1.4786688429999999</v>
      </c>
      <c r="S92" s="74"/>
      <c r="T92" s="162">
        <f>T93</f>
        <v>0</v>
      </c>
      <c r="U92" s="36"/>
      <c r="V92" s="36"/>
      <c r="W92" s="36"/>
      <c r="X92" s="36"/>
      <c r="Y92" s="36"/>
      <c r="Z92" s="36"/>
      <c r="AA92" s="36"/>
      <c r="AB92" s="36"/>
      <c r="AC92" s="36"/>
      <c r="AD92" s="36"/>
      <c r="AE92" s="36"/>
      <c r="AT92" s="19" t="s">
        <v>68</v>
      </c>
      <c r="AU92" s="19" t="s">
        <v>124</v>
      </c>
      <c r="BK92" s="163">
        <f>BK93</f>
        <v>0</v>
      </c>
    </row>
    <row r="93" spans="1:65" s="12" customFormat="1" ht="25.95" customHeight="1">
      <c r="B93" s="164"/>
      <c r="C93" s="165"/>
      <c r="D93" s="166" t="s">
        <v>68</v>
      </c>
      <c r="E93" s="167" t="s">
        <v>1830</v>
      </c>
      <c r="F93" s="167" t="s">
        <v>1831</v>
      </c>
      <c r="G93" s="165"/>
      <c r="H93" s="165"/>
      <c r="I93" s="168"/>
      <c r="J93" s="169">
        <f>BK93</f>
        <v>0</v>
      </c>
      <c r="K93" s="165"/>
      <c r="L93" s="170"/>
      <c r="M93" s="171"/>
      <c r="N93" s="172"/>
      <c r="O93" s="172"/>
      <c r="P93" s="173">
        <f>P94+P106+P127+P145+P168+P198</f>
        <v>0</v>
      </c>
      <c r="Q93" s="172"/>
      <c r="R93" s="173">
        <f>R94+R106+R127+R145+R168+R198</f>
        <v>1.4786688429999999</v>
      </c>
      <c r="S93" s="172"/>
      <c r="T93" s="174">
        <f>T94+T106+T127+T145+T168+T198</f>
        <v>0</v>
      </c>
      <c r="AR93" s="175" t="s">
        <v>78</v>
      </c>
      <c r="AT93" s="176" t="s">
        <v>68</v>
      </c>
      <c r="AU93" s="176" t="s">
        <v>69</v>
      </c>
      <c r="AY93" s="175" t="s">
        <v>144</v>
      </c>
      <c r="BK93" s="177">
        <f>BK94+BK106+BK127+BK145+BK168+BK198</f>
        <v>0</v>
      </c>
    </row>
    <row r="94" spans="1:65" s="12" customFormat="1" ht="22.8" customHeight="1">
      <c r="B94" s="164"/>
      <c r="C94" s="165"/>
      <c r="D94" s="166" t="s">
        <v>68</v>
      </c>
      <c r="E94" s="178" t="s">
        <v>2115</v>
      </c>
      <c r="F94" s="178" t="s">
        <v>2116</v>
      </c>
      <c r="G94" s="165"/>
      <c r="H94" s="165"/>
      <c r="I94" s="168"/>
      <c r="J94" s="179">
        <f>BK94</f>
        <v>0</v>
      </c>
      <c r="K94" s="165"/>
      <c r="L94" s="170"/>
      <c r="M94" s="171"/>
      <c r="N94" s="172"/>
      <c r="O94" s="172"/>
      <c r="P94" s="173">
        <f>SUM(P95:P105)</f>
        <v>0</v>
      </c>
      <c r="Q94" s="172"/>
      <c r="R94" s="173">
        <f>SUM(R95:R105)</f>
        <v>0.13155</v>
      </c>
      <c r="S94" s="172"/>
      <c r="T94" s="174">
        <f>SUM(T95:T105)</f>
        <v>0</v>
      </c>
      <c r="AR94" s="175" t="s">
        <v>78</v>
      </c>
      <c r="AT94" s="176" t="s">
        <v>68</v>
      </c>
      <c r="AU94" s="176" t="s">
        <v>74</v>
      </c>
      <c r="AY94" s="175" t="s">
        <v>144</v>
      </c>
      <c r="BK94" s="177">
        <f>SUM(BK95:BK105)</f>
        <v>0</v>
      </c>
    </row>
    <row r="95" spans="1:65" s="2" customFormat="1" ht="24.15" customHeight="1">
      <c r="A95" s="36"/>
      <c r="B95" s="37"/>
      <c r="C95" s="180" t="s">
        <v>74</v>
      </c>
      <c r="D95" s="180" t="s">
        <v>146</v>
      </c>
      <c r="E95" s="181" t="s">
        <v>3478</v>
      </c>
      <c r="F95" s="182" t="s">
        <v>3479</v>
      </c>
      <c r="G95" s="183" t="s">
        <v>250</v>
      </c>
      <c r="H95" s="184">
        <v>235</v>
      </c>
      <c r="I95" s="185"/>
      <c r="J95" s="186">
        <f>ROUND(I95*H95,2)</f>
        <v>0</v>
      </c>
      <c r="K95" s="182" t="s">
        <v>3480</v>
      </c>
      <c r="L95" s="41"/>
      <c r="M95" s="187" t="s">
        <v>19</v>
      </c>
      <c r="N95" s="188" t="s">
        <v>41</v>
      </c>
      <c r="O95" s="66"/>
      <c r="P95" s="189">
        <f>O95*H95</f>
        <v>0</v>
      </c>
      <c r="Q95" s="189">
        <v>1E-4</v>
      </c>
      <c r="R95" s="189">
        <f>Q95*H95</f>
        <v>2.35E-2</v>
      </c>
      <c r="S95" s="189">
        <v>0</v>
      </c>
      <c r="T95" s="190">
        <f>S95*H95</f>
        <v>0</v>
      </c>
      <c r="U95" s="36"/>
      <c r="V95" s="36"/>
      <c r="W95" s="36"/>
      <c r="X95" s="36"/>
      <c r="Y95" s="36"/>
      <c r="Z95" s="36"/>
      <c r="AA95" s="36"/>
      <c r="AB95" s="36"/>
      <c r="AC95" s="36"/>
      <c r="AD95" s="36"/>
      <c r="AE95" s="36"/>
      <c r="AR95" s="191" t="s">
        <v>542</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78</v>
      </c>
      <c r="BK95" s="192">
        <f>ROUND(I95*H95,2)</f>
        <v>0</v>
      </c>
      <c r="BL95" s="19" t="s">
        <v>542</v>
      </c>
      <c r="BM95" s="191" t="s">
        <v>3481</v>
      </c>
    </row>
    <row r="96" spans="1:65" s="14" customFormat="1" ht="10.199999999999999">
      <c r="B96" s="209"/>
      <c r="C96" s="210"/>
      <c r="D96" s="200" t="s">
        <v>154</v>
      </c>
      <c r="E96" s="211" t="s">
        <v>19</v>
      </c>
      <c r="F96" s="212" t="s">
        <v>3482</v>
      </c>
      <c r="G96" s="210"/>
      <c r="H96" s="213">
        <v>235</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ht="10.199999999999999">
      <c r="B97" s="220"/>
      <c r="C97" s="221"/>
      <c r="D97" s="200" t="s">
        <v>154</v>
      </c>
      <c r="E97" s="222" t="s">
        <v>19</v>
      </c>
      <c r="F97" s="223" t="s">
        <v>158</v>
      </c>
      <c r="G97" s="221"/>
      <c r="H97" s="224">
        <v>235</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16.5" customHeight="1">
      <c r="A98" s="36"/>
      <c r="B98" s="37"/>
      <c r="C98" s="231" t="s">
        <v>78</v>
      </c>
      <c r="D98" s="231" t="s">
        <v>195</v>
      </c>
      <c r="E98" s="232" t="s">
        <v>3483</v>
      </c>
      <c r="F98" s="233" t="s">
        <v>3484</v>
      </c>
      <c r="G98" s="234" t="s">
        <v>250</v>
      </c>
      <c r="H98" s="235">
        <v>45</v>
      </c>
      <c r="I98" s="236"/>
      <c r="J98" s="237">
        <f>ROUND(I98*H98,2)</f>
        <v>0</v>
      </c>
      <c r="K98" s="233" t="s">
        <v>150</v>
      </c>
      <c r="L98" s="238"/>
      <c r="M98" s="239" t="s">
        <v>19</v>
      </c>
      <c r="N98" s="240" t="s">
        <v>40</v>
      </c>
      <c r="O98" s="66"/>
      <c r="P98" s="189">
        <f>O98*H98</f>
        <v>0</v>
      </c>
      <c r="Q98" s="189">
        <v>9.0000000000000006E-5</v>
      </c>
      <c r="R98" s="189">
        <f>Q98*H98</f>
        <v>4.0500000000000006E-3</v>
      </c>
      <c r="S98" s="189">
        <v>0</v>
      </c>
      <c r="T98" s="190">
        <f>S98*H98</f>
        <v>0</v>
      </c>
      <c r="U98" s="36"/>
      <c r="V98" s="36"/>
      <c r="W98" s="36"/>
      <c r="X98" s="36"/>
      <c r="Y98" s="36"/>
      <c r="Z98" s="36"/>
      <c r="AA98" s="36"/>
      <c r="AB98" s="36"/>
      <c r="AC98" s="36"/>
      <c r="AD98" s="36"/>
      <c r="AE98" s="36"/>
      <c r="AR98" s="191" t="s">
        <v>684</v>
      </c>
      <c r="AT98" s="191" t="s">
        <v>195</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542</v>
      </c>
      <c r="BM98" s="191" t="s">
        <v>3485</v>
      </c>
    </row>
    <row r="99" spans="1:65" s="2" customFormat="1" ht="10.199999999999999">
      <c r="A99" s="36"/>
      <c r="B99" s="37"/>
      <c r="C99" s="38"/>
      <c r="D99" s="193" t="s">
        <v>152</v>
      </c>
      <c r="E99" s="38"/>
      <c r="F99" s="194" t="s">
        <v>3486</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16.5" customHeight="1">
      <c r="A100" s="36"/>
      <c r="B100" s="37"/>
      <c r="C100" s="231" t="s">
        <v>103</v>
      </c>
      <c r="D100" s="231" t="s">
        <v>195</v>
      </c>
      <c r="E100" s="232" t="s">
        <v>3487</v>
      </c>
      <c r="F100" s="233" t="s">
        <v>3488</v>
      </c>
      <c r="G100" s="234" t="s">
        <v>250</v>
      </c>
      <c r="H100" s="235">
        <v>40</v>
      </c>
      <c r="I100" s="236"/>
      <c r="J100" s="237">
        <f>ROUND(I100*H100,2)</f>
        <v>0</v>
      </c>
      <c r="K100" s="233" t="s">
        <v>150</v>
      </c>
      <c r="L100" s="238"/>
      <c r="M100" s="239" t="s">
        <v>19</v>
      </c>
      <c r="N100" s="240" t="s">
        <v>40</v>
      </c>
      <c r="O100" s="66"/>
      <c r="P100" s="189">
        <f>O100*H100</f>
        <v>0</v>
      </c>
      <c r="Q100" s="189">
        <v>1E-4</v>
      </c>
      <c r="R100" s="189">
        <f>Q100*H100</f>
        <v>4.0000000000000001E-3</v>
      </c>
      <c r="S100" s="189">
        <v>0</v>
      </c>
      <c r="T100" s="190">
        <f>S100*H100</f>
        <v>0</v>
      </c>
      <c r="U100" s="36"/>
      <c r="V100" s="36"/>
      <c r="W100" s="36"/>
      <c r="X100" s="36"/>
      <c r="Y100" s="36"/>
      <c r="Z100" s="36"/>
      <c r="AA100" s="36"/>
      <c r="AB100" s="36"/>
      <c r="AC100" s="36"/>
      <c r="AD100" s="36"/>
      <c r="AE100" s="36"/>
      <c r="AR100" s="191" t="s">
        <v>684</v>
      </c>
      <c r="AT100" s="191" t="s">
        <v>195</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542</v>
      </c>
      <c r="BM100" s="191" t="s">
        <v>3489</v>
      </c>
    </row>
    <row r="101" spans="1:65" s="2" customFormat="1" ht="10.199999999999999">
      <c r="A101" s="36"/>
      <c r="B101" s="37"/>
      <c r="C101" s="38"/>
      <c r="D101" s="193" t="s">
        <v>152</v>
      </c>
      <c r="E101" s="38"/>
      <c r="F101" s="194" t="s">
        <v>3490</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231" t="s">
        <v>106</v>
      </c>
      <c r="D102" s="231" t="s">
        <v>195</v>
      </c>
      <c r="E102" s="232" t="s">
        <v>3491</v>
      </c>
      <c r="F102" s="233" t="s">
        <v>3492</v>
      </c>
      <c r="G102" s="234" t="s">
        <v>250</v>
      </c>
      <c r="H102" s="235">
        <v>50</v>
      </c>
      <c r="I102" s="236"/>
      <c r="J102" s="237">
        <f>ROUND(I102*H102,2)</f>
        <v>0</v>
      </c>
      <c r="K102" s="233" t="s">
        <v>150</v>
      </c>
      <c r="L102" s="238"/>
      <c r="M102" s="239" t="s">
        <v>19</v>
      </c>
      <c r="N102" s="240" t="s">
        <v>40</v>
      </c>
      <c r="O102" s="66"/>
      <c r="P102" s="189">
        <f>O102*H102</f>
        <v>0</v>
      </c>
      <c r="Q102" s="189">
        <v>4.0000000000000003E-5</v>
      </c>
      <c r="R102" s="189">
        <f>Q102*H102</f>
        <v>2E-3</v>
      </c>
      <c r="S102" s="189">
        <v>0</v>
      </c>
      <c r="T102" s="190">
        <f>S102*H102</f>
        <v>0</v>
      </c>
      <c r="U102" s="36"/>
      <c r="V102" s="36"/>
      <c r="W102" s="36"/>
      <c r="X102" s="36"/>
      <c r="Y102" s="36"/>
      <c r="Z102" s="36"/>
      <c r="AA102" s="36"/>
      <c r="AB102" s="36"/>
      <c r="AC102" s="36"/>
      <c r="AD102" s="36"/>
      <c r="AE102" s="36"/>
      <c r="AR102" s="191" t="s">
        <v>684</v>
      </c>
      <c r="AT102" s="191" t="s">
        <v>195</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542</v>
      </c>
      <c r="BM102" s="191" t="s">
        <v>3493</v>
      </c>
    </row>
    <row r="103" spans="1:65" s="2" customFormat="1" ht="10.199999999999999">
      <c r="A103" s="36"/>
      <c r="B103" s="37"/>
      <c r="C103" s="38"/>
      <c r="D103" s="193" t="s">
        <v>152</v>
      </c>
      <c r="E103" s="38"/>
      <c r="F103" s="194" t="s">
        <v>3494</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231" t="s">
        <v>181</v>
      </c>
      <c r="D104" s="231" t="s">
        <v>195</v>
      </c>
      <c r="E104" s="232" t="s">
        <v>3495</v>
      </c>
      <c r="F104" s="233" t="s">
        <v>3496</v>
      </c>
      <c r="G104" s="234" t="s">
        <v>250</v>
      </c>
      <c r="H104" s="235">
        <v>100</v>
      </c>
      <c r="I104" s="236"/>
      <c r="J104" s="237">
        <f>ROUND(I104*H104,2)</f>
        <v>0</v>
      </c>
      <c r="K104" s="233" t="s">
        <v>150</v>
      </c>
      <c r="L104" s="238"/>
      <c r="M104" s="239" t="s">
        <v>19</v>
      </c>
      <c r="N104" s="240" t="s">
        <v>40</v>
      </c>
      <c r="O104" s="66"/>
      <c r="P104" s="189">
        <f>O104*H104</f>
        <v>0</v>
      </c>
      <c r="Q104" s="189">
        <v>9.7999999999999997E-4</v>
      </c>
      <c r="R104" s="189">
        <f>Q104*H104</f>
        <v>9.8000000000000004E-2</v>
      </c>
      <c r="S104" s="189">
        <v>0</v>
      </c>
      <c r="T104" s="190">
        <f>S104*H104</f>
        <v>0</v>
      </c>
      <c r="U104" s="36"/>
      <c r="V104" s="36"/>
      <c r="W104" s="36"/>
      <c r="X104" s="36"/>
      <c r="Y104" s="36"/>
      <c r="Z104" s="36"/>
      <c r="AA104" s="36"/>
      <c r="AB104" s="36"/>
      <c r="AC104" s="36"/>
      <c r="AD104" s="36"/>
      <c r="AE104" s="36"/>
      <c r="AR104" s="191" t="s">
        <v>684</v>
      </c>
      <c r="AT104" s="191" t="s">
        <v>195</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542</v>
      </c>
      <c r="BM104" s="191" t="s">
        <v>3497</v>
      </c>
    </row>
    <row r="105" spans="1:65" s="2" customFormat="1" ht="10.199999999999999">
      <c r="A105" s="36"/>
      <c r="B105" s="37"/>
      <c r="C105" s="38"/>
      <c r="D105" s="193" t="s">
        <v>152</v>
      </c>
      <c r="E105" s="38"/>
      <c r="F105" s="194" t="s">
        <v>3498</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12" customFormat="1" ht="22.8" customHeight="1">
      <c r="B106" s="164"/>
      <c r="C106" s="165"/>
      <c r="D106" s="166" t="s">
        <v>68</v>
      </c>
      <c r="E106" s="178" t="s">
        <v>3499</v>
      </c>
      <c r="F106" s="178" t="s">
        <v>3500</v>
      </c>
      <c r="G106" s="165"/>
      <c r="H106" s="165"/>
      <c r="I106" s="168"/>
      <c r="J106" s="179">
        <f>BK106</f>
        <v>0</v>
      </c>
      <c r="K106" s="165"/>
      <c r="L106" s="170"/>
      <c r="M106" s="171"/>
      <c r="N106" s="172"/>
      <c r="O106" s="172"/>
      <c r="P106" s="173">
        <f>SUM(P107:P126)</f>
        <v>0</v>
      </c>
      <c r="Q106" s="172"/>
      <c r="R106" s="173">
        <f>SUM(R107:R126)</f>
        <v>0.16278000000000001</v>
      </c>
      <c r="S106" s="172"/>
      <c r="T106" s="174">
        <f>SUM(T107:T126)</f>
        <v>0</v>
      </c>
      <c r="AR106" s="175" t="s">
        <v>78</v>
      </c>
      <c r="AT106" s="176" t="s">
        <v>68</v>
      </c>
      <c r="AU106" s="176" t="s">
        <v>74</v>
      </c>
      <c r="AY106" s="175" t="s">
        <v>144</v>
      </c>
      <c r="BK106" s="177">
        <f>SUM(BK107:BK126)</f>
        <v>0</v>
      </c>
    </row>
    <row r="107" spans="1:65" s="2" customFormat="1" ht="16.5" customHeight="1">
      <c r="A107" s="36"/>
      <c r="B107" s="37"/>
      <c r="C107" s="180" t="s">
        <v>109</v>
      </c>
      <c r="D107" s="180" t="s">
        <v>146</v>
      </c>
      <c r="E107" s="181" t="s">
        <v>3501</v>
      </c>
      <c r="F107" s="182" t="s">
        <v>3502</v>
      </c>
      <c r="G107" s="183" t="s">
        <v>3503</v>
      </c>
      <c r="H107" s="184">
        <v>2</v>
      </c>
      <c r="I107" s="185"/>
      <c r="J107" s="186">
        <f>ROUND(I107*H107,2)</f>
        <v>0</v>
      </c>
      <c r="K107" s="182" t="s">
        <v>19</v>
      </c>
      <c r="L107" s="41"/>
      <c r="M107" s="187" t="s">
        <v>19</v>
      </c>
      <c r="N107" s="188" t="s">
        <v>41</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542</v>
      </c>
      <c r="AT107" s="191" t="s">
        <v>146</v>
      </c>
      <c r="AU107" s="191" t="s">
        <v>78</v>
      </c>
      <c r="AY107" s="19" t="s">
        <v>144</v>
      </c>
      <c r="BE107" s="192">
        <f>IF(N107="základní",J107,0)</f>
        <v>0</v>
      </c>
      <c r="BF107" s="192">
        <f>IF(N107="snížená",J107,0)</f>
        <v>0</v>
      </c>
      <c r="BG107" s="192">
        <f>IF(N107="zákl. přenesená",J107,0)</f>
        <v>0</v>
      </c>
      <c r="BH107" s="192">
        <f>IF(N107="sníž. přenesená",J107,0)</f>
        <v>0</v>
      </c>
      <c r="BI107" s="192">
        <f>IF(N107="nulová",J107,0)</f>
        <v>0</v>
      </c>
      <c r="BJ107" s="19" t="s">
        <v>78</v>
      </c>
      <c r="BK107" s="192">
        <f>ROUND(I107*H107,2)</f>
        <v>0</v>
      </c>
      <c r="BL107" s="19" t="s">
        <v>542</v>
      </c>
      <c r="BM107" s="191" t="s">
        <v>3504</v>
      </c>
    </row>
    <row r="108" spans="1:65" s="2" customFormat="1" ht="24.15" customHeight="1">
      <c r="A108" s="36"/>
      <c r="B108" s="37"/>
      <c r="C108" s="180" t="s">
        <v>194</v>
      </c>
      <c r="D108" s="180" t="s">
        <v>146</v>
      </c>
      <c r="E108" s="181" t="s">
        <v>3505</v>
      </c>
      <c r="F108" s="182" t="s">
        <v>3506</v>
      </c>
      <c r="G108" s="183" t="s">
        <v>2285</v>
      </c>
      <c r="H108" s="184">
        <v>2</v>
      </c>
      <c r="I108" s="185"/>
      <c r="J108" s="186">
        <f>ROUND(I108*H108,2)</f>
        <v>0</v>
      </c>
      <c r="K108" s="182" t="s">
        <v>150</v>
      </c>
      <c r="L108" s="41"/>
      <c r="M108" s="187" t="s">
        <v>19</v>
      </c>
      <c r="N108" s="188" t="s">
        <v>40</v>
      </c>
      <c r="O108" s="66"/>
      <c r="P108" s="189">
        <f>O108*H108</f>
        <v>0</v>
      </c>
      <c r="Q108" s="189">
        <v>2.6099999999999999E-3</v>
      </c>
      <c r="R108" s="189">
        <f>Q108*H108</f>
        <v>5.2199999999999998E-3</v>
      </c>
      <c r="S108" s="189">
        <v>0</v>
      </c>
      <c r="T108" s="190">
        <f>S108*H108</f>
        <v>0</v>
      </c>
      <c r="U108" s="36"/>
      <c r="V108" s="36"/>
      <c r="W108" s="36"/>
      <c r="X108" s="36"/>
      <c r="Y108" s="36"/>
      <c r="Z108" s="36"/>
      <c r="AA108" s="36"/>
      <c r="AB108" s="36"/>
      <c r="AC108" s="36"/>
      <c r="AD108" s="36"/>
      <c r="AE108" s="36"/>
      <c r="AR108" s="191" t="s">
        <v>542</v>
      </c>
      <c r="AT108" s="191" t="s">
        <v>146</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542</v>
      </c>
      <c r="BM108" s="191" t="s">
        <v>3507</v>
      </c>
    </row>
    <row r="109" spans="1:65" s="2" customFormat="1" ht="10.199999999999999">
      <c r="A109" s="36"/>
      <c r="B109" s="37"/>
      <c r="C109" s="38"/>
      <c r="D109" s="193" t="s">
        <v>152</v>
      </c>
      <c r="E109" s="38"/>
      <c r="F109" s="194" t="s">
        <v>3508</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152</v>
      </c>
      <c r="AU109" s="19" t="s">
        <v>78</v>
      </c>
    </row>
    <row r="110" spans="1:65" s="2" customFormat="1" ht="16.5" customHeight="1">
      <c r="A110" s="36"/>
      <c r="B110" s="37"/>
      <c r="C110" s="231" t="s">
        <v>198</v>
      </c>
      <c r="D110" s="231" t="s">
        <v>195</v>
      </c>
      <c r="E110" s="232" t="s">
        <v>3509</v>
      </c>
      <c r="F110" s="233" t="s">
        <v>3510</v>
      </c>
      <c r="G110" s="234" t="s">
        <v>653</v>
      </c>
      <c r="H110" s="235">
        <v>2</v>
      </c>
      <c r="I110" s="236"/>
      <c r="J110" s="237">
        <f>ROUND(I110*H110,2)</f>
        <v>0</v>
      </c>
      <c r="K110" s="233" t="s">
        <v>150</v>
      </c>
      <c r="L110" s="238"/>
      <c r="M110" s="239" t="s">
        <v>19</v>
      </c>
      <c r="N110" s="240" t="s">
        <v>40</v>
      </c>
      <c r="O110" s="66"/>
      <c r="P110" s="189">
        <f>O110*H110</f>
        <v>0</v>
      </c>
      <c r="Q110" s="189">
        <v>7.8E-2</v>
      </c>
      <c r="R110" s="189">
        <f>Q110*H110</f>
        <v>0.156</v>
      </c>
      <c r="S110" s="189">
        <v>0</v>
      </c>
      <c r="T110" s="190">
        <f>S110*H110</f>
        <v>0</v>
      </c>
      <c r="U110" s="36"/>
      <c r="V110" s="36"/>
      <c r="W110" s="36"/>
      <c r="X110" s="36"/>
      <c r="Y110" s="36"/>
      <c r="Z110" s="36"/>
      <c r="AA110" s="36"/>
      <c r="AB110" s="36"/>
      <c r="AC110" s="36"/>
      <c r="AD110" s="36"/>
      <c r="AE110" s="36"/>
      <c r="AR110" s="191" t="s">
        <v>684</v>
      </c>
      <c r="AT110" s="191" t="s">
        <v>195</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542</v>
      </c>
      <c r="BM110" s="191" t="s">
        <v>3511</v>
      </c>
    </row>
    <row r="111" spans="1:65" s="2" customFormat="1" ht="10.199999999999999">
      <c r="A111" s="36"/>
      <c r="B111" s="37"/>
      <c r="C111" s="38"/>
      <c r="D111" s="193" t="s">
        <v>152</v>
      </c>
      <c r="E111" s="38"/>
      <c r="F111" s="194" t="s">
        <v>3512</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2" customFormat="1" ht="16.5" customHeight="1">
      <c r="A112" s="36"/>
      <c r="B112" s="37"/>
      <c r="C112" s="231" t="s">
        <v>112</v>
      </c>
      <c r="D112" s="231" t="s">
        <v>195</v>
      </c>
      <c r="E112" s="232" t="s">
        <v>3513</v>
      </c>
      <c r="F112" s="233" t="s">
        <v>3514</v>
      </c>
      <c r="G112" s="234" t="s">
        <v>1916</v>
      </c>
      <c r="H112" s="235">
        <v>1</v>
      </c>
      <c r="I112" s="236"/>
      <c r="J112" s="237">
        <f t="shared" ref="J112:J125" si="0">ROUND(I112*H112,2)</f>
        <v>0</v>
      </c>
      <c r="K112" s="233" t="s">
        <v>19</v>
      </c>
      <c r="L112" s="238"/>
      <c r="M112" s="239" t="s">
        <v>19</v>
      </c>
      <c r="N112" s="240" t="s">
        <v>40</v>
      </c>
      <c r="O112" s="66"/>
      <c r="P112" s="189">
        <f t="shared" ref="P112:P125" si="1">O112*H112</f>
        <v>0</v>
      </c>
      <c r="Q112" s="189">
        <v>0</v>
      </c>
      <c r="R112" s="189">
        <f t="shared" ref="R112:R125" si="2">Q112*H112</f>
        <v>0</v>
      </c>
      <c r="S112" s="189">
        <v>0</v>
      </c>
      <c r="T112" s="190">
        <f t="shared" ref="T112:T125" si="3">S112*H112</f>
        <v>0</v>
      </c>
      <c r="U112" s="36"/>
      <c r="V112" s="36"/>
      <c r="W112" s="36"/>
      <c r="X112" s="36"/>
      <c r="Y112" s="36"/>
      <c r="Z112" s="36"/>
      <c r="AA112" s="36"/>
      <c r="AB112" s="36"/>
      <c r="AC112" s="36"/>
      <c r="AD112" s="36"/>
      <c r="AE112" s="36"/>
      <c r="AR112" s="191" t="s">
        <v>684</v>
      </c>
      <c r="AT112" s="191" t="s">
        <v>195</v>
      </c>
      <c r="AU112" s="191" t="s">
        <v>78</v>
      </c>
      <c r="AY112" s="19" t="s">
        <v>144</v>
      </c>
      <c r="BE112" s="192">
        <f t="shared" ref="BE112:BE125" si="4">IF(N112="základní",J112,0)</f>
        <v>0</v>
      </c>
      <c r="BF112" s="192">
        <f t="shared" ref="BF112:BF125" si="5">IF(N112="snížená",J112,0)</f>
        <v>0</v>
      </c>
      <c r="BG112" s="192">
        <f t="shared" ref="BG112:BG125" si="6">IF(N112="zákl. přenesená",J112,0)</f>
        <v>0</v>
      </c>
      <c r="BH112" s="192">
        <f t="shared" ref="BH112:BH125" si="7">IF(N112="sníž. přenesená",J112,0)</f>
        <v>0</v>
      </c>
      <c r="BI112" s="192">
        <f t="shared" ref="BI112:BI125" si="8">IF(N112="nulová",J112,0)</f>
        <v>0</v>
      </c>
      <c r="BJ112" s="19" t="s">
        <v>74</v>
      </c>
      <c r="BK112" s="192">
        <f t="shared" ref="BK112:BK125" si="9">ROUND(I112*H112,2)</f>
        <v>0</v>
      </c>
      <c r="BL112" s="19" t="s">
        <v>542</v>
      </c>
      <c r="BM112" s="191" t="s">
        <v>3515</v>
      </c>
    </row>
    <row r="113" spans="1:65" s="2" customFormat="1" ht="16.5" customHeight="1">
      <c r="A113" s="36"/>
      <c r="B113" s="37"/>
      <c r="C113" s="231" t="s">
        <v>481</v>
      </c>
      <c r="D113" s="231" t="s">
        <v>195</v>
      </c>
      <c r="E113" s="232" t="s">
        <v>3516</v>
      </c>
      <c r="F113" s="233" t="s">
        <v>3517</v>
      </c>
      <c r="G113" s="234" t="s">
        <v>1916</v>
      </c>
      <c r="H113" s="235">
        <v>1</v>
      </c>
      <c r="I113" s="236"/>
      <c r="J113" s="237">
        <f t="shared" si="0"/>
        <v>0</v>
      </c>
      <c r="K113" s="233" t="s">
        <v>19</v>
      </c>
      <c r="L113" s="238"/>
      <c r="M113" s="239" t="s">
        <v>19</v>
      </c>
      <c r="N113" s="240"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684</v>
      </c>
      <c r="AT113" s="191" t="s">
        <v>195</v>
      </c>
      <c r="AU113" s="191" t="s">
        <v>78</v>
      </c>
      <c r="AY113" s="19" t="s">
        <v>144</v>
      </c>
      <c r="BE113" s="192">
        <f t="shared" si="4"/>
        <v>0</v>
      </c>
      <c r="BF113" s="192">
        <f t="shared" si="5"/>
        <v>0</v>
      </c>
      <c r="BG113" s="192">
        <f t="shared" si="6"/>
        <v>0</v>
      </c>
      <c r="BH113" s="192">
        <f t="shared" si="7"/>
        <v>0</v>
      </c>
      <c r="BI113" s="192">
        <f t="shared" si="8"/>
        <v>0</v>
      </c>
      <c r="BJ113" s="19" t="s">
        <v>74</v>
      </c>
      <c r="BK113" s="192">
        <f t="shared" si="9"/>
        <v>0</v>
      </c>
      <c r="BL113" s="19" t="s">
        <v>542</v>
      </c>
      <c r="BM113" s="191" t="s">
        <v>3518</v>
      </c>
    </row>
    <row r="114" spans="1:65" s="2" customFormat="1" ht="16.5" customHeight="1">
      <c r="A114" s="36"/>
      <c r="B114" s="37"/>
      <c r="C114" s="231" t="s">
        <v>501</v>
      </c>
      <c r="D114" s="231" t="s">
        <v>195</v>
      </c>
      <c r="E114" s="232" t="s">
        <v>3519</v>
      </c>
      <c r="F114" s="233" t="s">
        <v>3520</v>
      </c>
      <c r="G114" s="234" t="s">
        <v>1922</v>
      </c>
      <c r="H114" s="235">
        <v>2</v>
      </c>
      <c r="I114" s="236"/>
      <c r="J114" s="237">
        <f t="shared" si="0"/>
        <v>0</v>
      </c>
      <c r="K114" s="233" t="s">
        <v>19</v>
      </c>
      <c r="L114" s="238"/>
      <c r="M114" s="239" t="s">
        <v>19</v>
      </c>
      <c r="N114" s="240" t="s">
        <v>41</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684</v>
      </c>
      <c r="AT114" s="191" t="s">
        <v>195</v>
      </c>
      <c r="AU114" s="191" t="s">
        <v>78</v>
      </c>
      <c r="AY114" s="19" t="s">
        <v>144</v>
      </c>
      <c r="BE114" s="192">
        <f t="shared" si="4"/>
        <v>0</v>
      </c>
      <c r="BF114" s="192">
        <f t="shared" si="5"/>
        <v>0</v>
      </c>
      <c r="BG114" s="192">
        <f t="shared" si="6"/>
        <v>0</v>
      </c>
      <c r="BH114" s="192">
        <f t="shared" si="7"/>
        <v>0</v>
      </c>
      <c r="BI114" s="192">
        <f t="shared" si="8"/>
        <v>0</v>
      </c>
      <c r="BJ114" s="19" t="s">
        <v>78</v>
      </c>
      <c r="BK114" s="192">
        <f t="shared" si="9"/>
        <v>0</v>
      </c>
      <c r="BL114" s="19" t="s">
        <v>542</v>
      </c>
      <c r="BM114" s="191" t="s">
        <v>3521</v>
      </c>
    </row>
    <row r="115" spans="1:65" s="2" customFormat="1" ht="16.5" customHeight="1">
      <c r="A115" s="36"/>
      <c r="B115" s="37"/>
      <c r="C115" s="231" t="s">
        <v>507</v>
      </c>
      <c r="D115" s="231" t="s">
        <v>195</v>
      </c>
      <c r="E115" s="232" t="s">
        <v>3522</v>
      </c>
      <c r="F115" s="233" t="s">
        <v>3523</v>
      </c>
      <c r="G115" s="234" t="s">
        <v>653</v>
      </c>
      <c r="H115" s="235">
        <v>2</v>
      </c>
      <c r="I115" s="236"/>
      <c r="J115" s="237">
        <f t="shared" si="0"/>
        <v>0</v>
      </c>
      <c r="K115" s="233" t="s">
        <v>19</v>
      </c>
      <c r="L115" s="238"/>
      <c r="M115" s="239" t="s">
        <v>19</v>
      </c>
      <c r="N115" s="240" t="s">
        <v>41</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684</v>
      </c>
      <c r="AT115" s="191" t="s">
        <v>195</v>
      </c>
      <c r="AU115" s="191" t="s">
        <v>78</v>
      </c>
      <c r="AY115" s="19" t="s">
        <v>144</v>
      </c>
      <c r="BE115" s="192">
        <f t="shared" si="4"/>
        <v>0</v>
      </c>
      <c r="BF115" s="192">
        <f t="shared" si="5"/>
        <v>0</v>
      </c>
      <c r="BG115" s="192">
        <f t="shared" si="6"/>
        <v>0</v>
      </c>
      <c r="BH115" s="192">
        <f t="shared" si="7"/>
        <v>0</v>
      </c>
      <c r="BI115" s="192">
        <f t="shared" si="8"/>
        <v>0</v>
      </c>
      <c r="BJ115" s="19" t="s">
        <v>78</v>
      </c>
      <c r="BK115" s="192">
        <f t="shared" si="9"/>
        <v>0</v>
      </c>
      <c r="BL115" s="19" t="s">
        <v>542</v>
      </c>
      <c r="BM115" s="191" t="s">
        <v>3524</v>
      </c>
    </row>
    <row r="116" spans="1:65" s="2" customFormat="1" ht="16.5" customHeight="1">
      <c r="A116" s="36"/>
      <c r="B116" s="37"/>
      <c r="C116" s="231" t="s">
        <v>513</v>
      </c>
      <c r="D116" s="231" t="s">
        <v>195</v>
      </c>
      <c r="E116" s="232" t="s">
        <v>3525</v>
      </c>
      <c r="F116" s="233" t="s">
        <v>3526</v>
      </c>
      <c r="G116" s="234" t="s">
        <v>653</v>
      </c>
      <c r="H116" s="235">
        <v>2</v>
      </c>
      <c r="I116" s="236"/>
      <c r="J116" s="237">
        <f t="shared" si="0"/>
        <v>0</v>
      </c>
      <c r="K116" s="233" t="s">
        <v>19</v>
      </c>
      <c r="L116" s="238"/>
      <c r="M116" s="239" t="s">
        <v>19</v>
      </c>
      <c r="N116" s="240" t="s">
        <v>41</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684</v>
      </c>
      <c r="AT116" s="191" t="s">
        <v>195</v>
      </c>
      <c r="AU116" s="191" t="s">
        <v>78</v>
      </c>
      <c r="AY116" s="19" t="s">
        <v>144</v>
      </c>
      <c r="BE116" s="192">
        <f t="shared" si="4"/>
        <v>0</v>
      </c>
      <c r="BF116" s="192">
        <f t="shared" si="5"/>
        <v>0</v>
      </c>
      <c r="BG116" s="192">
        <f t="shared" si="6"/>
        <v>0</v>
      </c>
      <c r="BH116" s="192">
        <f t="shared" si="7"/>
        <v>0</v>
      </c>
      <c r="BI116" s="192">
        <f t="shared" si="8"/>
        <v>0</v>
      </c>
      <c r="BJ116" s="19" t="s">
        <v>78</v>
      </c>
      <c r="BK116" s="192">
        <f t="shared" si="9"/>
        <v>0</v>
      </c>
      <c r="BL116" s="19" t="s">
        <v>542</v>
      </c>
      <c r="BM116" s="191" t="s">
        <v>3527</v>
      </c>
    </row>
    <row r="117" spans="1:65" s="2" customFormat="1" ht="16.5" customHeight="1">
      <c r="A117" s="36"/>
      <c r="B117" s="37"/>
      <c r="C117" s="231" t="s">
        <v>526</v>
      </c>
      <c r="D117" s="231" t="s">
        <v>195</v>
      </c>
      <c r="E117" s="232" t="s">
        <v>3528</v>
      </c>
      <c r="F117" s="233" t="s">
        <v>3529</v>
      </c>
      <c r="G117" s="234" t="s">
        <v>653</v>
      </c>
      <c r="H117" s="235">
        <v>2</v>
      </c>
      <c r="I117" s="236"/>
      <c r="J117" s="237">
        <f t="shared" si="0"/>
        <v>0</v>
      </c>
      <c r="K117" s="233" t="s">
        <v>19</v>
      </c>
      <c r="L117" s="238"/>
      <c r="M117" s="239" t="s">
        <v>19</v>
      </c>
      <c r="N117" s="240" t="s">
        <v>41</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684</v>
      </c>
      <c r="AT117" s="191" t="s">
        <v>195</v>
      </c>
      <c r="AU117" s="191" t="s">
        <v>78</v>
      </c>
      <c r="AY117" s="19" t="s">
        <v>144</v>
      </c>
      <c r="BE117" s="192">
        <f t="shared" si="4"/>
        <v>0</v>
      </c>
      <c r="BF117" s="192">
        <f t="shared" si="5"/>
        <v>0</v>
      </c>
      <c r="BG117" s="192">
        <f t="shared" si="6"/>
        <v>0</v>
      </c>
      <c r="BH117" s="192">
        <f t="shared" si="7"/>
        <v>0</v>
      </c>
      <c r="BI117" s="192">
        <f t="shared" si="8"/>
        <v>0</v>
      </c>
      <c r="BJ117" s="19" t="s">
        <v>78</v>
      </c>
      <c r="BK117" s="192">
        <f t="shared" si="9"/>
        <v>0</v>
      </c>
      <c r="BL117" s="19" t="s">
        <v>542</v>
      </c>
      <c r="BM117" s="191" t="s">
        <v>3530</v>
      </c>
    </row>
    <row r="118" spans="1:65" s="2" customFormat="1" ht="16.5" customHeight="1">
      <c r="A118" s="36"/>
      <c r="B118" s="37"/>
      <c r="C118" s="231" t="s">
        <v>8</v>
      </c>
      <c r="D118" s="231" t="s">
        <v>195</v>
      </c>
      <c r="E118" s="232" t="s">
        <v>3531</v>
      </c>
      <c r="F118" s="233" t="s">
        <v>3532</v>
      </c>
      <c r="G118" s="234" t="s">
        <v>653</v>
      </c>
      <c r="H118" s="235">
        <v>2</v>
      </c>
      <c r="I118" s="236"/>
      <c r="J118" s="237">
        <f t="shared" si="0"/>
        <v>0</v>
      </c>
      <c r="K118" s="233" t="s">
        <v>19</v>
      </c>
      <c r="L118" s="238"/>
      <c r="M118" s="239" t="s">
        <v>19</v>
      </c>
      <c r="N118" s="240" t="s">
        <v>41</v>
      </c>
      <c r="O118" s="66"/>
      <c r="P118" s="189">
        <f t="shared" si="1"/>
        <v>0</v>
      </c>
      <c r="Q118" s="189">
        <v>0</v>
      </c>
      <c r="R118" s="189">
        <f t="shared" si="2"/>
        <v>0</v>
      </c>
      <c r="S118" s="189">
        <v>0</v>
      </c>
      <c r="T118" s="190">
        <f t="shared" si="3"/>
        <v>0</v>
      </c>
      <c r="U118" s="36"/>
      <c r="V118" s="36"/>
      <c r="W118" s="36"/>
      <c r="X118" s="36"/>
      <c r="Y118" s="36"/>
      <c r="Z118" s="36"/>
      <c r="AA118" s="36"/>
      <c r="AB118" s="36"/>
      <c r="AC118" s="36"/>
      <c r="AD118" s="36"/>
      <c r="AE118" s="36"/>
      <c r="AR118" s="191" t="s">
        <v>684</v>
      </c>
      <c r="AT118" s="191" t="s">
        <v>195</v>
      </c>
      <c r="AU118" s="191" t="s">
        <v>78</v>
      </c>
      <c r="AY118" s="19" t="s">
        <v>144</v>
      </c>
      <c r="BE118" s="192">
        <f t="shared" si="4"/>
        <v>0</v>
      </c>
      <c r="BF118" s="192">
        <f t="shared" si="5"/>
        <v>0</v>
      </c>
      <c r="BG118" s="192">
        <f t="shared" si="6"/>
        <v>0</v>
      </c>
      <c r="BH118" s="192">
        <f t="shared" si="7"/>
        <v>0</v>
      </c>
      <c r="BI118" s="192">
        <f t="shared" si="8"/>
        <v>0</v>
      </c>
      <c r="BJ118" s="19" t="s">
        <v>78</v>
      </c>
      <c r="BK118" s="192">
        <f t="shared" si="9"/>
        <v>0</v>
      </c>
      <c r="BL118" s="19" t="s">
        <v>542</v>
      </c>
      <c r="BM118" s="191" t="s">
        <v>3533</v>
      </c>
    </row>
    <row r="119" spans="1:65" s="2" customFormat="1" ht="16.5" customHeight="1">
      <c r="A119" s="36"/>
      <c r="B119" s="37"/>
      <c r="C119" s="231" t="s">
        <v>542</v>
      </c>
      <c r="D119" s="231" t="s">
        <v>195</v>
      </c>
      <c r="E119" s="232" t="s">
        <v>3534</v>
      </c>
      <c r="F119" s="233" t="s">
        <v>3535</v>
      </c>
      <c r="G119" s="234" t="s">
        <v>653</v>
      </c>
      <c r="H119" s="235">
        <v>2</v>
      </c>
      <c r="I119" s="236"/>
      <c r="J119" s="237">
        <f t="shared" si="0"/>
        <v>0</v>
      </c>
      <c r="K119" s="233" t="s">
        <v>19</v>
      </c>
      <c r="L119" s="238"/>
      <c r="M119" s="239" t="s">
        <v>19</v>
      </c>
      <c r="N119" s="240" t="s">
        <v>41</v>
      </c>
      <c r="O119" s="66"/>
      <c r="P119" s="189">
        <f t="shared" si="1"/>
        <v>0</v>
      </c>
      <c r="Q119" s="189">
        <v>0</v>
      </c>
      <c r="R119" s="189">
        <f t="shared" si="2"/>
        <v>0</v>
      </c>
      <c r="S119" s="189">
        <v>0</v>
      </c>
      <c r="T119" s="190">
        <f t="shared" si="3"/>
        <v>0</v>
      </c>
      <c r="U119" s="36"/>
      <c r="V119" s="36"/>
      <c r="W119" s="36"/>
      <c r="X119" s="36"/>
      <c r="Y119" s="36"/>
      <c r="Z119" s="36"/>
      <c r="AA119" s="36"/>
      <c r="AB119" s="36"/>
      <c r="AC119" s="36"/>
      <c r="AD119" s="36"/>
      <c r="AE119" s="36"/>
      <c r="AR119" s="191" t="s">
        <v>684</v>
      </c>
      <c r="AT119" s="191" t="s">
        <v>195</v>
      </c>
      <c r="AU119" s="191" t="s">
        <v>78</v>
      </c>
      <c r="AY119" s="19" t="s">
        <v>144</v>
      </c>
      <c r="BE119" s="192">
        <f t="shared" si="4"/>
        <v>0</v>
      </c>
      <c r="BF119" s="192">
        <f t="shared" si="5"/>
        <v>0</v>
      </c>
      <c r="BG119" s="192">
        <f t="shared" si="6"/>
        <v>0</v>
      </c>
      <c r="BH119" s="192">
        <f t="shared" si="7"/>
        <v>0</v>
      </c>
      <c r="BI119" s="192">
        <f t="shared" si="8"/>
        <v>0</v>
      </c>
      <c r="BJ119" s="19" t="s">
        <v>78</v>
      </c>
      <c r="BK119" s="192">
        <f t="shared" si="9"/>
        <v>0</v>
      </c>
      <c r="BL119" s="19" t="s">
        <v>542</v>
      </c>
      <c r="BM119" s="191" t="s">
        <v>3536</v>
      </c>
    </row>
    <row r="120" spans="1:65" s="2" customFormat="1" ht="16.5" customHeight="1">
      <c r="A120" s="36"/>
      <c r="B120" s="37"/>
      <c r="C120" s="231" t="s">
        <v>558</v>
      </c>
      <c r="D120" s="231" t="s">
        <v>195</v>
      </c>
      <c r="E120" s="232" t="s">
        <v>3537</v>
      </c>
      <c r="F120" s="233" t="s">
        <v>3538</v>
      </c>
      <c r="G120" s="234" t="s">
        <v>653</v>
      </c>
      <c r="H120" s="235">
        <v>2</v>
      </c>
      <c r="I120" s="236"/>
      <c r="J120" s="237">
        <f t="shared" si="0"/>
        <v>0</v>
      </c>
      <c r="K120" s="233" t="s">
        <v>19</v>
      </c>
      <c r="L120" s="238"/>
      <c r="M120" s="239" t="s">
        <v>19</v>
      </c>
      <c r="N120" s="240" t="s">
        <v>41</v>
      </c>
      <c r="O120" s="66"/>
      <c r="P120" s="189">
        <f t="shared" si="1"/>
        <v>0</v>
      </c>
      <c r="Q120" s="189">
        <v>0</v>
      </c>
      <c r="R120" s="189">
        <f t="shared" si="2"/>
        <v>0</v>
      </c>
      <c r="S120" s="189">
        <v>0</v>
      </c>
      <c r="T120" s="190">
        <f t="shared" si="3"/>
        <v>0</v>
      </c>
      <c r="U120" s="36"/>
      <c r="V120" s="36"/>
      <c r="W120" s="36"/>
      <c r="X120" s="36"/>
      <c r="Y120" s="36"/>
      <c r="Z120" s="36"/>
      <c r="AA120" s="36"/>
      <c r="AB120" s="36"/>
      <c r="AC120" s="36"/>
      <c r="AD120" s="36"/>
      <c r="AE120" s="36"/>
      <c r="AR120" s="191" t="s">
        <v>684</v>
      </c>
      <c r="AT120" s="191" t="s">
        <v>195</v>
      </c>
      <c r="AU120" s="191" t="s">
        <v>78</v>
      </c>
      <c r="AY120" s="19" t="s">
        <v>144</v>
      </c>
      <c r="BE120" s="192">
        <f t="shared" si="4"/>
        <v>0</v>
      </c>
      <c r="BF120" s="192">
        <f t="shared" si="5"/>
        <v>0</v>
      </c>
      <c r="BG120" s="192">
        <f t="shared" si="6"/>
        <v>0</v>
      </c>
      <c r="BH120" s="192">
        <f t="shared" si="7"/>
        <v>0</v>
      </c>
      <c r="BI120" s="192">
        <f t="shared" si="8"/>
        <v>0</v>
      </c>
      <c r="BJ120" s="19" t="s">
        <v>78</v>
      </c>
      <c r="BK120" s="192">
        <f t="shared" si="9"/>
        <v>0</v>
      </c>
      <c r="BL120" s="19" t="s">
        <v>542</v>
      </c>
      <c r="BM120" s="191" t="s">
        <v>3539</v>
      </c>
    </row>
    <row r="121" spans="1:65" s="2" customFormat="1" ht="16.5" customHeight="1">
      <c r="A121" s="36"/>
      <c r="B121" s="37"/>
      <c r="C121" s="231" t="s">
        <v>573</v>
      </c>
      <c r="D121" s="231" t="s">
        <v>195</v>
      </c>
      <c r="E121" s="232" t="s">
        <v>3540</v>
      </c>
      <c r="F121" s="233" t="s">
        <v>3541</v>
      </c>
      <c r="G121" s="234" t="s">
        <v>653</v>
      </c>
      <c r="H121" s="235">
        <v>2</v>
      </c>
      <c r="I121" s="236"/>
      <c r="J121" s="237">
        <f t="shared" si="0"/>
        <v>0</v>
      </c>
      <c r="K121" s="233" t="s">
        <v>19</v>
      </c>
      <c r="L121" s="238"/>
      <c r="M121" s="239" t="s">
        <v>19</v>
      </c>
      <c r="N121" s="240" t="s">
        <v>41</v>
      </c>
      <c r="O121" s="66"/>
      <c r="P121" s="189">
        <f t="shared" si="1"/>
        <v>0</v>
      </c>
      <c r="Q121" s="189">
        <v>0</v>
      </c>
      <c r="R121" s="189">
        <f t="shared" si="2"/>
        <v>0</v>
      </c>
      <c r="S121" s="189">
        <v>0</v>
      </c>
      <c r="T121" s="190">
        <f t="shared" si="3"/>
        <v>0</v>
      </c>
      <c r="U121" s="36"/>
      <c r="V121" s="36"/>
      <c r="W121" s="36"/>
      <c r="X121" s="36"/>
      <c r="Y121" s="36"/>
      <c r="Z121" s="36"/>
      <c r="AA121" s="36"/>
      <c r="AB121" s="36"/>
      <c r="AC121" s="36"/>
      <c r="AD121" s="36"/>
      <c r="AE121" s="36"/>
      <c r="AR121" s="191" t="s">
        <v>684</v>
      </c>
      <c r="AT121" s="191" t="s">
        <v>195</v>
      </c>
      <c r="AU121" s="191" t="s">
        <v>78</v>
      </c>
      <c r="AY121" s="19" t="s">
        <v>144</v>
      </c>
      <c r="BE121" s="192">
        <f t="shared" si="4"/>
        <v>0</v>
      </c>
      <c r="BF121" s="192">
        <f t="shared" si="5"/>
        <v>0</v>
      </c>
      <c r="BG121" s="192">
        <f t="shared" si="6"/>
        <v>0</v>
      </c>
      <c r="BH121" s="192">
        <f t="shared" si="7"/>
        <v>0</v>
      </c>
      <c r="BI121" s="192">
        <f t="shared" si="8"/>
        <v>0</v>
      </c>
      <c r="BJ121" s="19" t="s">
        <v>78</v>
      </c>
      <c r="BK121" s="192">
        <f t="shared" si="9"/>
        <v>0</v>
      </c>
      <c r="BL121" s="19" t="s">
        <v>542</v>
      </c>
      <c r="BM121" s="191" t="s">
        <v>3542</v>
      </c>
    </row>
    <row r="122" spans="1:65" s="2" customFormat="1" ht="16.5" customHeight="1">
      <c r="A122" s="36"/>
      <c r="B122" s="37"/>
      <c r="C122" s="180" t="s">
        <v>581</v>
      </c>
      <c r="D122" s="180" t="s">
        <v>146</v>
      </c>
      <c r="E122" s="181" t="s">
        <v>3543</v>
      </c>
      <c r="F122" s="182" t="s">
        <v>3544</v>
      </c>
      <c r="G122" s="183" t="s">
        <v>1916</v>
      </c>
      <c r="H122" s="184">
        <v>1</v>
      </c>
      <c r="I122" s="185"/>
      <c r="J122" s="186">
        <f t="shared" si="0"/>
        <v>0</v>
      </c>
      <c r="K122" s="182" t="s">
        <v>19</v>
      </c>
      <c r="L122" s="41"/>
      <c r="M122" s="187" t="s">
        <v>19</v>
      </c>
      <c r="N122" s="188" t="s">
        <v>41</v>
      </c>
      <c r="O122" s="66"/>
      <c r="P122" s="189">
        <f t="shared" si="1"/>
        <v>0</v>
      </c>
      <c r="Q122" s="189">
        <v>0</v>
      </c>
      <c r="R122" s="189">
        <f t="shared" si="2"/>
        <v>0</v>
      </c>
      <c r="S122" s="189">
        <v>0</v>
      </c>
      <c r="T122" s="190">
        <f t="shared" si="3"/>
        <v>0</v>
      </c>
      <c r="U122" s="36"/>
      <c r="V122" s="36"/>
      <c r="W122" s="36"/>
      <c r="X122" s="36"/>
      <c r="Y122" s="36"/>
      <c r="Z122" s="36"/>
      <c r="AA122" s="36"/>
      <c r="AB122" s="36"/>
      <c r="AC122" s="36"/>
      <c r="AD122" s="36"/>
      <c r="AE122" s="36"/>
      <c r="AR122" s="191" t="s">
        <v>542</v>
      </c>
      <c r="AT122" s="191" t="s">
        <v>146</v>
      </c>
      <c r="AU122" s="191" t="s">
        <v>78</v>
      </c>
      <c r="AY122" s="19" t="s">
        <v>144</v>
      </c>
      <c r="BE122" s="192">
        <f t="shared" si="4"/>
        <v>0</v>
      </c>
      <c r="BF122" s="192">
        <f t="shared" si="5"/>
        <v>0</v>
      </c>
      <c r="BG122" s="192">
        <f t="shared" si="6"/>
        <v>0</v>
      </c>
      <c r="BH122" s="192">
        <f t="shared" si="7"/>
        <v>0</v>
      </c>
      <c r="BI122" s="192">
        <f t="shared" si="8"/>
        <v>0</v>
      </c>
      <c r="BJ122" s="19" t="s">
        <v>78</v>
      </c>
      <c r="BK122" s="192">
        <f t="shared" si="9"/>
        <v>0</v>
      </c>
      <c r="BL122" s="19" t="s">
        <v>542</v>
      </c>
      <c r="BM122" s="191" t="s">
        <v>3545</v>
      </c>
    </row>
    <row r="123" spans="1:65" s="2" customFormat="1" ht="16.5" customHeight="1">
      <c r="A123" s="36"/>
      <c r="B123" s="37"/>
      <c r="C123" s="180" t="s">
        <v>593</v>
      </c>
      <c r="D123" s="180" t="s">
        <v>146</v>
      </c>
      <c r="E123" s="181" t="s">
        <v>3546</v>
      </c>
      <c r="F123" s="182" t="s">
        <v>3547</v>
      </c>
      <c r="G123" s="183" t="s">
        <v>250</v>
      </c>
      <c r="H123" s="184">
        <v>4</v>
      </c>
      <c r="I123" s="185"/>
      <c r="J123" s="186">
        <f t="shared" si="0"/>
        <v>0</v>
      </c>
      <c r="K123" s="182" t="s">
        <v>19</v>
      </c>
      <c r="L123" s="41"/>
      <c r="M123" s="187" t="s">
        <v>19</v>
      </c>
      <c r="N123" s="188" t="s">
        <v>41</v>
      </c>
      <c r="O123" s="66"/>
      <c r="P123" s="189">
        <f t="shared" si="1"/>
        <v>0</v>
      </c>
      <c r="Q123" s="189">
        <v>3.8999999999999999E-4</v>
      </c>
      <c r="R123" s="189">
        <f t="shared" si="2"/>
        <v>1.56E-3</v>
      </c>
      <c r="S123" s="189">
        <v>0</v>
      </c>
      <c r="T123" s="190">
        <f t="shared" si="3"/>
        <v>0</v>
      </c>
      <c r="U123" s="36"/>
      <c r="V123" s="36"/>
      <c r="W123" s="36"/>
      <c r="X123" s="36"/>
      <c r="Y123" s="36"/>
      <c r="Z123" s="36"/>
      <c r="AA123" s="36"/>
      <c r="AB123" s="36"/>
      <c r="AC123" s="36"/>
      <c r="AD123" s="36"/>
      <c r="AE123" s="36"/>
      <c r="AR123" s="191" t="s">
        <v>542</v>
      </c>
      <c r="AT123" s="191" t="s">
        <v>146</v>
      </c>
      <c r="AU123" s="191" t="s">
        <v>78</v>
      </c>
      <c r="AY123" s="19" t="s">
        <v>144</v>
      </c>
      <c r="BE123" s="192">
        <f t="shared" si="4"/>
        <v>0</v>
      </c>
      <c r="BF123" s="192">
        <f t="shared" si="5"/>
        <v>0</v>
      </c>
      <c r="BG123" s="192">
        <f t="shared" si="6"/>
        <v>0</v>
      </c>
      <c r="BH123" s="192">
        <f t="shared" si="7"/>
        <v>0</v>
      </c>
      <c r="BI123" s="192">
        <f t="shared" si="8"/>
        <v>0</v>
      </c>
      <c r="BJ123" s="19" t="s">
        <v>78</v>
      </c>
      <c r="BK123" s="192">
        <f t="shared" si="9"/>
        <v>0</v>
      </c>
      <c r="BL123" s="19" t="s">
        <v>542</v>
      </c>
      <c r="BM123" s="191" t="s">
        <v>3548</v>
      </c>
    </row>
    <row r="124" spans="1:65" s="2" customFormat="1" ht="16.5" customHeight="1">
      <c r="A124" s="36"/>
      <c r="B124" s="37"/>
      <c r="C124" s="180" t="s">
        <v>7</v>
      </c>
      <c r="D124" s="180" t="s">
        <v>146</v>
      </c>
      <c r="E124" s="181" t="s">
        <v>3549</v>
      </c>
      <c r="F124" s="182" t="s">
        <v>3502</v>
      </c>
      <c r="G124" s="183" t="s">
        <v>3550</v>
      </c>
      <c r="H124" s="184">
        <v>48</v>
      </c>
      <c r="I124" s="185"/>
      <c r="J124" s="186">
        <f t="shared" si="0"/>
        <v>0</v>
      </c>
      <c r="K124" s="182" t="s">
        <v>19</v>
      </c>
      <c r="L124" s="41"/>
      <c r="M124" s="187" t="s">
        <v>19</v>
      </c>
      <c r="N124" s="188" t="s">
        <v>41</v>
      </c>
      <c r="O124" s="66"/>
      <c r="P124" s="189">
        <f t="shared" si="1"/>
        <v>0</v>
      </c>
      <c r="Q124" s="189">
        <v>0</v>
      </c>
      <c r="R124" s="189">
        <f t="shared" si="2"/>
        <v>0</v>
      </c>
      <c r="S124" s="189">
        <v>0</v>
      </c>
      <c r="T124" s="190">
        <f t="shared" si="3"/>
        <v>0</v>
      </c>
      <c r="U124" s="36"/>
      <c r="V124" s="36"/>
      <c r="W124" s="36"/>
      <c r="X124" s="36"/>
      <c r="Y124" s="36"/>
      <c r="Z124" s="36"/>
      <c r="AA124" s="36"/>
      <c r="AB124" s="36"/>
      <c r="AC124" s="36"/>
      <c r="AD124" s="36"/>
      <c r="AE124" s="36"/>
      <c r="AR124" s="191" t="s">
        <v>542</v>
      </c>
      <c r="AT124" s="191" t="s">
        <v>146</v>
      </c>
      <c r="AU124" s="191" t="s">
        <v>78</v>
      </c>
      <c r="AY124" s="19" t="s">
        <v>144</v>
      </c>
      <c r="BE124" s="192">
        <f t="shared" si="4"/>
        <v>0</v>
      </c>
      <c r="BF124" s="192">
        <f t="shared" si="5"/>
        <v>0</v>
      </c>
      <c r="BG124" s="192">
        <f t="shared" si="6"/>
        <v>0</v>
      </c>
      <c r="BH124" s="192">
        <f t="shared" si="7"/>
        <v>0</v>
      </c>
      <c r="BI124" s="192">
        <f t="shared" si="8"/>
        <v>0</v>
      </c>
      <c r="BJ124" s="19" t="s">
        <v>78</v>
      </c>
      <c r="BK124" s="192">
        <f t="shared" si="9"/>
        <v>0</v>
      </c>
      <c r="BL124" s="19" t="s">
        <v>542</v>
      </c>
      <c r="BM124" s="191" t="s">
        <v>3551</v>
      </c>
    </row>
    <row r="125" spans="1:65" s="2" customFormat="1" ht="24.15" customHeight="1">
      <c r="A125" s="36"/>
      <c r="B125" s="37"/>
      <c r="C125" s="180" t="s">
        <v>613</v>
      </c>
      <c r="D125" s="180" t="s">
        <v>146</v>
      </c>
      <c r="E125" s="181" t="s">
        <v>3552</v>
      </c>
      <c r="F125" s="182" t="s">
        <v>3553</v>
      </c>
      <c r="G125" s="183" t="s">
        <v>184</v>
      </c>
      <c r="H125" s="184">
        <v>0.16300000000000001</v>
      </c>
      <c r="I125" s="185"/>
      <c r="J125" s="186">
        <f t="shared" si="0"/>
        <v>0</v>
      </c>
      <c r="K125" s="182" t="s">
        <v>150</v>
      </c>
      <c r="L125" s="41"/>
      <c r="M125" s="187" t="s">
        <v>19</v>
      </c>
      <c r="N125" s="188" t="s">
        <v>40</v>
      </c>
      <c r="O125" s="66"/>
      <c r="P125" s="189">
        <f t="shared" si="1"/>
        <v>0</v>
      </c>
      <c r="Q125" s="189">
        <v>0</v>
      </c>
      <c r="R125" s="189">
        <f t="shared" si="2"/>
        <v>0</v>
      </c>
      <c r="S125" s="189">
        <v>0</v>
      </c>
      <c r="T125" s="190">
        <f t="shared" si="3"/>
        <v>0</v>
      </c>
      <c r="U125" s="36"/>
      <c r="V125" s="36"/>
      <c r="W125" s="36"/>
      <c r="X125" s="36"/>
      <c r="Y125" s="36"/>
      <c r="Z125" s="36"/>
      <c r="AA125" s="36"/>
      <c r="AB125" s="36"/>
      <c r="AC125" s="36"/>
      <c r="AD125" s="36"/>
      <c r="AE125" s="36"/>
      <c r="AR125" s="191" t="s">
        <v>542</v>
      </c>
      <c r="AT125" s="191" t="s">
        <v>146</v>
      </c>
      <c r="AU125" s="191" t="s">
        <v>78</v>
      </c>
      <c r="AY125" s="19" t="s">
        <v>144</v>
      </c>
      <c r="BE125" s="192">
        <f t="shared" si="4"/>
        <v>0</v>
      </c>
      <c r="BF125" s="192">
        <f t="shared" si="5"/>
        <v>0</v>
      </c>
      <c r="BG125" s="192">
        <f t="shared" si="6"/>
        <v>0</v>
      </c>
      <c r="BH125" s="192">
        <f t="shared" si="7"/>
        <v>0</v>
      </c>
      <c r="BI125" s="192">
        <f t="shared" si="8"/>
        <v>0</v>
      </c>
      <c r="BJ125" s="19" t="s">
        <v>74</v>
      </c>
      <c r="BK125" s="192">
        <f t="shared" si="9"/>
        <v>0</v>
      </c>
      <c r="BL125" s="19" t="s">
        <v>542</v>
      </c>
      <c r="BM125" s="191" t="s">
        <v>3554</v>
      </c>
    </row>
    <row r="126" spans="1:65" s="2" customFormat="1" ht="10.199999999999999">
      <c r="A126" s="36"/>
      <c r="B126" s="37"/>
      <c r="C126" s="38"/>
      <c r="D126" s="193" t="s">
        <v>152</v>
      </c>
      <c r="E126" s="38"/>
      <c r="F126" s="194" t="s">
        <v>3555</v>
      </c>
      <c r="G126" s="38"/>
      <c r="H126" s="38"/>
      <c r="I126" s="195"/>
      <c r="J126" s="38"/>
      <c r="K126" s="38"/>
      <c r="L126" s="41"/>
      <c r="M126" s="196"/>
      <c r="N126" s="197"/>
      <c r="O126" s="66"/>
      <c r="P126" s="66"/>
      <c r="Q126" s="66"/>
      <c r="R126" s="66"/>
      <c r="S126" s="66"/>
      <c r="T126" s="67"/>
      <c r="U126" s="36"/>
      <c r="V126" s="36"/>
      <c r="W126" s="36"/>
      <c r="X126" s="36"/>
      <c r="Y126" s="36"/>
      <c r="Z126" s="36"/>
      <c r="AA126" s="36"/>
      <c r="AB126" s="36"/>
      <c r="AC126" s="36"/>
      <c r="AD126" s="36"/>
      <c r="AE126" s="36"/>
      <c r="AT126" s="19" t="s">
        <v>152</v>
      </c>
      <c r="AU126" s="19" t="s">
        <v>78</v>
      </c>
    </row>
    <row r="127" spans="1:65" s="12" customFormat="1" ht="22.8" customHeight="1">
      <c r="B127" s="164"/>
      <c r="C127" s="165"/>
      <c r="D127" s="166" t="s">
        <v>68</v>
      </c>
      <c r="E127" s="178" t="s">
        <v>3556</v>
      </c>
      <c r="F127" s="178" t="s">
        <v>3557</v>
      </c>
      <c r="G127" s="165"/>
      <c r="H127" s="165"/>
      <c r="I127" s="168"/>
      <c r="J127" s="179">
        <f>BK127</f>
        <v>0</v>
      </c>
      <c r="K127" s="165"/>
      <c r="L127" s="170"/>
      <c r="M127" s="171"/>
      <c r="N127" s="172"/>
      <c r="O127" s="172"/>
      <c r="P127" s="173">
        <f>SUM(P128:P144)</f>
        <v>0</v>
      </c>
      <c r="Q127" s="172"/>
      <c r="R127" s="173">
        <f>SUM(R128:R144)</f>
        <v>0.53554970300000004</v>
      </c>
      <c r="S127" s="172"/>
      <c r="T127" s="174">
        <f>SUM(T128:T144)</f>
        <v>0</v>
      </c>
      <c r="AR127" s="175" t="s">
        <v>78</v>
      </c>
      <c r="AT127" s="176" t="s">
        <v>68</v>
      </c>
      <c r="AU127" s="176" t="s">
        <v>74</v>
      </c>
      <c r="AY127" s="175" t="s">
        <v>144</v>
      </c>
      <c r="BK127" s="177">
        <f>SUM(BK128:BK144)</f>
        <v>0</v>
      </c>
    </row>
    <row r="128" spans="1:65" s="2" customFormat="1" ht="21.75" customHeight="1">
      <c r="A128" s="36"/>
      <c r="B128" s="37"/>
      <c r="C128" s="180" t="s">
        <v>625</v>
      </c>
      <c r="D128" s="180" t="s">
        <v>146</v>
      </c>
      <c r="E128" s="181" t="s">
        <v>3558</v>
      </c>
      <c r="F128" s="182" t="s">
        <v>3559</v>
      </c>
      <c r="G128" s="183" t="s">
        <v>653</v>
      </c>
      <c r="H128" s="184">
        <v>2</v>
      </c>
      <c r="I128" s="185"/>
      <c r="J128" s="186">
        <f>ROUND(I128*H128,2)</f>
        <v>0</v>
      </c>
      <c r="K128" s="182" t="s">
        <v>150</v>
      </c>
      <c r="L128" s="41"/>
      <c r="M128" s="187" t="s">
        <v>19</v>
      </c>
      <c r="N128" s="188" t="s">
        <v>40</v>
      </c>
      <c r="O128" s="66"/>
      <c r="P128" s="189">
        <f>O128*H128</f>
        <v>0</v>
      </c>
      <c r="Q128" s="189">
        <v>8.5279999999999995E-2</v>
      </c>
      <c r="R128" s="189">
        <f>Q128*H128</f>
        <v>0.17055999999999999</v>
      </c>
      <c r="S128" s="189">
        <v>0</v>
      </c>
      <c r="T128" s="190">
        <f>S128*H128</f>
        <v>0</v>
      </c>
      <c r="U128" s="36"/>
      <c r="V128" s="36"/>
      <c r="W128" s="36"/>
      <c r="X128" s="36"/>
      <c r="Y128" s="36"/>
      <c r="Z128" s="36"/>
      <c r="AA128" s="36"/>
      <c r="AB128" s="36"/>
      <c r="AC128" s="36"/>
      <c r="AD128" s="36"/>
      <c r="AE128" s="36"/>
      <c r="AR128" s="191" t="s">
        <v>542</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542</v>
      </c>
      <c r="BM128" s="191" t="s">
        <v>3560</v>
      </c>
    </row>
    <row r="129" spans="1:65" s="2" customFormat="1" ht="10.199999999999999">
      <c r="A129" s="36"/>
      <c r="B129" s="37"/>
      <c r="C129" s="38"/>
      <c r="D129" s="193" t="s">
        <v>152</v>
      </c>
      <c r="E129" s="38"/>
      <c r="F129" s="194" t="s">
        <v>3561</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2" customFormat="1" ht="16.5" customHeight="1">
      <c r="A130" s="36"/>
      <c r="B130" s="37"/>
      <c r="C130" s="180" t="s">
        <v>636</v>
      </c>
      <c r="D130" s="180" t="s">
        <v>146</v>
      </c>
      <c r="E130" s="181" t="s">
        <v>3562</v>
      </c>
      <c r="F130" s="182" t="s">
        <v>3563</v>
      </c>
      <c r="G130" s="183" t="s">
        <v>653</v>
      </c>
      <c r="H130" s="184">
        <v>2</v>
      </c>
      <c r="I130" s="185"/>
      <c r="J130" s="186">
        <f>ROUND(I130*H130,2)</f>
        <v>0</v>
      </c>
      <c r="K130" s="182" t="s">
        <v>19</v>
      </c>
      <c r="L130" s="41"/>
      <c r="M130" s="187" t="s">
        <v>19</v>
      </c>
      <c r="N130" s="188" t="s">
        <v>40</v>
      </c>
      <c r="O130" s="66"/>
      <c r="P130" s="189">
        <f>O130*H130</f>
        <v>0</v>
      </c>
      <c r="Q130" s="189">
        <v>8.5254851500000006E-2</v>
      </c>
      <c r="R130" s="189">
        <f>Q130*H130</f>
        <v>0.17050970300000001</v>
      </c>
      <c r="S130" s="189">
        <v>0</v>
      </c>
      <c r="T130" s="190">
        <f>S130*H130</f>
        <v>0</v>
      </c>
      <c r="U130" s="36"/>
      <c r="V130" s="36"/>
      <c r="W130" s="36"/>
      <c r="X130" s="36"/>
      <c r="Y130" s="36"/>
      <c r="Z130" s="36"/>
      <c r="AA130" s="36"/>
      <c r="AB130" s="36"/>
      <c r="AC130" s="36"/>
      <c r="AD130" s="36"/>
      <c r="AE130" s="36"/>
      <c r="AR130" s="191" t="s">
        <v>542</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542</v>
      </c>
      <c r="BM130" s="191" t="s">
        <v>3564</v>
      </c>
    </row>
    <row r="131" spans="1:65" s="2" customFormat="1" ht="16.5" customHeight="1">
      <c r="A131" s="36"/>
      <c r="B131" s="37"/>
      <c r="C131" s="180" t="s">
        <v>642</v>
      </c>
      <c r="D131" s="180" t="s">
        <v>146</v>
      </c>
      <c r="E131" s="181" t="s">
        <v>3565</v>
      </c>
      <c r="F131" s="182" t="s">
        <v>3566</v>
      </c>
      <c r="G131" s="183" t="s">
        <v>2285</v>
      </c>
      <c r="H131" s="184">
        <v>2</v>
      </c>
      <c r="I131" s="185"/>
      <c r="J131" s="186">
        <f>ROUND(I131*H131,2)</f>
        <v>0</v>
      </c>
      <c r="K131" s="182" t="s">
        <v>150</v>
      </c>
      <c r="L131" s="41"/>
      <c r="M131" s="187" t="s">
        <v>19</v>
      </c>
      <c r="N131" s="188" t="s">
        <v>41</v>
      </c>
      <c r="O131" s="66"/>
      <c r="P131" s="189">
        <f>O131*H131</f>
        <v>0</v>
      </c>
      <c r="Q131" s="189">
        <v>1.24E-3</v>
      </c>
      <c r="R131" s="189">
        <f>Q131*H131</f>
        <v>2.48E-3</v>
      </c>
      <c r="S131" s="189">
        <v>0</v>
      </c>
      <c r="T131" s="190">
        <f>S131*H131</f>
        <v>0</v>
      </c>
      <c r="U131" s="36"/>
      <c r="V131" s="36"/>
      <c r="W131" s="36"/>
      <c r="X131" s="36"/>
      <c r="Y131" s="36"/>
      <c r="Z131" s="36"/>
      <c r="AA131" s="36"/>
      <c r="AB131" s="36"/>
      <c r="AC131" s="36"/>
      <c r="AD131" s="36"/>
      <c r="AE131" s="36"/>
      <c r="AR131" s="191" t="s">
        <v>542</v>
      </c>
      <c r="AT131" s="191" t="s">
        <v>146</v>
      </c>
      <c r="AU131" s="191" t="s">
        <v>78</v>
      </c>
      <c r="AY131" s="19" t="s">
        <v>144</v>
      </c>
      <c r="BE131" s="192">
        <f>IF(N131="základní",J131,0)</f>
        <v>0</v>
      </c>
      <c r="BF131" s="192">
        <f>IF(N131="snížená",J131,0)</f>
        <v>0</v>
      </c>
      <c r="BG131" s="192">
        <f>IF(N131="zákl. přenesená",J131,0)</f>
        <v>0</v>
      </c>
      <c r="BH131" s="192">
        <f>IF(N131="sníž. přenesená",J131,0)</f>
        <v>0</v>
      </c>
      <c r="BI131" s="192">
        <f>IF(N131="nulová",J131,0)</f>
        <v>0</v>
      </c>
      <c r="BJ131" s="19" t="s">
        <v>78</v>
      </c>
      <c r="BK131" s="192">
        <f>ROUND(I131*H131,2)</f>
        <v>0</v>
      </c>
      <c r="BL131" s="19" t="s">
        <v>542</v>
      </c>
      <c r="BM131" s="191" t="s">
        <v>3567</v>
      </c>
    </row>
    <row r="132" spans="1:65" s="2" customFormat="1" ht="10.199999999999999">
      <c r="A132" s="36"/>
      <c r="B132" s="37"/>
      <c r="C132" s="38"/>
      <c r="D132" s="193" t="s">
        <v>152</v>
      </c>
      <c r="E132" s="38"/>
      <c r="F132" s="194" t="s">
        <v>3568</v>
      </c>
      <c r="G132" s="38"/>
      <c r="H132" s="38"/>
      <c r="I132" s="195"/>
      <c r="J132" s="38"/>
      <c r="K132" s="38"/>
      <c r="L132" s="41"/>
      <c r="M132" s="196"/>
      <c r="N132" s="197"/>
      <c r="O132" s="66"/>
      <c r="P132" s="66"/>
      <c r="Q132" s="66"/>
      <c r="R132" s="66"/>
      <c r="S132" s="66"/>
      <c r="T132" s="67"/>
      <c r="U132" s="36"/>
      <c r="V132" s="36"/>
      <c r="W132" s="36"/>
      <c r="X132" s="36"/>
      <c r="Y132" s="36"/>
      <c r="Z132" s="36"/>
      <c r="AA132" s="36"/>
      <c r="AB132" s="36"/>
      <c r="AC132" s="36"/>
      <c r="AD132" s="36"/>
      <c r="AE132" s="36"/>
      <c r="AT132" s="19" t="s">
        <v>152</v>
      </c>
      <c r="AU132" s="19" t="s">
        <v>78</v>
      </c>
    </row>
    <row r="133" spans="1:65" s="2" customFormat="1" ht="16.5" customHeight="1">
      <c r="A133" s="36"/>
      <c r="B133" s="37"/>
      <c r="C133" s="231" t="s">
        <v>650</v>
      </c>
      <c r="D133" s="231" t="s">
        <v>195</v>
      </c>
      <c r="E133" s="232" t="s">
        <v>3569</v>
      </c>
      <c r="F133" s="233" t="s">
        <v>3570</v>
      </c>
      <c r="G133" s="234" t="s">
        <v>653</v>
      </c>
      <c r="H133" s="235">
        <v>2</v>
      </c>
      <c r="I133" s="236"/>
      <c r="J133" s="237">
        <f>ROUND(I133*H133,2)</f>
        <v>0</v>
      </c>
      <c r="K133" s="233" t="s">
        <v>19</v>
      </c>
      <c r="L133" s="238"/>
      <c r="M133" s="239" t="s">
        <v>19</v>
      </c>
      <c r="N133" s="240" t="s">
        <v>41</v>
      </c>
      <c r="O133" s="66"/>
      <c r="P133" s="189">
        <f>O133*H133</f>
        <v>0</v>
      </c>
      <c r="Q133" s="189">
        <v>0.08</v>
      </c>
      <c r="R133" s="189">
        <f>Q133*H133</f>
        <v>0.16</v>
      </c>
      <c r="S133" s="189">
        <v>0</v>
      </c>
      <c r="T133" s="190">
        <f>S133*H133</f>
        <v>0</v>
      </c>
      <c r="U133" s="36"/>
      <c r="V133" s="36"/>
      <c r="W133" s="36"/>
      <c r="X133" s="36"/>
      <c r="Y133" s="36"/>
      <c r="Z133" s="36"/>
      <c r="AA133" s="36"/>
      <c r="AB133" s="36"/>
      <c r="AC133" s="36"/>
      <c r="AD133" s="36"/>
      <c r="AE133" s="36"/>
      <c r="AR133" s="191" t="s">
        <v>684</v>
      </c>
      <c r="AT133" s="191" t="s">
        <v>195</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78</v>
      </c>
      <c r="BK133" s="192">
        <f>ROUND(I133*H133,2)</f>
        <v>0</v>
      </c>
      <c r="BL133" s="19" t="s">
        <v>542</v>
      </c>
      <c r="BM133" s="191" t="s">
        <v>3571</v>
      </c>
    </row>
    <row r="134" spans="1:65" s="2" customFormat="1" ht="24.15" customHeight="1">
      <c r="A134" s="36"/>
      <c r="B134" s="37"/>
      <c r="C134" s="180" t="s">
        <v>658</v>
      </c>
      <c r="D134" s="180" t="s">
        <v>146</v>
      </c>
      <c r="E134" s="181" t="s">
        <v>3572</v>
      </c>
      <c r="F134" s="182" t="s">
        <v>3573</v>
      </c>
      <c r="G134" s="183" t="s">
        <v>2285</v>
      </c>
      <c r="H134" s="184">
        <v>1</v>
      </c>
      <c r="I134" s="185"/>
      <c r="J134" s="186">
        <f>ROUND(I134*H134,2)</f>
        <v>0</v>
      </c>
      <c r="K134" s="182" t="s">
        <v>150</v>
      </c>
      <c r="L134" s="41"/>
      <c r="M134" s="187" t="s">
        <v>19</v>
      </c>
      <c r="N134" s="188" t="s">
        <v>40</v>
      </c>
      <c r="O134" s="66"/>
      <c r="P134" s="189">
        <f>O134*H134</f>
        <v>0</v>
      </c>
      <c r="Q134" s="189">
        <v>1.3270000000000001E-2</v>
      </c>
      <c r="R134" s="189">
        <f>Q134*H134</f>
        <v>1.3270000000000001E-2</v>
      </c>
      <c r="S134" s="189">
        <v>0</v>
      </c>
      <c r="T134" s="190">
        <f>S134*H134</f>
        <v>0</v>
      </c>
      <c r="U134" s="36"/>
      <c r="V134" s="36"/>
      <c r="W134" s="36"/>
      <c r="X134" s="36"/>
      <c r="Y134" s="36"/>
      <c r="Z134" s="36"/>
      <c r="AA134" s="36"/>
      <c r="AB134" s="36"/>
      <c r="AC134" s="36"/>
      <c r="AD134" s="36"/>
      <c r="AE134" s="36"/>
      <c r="AR134" s="191" t="s">
        <v>542</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542</v>
      </c>
      <c r="BM134" s="191" t="s">
        <v>3574</v>
      </c>
    </row>
    <row r="135" spans="1:65" s="2" customFormat="1" ht="10.199999999999999">
      <c r="A135" s="36"/>
      <c r="B135" s="37"/>
      <c r="C135" s="38"/>
      <c r="D135" s="193" t="s">
        <v>152</v>
      </c>
      <c r="E135" s="38"/>
      <c r="F135" s="194" t="s">
        <v>3575</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2" customFormat="1" ht="16.5" customHeight="1">
      <c r="A136" s="36"/>
      <c r="B136" s="37"/>
      <c r="C136" s="180" t="s">
        <v>664</v>
      </c>
      <c r="D136" s="180" t="s">
        <v>146</v>
      </c>
      <c r="E136" s="181" t="s">
        <v>3576</v>
      </c>
      <c r="F136" s="182" t="s">
        <v>3577</v>
      </c>
      <c r="G136" s="183" t="s">
        <v>2285</v>
      </c>
      <c r="H136" s="184">
        <v>1</v>
      </c>
      <c r="I136" s="185"/>
      <c r="J136" s="186">
        <f>ROUND(I136*H136,2)</f>
        <v>0</v>
      </c>
      <c r="K136" s="182" t="s">
        <v>150</v>
      </c>
      <c r="L136" s="41"/>
      <c r="M136" s="187" t="s">
        <v>19</v>
      </c>
      <c r="N136" s="188" t="s">
        <v>40</v>
      </c>
      <c r="O136" s="66"/>
      <c r="P136" s="189">
        <f>O136*H136</f>
        <v>0</v>
      </c>
      <c r="Q136" s="189">
        <v>6.4999999999999997E-4</v>
      </c>
      <c r="R136" s="189">
        <f>Q136*H136</f>
        <v>6.4999999999999997E-4</v>
      </c>
      <c r="S136" s="189">
        <v>0</v>
      </c>
      <c r="T136" s="190">
        <f>S136*H136</f>
        <v>0</v>
      </c>
      <c r="U136" s="36"/>
      <c r="V136" s="36"/>
      <c r="W136" s="36"/>
      <c r="X136" s="36"/>
      <c r="Y136" s="36"/>
      <c r="Z136" s="36"/>
      <c r="AA136" s="36"/>
      <c r="AB136" s="36"/>
      <c r="AC136" s="36"/>
      <c r="AD136" s="36"/>
      <c r="AE136" s="36"/>
      <c r="AR136" s="191" t="s">
        <v>542</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542</v>
      </c>
      <c r="BM136" s="191" t="s">
        <v>3578</v>
      </c>
    </row>
    <row r="137" spans="1:65" s="2" customFormat="1" ht="10.199999999999999">
      <c r="A137" s="36"/>
      <c r="B137" s="37"/>
      <c r="C137" s="38"/>
      <c r="D137" s="193" t="s">
        <v>152</v>
      </c>
      <c r="E137" s="38"/>
      <c r="F137" s="194" t="s">
        <v>3579</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2" customFormat="1" ht="21.75" customHeight="1">
      <c r="A138" s="36"/>
      <c r="B138" s="37"/>
      <c r="C138" s="180" t="s">
        <v>669</v>
      </c>
      <c r="D138" s="180" t="s">
        <v>146</v>
      </c>
      <c r="E138" s="181" t="s">
        <v>3580</v>
      </c>
      <c r="F138" s="182" t="s">
        <v>3581</v>
      </c>
      <c r="G138" s="183" t="s">
        <v>653</v>
      </c>
      <c r="H138" s="184">
        <v>1</v>
      </c>
      <c r="I138" s="185"/>
      <c r="J138" s="186">
        <f>ROUND(I138*H138,2)</f>
        <v>0</v>
      </c>
      <c r="K138" s="182" t="s">
        <v>150</v>
      </c>
      <c r="L138" s="41"/>
      <c r="M138" s="187" t="s">
        <v>19</v>
      </c>
      <c r="N138" s="188" t="s">
        <v>40</v>
      </c>
      <c r="O138" s="66"/>
      <c r="P138" s="189">
        <f>O138*H138</f>
        <v>0</v>
      </c>
      <c r="Q138" s="189">
        <v>6.8000000000000005E-4</v>
      </c>
      <c r="R138" s="189">
        <f>Q138*H138</f>
        <v>6.8000000000000005E-4</v>
      </c>
      <c r="S138" s="189">
        <v>0</v>
      </c>
      <c r="T138" s="190">
        <f>S138*H138</f>
        <v>0</v>
      </c>
      <c r="U138" s="36"/>
      <c r="V138" s="36"/>
      <c r="W138" s="36"/>
      <c r="X138" s="36"/>
      <c r="Y138" s="36"/>
      <c r="Z138" s="36"/>
      <c r="AA138" s="36"/>
      <c r="AB138" s="36"/>
      <c r="AC138" s="36"/>
      <c r="AD138" s="36"/>
      <c r="AE138" s="36"/>
      <c r="AR138" s="191" t="s">
        <v>542</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542</v>
      </c>
      <c r="BM138" s="191" t="s">
        <v>3582</v>
      </c>
    </row>
    <row r="139" spans="1:65" s="2" customFormat="1" ht="10.199999999999999">
      <c r="A139" s="36"/>
      <c r="B139" s="37"/>
      <c r="C139" s="38"/>
      <c r="D139" s="193" t="s">
        <v>152</v>
      </c>
      <c r="E139" s="38"/>
      <c r="F139" s="194" t="s">
        <v>3583</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2" customFormat="1" ht="21.75" customHeight="1">
      <c r="A140" s="36"/>
      <c r="B140" s="37"/>
      <c r="C140" s="180" t="s">
        <v>674</v>
      </c>
      <c r="D140" s="180" t="s">
        <v>146</v>
      </c>
      <c r="E140" s="181" t="s">
        <v>3584</v>
      </c>
      <c r="F140" s="182" t="s">
        <v>3585</v>
      </c>
      <c r="G140" s="183" t="s">
        <v>2285</v>
      </c>
      <c r="H140" s="184">
        <v>5</v>
      </c>
      <c r="I140" s="185"/>
      <c r="J140" s="186">
        <f>ROUND(I140*H140,2)</f>
        <v>0</v>
      </c>
      <c r="K140" s="182" t="s">
        <v>19</v>
      </c>
      <c r="L140" s="41"/>
      <c r="M140" s="187" t="s">
        <v>19</v>
      </c>
      <c r="N140" s="188" t="s">
        <v>41</v>
      </c>
      <c r="O140" s="66"/>
      <c r="P140" s="189">
        <f>O140*H140</f>
        <v>0</v>
      </c>
      <c r="Q140" s="189">
        <v>3.48E-3</v>
      </c>
      <c r="R140" s="189">
        <f>Q140*H140</f>
        <v>1.7399999999999999E-2</v>
      </c>
      <c r="S140" s="189">
        <v>0</v>
      </c>
      <c r="T140" s="190">
        <f>S140*H140</f>
        <v>0</v>
      </c>
      <c r="U140" s="36"/>
      <c r="V140" s="36"/>
      <c r="W140" s="36"/>
      <c r="X140" s="36"/>
      <c r="Y140" s="36"/>
      <c r="Z140" s="36"/>
      <c r="AA140" s="36"/>
      <c r="AB140" s="36"/>
      <c r="AC140" s="36"/>
      <c r="AD140" s="36"/>
      <c r="AE140" s="36"/>
      <c r="AR140" s="191" t="s">
        <v>542</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78</v>
      </c>
      <c r="BK140" s="192">
        <f>ROUND(I140*H140,2)</f>
        <v>0</v>
      </c>
      <c r="BL140" s="19" t="s">
        <v>542</v>
      </c>
      <c r="BM140" s="191" t="s">
        <v>3586</v>
      </c>
    </row>
    <row r="141" spans="1:65" s="2" customFormat="1" ht="16.5" customHeight="1">
      <c r="A141" s="36"/>
      <c r="B141" s="37"/>
      <c r="C141" s="231" t="s">
        <v>679</v>
      </c>
      <c r="D141" s="231" t="s">
        <v>195</v>
      </c>
      <c r="E141" s="232" t="s">
        <v>3587</v>
      </c>
      <c r="F141" s="233" t="s">
        <v>3588</v>
      </c>
      <c r="G141" s="234" t="s">
        <v>1916</v>
      </c>
      <c r="H141" s="235">
        <v>3</v>
      </c>
      <c r="I141" s="236"/>
      <c r="J141" s="237">
        <f>ROUND(I141*H141,2)</f>
        <v>0</v>
      </c>
      <c r="K141" s="233" t="s">
        <v>19</v>
      </c>
      <c r="L141" s="238"/>
      <c r="M141" s="239" t="s">
        <v>19</v>
      </c>
      <c r="N141" s="240" t="s">
        <v>41</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684</v>
      </c>
      <c r="AT141" s="191" t="s">
        <v>195</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78</v>
      </c>
      <c r="BK141" s="192">
        <f>ROUND(I141*H141,2)</f>
        <v>0</v>
      </c>
      <c r="BL141" s="19" t="s">
        <v>542</v>
      </c>
      <c r="BM141" s="191" t="s">
        <v>3589</v>
      </c>
    </row>
    <row r="142" spans="1:65" s="2" customFormat="1" ht="16.5" customHeight="1">
      <c r="A142" s="36"/>
      <c r="B142" s="37"/>
      <c r="C142" s="231" t="s">
        <v>684</v>
      </c>
      <c r="D142" s="231" t="s">
        <v>195</v>
      </c>
      <c r="E142" s="232" t="s">
        <v>3590</v>
      </c>
      <c r="F142" s="233" t="s">
        <v>3591</v>
      </c>
      <c r="G142" s="234" t="s">
        <v>1916</v>
      </c>
      <c r="H142" s="235">
        <v>2</v>
      </c>
      <c r="I142" s="236"/>
      <c r="J142" s="237">
        <f>ROUND(I142*H142,2)</f>
        <v>0</v>
      </c>
      <c r="K142" s="233" t="s">
        <v>19</v>
      </c>
      <c r="L142" s="238"/>
      <c r="M142" s="239" t="s">
        <v>19</v>
      </c>
      <c r="N142" s="240"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684</v>
      </c>
      <c r="AT142" s="191" t="s">
        <v>195</v>
      </c>
      <c r="AU142" s="191" t="s">
        <v>78</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542</v>
      </c>
      <c r="BM142" s="191" t="s">
        <v>3592</v>
      </c>
    </row>
    <row r="143" spans="1:65" s="2" customFormat="1" ht="24.15" customHeight="1">
      <c r="A143" s="36"/>
      <c r="B143" s="37"/>
      <c r="C143" s="180" t="s">
        <v>689</v>
      </c>
      <c r="D143" s="180" t="s">
        <v>146</v>
      </c>
      <c r="E143" s="181" t="s">
        <v>3593</v>
      </c>
      <c r="F143" s="182" t="s">
        <v>3594</v>
      </c>
      <c r="G143" s="183" t="s">
        <v>184</v>
      </c>
      <c r="H143" s="184">
        <v>0.53600000000000003</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542</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542</v>
      </c>
      <c r="BM143" s="191" t="s">
        <v>3595</v>
      </c>
    </row>
    <row r="144" spans="1:65" s="2" customFormat="1" ht="10.199999999999999">
      <c r="A144" s="36"/>
      <c r="B144" s="37"/>
      <c r="C144" s="38"/>
      <c r="D144" s="193" t="s">
        <v>152</v>
      </c>
      <c r="E144" s="38"/>
      <c r="F144" s="194" t="s">
        <v>3596</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2" customFormat="1" ht="22.8" customHeight="1">
      <c r="B145" s="164"/>
      <c r="C145" s="165"/>
      <c r="D145" s="166" t="s">
        <v>68</v>
      </c>
      <c r="E145" s="178" t="s">
        <v>3597</v>
      </c>
      <c r="F145" s="178" t="s">
        <v>3598</v>
      </c>
      <c r="G145" s="165"/>
      <c r="H145" s="165"/>
      <c r="I145" s="168"/>
      <c r="J145" s="179">
        <f>BK145</f>
        <v>0</v>
      </c>
      <c r="K145" s="165"/>
      <c r="L145" s="170"/>
      <c r="M145" s="171"/>
      <c r="N145" s="172"/>
      <c r="O145" s="172"/>
      <c r="P145" s="173">
        <f>SUM(P146:P167)</f>
        <v>0</v>
      </c>
      <c r="Q145" s="172"/>
      <c r="R145" s="173">
        <f>SUM(R146:R167)</f>
        <v>0.12822</v>
      </c>
      <c r="S145" s="172"/>
      <c r="T145" s="174">
        <f>SUM(T146:T167)</f>
        <v>0</v>
      </c>
      <c r="AR145" s="175" t="s">
        <v>78</v>
      </c>
      <c r="AT145" s="176" t="s">
        <v>68</v>
      </c>
      <c r="AU145" s="176" t="s">
        <v>74</v>
      </c>
      <c r="AY145" s="175" t="s">
        <v>144</v>
      </c>
      <c r="BK145" s="177">
        <f>SUM(BK146:BK167)</f>
        <v>0</v>
      </c>
    </row>
    <row r="146" spans="1:65" s="2" customFormat="1" ht="16.5" customHeight="1">
      <c r="A146" s="36"/>
      <c r="B146" s="37"/>
      <c r="C146" s="180" t="s">
        <v>694</v>
      </c>
      <c r="D146" s="180" t="s">
        <v>146</v>
      </c>
      <c r="E146" s="181" t="s">
        <v>3599</v>
      </c>
      <c r="F146" s="182" t="s">
        <v>3600</v>
      </c>
      <c r="G146" s="183" t="s">
        <v>250</v>
      </c>
      <c r="H146" s="184">
        <v>5</v>
      </c>
      <c r="I146" s="185"/>
      <c r="J146" s="186">
        <f>ROUND(I146*H146,2)</f>
        <v>0</v>
      </c>
      <c r="K146" s="182" t="s">
        <v>150</v>
      </c>
      <c r="L146" s="41"/>
      <c r="M146" s="187" t="s">
        <v>19</v>
      </c>
      <c r="N146" s="188" t="s">
        <v>41</v>
      </c>
      <c r="O146" s="66"/>
      <c r="P146" s="189">
        <f>O146*H146</f>
        <v>0</v>
      </c>
      <c r="Q146" s="189">
        <v>1.2700000000000001E-3</v>
      </c>
      <c r="R146" s="189">
        <f>Q146*H146</f>
        <v>6.3500000000000006E-3</v>
      </c>
      <c r="S146" s="189">
        <v>0</v>
      </c>
      <c r="T146" s="190">
        <f>S146*H146</f>
        <v>0</v>
      </c>
      <c r="U146" s="36"/>
      <c r="V146" s="36"/>
      <c r="W146" s="36"/>
      <c r="X146" s="36"/>
      <c r="Y146" s="36"/>
      <c r="Z146" s="36"/>
      <c r="AA146" s="36"/>
      <c r="AB146" s="36"/>
      <c r="AC146" s="36"/>
      <c r="AD146" s="36"/>
      <c r="AE146" s="36"/>
      <c r="AR146" s="191" t="s">
        <v>542</v>
      </c>
      <c r="AT146" s="191" t="s">
        <v>146</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78</v>
      </c>
      <c r="BK146" s="192">
        <f>ROUND(I146*H146,2)</f>
        <v>0</v>
      </c>
      <c r="BL146" s="19" t="s">
        <v>542</v>
      </c>
      <c r="BM146" s="191" t="s">
        <v>3601</v>
      </c>
    </row>
    <row r="147" spans="1:65" s="2" customFormat="1" ht="10.199999999999999">
      <c r="A147" s="36"/>
      <c r="B147" s="37"/>
      <c r="C147" s="38"/>
      <c r="D147" s="193" t="s">
        <v>152</v>
      </c>
      <c r="E147" s="38"/>
      <c r="F147" s="194" t="s">
        <v>3602</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699</v>
      </c>
      <c r="D148" s="180" t="s">
        <v>146</v>
      </c>
      <c r="E148" s="181" t="s">
        <v>3603</v>
      </c>
      <c r="F148" s="182" t="s">
        <v>3604</v>
      </c>
      <c r="G148" s="183" t="s">
        <v>250</v>
      </c>
      <c r="H148" s="184">
        <v>40</v>
      </c>
      <c r="I148" s="185"/>
      <c r="J148" s="186">
        <f>ROUND(I148*H148,2)</f>
        <v>0</v>
      </c>
      <c r="K148" s="182" t="s">
        <v>150</v>
      </c>
      <c r="L148" s="41"/>
      <c r="M148" s="187" t="s">
        <v>19</v>
      </c>
      <c r="N148" s="188" t="s">
        <v>40</v>
      </c>
      <c r="O148" s="66"/>
      <c r="P148" s="189">
        <f>O148*H148</f>
        <v>0</v>
      </c>
      <c r="Q148" s="189">
        <v>1.5900000000000001E-3</v>
      </c>
      <c r="R148" s="189">
        <f>Q148*H148</f>
        <v>6.3600000000000004E-2</v>
      </c>
      <c r="S148" s="189">
        <v>0</v>
      </c>
      <c r="T148" s="190">
        <f>S148*H148</f>
        <v>0</v>
      </c>
      <c r="U148" s="36"/>
      <c r="V148" s="36"/>
      <c r="W148" s="36"/>
      <c r="X148" s="36"/>
      <c r="Y148" s="36"/>
      <c r="Z148" s="36"/>
      <c r="AA148" s="36"/>
      <c r="AB148" s="36"/>
      <c r="AC148" s="36"/>
      <c r="AD148" s="36"/>
      <c r="AE148" s="36"/>
      <c r="AR148" s="191" t="s">
        <v>542</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542</v>
      </c>
      <c r="BM148" s="191" t="s">
        <v>3605</v>
      </c>
    </row>
    <row r="149" spans="1:65" s="2" customFormat="1" ht="10.199999999999999">
      <c r="A149" s="36"/>
      <c r="B149" s="37"/>
      <c r="C149" s="38"/>
      <c r="D149" s="193" t="s">
        <v>152</v>
      </c>
      <c r="E149" s="38"/>
      <c r="F149" s="194" t="s">
        <v>3606</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21.75" customHeight="1">
      <c r="A150" s="36"/>
      <c r="B150" s="37"/>
      <c r="C150" s="180" t="s">
        <v>709</v>
      </c>
      <c r="D150" s="180" t="s">
        <v>146</v>
      </c>
      <c r="E150" s="181" t="s">
        <v>3607</v>
      </c>
      <c r="F150" s="182" t="s">
        <v>3608</v>
      </c>
      <c r="G150" s="183" t="s">
        <v>250</v>
      </c>
      <c r="H150" s="184">
        <v>10</v>
      </c>
      <c r="I150" s="185"/>
      <c r="J150" s="186">
        <f>ROUND(I150*H150,2)</f>
        <v>0</v>
      </c>
      <c r="K150" s="182" t="s">
        <v>150</v>
      </c>
      <c r="L150" s="41"/>
      <c r="M150" s="187" t="s">
        <v>19</v>
      </c>
      <c r="N150" s="188" t="s">
        <v>40</v>
      </c>
      <c r="O150" s="66"/>
      <c r="P150" s="189">
        <f>O150*H150</f>
        <v>0</v>
      </c>
      <c r="Q150" s="189">
        <v>6.0000000000000002E-5</v>
      </c>
      <c r="R150" s="189">
        <f>Q150*H150</f>
        <v>6.0000000000000006E-4</v>
      </c>
      <c r="S150" s="189">
        <v>0</v>
      </c>
      <c r="T150" s="190">
        <f>S150*H150</f>
        <v>0</v>
      </c>
      <c r="U150" s="36"/>
      <c r="V150" s="36"/>
      <c r="W150" s="36"/>
      <c r="X150" s="36"/>
      <c r="Y150" s="36"/>
      <c r="Z150" s="36"/>
      <c r="AA150" s="36"/>
      <c r="AB150" s="36"/>
      <c r="AC150" s="36"/>
      <c r="AD150" s="36"/>
      <c r="AE150" s="36"/>
      <c r="AR150" s="191" t="s">
        <v>542</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542</v>
      </c>
      <c r="BM150" s="191" t="s">
        <v>3609</v>
      </c>
    </row>
    <row r="151" spans="1:65" s="2" customFormat="1" ht="10.199999999999999">
      <c r="A151" s="36"/>
      <c r="B151" s="37"/>
      <c r="C151" s="38"/>
      <c r="D151" s="193" t="s">
        <v>152</v>
      </c>
      <c r="E151" s="38"/>
      <c r="F151" s="194" t="s">
        <v>3610</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2" customFormat="1" ht="16.5" customHeight="1">
      <c r="A152" s="36"/>
      <c r="B152" s="37"/>
      <c r="C152" s="180" t="s">
        <v>716</v>
      </c>
      <c r="D152" s="180" t="s">
        <v>146</v>
      </c>
      <c r="E152" s="181" t="s">
        <v>3611</v>
      </c>
      <c r="F152" s="182" t="s">
        <v>3612</v>
      </c>
      <c r="G152" s="183" t="s">
        <v>653</v>
      </c>
      <c r="H152" s="184">
        <v>1</v>
      </c>
      <c r="I152" s="185"/>
      <c r="J152" s="186">
        <f>ROUND(I152*H152,2)</f>
        <v>0</v>
      </c>
      <c r="K152" s="182" t="s">
        <v>150</v>
      </c>
      <c r="L152" s="41"/>
      <c r="M152" s="187" t="s">
        <v>19</v>
      </c>
      <c r="N152" s="188" t="s">
        <v>41</v>
      </c>
      <c r="O152" s="66"/>
      <c r="P152" s="189">
        <f>O152*H152</f>
        <v>0</v>
      </c>
      <c r="Q152" s="189">
        <v>3.0000000000000001E-5</v>
      </c>
      <c r="R152" s="189">
        <f>Q152*H152</f>
        <v>3.0000000000000001E-5</v>
      </c>
      <c r="S152" s="189">
        <v>0</v>
      </c>
      <c r="T152" s="190">
        <f>S152*H152</f>
        <v>0</v>
      </c>
      <c r="U152" s="36"/>
      <c r="V152" s="36"/>
      <c r="W152" s="36"/>
      <c r="X152" s="36"/>
      <c r="Y152" s="36"/>
      <c r="Z152" s="36"/>
      <c r="AA152" s="36"/>
      <c r="AB152" s="36"/>
      <c r="AC152" s="36"/>
      <c r="AD152" s="36"/>
      <c r="AE152" s="36"/>
      <c r="AR152" s="191" t="s">
        <v>542</v>
      </c>
      <c r="AT152" s="191" t="s">
        <v>146</v>
      </c>
      <c r="AU152" s="191" t="s">
        <v>78</v>
      </c>
      <c r="AY152" s="19" t="s">
        <v>144</v>
      </c>
      <c r="BE152" s="192">
        <f>IF(N152="základní",J152,0)</f>
        <v>0</v>
      </c>
      <c r="BF152" s="192">
        <f>IF(N152="snížená",J152,0)</f>
        <v>0</v>
      </c>
      <c r="BG152" s="192">
        <f>IF(N152="zákl. přenesená",J152,0)</f>
        <v>0</v>
      </c>
      <c r="BH152" s="192">
        <f>IF(N152="sníž. přenesená",J152,0)</f>
        <v>0</v>
      </c>
      <c r="BI152" s="192">
        <f>IF(N152="nulová",J152,0)</f>
        <v>0</v>
      </c>
      <c r="BJ152" s="19" t="s">
        <v>78</v>
      </c>
      <c r="BK152" s="192">
        <f>ROUND(I152*H152,2)</f>
        <v>0</v>
      </c>
      <c r="BL152" s="19" t="s">
        <v>542</v>
      </c>
      <c r="BM152" s="191" t="s">
        <v>3613</v>
      </c>
    </row>
    <row r="153" spans="1:65" s="2" customFormat="1" ht="10.199999999999999">
      <c r="A153" s="36"/>
      <c r="B153" s="37"/>
      <c r="C153" s="38"/>
      <c r="D153" s="193" t="s">
        <v>152</v>
      </c>
      <c r="E153" s="38"/>
      <c r="F153" s="194" t="s">
        <v>3614</v>
      </c>
      <c r="G153" s="38"/>
      <c r="H153" s="38"/>
      <c r="I153" s="195"/>
      <c r="J153" s="38"/>
      <c r="K153" s="38"/>
      <c r="L153" s="41"/>
      <c r="M153" s="196"/>
      <c r="N153" s="197"/>
      <c r="O153" s="66"/>
      <c r="P153" s="66"/>
      <c r="Q153" s="66"/>
      <c r="R153" s="66"/>
      <c r="S153" s="66"/>
      <c r="T153" s="67"/>
      <c r="U153" s="36"/>
      <c r="V153" s="36"/>
      <c r="W153" s="36"/>
      <c r="X153" s="36"/>
      <c r="Y153" s="36"/>
      <c r="Z153" s="36"/>
      <c r="AA153" s="36"/>
      <c r="AB153" s="36"/>
      <c r="AC153" s="36"/>
      <c r="AD153" s="36"/>
      <c r="AE153" s="36"/>
      <c r="AT153" s="19" t="s">
        <v>152</v>
      </c>
      <c r="AU153" s="19" t="s">
        <v>78</v>
      </c>
    </row>
    <row r="154" spans="1:65" s="2" customFormat="1" ht="16.5" customHeight="1">
      <c r="A154" s="36"/>
      <c r="B154" s="37"/>
      <c r="C154" s="180" t="s">
        <v>723</v>
      </c>
      <c r="D154" s="180" t="s">
        <v>146</v>
      </c>
      <c r="E154" s="181" t="s">
        <v>3615</v>
      </c>
      <c r="F154" s="182" t="s">
        <v>3616</v>
      </c>
      <c r="G154" s="183" t="s">
        <v>653</v>
      </c>
      <c r="H154" s="184">
        <v>4</v>
      </c>
      <c r="I154" s="185"/>
      <c r="J154" s="186">
        <f>ROUND(I154*H154,2)</f>
        <v>0</v>
      </c>
      <c r="K154" s="182" t="s">
        <v>150</v>
      </c>
      <c r="L154" s="41"/>
      <c r="M154" s="187" t="s">
        <v>19</v>
      </c>
      <c r="N154" s="188" t="s">
        <v>41</v>
      </c>
      <c r="O154" s="66"/>
      <c r="P154" s="189">
        <f>O154*H154</f>
        <v>0</v>
      </c>
      <c r="Q154" s="189">
        <v>5.0000000000000002E-5</v>
      </c>
      <c r="R154" s="189">
        <f>Q154*H154</f>
        <v>2.0000000000000001E-4</v>
      </c>
      <c r="S154" s="189">
        <v>0</v>
      </c>
      <c r="T154" s="190">
        <f>S154*H154</f>
        <v>0</v>
      </c>
      <c r="U154" s="36"/>
      <c r="V154" s="36"/>
      <c r="W154" s="36"/>
      <c r="X154" s="36"/>
      <c r="Y154" s="36"/>
      <c r="Z154" s="36"/>
      <c r="AA154" s="36"/>
      <c r="AB154" s="36"/>
      <c r="AC154" s="36"/>
      <c r="AD154" s="36"/>
      <c r="AE154" s="36"/>
      <c r="AR154" s="191" t="s">
        <v>542</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78</v>
      </c>
      <c r="BK154" s="192">
        <f>ROUND(I154*H154,2)</f>
        <v>0</v>
      </c>
      <c r="BL154" s="19" t="s">
        <v>542</v>
      </c>
      <c r="BM154" s="191" t="s">
        <v>3617</v>
      </c>
    </row>
    <row r="155" spans="1:65" s="2" customFormat="1" ht="10.199999999999999">
      <c r="A155" s="36"/>
      <c r="B155" s="37"/>
      <c r="C155" s="38"/>
      <c r="D155" s="193" t="s">
        <v>152</v>
      </c>
      <c r="E155" s="38"/>
      <c r="F155" s="194" t="s">
        <v>3618</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2" customFormat="1" ht="16.5" customHeight="1">
      <c r="A156" s="36"/>
      <c r="B156" s="37"/>
      <c r="C156" s="180" t="s">
        <v>730</v>
      </c>
      <c r="D156" s="180" t="s">
        <v>146</v>
      </c>
      <c r="E156" s="181" t="s">
        <v>3619</v>
      </c>
      <c r="F156" s="182" t="s">
        <v>3620</v>
      </c>
      <c r="G156" s="183" t="s">
        <v>653</v>
      </c>
      <c r="H156" s="184">
        <v>4</v>
      </c>
      <c r="I156" s="185"/>
      <c r="J156" s="186">
        <f>ROUND(I156*H156,2)</f>
        <v>0</v>
      </c>
      <c r="K156" s="182" t="s">
        <v>150</v>
      </c>
      <c r="L156" s="41"/>
      <c r="M156" s="187" t="s">
        <v>19</v>
      </c>
      <c r="N156" s="188" t="s">
        <v>40</v>
      </c>
      <c r="O156" s="66"/>
      <c r="P156" s="189">
        <f>O156*H156</f>
        <v>0</v>
      </c>
      <c r="Q156" s="189">
        <v>6.0000000000000002E-5</v>
      </c>
      <c r="R156" s="189">
        <f>Q156*H156</f>
        <v>2.4000000000000001E-4</v>
      </c>
      <c r="S156" s="189">
        <v>0</v>
      </c>
      <c r="T156" s="190">
        <f>S156*H156</f>
        <v>0</v>
      </c>
      <c r="U156" s="36"/>
      <c r="V156" s="36"/>
      <c r="W156" s="36"/>
      <c r="X156" s="36"/>
      <c r="Y156" s="36"/>
      <c r="Z156" s="36"/>
      <c r="AA156" s="36"/>
      <c r="AB156" s="36"/>
      <c r="AC156" s="36"/>
      <c r="AD156" s="36"/>
      <c r="AE156" s="36"/>
      <c r="AR156" s="191" t="s">
        <v>542</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542</v>
      </c>
      <c r="BM156" s="191" t="s">
        <v>3621</v>
      </c>
    </row>
    <row r="157" spans="1:65" s="2" customFormat="1" ht="10.199999999999999">
      <c r="A157" s="36"/>
      <c r="B157" s="37"/>
      <c r="C157" s="38"/>
      <c r="D157" s="193" t="s">
        <v>152</v>
      </c>
      <c r="E157" s="38"/>
      <c r="F157" s="194" t="s">
        <v>3622</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2" customFormat="1" ht="16.5" customHeight="1">
      <c r="A158" s="36"/>
      <c r="B158" s="37"/>
      <c r="C158" s="180" t="s">
        <v>744</v>
      </c>
      <c r="D158" s="180" t="s">
        <v>146</v>
      </c>
      <c r="E158" s="181" t="s">
        <v>3623</v>
      </c>
      <c r="F158" s="182" t="s">
        <v>3624</v>
      </c>
      <c r="G158" s="183" t="s">
        <v>250</v>
      </c>
      <c r="H158" s="184">
        <v>45</v>
      </c>
      <c r="I158" s="185"/>
      <c r="J158" s="186">
        <f>ROUND(I158*H158,2)</f>
        <v>0</v>
      </c>
      <c r="K158" s="182" t="s">
        <v>150</v>
      </c>
      <c r="L158" s="41"/>
      <c r="M158" s="187" t="s">
        <v>19</v>
      </c>
      <c r="N158" s="188" t="s">
        <v>41</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542</v>
      </c>
      <c r="AT158" s="191" t="s">
        <v>146</v>
      </c>
      <c r="AU158" s="191" t="s">
        <v>78</v>
      </c>
      <c r="AY158" s="19" t="s">
        <v>144</v>
      </c>
      <c r="BE158" s="192">
        <f>IF(N158="základní",J158,0)</f>
        <v>0</v>
      </c>
      <c r="BF158" s="192">
        <f>IF(N158="snížená",J158,0)</f>
        <v>0</v>
      </c>
      <c r="BG158" s="192">
        <f>IF(N158="zákl. přenesená",J158,0)</f>
        <v>0</v>
      </c>
      <c r="BH158" s="192">
        <f>IF(N158="sníž. přenesená",J158,0)</f>
        <v>0</v>
      </c>
      <c r="BI158" s="192">
        <f>IF(N158="nulová",J158,0)</f>
        <v>0</v>
      </c>
      <c r="BJ158" s="19" t="s">
        <v>78</v>
      </c>
      <c r="BK158" s="192">
        <f>ROUND(I158*H158,2)</f>
        <v>0</v>
      </c>
      <c r="BL158" s="19" t="s">
        <v>542</v>
      </c>
      <c r="BM158" s="191" t="s">
        <v>3625</v>
      </c>
    </row>
    <row r="159" spans="1:65" s="2" customFormat="1" ht="10.199999999999999">
      <c r="A159" s="36"/>
      <c r="B159" s="37"/>
      <c r="C159" s="38"/>
      <c r="D159" s="193" t="s">
        <v>152</v>
      </c>
      <c r="E159" s="38"/>
      <c r="F159" s="194" t="s">
        <v>3626</v>
      </c>
      <c r="G159" s="38"/>
      <c r="H159" s="38"/>
      <c r="I159" s="195"/>
      <c r="J159" s="38"/>
      <c r="K159" s="38"/>
      <c r="L159" s="41"/>
      <c r="M159" s="196"/>
      <c r="N159" s="197"/>
      <c r="O159" s="66"/>
      <c r="P159" s="66"/>
      <c r="Q159" s="66"/>
      <c r="R159" s="66"/>
      <c r="S159" s="66"/>
      <c r="T159" s="67"/>
      <c r="U159" s="36"/>
      <c r="V159" s="36"/>
      <c r="W159" s="36"/>
      <c r="X159" s="36"/>
      <c r="Y159" s="36"/>
      <c r="Z159" s="36"/>
      <c r="AA159" s="36"/>
      <c r="AB159" s="36"/>
      <c r="AC159" s="36"/>
      <c r="AD159" s="36"/>
      <c r="AE159" s="36"/>
      <c r="AT159" s="19" t="s">
        <v>152</v>
      </c>
      <c r="AU159" s="19" t="s">
        <v>78</v>
      </c>
    </row>
    <row r="160" spans="1:65" s="2" customFormat="1" ht="24.15" customHeight="1">
      <c r="A160" s="36"/>
      <c r="B160" s="37"/>
      <c r="C160" s="180" t="s">
        <v>766</v>
      </c>
      <c r="D160" s="180" t="s">
        <v>146</v>
      </c>
      <c r="E160" s="181" t="s">
        <v>3627</v>
      </c>
      <c r="F160" s="182" t="s">
        <v>3628</v>
      </c>
      <c r="G160" s="183" t="s">
        <v>250</v>
      </c>
      <c r="H160" s="184">
        <v>40</v>
      </c>
      <c r="I160" s="185"/>
      <c r="J160" s="186">
        <f>ROUND(I160*H160,2)</f>
        <v>0</v>
      </c>
      <c r="K160" s="182" t="s">
        <v>150</v>
      </c>
      <c r="L160" s="41"/>
      <c r="M160" s="187" t="s">
        <v>19</v>
      </c>
      <c r="N160" s="188" t="s">
        <v>40</v>
      </c>
      <c r="O160" s="66"/>
      <c r="P160" s="189">
        <f>O160*H160</f>
        <v>0</v>
      </c>
      <c r="Q160" s="189">
        <v>2.7999999999999998E-4</v>
      </c>
      <c r="R160" s="189">
        <f>Q160*H160</f>
        <v>1.1199999999999998E-2</v>
      </c>
      <c r="S160" s="189">
        <v>0</v>
      </c>
      <c r="T160" s="190">
        <f>S160*H160</f>
        <v>0</v>
      </c>
      <c r="U160" s="36"/>
      <c r="V160" s="36"/>
      <c r="W160" s="36"/>
      <c r="X160" s="36"/>
      <c r="Y160" s="36"/>
      <c r="Z160" s="36"/>
      <c r="AA160" s="36"/>
      <c r="AB160" s="36"/>
      <c r="AC160" s="36"/>
      <c r="AD160" s="36"/>
      <c r="AE160" s="36"/>
      <c r="AR160" s="191" t="s">
        <v>542</v>
      </c>
      <c r="AT160" s="191" t="s">
        <v>146</v>
      </c>
      <c r="AU160" s="191" t="s">
        <v>78</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542</v>
      </c>
      <c r="BM160" s="191" t="s">
        <v>3629</v>
      </c>
    </row>
    <row r="161" spans="1:65" s="2" customFormat="1" ht="10.199999999999999">
      <c r="A161" s="36"/>
      <c r="B161" s="37"/>
      <c r="C161" s="38"/>
      <c r="D161" s="193" t="s">
        <v>152</v>
      </c>
      <c r="E161" s="38"/>
      <c r="F161" s="194" t="s">
        <v>3630</v>
      </c>
      <c r="G161" s="38"/>
      <c r="H161" s="38"/>
      <c r="I161" s="195"/>
      <c r="J161" s="38"/>
      <c r="K161" s="38"/>
      <c r="L161" s="41"/>
      <c r="M161" s="196"/>
      <c r="N161" s="197"/>
      <c r="O161" s="66"/>
      <c r="P161" s="66"/>
      <c r="Q161" s="66"/>
      <c r="R161" s="66"/>
      <c r="S161" s="66"/>
      <c r="T161" s="67"/>
      <c r="U161" s="36"/>
      <c r="V161" s="36"/>
      <c r="W161" s="36"/>
      <c r="X161" s="36"/>
      <c r="Y161" s="36"/>
      <c r="Z161" s="36"/>
      <c r="AA161" s="36"/>
      <c r="AB161" s="36"/>
      <c r="AC161" s="36"/>
      <c r="AD161" s="36"/>
      <c r="AE161" s="36"/>
      <c r="AT161" s="19" t="s">
        <v>152</v>
      </c>
      <c r="AU161" s="19" t="s">
        <v>78</v>
      </c>
    </row>
    <row r="162" spans="1:65" s="2" customFormat="1" ht="24.15" customHeight="1">
      <c r="A162" s="36"/>
      <c r="B162" s="37"/>
      <c r="C162" s="180" t="s">
        <v>775</v>
      </c>
      <c r="D162" s="180" t="s">
        <v>146</v>
      </c>
      <c r="E162" s="181" t="s">
        <v>3631</v>
      </c>
      <c r="F162" s="182" t="s">
        <v>3632</v>
      </c>
      <c r="G162" s="183" t="s">
        <v>250</v>
      </c>
      <c r="H162" s="184">
        <v>100</v>
      </c>
      <c r="I162" s="185"/>
      <c r="J162" s="186">
        <f>ROUND(I162*H162,2)</f>
        <v>0</v>
      </c>
      <c r="K162" s="182" t="s">
        <v>150</v>
      </c>
      <c r="L162" s="41"/>
      <c r="M162" s="187" t="s">
        <v>19</v>
      </c>
      <c r="N162" s="188" t="s">
        <v>40</v>
      </c>
      <c r="O162" s="66"/>
      <c r="P162" s="189">
        <f>O162*H162</f>
        <v>0</v>
      </c>
      <c r="Q162" s="189">
        <v>4.6000000000000001E-4</v>
      </c>
      <c r="R162" s="189">
        <f>Q162*H162</f>
        <v>4.5999999999999999E-2</v>
      </c>
      <c r="S162" s="189">
        <v>0</v>
      </c>
      <c r="T162" s="190">
        <f>S162*H162</f>
        <v>0</v>
      </c>
      <c r="U162" s="36"/>
      <c r="V162" s="36"/>
      <c r="W162" s="36"/>
      <c r="X162" s="36"/>
      <c r="Y162" s="36"/>
      <c r="Z162" s="36"/>
      <c r="AA162" s="36"/>
      <c r="AB162" s="36"/>
      <c r="AC162" s="36"/>
      <c r="AD162" s="36"/>
      <c r="AE162" s="36"/>
      <c r="AR162" s="191" t="s">
        <v>542</v>
      </c>
      <c r="AT162" s="191" t="s">
        <v>146</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542</v>
      </c>
      <c r="BM162" s="191" t="s">
        <v>3633</v>
      </c>
    </row>
    <row r="163" spans="1:65" s="2" customFormat="1" ht="10.199999999999999">
      <c r="A163" s="36"/>
      <c r="B163" s="37"/>
      <c r="C163" s="38"/>
      <c r="D163" s="193" t="s">
        <v>152</v>
      </c>
      <c r="E163" s="38"/>
      <c r="F163" s="194" t="s">
        <v>3634</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2" customFormat="1" ht="16.5" customHeight="1">
      <c r="A164" s="36"/>
      <c r="B164" s="37"/>
      <c r="C164" s="180" t="s">
        <v>792</v>
      </c>
      <c r="D164" s="180" t="s">
        <v>146</v>
      </c>
      <c r="E164" s="181" t="s">
        <v>3635</v>
      </c>
      <c r="F164" s="182" t="s">
        <v>3636</v>
      </c>
      <c r="G164" s="183" t="s">
        <v>250</v>
      </c>
      <c r="H164" s="184">
        <v>1340</v>
      </c>
      <c r="I164" s="185"/>
      <c r="J164" s="186">
        <f>ROUND(I164*H164,2)</f>
        <v>0</v>
      </c>
      <c r="K164" s="182" t="s">
        <v>150</v>
      </c>
      <c r="L164" s="41"/>
      <c r="M164" s="187" t="s">
        <v>19</v>
      </c>
      <c r="N164" s="188" t="s">
        <v>41</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542</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78</v>
      </c>
      <c r="BK164" s="192">
        <f>ROUND(I164*H164,2)</f>
        <v>0</v>
      </c>
      <c r="BL164" s="19" t="s">
        <v>542</v>
      </c>
      <c r="BM164" s="191" t="s">
        <v>3637</v>
      </c>
    </row>
    <row r="165" spans="1:65" s="2" customFormat="1" ht="10.199999999999999">
      <c r="A165" s="36"/>
      <c r="B165" s="37"/>
      <c r="C165" s="38"/>
      <c r="D165" s="193" t="s">
        <v>152</v>
      </c>
      <c r="E165" s="38"/>
      <c r="F165" s="194" t="s">
        <v>3638</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2" customFormat="1" ht="24.15" customHeight="1">
      <c r="A166" s="36"/>
      <c r="B166" s="37"/>
      <c r="C166" s="180" t="s">
        <v>803</v>
      </c>
      <c r="D166" s="180" t="s">
        <v>146</v>
      </c>
      <c r="E166" s="181" t="s">
        <v>3639</v>
      </c>
      <c r="F166" s="182" t="s">
        <v>3640</v>
      </c>
      <c r="G166" s="183" t="s">
        <v>184</v>
      </c>
      <c r="H166" s="184">
        <v>0.128</v>
      </c>
      <c r="I166" s="185"/>
      <c r="J166" s="186">
        <f>ROUND(I166*H166,2)</f>
        <v>0</v>
      </c>
      <c r="K166" s="182" t="s">
        <v>150</v>
      </c>
      <c r="L166" s="41"/>
      <c r="M166" s="187" t="s">
        <v>19</v>
      </c>
      <c r="N166" s="188" t="s">
        <v>40</v>
      </c>
      <c r="O166" s="66"/>
      <c r="P166" s="189">
        <f>O166*H166</f>
        <v>0</v>
      </c>
      <c r="Q166" s="189">
        <v>0</v>
      </c>
      <c r="R166" s="189">
        <f>Q166*H166</f>
        <v>0</v>
      </c>
      <c r="S166" s="189">
        <v>0</v>
      </c>
      <c r="T166" s="190">
        <f>S166*H166</f>
        <v>0</v>
      </c>
      <c r="U166" s="36"/>
      <c r="V166" s="36"/>
      <c r="W166" s="36"/>
      <c r="X166" s="36"/>
      <c r="Y166" s="36"/>
      <c r="Z166" s="36"/>
      <c r="AA166" s="36"/>
      <c r="AB166" s="36"/>
      <c r="AC166" s="36"/>
      <c r="AD166" s="36"/>
      <c r="AE166" s="36"/>
      <c r="AR166" s="191" t="s">
        <v>542</v>
      </c>
      <c r="AT166" s="191" t="s">
        <v>146</v>
      </c>
      <c r="AU166" s="191" t="s">
        <v>78</v>
      </c>
      <c r="AY166" s="19" t="s">
        <v>144</v>
      </c>
      <c r="BE166" s="192">
        <f>IF(N166="základní",J166,0)</f>
        <v>0</v>
      </c>
      <c r="BF166" s="192">
        <f>IF(N166="snížená",J166,0)</f>
        <v>0</v>
      </c>
      <c r="BG166" s="192">
        <f>IF(N166="zákl. přenesená",J166,0)</f>
        <v>0</v>
      </c>
      <c r="BH166" s="192">
        <f>IF(N166="sníž. přenesená",J166,0)</f>
        <v>0</v>
      </c>
      <c r="BI166" s="192">
        <f>IF(N166="nulová",J166,0)</f>
        <v>0</v>
      </c>
      <c r="BJ166" s="19" t="s">
        <v>74</v>
      </c>
      <c r="BK166" s="192">
        <f>ROUND(I166*H166,2)</f>
        <v>0</v>
      </c>
      <c r="BL166" s="19" t="s">
        <v>542</v>
      </c>
      <c r="BM166" s="191" t="s">
        <v>3641</v>
      </c>
    </row>
    <row r="167" spans="1:65" s="2" customFormat="1" ht="10.199999999999999">
      <c r="A167" s="36"/>
      <c r="B167" s="37"/>
      <c r="C167" s="38"/>
      <c r="D167" s="193" t="s">
        <v>152</v>
      </c>
      <c r="E167" s="38"/>
      <c r="F167" s="194" t="s">
        <v>3642</v>
      </c>
      <c r="G167" s="38"/>
      <c r="H167" s="38"/>
      <c r="I167" s="195"/>
      <c r="J167" s="38"/>
      <c r="K167" s="38"/>
      <c r="L167" s="41"/>
      <c r="M167" s="196"/>
      <c r="N167" s="197"/>
      <c r="O167" s="66"/>
      <c r="P167" s="66"/>
      <c r="Q167" s="66"/>
      <c r="R167" s="66"/>
      <c r="S167" s="66"/>
      <c r="T167" s="67"/>
      <c r="U167" s="36"/>
      <c r="V167" s="36"/>
      <c r="W167" s="36"/>
      <c r="X167" s="36"/>
      <c r="Y167" s="36"/>
      <c r="Z167" s="36"/>
      <c r="AA167" s="36"/>
      <c r="AB167" s="36"/>
      <c r="AC167" s="36"/>
      <c r="AD167" s="36"/>
      <c r="AE167" s="36"/>
      <c r="AT167" s="19" t="s">
        <v>152</v>
      </c>
      <c r="AU167" s="19" t="s">
        <v>78</v>
      </c>
    </row>
    <row r="168" spans="1:65" s="12" customFormat="1" ht="22.8" customHeight="1">
      <c r="B168" s="164"/>
      <c r="C168" s="165"/>
      <c r="D168" s="166" t="s">
        <v>68</v>
      </c>
      <c r="E168" s="178" t="s">
        <v>3643</v>
      </c>
      <c r="F168" s="178" t="s">
        <v>3644</v>
      </c>
      <c r="G168" s="165"/>
      <c r="H168" s="165"/>
      <c r="I168" s="168"/>
      <c r="J168" s="179">
        <f>BK168</f>
        <v>0</v>
      </c>
      <c r="K168" s="165"/>
      <c r="L168" s="170"/>
      <c r="M168" s="171"/>
      <c r="N168" s="172"/>
      <c r="O168" s="172"/>
      <c r="P168" s="173">
        <f>SUM(P169:P197)</f>
        <v>0</v>
      </c>
      <c r="Q168" s="172"/>
      <c r="R168" s="173">
        <f>SUM(R169:R197)</f>
        <v>1.586914E-2</v>
      </c>
      <c r="S168" s="172"/>
      <c r="T168" s="174">
        <f>SUM(T169:T197)</f>
        <v>0</v>
      </c>
      <c r="AR168" s="175" t="s">
        <v>78</v>
      </c>
      <c r="AT168" s="176" t="s">
        <v>68</v>
      </c>
      <c r="AU168" s="176" t="s">
        <v>74</v>
      </c>
      <c r="AY168" s="175" t="s">
        <v>144</v>
      </c>
      <c r="BK168" s="177">
        <f>SUM(BK169:BK197)</f>
        <v>0</v>
      </c>
    </row>
    <row r="169" spans="1:65" s="2" customFormat="1" ht="16.5" customHeight="1">
      <c r="A169" s="36"/>
      <c r="B169" s="37"/>
      <c r="C169" s="180" t="s">
        <v>816</v>
      </c>
      <c r="D169" s="180" t="s">
        <v>146</v>
      </c>
      <c r="E169" s="181" t="s">
        <v>3645</v>
      </c>
      <c r="F169" s="182" t="s">
        <v>3646</v>
      </c>
      <c r="G169" s="183" t="s">
        <v>653</v>
      </c>
      <c r="H169" s="184">
        <v>8</v>
      </c>
      <c r="I169" s="185"/>
      <c r="J169" s="186">
        <f>ROUND(I169*H169,2)</f>
        <v>0</v>
      </c>
      <c r="K169" s="182" t="s">
        <v>150</v>
      </c>
      <c r="L169" s="41"/>
      <c r="M169" s="187" t="s">
        <v>19</v>
      </c>
      <c r="N169" s="188" t="s">
        <v>41</v>
      </c>
      <c r="O169" s="66"/>
      <c r="P169" s="189">
        <f>O169*H169</f>
        <v>0</v>
      </c>
      <c r="Q169" s="189">
        <v>2.7E-4</v>
      </c>
      <c r="R169" s="189">
        <f>Q169*H169</f>
        <v>2.16E-3</v>
      </c>
      <c r="S169" s="189">
        <v>0</v>
      </c>
      <c r="T169" s="190">
        <f>S169*H169</f>
        <v>0</v>
      </c>
      <c r="U169" s="36"/>
      <c r="V169" s="36"/>
      <c r="W169" s="36"/>
      <c r="X169" s="36"/>
      <c r="Y169" s="36"/>
      <c r="Z169" s="36"/>
      <c r="AA169" s="36"/>
      <c r="AB169" s="36"/>
      <c r="AC169" s="36"/>
      <c r="AD169" s="36"/>
      <c r="AE169" s="36"/>
      <c r="AR169" s="191" t="s">
        <v>542</v>
      </c>
      <c r="AT169" s="191" t="s">
        <v>146</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78</v>
      </c>
      <c r="BK169" s="192">
        <f>ROUND(I169*H169,2)</f>
        <v>0</v>
      </c>
      <c r="BL169" s="19" t="s">
        <v>542</v>
      </c>
      <c r="BM169" s="191" t="s">
        <v>3647</v>
      </c>
    </row>
    <row r="170" spans="1:65" s="2" customFormat="1" ht="10.199999999999999">
      <c r="A170" s="36"/>
      <c r="B170" s="37"/>
      <c r="C170" s="38"/>
      <c r="D170" s="193" t="s">
        <v>152</v>
      </c>
      <c r="E170" s="38"/>
      <c r="F170" s="194" t="s">
        <v>3648</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1.75" customHeight="1">
      <c r="A171" s="36"/>
      <c r="B171" s="37"/>
      <c r="C171" s="180" t="s">
        <v>822</v>
      </c>
      <c r="D171" s="180" t="s">
        <v>146</v>
      </c>
      <c r="E171" s="181" t="s">
        <v>3649</v>
      </c>
      <c r="F171" s="182" t="s">
        <v>3650</v>
      </c>
      <c r="G171" s="183" t="s">
        <v>653</v>
      </c>
      <c r="H171" s="184">
        <v>1</v>
      </c>
      <c r="I171" s="185"/>
      <c r="J171" s="186">
        <f>ROUND(I171*H171,2)</f>
        <v>0</v>
      </c>
      <c r="K171" s="182" t="s">
        <v>150</v>
      </c>
      <c r="L171" s="41"/>
      <c r="M171" s="187" t="s">
        <v>19</v>
      </c>
      <c r="N171" s="188" t="s">
        <v>41</v>
      </c>
      <c r="O171" s="66"/>
      <c r="P171" s="189">
        <f>O171*H171</f>
        <v>0</v>
      </c>
      <c r="Q171" s="189">
        <v>2.7999999999999998E-4</v>
      </c>
      <c r="R171" s="189">
        <f>Q171*H171</f>
        <v>2.7999999999999998E-4</v>
      </c>
      <c r="S171" s="189">
        <v>0</v>
      </c>
      <c r="T171" s="190">
        <f>S171*H171</f>
        <v>0</v>
      </c>
      <c r="U171" s="36"/>
      <c r="V171" s="36"/>
      <c r="W171" s="36"/>
      <c r="X171" s="36"/>
      <c r="Y171" s="36"/>
      <c r="Z171" s="36"/>
      <c r="AA171" s="36"/>
      <c r="AB171" s="36"/>
      <c r="AC171" s="36"/>
      <c r="AD171" s="36"/>
      <c r="AE171" s="36"/>
      <c r="AR171" s="191" t="s">
        <v>542</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78</v>
      </c>
      <c r="BK171" s="192">
        <f>ROUND(I171*H171,2)</f>
        <v>0</v>
      </c>
      <c r="BL171" s="19" t="s">
        <v>542</v>
      </c>
      <c r="BM171" s="191" t="s">
        <v>3651</v>
      </c>
    </row>
    <row r="172" spans="1:65" s="2" customFormat="1" ht="10.199999999999999">
      <c r="A172" s="36"/>
      <c r="B172" s="37"/>
      <c r="C172" s="38"/>
      <c r="D172" s="193" t="s">
        <v>152</v>
      </c>
      <c r="E172" s="38"/>
      <c r="F172" s="194" t="s">
        <v>3652</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2" customFormat="1" ht="16.5" customHeight="1">
      <c r="A173" s="36"/>
      <c r="B173" s="37"/>
      <c r="C173" s="231" t="s">
        <v>828</v>
      </c>
      <c r="D173" s="231" t="s">
        <v>195</v>
      </c>
      <c r="E173" s="232" t="s">
        <v>3653</v>
      </c>
      <c r="F173" s="233" t="s">
        <v>3654</v>
      </c>
      <c r="G173" s="234" t="s">
        <v>653</v>
      </c>
      <c r="H173" s="235">
        <v>1</v>
      </c>
      <c r="I173" s="236"/>
      <c r="J173" s="237">
        <f>ROUND(I173*H173,2)</f>
        <v>0</v>
      </c>
      <c r="K173" s="233" t="s">
        <v>19</v>
      </c>
      <c r="L173" s="238"/>
      <c r="M173" s="239" t="s">
        <v>19</v>
      </c>
      <c r="N173" s="240" t="s">
        <v>41</v>
      </c>
      <c r="O173" s="66"/>
      <c r="P173" s="189">
        <f>O173*H173</f>
        <v>0</v>
      </c>
      <c r="Q173" s="189">
        <v>1.1E-4</v>
      </c>
      <c r="R173" s="189">
        <f>Q173*H173</f>
        <v>1.1E-4</v>
      </c>
      <c r="S173" s="189">
        <v>0</v>
      </c>
      <c r="T173" s="190">
        <f>S173*H173</f>
        <v>0</v>
      </c>
      <c r="U173" s="36"/>
      <c r="V173" s="36"/>
      <c r="W173" s="36"/>
      <c r="X173" s="36"/>
      <c r="Y173" s="36"/>
      <c r="Z173" s="36"/>
      <c r="AA173" s="36"/>
      <c r="AB173" s="36"/>
      <c r="AC173" s="36"/>
      <c r="AD173" s="36"/>
      <c r="AE173" s="36"/>
      <c r="AR173" s="191" t="s">
        <v>684</v>
      </c>
      <c r="AT173" s="191" t="s">
        <v>195</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78</v>
      </c>
      <c r="BK173" s="192">
        <f>ROUND(I173*H173,2)</f>
        <v>0</v>
      </c>
      <c r="BL173" s="19" t="s">
        <v>542</v>
      </c>
      <c r="BM173" s="191" t="s">
        <v>3655</v>
      </c>
    </row>
    <row r="174" spans="1:65" s="2" customFormat="1" ht="16.5" customHeight="1">
      <c r="A174" s="36"/>
      <c r="B174" s="37"/>
      <c r="C174" s="180" t="s">
        <v>836</v>
      </c>
      <c r="D174" s="180" t="s">
        <v>146</v>
      </c>
      <c r="E174" s="181" t="s">
        <v>3656</v>
      </c>
      <c r="F174" s="182" t="s">
        <v>3657</v>
      </c>
      <c r="G174" s="183" t="s">
        <v>653</v>
      </c>
      <c r="H174" s="184">
        <v>2</v>
      </c>
      <c r="I174" s="185"/>
      <c r="J174" s="186">
        <f>ROUND(I174*H174,2)</f>
        <v>0</v>
      </c>
      <c r="K174" s="182" t="s">
        <v>150</v>
      </c>
      <c r="L174" s="41"/>
      <c r="M174" s="187" t="s">
        <v>19</v>
      </c>
      <c r="N174" s="188" t="s">
        <v>40</v>
      </c>
      <c r="O174" s="66"/>
      <c r="P174" s="189">
        <f>O174*H174</f>
        <v>0</v>
      </c>
      <c r="Q174" s="189">
        <v>5.2999999999999998E-4</v>
      </c>
      <c r="R174" s="189">
        <f>Q174*H174</f>
        <v>1.06E-3</v>
      </c>
      <c r="S174" s="189">
        <v>0</v>
      </c>
      <c r="T174" s="190">
        <f>S174*H174</f>
        <v>0</v>
      </c>
      <c r="U174" s="36"/>
      <c r="V174" s="36"/>
      <c r="W174" s="36"/>
      <c r="X174" s="36"/>
      <c r="Y174" s="36"/>
      <c r="Z174" s="36"/>
      <c r="AA174" s="36"/>
      <c r="AB174" s="36"/>
      <c r="AC174" s="36"/>
      <c r="AD174" s="36"/>
      <c r="AE174" s="36"/>
      <c r="AR174" s="191" t="s">
        <v>542</v>
      </c>
      <c r="AT174" s="191" t="s">
        <v>146</v>
      </c>
      <c r="AU174" s="191" t="s">
        <v>78</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542</v>
      </c>
      <c r="BM174" s="191" t="s">
        <v>3658</v>
      </c>
    </row>
    <row r="175" spans="1:65" s="2" customFormat="1" ht="10.199999999999999">
      <c r="A175" s="36"/>
      <c r="B175" s="37"/>
      <c r="C175" s="38"/>
      <c r="D175" s="193" t="s">
        <v>152</v>
      </c>
      <c r="E175" s="38"/>
      <c r="F175" s="194" t="s">
        <v>3659</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152</v>
      </c>
      <c r="AU175" s="19" t="s">
        <v>78</v>
      </c>
    </row>
    <row r="176" spans="1:65" s="2" customFormat="1" ht="16.5" customHeight="1">
      <c r="A176" s="36"/>
      <c r="B176" s="37"/>
      <c r="C176" s="180" t="s">
        <v>843</v>
      </c>
      <c r="D176" s="180" t="s">
        <v>146</v>
      </c>
      <c r="E176" s="181" t="s">
        <v>3660</v>
      </c>
      <c r="F176" s="182" t="s">
        <v>3661</v>
      </c>
      <c r="G176" s="183" t="s">
        <v>653</v>
      </c>
      <c r="H176" s="184">
        <v>1</v>
      </c>
      <c r="I176" s="185"/>
      <c r="J176" s="186">
        <f>ROUND(I176*H176,2)</f>
        <v>0</v>
      </c>
      <c r="K176" s="182" t="s">
        <v>150</v>
      </c>
      <c r="L176" s="41"/>
      <c r="M176" s="187" t="s">
        <v>19</v>
      </c>
      <c r="N176" s="188" t="s">
        <v>41</v>
      </c>
      <c r="O176" s="66"/>
      <c r="P176" s="189">
        <f>O176*H176</f>
        <v>0</v>
      </c>
      <c r="Q176" s="189">
        <v>3.6000000000000002E-4</v>
      </c>
      <c r="R176" s="189">
        <f>Q176*H176</f>
        <v>3.6000000000000002E-4</v>
      </c>
      <c r="S176" s="189">
        <v>0</v>
      </c>
      <c r="T176" s="190">
        <f>S176*H176</f>
        <v>0</v>
      </c>
      <c r="U176" s="36"/>
      <c r="V176" s="36"/>
      <c r="W176" s="36"/>
      <c r="X176" s="36"/>
      <c r="Y176" s="36"/>
      <c r="Z176" s="36"/>
      <c r="AA176" s="36"/>
      <c r="AB176" s="36"/>
      <c r="AC176" s="36"/>
      <c r="AD176" s="36"/>
      <c r="AE176" s="36"/>
      <c r="AR176" s="191" t="s">
        <v>542</v>
      </c>
      <c r="AT176" s="191" t="s">
        <v>146</v>
      </c>
      <c r="AU176" s="191" t="s">
        <v>78</v>
      </c>
      <c r="AY176" s="19" t="s">
        <v>144</v>
      </c>
      <c r="BE176" s="192">
        <f>IF(N176="základní",J176,0)</f>
        <v>0</v>
      </c>
      <c r="BF176" s="192">
        <f>IF(N176="snížená",J176,0)</f>
        <v>0</v>
      </c>
      <c r="BG176" s="192">
        <f>IF(N176="zákl. přenesená",J176,0)</f>
        <v>0</v>
      </c>
      <c r="BH176" s="192">
        <f>IF(N176="sníž. přenesená",J176,0)</f>
        <v>0</v>
      </c>
      <c r="BI176" s="192">
        <f>IF(N176="nulová",J176,0)</f>
        <v>0</v>
      </c>
      <c r="BJ176" s="19" t="s">
        <v>78</v>
      </c>
      <c r="BK176" s="192">
        <f>ROUND(I176*H176,2)</f>
        <v>0</v>
      </c>
      <c r="BL176" s="19" t="s">
        <v>542</v>
      </c>
      <c r="BM176" s="191" t="s">
        <v>3662</v>
      </c>
    </row>
    <row r="177" spans="1:65" s="2" customFormat="1" ht="10.199999999999999">
      <c r="A177" s="36"/>
      <c r="B177" s="37"/>
      <c r="C177" s="38"/>
      <c r="D177" s="193" t="s">
        <v>152</v>
      </c>
      <c r="E177" s="38"/>
      <c r="F177" s="194" t="s">
        <v>3663</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152</v>
      </c>
      <c r="AU177" s="19" t="s">
        <v>78</v>
      </c>
    </row>
    <row r="178" spans="1:65" s="2" customFormat="1" ht="16.5" customHeight="1">
      <c r="A178" s="36"/>
      <c r="B178" s="37"/>
      <c r="C178" s="180" t="s">
        <v>852</v>
      </c>
      <c r="D178" s="180" t="s">
        <v>146</v>
      </c>
      <c r="E178" s="181" t="s">
        <v>3664</v>
      </c>
      <c r="F178" s="182" t="s">
        <v>3665</v>
      </c>
      <c r="G178" s="183" t="s">
        <v>653</v>
      </c>
      <c r="H178" s="184">
        <v>4</v>
      </c>
      <c r="I178" s="185"/>
      <c r="J178" s="186">
        <f>ROUND(I178*H178,2)</f>
        <v>0</v>
      </c>
      <c r="K178" s="182" t="s">
        <v>150</v>
      </c>
      <c r="L178" s="41"/>
      <c r="M178" s="187" t="s">
        <v>19</v>
      </c>
      <c r="N178" s="188" t="s">
        <v>40</v>
      </c>
      <c r="O178" s="66"/>
      <c r="P178" s="189">
        <f>O178*H178</f>
        <v>0</v>
      </c>
      <c r="Q178" s="189">
        <v>4.4000000000000002E-4</v>
      </c>
      <c r="R178" s="189">
        <f>Q178*H178</f>
        <v>1.7600000000000001E-3</v>
      </c>
      <c r="S178" s="189">
        <v>0</v>
      </c>
      <c r="T178" s="190">
        <f>S178*H178</f>
        <v>0</v>
      </c>
      <c r="U178" s="36"/>
      <c r="V178" s="36"/>
      <c r="W178" s="36"/>
      <c r="X178" s="36"/>
      <c r="Y178" s="36"/>
      <c r="Z178" s="36"/>
      <c r="AA178" s="36"/>
      <c r="AB178" s="36"/>
      <c r="AC178" s="36"/>
      <c r="AD178" s="36"/>
      <c r="AE178" s="36"/>
      <c r="AR178" s="191" t="s">
        <v>542</v>
      </c>
      <c r="AT178" s="191" t="s">
        <v>146</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542</v>
      </c>
      <c r="BM178" s="191" t="s">
        <v>3666</v>
      </c>
    </row>
    <row r="179" spans="1:65" s="2" customFormat="1" ht="10.199999999999999">
      <c r="A179" s="36"/>
      <c r="B179" s="37"/>
      <c r="C179" s="38"/>
      <c r="D179" s="193" t="s">
        <v>152</v>
      </c>
      <c r="E179" s="38"/>
      <c r="F179" s="194" t="s">
        <v>3667</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152</v>
      </c>
      <c r="AU179" s="19" t="s">
        <v>78</v>
      </c>
    </row>
    <row r="180" spans="1:65" s="2" customFormat="1" ht="16.5" customHeight="1">
      <c r="A180" s="36"/>
      <c r="B180" s="37"/>
      <c r="C180" s="180" t="s">
        <v>873</v>
      </c>
      <c r="D180" s="180" t="s">
        <v>146</v>
      </c>
      <c r="E180" s="181" t="s">
        <v>3668</v>
      </c>
      <c r="F180" s="182" t="s">
        <v>3669</v>
      </c>
      <c r="G180" s="183" t="s">
        <v>653</v>
      </c>
      <c r="H180" s="184">
        <v>1</v>
      </c>
      <c r="I180" s="185"/>
      <c r="J180" s="186">
        <f>ROUND(I180*H180,2)</f>
        <v>0</v>
      </c>
      <c r="K180" s="182" t="s">
        <v>150</v>
      </c>
      <c r="L180" s="41"/>
      <c r="M180" s="187" t="s">
        <v>19</v>
      </c>
      <c r="N180" s="188" t="s">
        <v>41</v>
      </c>
      <c r="O180" s="66"/>
      <c r="P180" s="189">
        <f>O180*H180</f>
        <v>0</v>
      </c>
      <c r="Q180" s="189">
        <v>2.4000000000000001E-4</v>
      </c>
      <c r="R180" s="189">
        <f>Q180*H180</f>
        <v>2.4000000000000001E-4</v>
      </c>
      <c r="S180" s="189">
        <v>0</v>
      </c>
      <c r="T180" s="190">
        <f>S180*H180</f>
        <v>0</v>
      </c>
      <c r="U180" s="36"/>
      <c r="V180" s="36"/>
      <c r="W180" s="36"/>
      <c r="X180" s="36"/>
      <c r="Y180" s="36"/>
      <c r="Z180" s="36"/>
      <c r="AA180" s="36"/>
      <c r="AB180" s="36"/>
      <c r="AC180" s="36"/>
      <c r="AD180" s="36"/>
      <c r="AE180" s="36"/>
      <c r="AR180" s="191" t="s">
        <v>542</v>
      </c>
      <c r="AT180" s="191" t="s">
        <v>146</v>
      </c>
      <c r="AU180" s="191" t="s">
        <v>78</v>
      </c>
      <c r="AY180" s="19" t="s">
        <v>144</v>
      </c>
      <c r="BE180" s="192">
        <f>IF(N180="základní",J180,0)</f>
        <v>0</v>
      </c>
      <c r="BF180" s="192">
        <f>IF(N180="snížená",J180,0)</f>
        <v>0</v>
      </c>
      <c r="BG180" s="192">
        <f>IF(N180="zákl. přenesená",J180,0)</f>
        <v>0</v>
      </c>
      <c r="BH180" s="192">
        <f>IF(N180="sníž. přenesená",J180,0)</f>
        <v>0</v>
      </c>
      <c r="BI180" s="192">
        <f>IF(N180="nulová",J180,0)</f>
        <v>0</v>
      </c>
      <c r="BJ180" s="19" t="s">
        <v>78</v>
      </c>
      <c r="BK180" s="192">
        <f>ROUND(I180*H180,2)</f>
        <v>0</v>
      </c>
      <c r="BL180" s="19" t="s">
        <v>542</v>
      </c>
      <c r="BM180" s="191" t="s">
        <v>3670</v>
      </c>
    </row>
    <row r="181" spans="1:65" s="2" customFormat="1" ht="10.199999999999999">
      <c r="A181" s="36"/>
      <c r="B181" s="37"/>
      <c r="C181" s="38"/>
      <c r="D181" s="193" t="s">
        <v>152</v>
      </c>
      <c r="E181" s="38"/>
      <c r="F181" s="194" t="s">
        <v>3671</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152</v>
      </c>
      <c r="AU181" s="19" t="s">
        <v>78</v>
      </c>
    </row>
    <row r="182" spans="1:65" s="2" customFormat="1" ht="16.5" customHeight="1">
      <c r="A182" s="36"/>
      <c r="B182" s="37"/>
      <c r="C182" s="180" t="s">
        <v>880</v>
      </c>
      <c r="D182" s="180" t="s">
        <v>146</v>
      </c>
      <c r="E182" s="181" t="s">
        <v>3672</v>
      </c>
      <c r="F182" s="182" t="s">
        <v>3673</v>
      </c>
      <c r="G182" s="183" t="s">
        <v>653</v>
      </c>
      <c r="H182" s="184">
        <v>10</v>
      </c>
      <c r="I182" s="185"/>
      <c r="J182" s="186">
        <f>ROUND(I182*H182,2)</f>
        <v>0</v>
      </c>
      <c r="K182" s="182" t="s">
        <v>150</v>
      </c>
      <c r="L182" s="41"/>
      <c r="M182" s="187" t="s">
        <v>19</v>
      </c>
      <c r="N182" s="188" t="s">
        <v>41</v>
      </c>
      <c r="O182" s="66"/>
      <c r="P182" s="189">
        <f>O182*H182</f>
        <v>0</v>
      </c>
      <c r="Q182" s="189">
        <v>2.2000000000000001E-4</v>
      </c>
      <c r="R182" s="189">
        <f>Q182*H182</f>
        <v>2.2000000000000001E-3</v>
      </c>
      <c r="S182" s="189">
        <v>0</v>
      </c>
      <c r="T182" s="190">
        <f>S182*H182</f>
        <v>0</v>
      </c>
      <c r="U182" s="36"/>
      <c r="V182" s="36"/>
      <c r="W182" s="36"/>
      <c r="X182" s="36"/>
      <c r="Y182" s="36"/>
      <c r="Z182" s="36"/>
      <c r="AA182" s="36"/>
      <c r="AB182" s="36"/>
      <c r="AC182" s="36"/>
      <c r="AD182" s="36"/>
      <c r="AE182" s="36"/>
      <c r="AR182" s="191" t="s">
        <v>542</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78</v>
      </c>
      <c r="BK182" s="192">
        <f>ROUND(I182*H182,2)</f>
        <v>0</v>
      </c>
      <c r="BL182" s="19" t="s">
        <v>542</v>
      </c>
      <c r="BM182" s="191" t="s">
        <v>3674</v>
      </c>
    </row>
    <row r="183" spans="1:65" s="2" customFormat="1" ht="10.199999999999999">
      <c r="A183" s="36"/>
      <c r="B183" s="37"/>
      <c r="C183" s="38"/>
      <c r="D183" s="193" t="s">
        <v>152</v>
      </c>
      <c r="E183" s="38"/>
      <c r="F183" s="194" t="s">
        <v>3675</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2" customFormat="1" ht="16.5" customHeight="1">
      <c r="A184" s="36"/>
      <c r="B184" s="37"/>
      <c r="C184" s="180" t="s">
        <v>886</v>
      </c>
      <c r="D184" s="180" t="s">
        <v>146</v>
      </c>
      <c r="E184" s="181" t="s">
        <v>3676</v>
      </c>
      <c r="F184" s="182" t="s">
        <v>3677</v>
      </c>
      <c r="G184" s="183" t="s">
        <v>653</v>
      </c>
      <c r="H184" s="184">
        <v>2</v>
      </c>
      <c r="I184" s="185"/>
      <c r="J184" s="186">
        <f>ROUND(I184*H184,2)</f>
        <v>0</v>
      </c>
      <c r="K184" s="182" t="s">
        <v>150</v>
      </c>
      <c r="L184" s="41"/>
      <c r="M184" s="187" t="s">
        <v>19</v>
      </c>
      <c r="N184" s="188" t="s">
        <v>40</v>
      </c>
      <c r="O184" s="66"/>
      <c r="P184" s="189">
        <f>O184*H184</f>
        <v>0</v>
      </c>
      <c r="Q184" s="189">
        <v>5.6957000000000004E-4</v>
      </c>
      <c r="R184" s="189">
        <f>Q184*H184</f>
        <v>1.1391400000000001E-3</v>
      </c>
      <c r="S184" s="189">
        <v>0</v>
      </c>
      <c r="T184" s="190">
        <f>S184*H184</f>
        <v>0</v>
      </c>
      <c r="U184" s="36"/>
      <c r="V184" s="36"/>
      <c r="W184" s="36"/>
      <c r="X184" s="36"/>
      <c r="Y184" s="36"/>
      <c r="Z184" s="36"/>
      <c r="AA184" s="36"/>
      <c r="AB184" s="36"/>
      <c r="AC184" s="36"/>
      <c r="AD184" s="36"/>
      <c r="AE184" s="36"/>
      <c r="AR184" s="191" t="s">
        <v>542</v>
      </c>
      <c r="AT184" s="191" t="s">
        <v>146</v>
      </c>
      <c r="AU184" s="191" t="s">
        <v>78</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542</v>
      </c>
      <c r="BM184" s="191" t="s">
        <v>3678</v>
      </c>
    </row>
    <row r="185" spans="1:65" s="2" customFormat="1" ht="10.199999999999999">
      <c r="A185" s="36"/>
      <c r="B185" s="37"/>
      <c r="C185" s="38"/>
      <c r="D185" s="193" t="s">
        <v>152</v>
      </c>
      <c r="E185" s="38"/>
      <c r="F185" s="194" t="s">
        <v>3679</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152</v>
      </c>
      <c r="AU185" s="19" t="s">
        <v>78</v>
      </c>
    </row>
    <row r="186" spans="1:65" s="2" customFormat="1" ht="16.5" customHeight="1">
      <c r="A186" s="36"/>
      <c r="B186" s="37"/>
      <c r="C186" s="180" t="s">
        <v>898</v>
      </c>
      <c r="D186" s="180" t="s">
        <v>146</v>
      </c>
      <c r="E186" s="181" t="s">
        <v>3680</v>
      </c>
      <c r="F186" s="182" t="s">
        <v>3681</v>
      </c>
      <c r="G186" s="183" t="s">
        <v>653</v>
      </c>
      <c r="H186" s="184">
        <v>2</v>
      </c>
      <c r="I186" s="185"/>
      <c r="J186" s="186">
        <f>ROUND(I186*H186,2)</f>
        <v>0</v>
      </c>
      <c r="K186" s="182" t="s">
        <v>150</v>
      </c>
      <c r="L186" s="41"/>
      <c r="M186" s="187" t="s">
        <v>19</v>
      </c>
      <c r="N186" s="188" t="s">
        <v>41</v>
      </c>
      <c r="O186" s="66"/>
      <c r="P186" s="189">
        <f>O186*H186</f>
        <v>0</v>
      </c>
      <c r="Q186" s="189">
        <v>5.0000000000000001E-4</v>
      </c>
      <c r="R186" s="189">
        <f>Q186*H186</f>
        <v>1E-3</v>
      </c>
      <c r="S186" s="189">
        <v>0</v>
      </c>
      <c r="T186" s="190">
        <f>S186*H186</f>
        <v>0</v>
      </c>
      <c r="U186" s="36"/>
      <c r="V186" s="36"/>
      <c r="W186" s="36"/>
      <c r="X186" s="36"/>
      <c r="Y186" s="36"/>
      <c r="Z186" s="36"/>
      <c r="AA186" s="36"/>
      <c r="AB186" s="36"/>
      <c r="AC186" s="36"/>
      <c r="AD186" s="36"/>
      <c r="AE186" s="36"/>
      <c r="AR186" s="191" t="s">
        <v>542</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78</v>
      </c>
      <c r="BK186" s="192">
        <f>ROUND(I186*H186,2)</f>
        <v>0</v>
      </c>
      <c r="BL186" s="19" t="s">
        <v>542</v>
      </c>
      <c r="BM186" s="191" t="s">
        <v>3682</v>
      </c>
    </row>
    <row r="187" spans="1:65" s="2" customFormat="1" ht="10.199999999999999">
      <c r="A187" s="36"/>
      <c r="B187" s="37"/>
      <c r="C187" s="38"/>
      <c r="D187" s="193" t="s">
        <v>152</v>
      </c>
      <c r="E187" s="38"/>
      <c r="F187" s="194" t="s">
        <v>3683</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2" customFormat="1" ht="16.5" customHeight="1">
      <c r="A188" s="36"/>
      <c r="B188" s="37"/>
      <c r="C188" s="180" t="s">
        <v>907</v>
      </c>
      <c r="D188" s="180" t="s">
        <v>146</v>
      </c>
      <c r="E188" s="181" t="s">
        <v>3684</v>
      </c>
      <c r="F188" s="182" t="s">
        <v>3685</v>
      </c>
      <c r="G188" s="183" t="s">
        <v>653</v>
      </c>
      <c r="H188" s="184">
        <v>4</v>
      </c>
      <c r="I188" s="185"/>
      <c r="J188" s="186">
        <f>ROUND(I188*H188,2)</f>
        <v>0</v>
      </c>
      <c r="K188" s="182" t="s">
        <v>150</v>
      </c>
      <c r="L188" s="41"/>
      <c r="M188" s="187" t="s">
        <v>19</v>
      </c>
      <c r="N188" s="188" t="s">
        <v>40</v>
      </c>
      <c r="O188" s="66"/>
      <c r="P188" s="189">
        <f>O188*H188</f>
        <v>0</v>
      </c>
      <c r="Q188" s="189">
        <v>6.9999999999999999E-4</v>
      </c>
      <c r="R188" s="189">
        <f>Q188*H188</f>
        <v>2.8E-3</v>
      </c>
      <c r="S188" s="189">
        <v>0</v>
      </c>
      <c r="T188" s="190">
        <f>S188*H188</f>
        <v>0</v>
      </c>
      <c r="U188" s="36"/>
      <c r="V188" s="36"/>
      <c r="W188" s="36"/>
      <c r="X188" s="36"/>
      <c r="Y188" s="36"/>
      <c r="Z188" s="36"/>
      <c r="AA188" s="36"/>
      <c r="AB188" s="36"/>
      <c r="AC188" s="36"/>
      <c r="AD188" s="36"/>
      <c r="AE188" s="36"/>
      <c r="AR188" s="191" t="s">
        <v>542</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542</v>
      </c>
      <c r="BM188" s="191" t="s">
        <v>3686</v>
      </c>
    </row>
    <row r="189" spans="1:65" s="2" customFormat="1" ht="10.199999999999999">
      <c r="A189" s="36"/>
      <c r="B189" s="37"/>
      <c r="C189" s="38"/>
      <c r="D189" s="193" t="s">
        <v>152</v>
      </c>
      <c r="E189" s="38"/>
      <c r="F189" s="194" t="s">
        <v>3687</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21.75" customHeight="1">
      <c r="A190" s="36"/>
      <c r="B190" s="37"/>
      <c r="C190" s="180" t="s">
        <v>913</v>
      </c>
      <c r="D190" s="180" t="s">
        <v>146</v>
      </c>
      <c r="E190" s="181" t="s">
        <v>3688</v>
      </c>
      <c r="F190" s="182" t="s">
        <v>3689</v>
      </c>
      <c r="G190" s="183" t="s">
        <v>653</v>
      </c>
      <c r="H190" s="184">
        <v>1</v>
      </c>
      <c r="I190" s="185"/>
      <c r="J190" s="186">
        <f>ROUND(I190*H190,2)</f>
        <v>0</v>
      </c>
      <c r="K190" s="182" t="s">
        <v>150</v>
      </c>
      <c r="L190" s="41"/>
      <c r="M190" s="187" t="s">
        <v>19</v>
      </c>
      <c r="N190" s="188" t="s">
        <v>40</v>
      </c>
      <c r="O190" s="66"/>
      <c r="P190" s="189">
        <f>O190*H190</f>
        <v>0</v>
      </c>
      <c r="Q190" s="189">
        <v>1.47E-3</v>
      </c>
      <c r="R190" s="189">
        <f>Q190*H190</f>
        <v>1.47E-3</v>
      </c>
      <c r="S190" s="189">
        <v>0</v>
      </c>
      <c r="T190" s="190">
        <f>S190*H190</f>
        <v>0</v>
      </c>
      <c r="U190" s="36"/>
      <c r="V190" s="36"/>
      <c r="W190" s="36"/>
      <c r="X190" s="36"/>
      <c r="Y190" s="36"/>
      <c r="Z190" s="36"/>
      <c r="AA190" s="36"/>
      <c r="AB190" s="36"/>
      <c r="AC190" s="36"/>
      <c r="AD190" s="36"/>
      <c r="AE190" s="36"/>
      <c r="AR190" s="191" t="s">
        <v>542</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542</v>
      </c>
      <c r="BM190" s="191" t="s">
        <v>3690</v>
      </c>
    </row>
    <row r="191" spans="1:65" s="2" customFormat="1" ht="10.199999999999999">
      <c r="A191" s="36"/>
      <c r="B191" s="37"/>
      <c r="C191" s="38"/>
      <c r="D191" s="193" t="s">
        <v>152</v>
      </c>
      <c r="E191" s="38"/>
      <c r="F191" s="194" t="s">
        <v>3691</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2" customFormat="1" ht="16.5" customHeight="1">
      <c r="A192" s="36"/>
      <c r="B192" s="37"/>
      <c r="C192" s="180" t="s">
        <v>918</v>
      </c>
      <c r="D192" s="180" t="s">
        <v>146</v>
      </c>
      <c r="E192" s="181" t="s">
        <v>3692</v>
      </c>
      <c r="F192" s="182" t="s">
        <v>3693</v>
      </c>
      <c r="G192" s="183" t="s">
        <v>653</v>
      </c>
      <c r="H192" s="184">
        <v>1</v>
      </c>
      <c r="I192" s="185"/>
      <c r="J192" s="186">
        <f>ROUND(I192*H192,2)</f>
        <v>0</v>
      </c>
      <c r="K192" s="182" t="s">
        <v>150</v>
      </c>
      <c r="L192" s="41"/>
      <c r="M192" s="187" t="s">
        <v>19</v>
      </c>
      <c r="N192" s="188" t="s">
        <v>40</v>
      </c>
      <c r="O192" s="66"/>
      <c r="P192" s="189">
        <f>O192*H192</f>
        <v>0</v>
      </c>
      <c r="Q192" s="189">
        <v>8.4999999999999995E-4</v>
      </c>
      <c r="R192" s="189">
        <f>Q192*H192</f>
        <v>8.4999999999999995E-4</v>
      </c>
      <c r="S192" s="189">
        <v>0</v>
      </c>
      <c r="T192" s="190">
        <f>S192*H192</f>
        <v>0</v>
      </c>
      <c r="U192" s="36"/>
      <c r="V192" s="36"/>
      <c r="W192" s="36"/>
      <c r="X192" s="36"/>
      <c r="Y192" s="36"/>
      <c r="Z192" s="36"/>
      <c r="AA192" s="36"/>
      <c r="AB192" s="36"/>
      <c r="AC192" s="36"/>
      <c r="AD192" s="36"/>
      <c r="AE192" s="36"/>
      <c r="AR192" s="191" t="s">
        <v>542</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542</v>
      </c>
      <c r="BM192" s="191" t="s">
        <v>3694</v>
      </c>
    </row>
    <row r="193" spans="1:65" s="2" customFormat="1" ht="10.199999999999999">
      <c r="A193" s="36"/>
      <c r="B193" s="37"/>
      <c r="C193" s="38"/>
      <c r="D193" s="193" t="s">
        <v>152</v>
      </c>
      <c r="E193" s="38"/>
      <c r="F193" s="194" t="s">
        <v>3695</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2" customFormat="1" ht="16.5" customHeight="1">
      <c r="A194" s="36"/>
      <c r="B194" s="37"/>
      <c r="C194" s="180" t="s">
        <v>923</v>
      </c>
      <c r="D194" s="180" t="s">
        <v>146</v>
      </c>
      <c r="E194" s="181" t="s">
        <v>3696</v>
      </c>
      <c r="F194" s="182" t="s">
        <v>3697</v>
      </c>
      <c r="G194" s="183" t="s">
        <v>653</v>
      </c>
      <c r="H194" s="184">
        <v>1</v>
      </c>
      <c r="I194" s="185"/>
      <c r="J194" s="186">
        <f>ROUND(I194*H194,2)</f>
        <v>0</v>
      </c>
      <c r="K194" s="182" t="s">
        <v>3698</v>
      </c>
      <c r="L194" s="41"/>
      <c r="M194" s="187" t="s">
        <v>19</v>
      </c>
      <c r="N194" s="188" t="s">
        <v>40</v>
      </c>
      <c r="O194" s="66"/>
      <c r="P194" s="189">
        <f>O194*H194</f>
        <v>0</v>
      </c>
      <c r="Q194" s="189">
        <v>2.4000000000000001E-4</v>
      </c>
      <c r="R194" s="189">
        <f>Q194*H194</f>
        <v>2.4000000000000001E-4</v>
      </c>
      <c r="S194" s="189">
        <v>0</v>
      </c>
      <c r="T194" s="190">
        <f>S194*H194</f>
        <v>0</v>
      </c>
      <c r="U194" s="36"/>
      <c r="V194" s="36"/>
      <c r="W194" s="36"/>
      <c r="X194" s="36"/>
      <c r="Y194" s="36"/>
      <c r="Z194" s="36"/>
      <c r="AA194" s="36"/>
      <c r="AB194" s="36"/>
      <c r="AC194" s="36"/>
      <c r="AD194" s="36"/>
      <c r="AE194" s="36"/>
      <c r="AR194" s="191" t="s">
        <v>542</v>
      </c>
      <c r="AT194" s="191" t="s">
        <v>146</v>
      </c>
      <c r="AU194" s="191" t="s">
        <v>78</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542</v>
      </c>
      <c r="BM194" s="191" t="s">
        <v>3699</v>
      </c>
    </row>
    <row r="195" spans="1:65" s="2" customFormat="1" ht="16.5" customHeight="1">
      <c r="A195" s="36"/>
      <c r="B195" s="37"/>
      <c r="C195" s="231" t="s">
        <v>934</v>
      </c>
      <c r="D195" s="231" t="s">
        <v>195</v>
      </c>
      <c r="E195" s="232" t="s">
        <v>3700</v>
      </c>
      <c r="F195" s="233" t="s">
        <v>3701</v>
      </c>
      <c r="G195" s="234" t="s">
        <v>653</v>
      </c>
      <c r="H195" s="235">
        <v>1</v>
      </c>
      <c r="I195" s="236"/>
      <c r="J195" s="237">
        <f>ROUND(I195*H195,2)</f>
        <v>0</v>
      </c>
      <c r="K195" s="233" t="s">
        <v>3698</v>
      </c>
      <c r="L195" s="238"/>
      <c r="M195" s="239" t="s">
        <v>19</v>
      </c>
      <c r="N195" s="240" t="s">
        <v>40</v>
      </c>
      <c r="O195" s="66"/>
      <c r="P195" s="189">
        <f>O195*H195</f>
        <v>0</v>
      </c>
      <c r="Q195" s="189">
        <v>2.0000000000000001E-4</v>
      </c>
      <c r="R195" s="189">
        <f>Q195*H195</f>
        <v>2.0000000000000001E-4</v>
      </c>
      <c r="S195" s="189">
        <v>0</v>
      </c>
      <c r="T195" s="190">
        <f>S195*H195</f>
        <v>0</v>
      </c>
      <c r="U195" s="36"/>
      <c r="V195" s="36"/>
      <c r="W195" s="36"/>
      <c r="X195" s="36"/>
      <c r="Y195" s="36"/>
      <c r="Z195" s="36"/>
      <c r="AA195" s="36"/>
      <c r="AB195" s="36"/>
      <c r="AC195" s="36"/>
      <c r="AD195" s="36"/>
      <c r="AE195" s="36"/>
      <c r="AR195" s="191" t="s">
        <v>684</v>
      </c>
      <c r="AT195" s="191" t="s">
        <v>195</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542</v>
      </c>
      <c r="BM195" s="191" t="s">
        <v>3702</v>
      </c>
    </row>
    <row r="196" spans="1:65" s="2" customFormat="1" ht="24.15" customHeight="1">
      <c r="A196" s="36"/>
      <c r="B196" s="37"/>
      <c r="C196" s="180" t="s">
        <v>946</v>
      </c>
      <c r="D196" s="180" t="s">
        <v>146</v>
      </c>
      <c r="E196" s="181" t="s">
        <v>3703</v>
      </c>
      <c r="F196" s="182" t="s">
        <v>3704</v>
      </c>
      <c r="G196" s="183" t="s">
        <v>184</v>
      </c>
      <c r="H196" s="184">
        <v>1.6E-2</v>
      </c>
      <c r="I196" s="185"/>
      <c r="J196" s="186">
        <f>ROUND(I196*H196,2)</f>
        <v>0</v>
      </c>
      <c r="K196" s="182" t="s">
        <v>150</v>
      </c>
      <c r="L196" s="41"/>
      <c r="M196" s="187" t="s">
        <v>19</v>
      </c>
      <c r="N196" s="188" t="s">
        <v>40</v>
      </c>
      <c r="O196" s="66"/>
      <c r="P196" s="189">
        <f>O196*H196</f>
        <v>0</v>
      </c>
      <c r="Q196" s="189">
        <v>0</v>
      </c>
      <c r="R196" s="189">
        <f>Q196*H196</f>
        <v>0</v>
      </c>
      <c r="S196" s="189">
        <v>0</v>
      </c>
      <c r="T196" s="190">
        <f>S196*H196</f>
        <v>0</v>
      </c>
      <c r="U196" s="36"/>
      <c r="V196" s="36"/>
      <c r="W196" s="36"/>
      <c r="X196" s="36"/>
      <c r="Y196" s="36"/>
      <c r="Z196" s="36"/>
      <c r="AA196" s="36"/>
      <c r="AB196" s="36"/>
      <c r="AC196" s="36"/>
      <c r="AD196" s="36"/>
      <c r="AE196" s="36"/>
      <c r="AR196" s="191" t="s">
        <v>542</v>
      </c>
      <c r="AT196" s="191" t="s">
        <v>146</v>
      </c>
      <c r="AU196" s="191" t="s">
        <v>78</v>
      </c>
      <c r="AY196" s="19" t="s">
        <v>144</v>
      </c>
      <c r="BE196" s="192">
        <f>IF(N196="základní",J196,0)</f>
        <v>0</v>
      </c>
      <c r="BF196" s="192">
        <f>IF(N196="snížená",J196,0)</f>
        <v>0</v>
      </c>
      <c r="BG196" s="192">
        <f>IF(N196="zákl. přenesená",J196,0)</f>
        <v>0</v>
      </c>
      <c r="BH196" s="192">
        <f>IF(N196="sníž. přenesená",J196,0)</f>
        <v>0</v>
      </c>
      <c r="BI196" s="192">
        <f>IF(N196="nulová",J196,0)</f>
        <v>0</v>
      </c>
      <c r="BJ196" s="19" t="s">
        <v>74</v>
      </c>
      <c r="BK196" s="192">
        <f>ROUND(I196*H196,2)</f>
        <v>0</v>
      </c>
      <c r="BL196" s="19" t="s">
        <v>542</v>
      </c>
      <c r="BM196" s="191" t="s">
        <v>3705</v>
      </c>
    </row>
    <row r="197" spans="1:65" s="2" customFormat="1" ht="10.199999999999999">
      <c r="A197" s="36"/>
      <c r="B197" s="37"/>
      <c r="C197" s="38"/>
      <c r="D197" s="193" t="s">
        <v>152</v>
      </c>
      <c r="E197" s="38"/>
      <c r="F197" s="194" t="s">
        <v>3706</v>
      </c>
      <c r="G197" s="38"/>
      <c r="H197" s="38"/>
      <c r="I197" s="195"/>
      <c r="J197" s="38"/>
      <c r="K197" s="38"/>
      <c r="L197" s="41"/>
      <c r="M197" s="196"/>
      <c r="N197" s="197"/>
      <c r="O197" s="66"/>
      <c r="P197" s="66"/>
      <c r="Q197" s="66"/>
      <c r="R197" s="66"/>
      <c r="S197" s="66"/>
      <c r="T197" s="67"/>
      <c r="U197" s="36"/>
      <c r="V197" s="36"/>
      <c r="W197" s="36"/>
      <c r="X197" s="36"/>
      <c r="Y197" s="36"/>
      <c r="Z197" s="36"/>
      <c r="AA197" s="36"/>
      <c r="AB197" s="36"/>
      <c r="AC197" s="36"/>
      <c r="AD197" s="36"/>
      <c r="AE197" s="36"/>
      <c r="AT197" s="19" t="s">
        <v>152</v>
      </c>
      <c r="AU197" s="19" t="s">
        <v>78</v>
      </c>
    </row>
    <row r="198" spans="1:65" s="12" customFormat="1" ht="22.8" customHeight="1">
      <c r="B198" s="164"/>
      <c r="C198" s="165"/>
      <c r="D198" s="166" t="s">
        <v>68</v>
      </c>
      <c r="E198" s="178" t="s">
        <v>3707</v>
      </c>
      <c r="F198" s="178" t="s">
        <v>3708</v>
      </c>
      <c r="G198" s="165"/>
      <c r="H198" s="165"/>
      <c r="I198" s="168"/>
      <c r="J198" s="179">
        <f>BK198</f>
        <v>0</v>
      </c>
      <c r="K198" s="165"/>
      <c r="L198" s="170"/>
      <c r="M198" s="171"/>
      <c r="N198" s="172"/>
      <c r="O198" s="172"/>
      <c r="P198" s="173">
        <f>SUM(P199:P234)</f>
        <v>0</v>
      </c>
      <c r="Q198" s="172"/>
      <c r="R198" s="173">
        <f>SUM(R199:R234)</f>
        <v>0.50470000000000004</v>
      </c>
      <c r="S198" s="172"/>
      <c r="T198" s="174">
        <f>SUM(T199:T234)</f>
        <v>0</v>
      </c>
      <c r="AR198" s="175" t="s">
        <v>78</v>
      </c>
      <c r="AT198" s="176" t="s">
        <v>68</v>
      </c>
      <c r="AU198" s="176" t="s">
        <v>74</v>
      </c>
      <c r="AY198" s="175" t="s">
        <v>144</v>
      </c>
      <c r="BK198" s="177">
        <f>SUM(BK199:BK234)</f>
        <v>0</v>
      </c>
    </row>
    <row r="199" spans="1:65" s="2" customFormat="1" ht="16.5" customHeight="1">
      <c r="A199" s="36"/>
      <c r="B199" s="37"/>
      <c r="C199" s="180" t="s">
        <v>952</v>
      </c>
      <c r="D199" s="180" t="s">
        <v>146</v>
      </c>
      <c r="E199" s="181" t="s">
        <v>3709</v>
      </c>
      <c r="F199" s="182" t="s">
        <v>3710</v>
      </c>
      <c r="G199" s="183" t="s">
        <v>653</v>
      </c>
      <c r="H199" s="184">
        <v>1</v>
      </c>
      <c r="I199" s="185"/>
      <c r="J199" s="186">
        <f>ROUND(I199*H199,2)</f>
        <v>0</v>
      </c>
      <c r="K199" s="182" t="s">
        <v>150</v>
      </c>
      <c r="L199" s="41"/>
      <c r="M199" s="187" t="s">
        <v>19</v>
      </c>
      <c r="N199" s="188" t="s">
        <v>41</v>
      </c>
      <c r="O199" s="66"/>
      <c r="P199" s="189">
        <f>O199*H199</f>
        <v>0</v>
      </c>
      <c r="Q199" s="189">
        <v>0</v>
      </c>
      <c r="R199" s="189">
        <f>Q199*H199</f>
        <v>0</v>
      </c>
      <c r="S199" s="189">
        <v>0</v>
      </c>
      <c r="T199" s="190">
        <f>S199*H199</f>
        <v>0</v>
      </c>
      <c r="U199" s="36"/>
      <c r="V199" s="36"/>
      <c r="W199" s="36"/>
      <c r="X199" s="36"/>
      <c r="Y199" s="36"/>
      <c r="Z199" s="36"/>
      <c r="AA199" s="36"/>
      <c r="AB199" s="36"/>
      <c r="AC199" s="36"/>
      <c r="AD199" s="36"/>
      <c r="AE199" s="36"/>
      <c r="AR199" s="191" t="s">
        <v>542</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78</v>
      </c>
      <c r="BK199" s="192">
        <f>ROUND(I199*H199,2)</f>
        <v>0</v>
      </c>
      <c r="BL199" s="19" t="s">
        <v>542</v>
      </c>
      <c r="BM199" s="191" t="s">
        <v>3711</v>
      </c>
    </row>
    <row r="200" spans="1:65" s="2" customFormat="1" ht="10.199999999999999">
      <c r="A200" s="36"/>
      <c r="B200" s="37"/>
      <c r="C200" s="38"/>
      <c r="D200" s="193" t="s">
        <v>152</v>
      </c>
      <c r="E200" s="38"/>
      <c r="F200" s="194" t="s">
        <v>3712</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2" customFormat="1" ht="16.5" customHeight="1">
      <c r="A201" s="36"/>
      <c r="B201" s="37"/>
      <c r="C201" s="231" t="s">
        <v>959</v>
      </c>
      <c r="D201" s="231" t="s">
        <v>195</v>
      </c>
      <c r="E201" s="232" t="s">
        <v>3713</v>
      </c>
      <c r="F201" s="233" t="s">
        <v>3714</v>
      </c>
      <c r="G201" s="234" t="s">
        <v>1922</v>
      </c>
      <c r="H201" s="235">
        <v>1</v>
      </c>
      <c r="I201" s="236"/>
      <c r="J201" s="237">
        <f>ROUND(I201*H201,2)</f>
        <v>0</v>
      </c>
      <c r="K201" s="233" t="s">
        <v>19</v>
      </c>
      <c r="L201" s="238"/>
      <c r="M201" s="239" t="s">
        <v>19</v>
      </c>
      <c r="N201" s="240" t="s">
        <v>41</v>
      </c>
      <c r="O201" s="66"/>
      <c r="P201" s="189">
        <f>O201*H201</f>
        <v>0</v>
      </c>
      <c r="Q201" s="189">
        <v>0</v>
      </c>
      <c r="R201" s="189">
        <f>Q201*H201</f>
        <v>0</v>
      </c>
      <c r="S201" s="189">
        <v>0</v>
      </c>
      <c r="T201" s="190">
        <f>S201*H201</f>
        <v>0</v>
      </c>
      <c r="U201" s="36"/>
      <c r="V201" s="36"/>
      <c r="W201" s="36"/>
      <c r="X201" s="36"/>
      <c r="Y201" s="36"/>
      <c r="Z201" s="36"/>
      <c r="AA201" s="36"/>
      <c r="AB201" s="36"/>
      <c r="AC201" s="36"/>
      <c r="AD201" s="36"/>
      <c r="AE201" s="36"/>
      <c r="AR201" s="191" t="s">
        <v>684</v>
      </c>
      <c r="AT201" s="191" t="s">
        <v>195</v>
      </c>
      <c r="AU201" s="191" t="s">
        <v>78</v>
      </c>
      <c r="AY201" s="19" t="s">
        <v>144</v>
      </c>
      <c r="BE201" s="192">
        <f>IF(N201="základní",J201,0)</f>
        <v>0</v>
      </c>
      <c r="BF201" s="192">
        <f>IF(N201="snížená",J201,0)</f>
        <v>0</v>
      </c>
      <c r="BG201" s="192">
        <f>IF(N201="zákl. přenesená",J201,0)</f>
        <v>0</v>
      </c>
      <c r="BH201" s="192">
        <f>IF(N201="sníž. přenesená",J201,0)</f>
        <v>0</v>
      </c>
      <c r="BI201" s="192">
        <f>IF(N201="nulová",J201,0)</f>
        <v>0</v>
      </c>
      <c r="BJ201" s="19" t="s">
        <v>78</v>
      </c>
      <c r="BK201" s="192">
        <f>ROUND(I201*H201,2)</f>
        <v>0</v>
      </c>
      <c r="BL201" s="19" t="s">
        <v>542</v>
      </c>
      <c r="BM201" s="191" t="s">
        <v>3715</v>
      </c>
    </row>
    <row r="202" spans="1:65" s="2" customFormat="1" ht="16.5" customHeight="1">
      <c r="A202" s="36"/>
      <c r="B202" s="37"/>
      <c r="C202" s="231" t="s">
        <v>963</v>
      </c>
      <c r="D202" s="231" t="s">
        <v>195</v>
      </c>
      <c r="E202" s="232" t="s">
        <v>3716</v>
      </c>
      <c r="F202" s="233" t="s">
        <v>3717</v>
      </c>
      <c r="G202" s="234" t="s">
        <v>653</v>
      </c>
      <c r="H202" s="235">
        <v>1</v>
      </c>
      <c r="I202" s="236"/>
      <c r="J202" s="237">
        <f>ROUND(I202*H202,2)</f>
        <v>0</v>
      </c>
      <c r="K202" s="233" t="s">
        <v>19</v>
      </c>
      <c r="L202" s="238"/>
      <c r="M202" s="239" t="s">
        <v>19</v>
      </c>
      <c r="N202" s="240"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684</v>
      </c>
      <c r="AT202" s="191" t="s">
        <v>195</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542</v>
      </c>
      <c r="BM202" s="191" t="s">
        <v>3718</v>
      </c>
    </row>
    <row r="203" spans="1:65" s="2" customFormat="1" ht="16.5" customHeight="1">
      <c r="A203" s="36"/>
      <c r="B203" s="37"/>
      <c r="C203" s="231" t="s">
        <v>966</v>
      </c>
      <c r="D203" s="231" t="s">
        <v>195</v>
      </c>
      <c r="E203" s="232" t="s">
        <v>3719</v>
      </c>
      <c r="F203" s="233" t="s">
        <v>3720</v>
      </c>
      <c r="G203" s="234" t="s">
        <v>653</v>
      </c>
      <c r="H203" s="235">
        <v>1</v>
      </c>
      <c r="I203" s="236"/>
      <c r="J203" s="237">
        <f>ROUND(I203*H203,2)</f>
        <v>0</v>
      </c>
      <c r="K203" s="233" t="s">
        <v>19</v>
      </c>
      <c r="L203" s="238"/>
      <c r="M203" s="239" t="s">
        <v>19</v>
      </c>
      <c r="N203" s="240"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684</v>
      </c>
      <c r="AT203" s="191" t="s">
        <v>195</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542</v>
      </c>
      <c r="BM203" s="191" t="s">
        <v>3721</v>
      </c>
    </row>
    <row r="204" spans="1:65" s="2" customFormat="1" ht="16.5" customHeight="1">
      <c r="A204" s="36"/>
      <c r="B204" s="37"/>
      <c r="C204" s="231" t="s">
        <v>974</v>
      </c>
      <c r="D204" s="231" t="s">
        <v>195</v>
      </c>
      <c r="E204" s="232" t="s">
        <v>3722</v>
      </c>
      <c r="F204" s="233" t="s">
        <v>3723</v>
      </c>
      <c r="G204" s="234" t="s">
        <v>653</v>
      </c>
      <c r="H204" s="235">
        <v>1</v>
      </c>
      <c r="I204" s="236"/>
      <c r="J204" s="237">
        <f>ROUND(I204*H204,2)</f>
        <v>0</v>
      </c>
      <c r="K204" s="233" t="s">
        <v>19</v>
      </c>
      <c r="L204" s="238"/>
      <c r="M204" s="239" t="s">
        <v>19</v>
      </c>
      <c r="N204" s="240"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684</v>
      </c>
      <c r="AT204" s="191" t="s">
        <v>195</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542</v>
      </c>
      <c r="BM204" s="191" t="s">
        <v>3724</v>
      </c>
    </row>
    <row r="205" spans="1:65" s="2" customFormat="1" ht="24.15" customHeight="1">
      <c r="A205" s="36"/>
      <c r="B205" s="37"/>
      <c r="C205" s="180" t="s">
        <v>980</v>
      </c>
      <c r="D205" s="180" t="s">
        <v>146</v>
      </c>
      <c r="E205" s="181" t="s">
        <v>3725</v>
      </c>
      <c r="F205" s="182" t="s">
        <v>3726</v>
      </c>
      <c r="G205" s="183" t="s">
        <v>250</v>
      </c>
      <c r="H205" s="184">
        <v>40</v>
      </c>
      <c r="I205" s="185"/>
      <c r="J205" s="186">
        <f>ROUND(I205*H205,2)</f>
        <v>0</v>
      </c>
      <c r="K205" s="182" t="s">
        <v>150</v>
      </c>
      <c r="L205" s="41"/>
      <c r="M205" s="187" t="s">
        <v>19</v>
      </c>
      <c r="N205" s="188" t="s">
        <v>40</v>
      </c>
      <c r="O205" s="66"/>
      <c r="P205" s="189">
        <f>O205*H205</f>
        <v>0</v>
      </c>
      <c r="Q205" s="189">
        <v>1.1E-4</v>
      </c>
      <c r="R205" s="189">
        <f>Q205*H205</f>
        <v>4.4000000000000003E-3</v>
      </c>
      <c r="S205" s="189">
        <v>0</v>
      </c>
      <c r="T205" s="190">
        <f>S205*H205</f>
        <v>0</v>
      </c>
      <c r="U205" s="36"/>
      <c r="V205" s="36"/>
      <c r="W205" s="36"/>
      <c r="X205" s="36"/>
      <c r="Y205" s="36"/>
      <c r="Z205" s="36"/>
      <c r="AA205" s="36"/>
      <c r="AB205" s="36"/>
      <c r="AC205" s="36"/>
      <c r="AD205" s="36"/>
      <c r="AE205" s="36"/>
      <c r="AR205" s="191" t="s">
        <v>542</v>
      </c>
      <c r="AT205" s="191" t="s">
        <v>146</v>
      </c>
      <c r="AU205" s="191" t="s">
        <v>78</v>
      </c>
      <c r="AY205" s="19" t="s">
        <v>144</v>
      </c>
      <c r="BE205" s="192">
        <f>IF(N205="základní",J205,0)</f>
        <v>0</v>
      </c>
      <c r="BF205" s="192">
        <f>IF(N205="snížená",J205,0)</f>
        <v>0</v>
      </c>
      <c r="BG205" s="192">
        <f>IF(N205="zákl. přenesená",J205,0)</f>
        <v>0</v>
      </c>
      <c r="BH205" s="192">
        <f>IF(N205="sníž. přenesená",J205,0)</f>
        <v>0</v>
      </c>
      <c r="BI205" s="192">
        <f>IF(N205="nulová",J205,0)</f>
        <v>0</v>
      </c>
      <c r="BJ205" s="19" t="s">
        <v>74</v>
      </c>
      <c r="BK205" s="192">
        <f>ROUND(I205*H205,2)</f>
        <v>0</v>
      </c>
      <c r="BL205" s="19" t="s">
        <v>542</v>
      </c>
      <c r="BM205" s="191" t="s">
        <v>3727</v>
      </c>
    </row>
    <row r="206" spans="1:65" s="2" customFormat="1" ht="10.199999999999999">
      <c r="A206" s="36"/>
      <c r="B206" s="37"/>
      <c r="C206" s="38"/>
      <c r="D206" s="193" t="s">
        <v>152</v>
      </c>
      <c r="E206" s="38"/>
      <c r="F206" s="194" t="s">
        <v>3728</v>
      </c>
      <c r="G206" s="38"/>
      <c r="H206" s="38"/>
      <c r="I206" s="195"/>
      <c r="J206" s="38"/>
      <c r="K206" s="38"/>
      <c r="L206" s="41"/>
      <c r="M206" s="196"/>
      <c r="N206" s="197"/>
      <c r="O206" s="66"/>
      <c r="P206" s="66"/>
      <c r="Q206" s="66"/>
      <c r="R206" s="66"/>
      <c r="S206" s="66"/>
      <c r="T206" s="67"/>
      <c r="U206" s="36"/>
      <c r="V206" s="36"/>
      <c r="W206" s="36"/>
      <c r="X206" s="36"/>
      <c r="Y206" s="36"/>
      <c r="Z206" s="36"/>
      <c r="AA206" s="36"/>
      <c r="AB206" s="36"/>
      <c r="AC206" s="36"/>
      <c r="AD206" s="36"/>
      <c r="AE206" s="36"/>
      <c r="AT206" s="19" t="s">
        <v>152</v>
      </c>
      <c r="AU206" s="19" t="s">
        <v>78</v>
      </c>
    </row>
    <row r="207" spans="1:65" s="2" customFormat="1" ht="24.15" customHeight="1">
      <c r="A207" s="36"/>
      <c r="B207" s="37"/>
      <c r="C207" s="180" t="s">
        <v>985</v>
      </c>
      <c r="D207" s="180" t="s">
        <v>146</v>
      </c>
      <c r="E207" s="181" t="s">
        <v>3729</v>
      </c>
      <c r="F207" s="182" t="s">
        <v>3730</v>
      </c>
      <c r="G207" s="183" t="s">
        <v>250</v>
      </c>
      <c r="H207" s="184">
        <v>265</v>
      </c>
      <c r="I207" s="185"/>
      <c r="J207" s="186">
        <f>ROUND(I207*H207,2)</f>
        <v>0</v>
      </c>
      <c r="K207" s="182" t="s">
        <v>19</v>
      </c>
      <c r="L207" s="41"/>
      <c r="M207" s="187" t="s">
        <v>19</v>
      </c>
      <c r="N207" s="188" t="s">
        <v>41</v>
      </c>
      <c r="O207" s="66"/>
      <c r="P207" s="189">
        <f>O207*H207</f>
        <v>0</v>
      </c>
      <c r="Q207" s="189">
        <v>1.1E-4</v>
      </c>
      <c r="R207" s="189">
        <f>Q207*H207</f>
        <v>2.9150000000000002E-2</v>
      </c>
      <c r="S207" s="189">
        <v>0</v>
      </c>
      <c r="T207" s="190">
        <f>S207*H207</f>
        <v>0</v>
      </c>
      <c r="U207" s="36"/>
      <c r="V207" s="36"/>
      <c r="W207" s="36"/>
      <c r="X207" s="36"/>
      <c r="Y207" s="36"/>
      <c r="Z207" s="36"/>
      <c r="AA207" s="36"/>
      <c r="AB207" s="36"/>
      <c r="AC207" s="36"/>
      <c r="AD207" s="36"/>
      <c r="AE207" s="36"/>
      <c r="AR207" s="191" t="s">
        <v>542</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78</v>
      </c>
      <c r="BK207" s="192">
        <f>ROUND(I207*H207,2)</f>
        <v>0</v>
      </c>
      <c r="BL207" s="19" t="s">
        <v>542</v>
      </c>
      <c r="BM207" s="191" t="s">
        <v>3731</v>
      </c>
    </row>
    <row r="208" spans="1:65" s="2" customFormat="1" ht="24.15" customHeight="1">
      <c r="A208" s="36"/>
      <c r="B208" s="37"/>
      <c r="C208" s="180" t="s">
        <v>990</v>
      </c>
      <c r="D208" s="180" t="s">
        <v>146</v>
      </c>
      <c r="E208" s="181" t="s">
        <v>3732</v>
      </c>
      <c r="F208" s="182" t="s">
        <v>3733</v>
      </c>
      <c r="G208" s="183" t="s">
        <v>250</v>
      </c>
      <c r="H208" s="184">
        <v>610</v>
      </c>
      <c r="I208" s="185"/>
      <c r="J208" s="186">
        <f>ROUND(I208*H208,2)</f>
        <v>0</v>
      </c>
      <c r="K208" s="182" t="s">
        <v>150</v>
      </c>
      <c r="L208" s="41"/>
      <c r="M208" s="187" t="s">
        <v>19</v>
      </c>
      <c r="N208" s="188" t="s">
        <v>40</v>
      </c>
      <c r="O208" s="66"/>
      <c r="P208" s="189">
        <f>O208*H208</f>
        <v>0</v>
      </c>
      <c r="Q208" s="189">
        <v>1.1E-4</v>
      </c>
      <c r="R208" s="189">
        <f>Q208*H208</f>
        <v>6.7100000000000007E-2</v>
      </c>
      <c r="S208" s="189">
        <v>0</v>
      </c>
      <c r="T208" s="190">
        <f>S208*H208</f>
        <v>0</v>
      </c>
      <c r="U208" s="36"/>
      <c r="V208" s="36"/>
      <c r="W208" s="36"/>
      <c r="X208" s="36"/>
      <c r="Y208" s="36"/>
      <c r="Z208" s="36"/>
      <c r="AA208" s="36"/>
      <c r="AB208" s="36"/>
      <c r="AC208" s="36"/>
      <c r="AD208" s="36"/>
      <c r="AE208" s="36"/>
      <c r="AR208" s="191" t="s">
        <v>542</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542</v>
      </c>
      <c r="BM208" s="191" t="s">
        <v>3734</v>
      </c>
    </row>
    <row r="209" spans="1:65" s="2" customFormat="1" ht="10.199999999999999">
      <c r="A209" s="36"/>
      <c r="B209" s="37"/>
      <c r="C209" s="38"/>
      <c r="D209" s="193" t="s">
        <v>152</v>
      </c>
      <c r="E209" s="38"/>
      <c r="F209" s="194" t="s">
        <v>3735</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24.15" customHeight="1">
      <c r="A210" s="36"/>
      <c r="B210" s="37"/>
      <c r="C210" s="180" t="s">
        <v>998</v>
      </c>
      <c r="D210" s="180" t="s">
        <v>146</v>
      </c>
      <c r="E210" s="181" t="s">
        <v>3736</v>
      </c>
      <c r="F210" s="182" t="s">
        <v>3737</v>
      </c>
      <c r="G210" s="183" t="s">
        <v>250</v>
      </c>
      <c r="H210" s="184">
        <v>285</v>
      </c>
      <c r="I210" s="185"/>
      <c r="J210" s="186">
        <f>ROUND(I210*H210,2)</f>
        <v>0</v>
      </c>
      <c r="K210" s="182" t="s">
        <v>150</v>
      </c>
      <c r="L210" s="41"/>
      <c r="M210" s="187" t="s">
        <v>19</v>
      </c>
      <c r="N210" s="188" t="s">
        <v>40</v>
      </c>
      <c r="O210" s="66"/>
      <c r="P210" s="189">
        <f>O210*H210</f>
        <v>0</v>
      </c>
      <c r="Q210" s="189">
        <v>1.1E-4</v>
      </c>
      <c r="R210" s="189">
        <f>Q210*H210</f>
        <v>3.1350000000000003E-2</v>
      </c>
      <c r="S210" s="189">
        <v>0</v>
      </c>
      <c r="T210" s="190">
        <f>S210*H210</f>
        <v>0</v>
      </c>
      <c r="U210" s="36"/>
      <c r="V210" s="36"/>
      <c r="W210" s="36"/>
      <c r="X210" s="36"/>
      <c r="Y210" s="36"/>
      <c r="Z210" s="36"/>
      <c r="AA210" s="36"/>
      <c r="AB210" s="36"/>
      <c r="AC210" s="36"/>
      <c r="AD210" s="36"/>
      <c r="AE210" s="36"/>
      <c r="AR210" s="191" t="s">
        <v>542</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542</v>
      </c>
      <c r="BM210" s="191" t="s">
        <v>3738</v>
      </c>
    </row>
    <row r="211" spans="1:65" s="2" customFormat="1" ht="10.199999999999999">
      <c r="A211" s="36"/>
      <c r="B211" s="37"/>
      <c r="C211" s="38"/>
      <c r="D211" s="193" t="s">
        <v>152</v>
      </c>
      <c r="E211" s="38"/>
      <c r="F211" s="194" t="s">
        <v>3739</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24.15" customHeight="1">
      <c r="A212" s="36"/>
      <c r="B212" s="37"/>
      <c r="C212" s="180" t="s">
        <v>1005</v>
      </c>
      <c r="D212" s="180" t="s">
        <v>146</v>
      </c>
      <c r="E212" s="181" t="s">
        <v>3740</v>
      </c>
      <c r="F212" s="182" t="s">
        <v>3741</v>
      </c>
      <c r="G212" s="183" t="s">
        <v>232</v>
      </c>
      <c r="H212" s="184">
        <v>260</v>
      </c>
      <c r="I212" s="185"/>
      <c r="J212" s="186">
        <f>ROUND(I212*H212,2)</f>
        <v>0</v>
      </c>
      <c r="K212" s="182" t="s">
        <v>150</v>
      </c>
      <c r="L212" s="41"/>
      <c r="M212" s="187" t="s">
        <v>19</v>
      </c>
      <c r="N212" s="188" t="s">
        <v>41</v>
      </c>
      <c r="O212" s="66"/>
      <c r="P212" s="189">
        <f>O212*H212</f>
        <v>0</v>
      </c>
      <c r="Q212" s="189">
        <v>1.2099999999999999E-3</v>
      </c>
      <c r="R212" s="189">
        <f>Q212*H212</f>
        <v>0.31459999999999999</v>
      </c>
      <c r="S212" s="189">
        <v>0</v>
      </c>
      <c r="T212" s="190">
        <f>S212*H212</f>
        <v>0</v>
      </c>
      <c r="U212" s="36"/>
      <c r="V212" s="36"/>
      <c r="W212" s="36"/>
      <c r="X212" s="36"/>
      <c r="Y212" s="36"/>
      <c r="Z212" s="36"/>
      <c r="AA212" s="36"/>
      <c r="AB212" s="36"/>
      <c r="AC212" s="36"/>
      <c r="AD212" s="36"/>
      <c r="AE212" s="36"/>
      <c r="AR212" s="191" t="s">
        <v>542</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78</v>
      </c>
      <c r="BK212" s="192">
        <f>ROUND(I212*H212,2)</f>
        <v>0</v>
      </c>
      <c r="BL212" s="19" t="s">
        <v>542</v>
      </c>
      <c r="BM212" s="191" t="s">
        <v>3742</v>
      </c>
    </row>
    <row r="213" spans="1:65" s="2" customFormat="1" ht="10.199999999999999">
      <c r="A213" s="36"/>
      <c r="B213" s="37"/>
      <c r="C213" s="38"/>
      <c r="D213" s="193" t="s">
        <v>152</v>
      </c>
      <c r="E213" s="38"/>
      <c r="F213" s="194" t="s">
        <v>3743</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180" t="s">
        <v>1010</v>
      </c>
      <c r="D214" s="180" t="s">
        <v>146</v>
      </c>
      <c r="E214" s="181" t="s">
        <v>3744</v>
      </c>
      <c r="F214" s="182" t="s">
        <v>3745</v>
      </c>
      <c r="G214" s="183" t="s">
        <v>250</v>
      </c>
      <c r="H214" s="184">
        <v>290</v>
      </c>
      <c r="I214" s="185"/>
      <c r="J214" s="186">
        <f>ROUND(I214*H214,2)</f>
        <v>0</v>
      </c>
      <c r="K214" s="182" t="s">
        <v>150</v>
      </c>
      <c r="L214" s="41"/>
      <c r="M214" s="187" t="s">
        <v>19</v>
      </c>
      <c r="N214" s="188" t="s">
        <v>41</v>
      </c>
      <c r="O214" s="66"/>
      <c r="P214" s="189">
        <f>O214*H214</f>
        <v>0</v>
      </c>
      <c r="Q214" s="189">
        <v>6.0000000000000002E-5</v>
      </c>
      <c r="R214" s="189">
        <f>Q214*H214</f>
        <v>1.7399999999999999E-2</v>
      </c>
      <c r="S214" s="189">
        <v>0</v>
      </c>
      <c r="T214" s="190">
        <f>S214*H214</f>
        <v>0</v>
      </c>
      <c r="U214" s="36"/>
      <c r="V214" s="36"/>
      <c r="W214" s="36"/>
      <c r="X214" s="36"/>
      <c r="Y214" s="36"/>
      <c r="Z214" s="36"/>
      <c r="AA214" s="36"/>
      <c r="AB214" s="36"/>
      <c r="AC214" s="36"/>
      <c r="AD214" s="36"/>
      <c r="AE214" s="36"/>
      <c r="AR214" s="191" t="s">
        <v>542</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78</v>
      </c>
      <c r="BK214" s="192">
        <f>ROUND(I214*H214,2)</f>
        <v>0</v>
      </c>
      <c r="BL214" s="19" t="s">
        <v>542</v>
      </c>
      <c r="BM214" s="191" t="s">
        <v>3746</v>
      </c>
    </row>
    <row r="215" spans="1:65" s="2" customFormat="1" ht="10.199999999999999">
      <c r="A215" s="36"/>
      <c r="B215" s="37"/>
      <c r="C215" s="38"/>
      <c r="D215" s="193" t="s">
        <v>152</v>
      </c>
      <c r="E215" s="38"/>
      <c r="F215" s="194" t="s">
        <v>3747</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16.5" customHeight="1">
      <c r="A216" s="36"/>
      <c r="B216" s="37"/>
      <c r="C216" s="180" t="s">
        <v>1017</v>
      </c>
      <c r="D216" s="180" t="s">
        <v>146</v>
      </c>
      <c r="E216" s="181" t="s">
        <v>3748</v>
      </c>
      <c r="F216" s="182" t="s">
        <v>3749</v>
      </c>
      <c r="G216" s="183" t="s">
        <v>250</v>
      </c>
      <c r="H216" s="184">
        <v>20</v>
      </c>
      <c r="I216" s="185"/>
      <c r="J216" s="186">
        <f>ROUND(I216*H216,2)</f>
        <v>0</v>
      </c>
      <c r="K216" s="182" t="s">
        <v>150</v>
      </c>
      <c r="L216" s="41"/>
      <c r="M216" s="187" t="s">
        <v>19</v>
      </c>
      <c r="N216" s="188" t="s">
        <v>41</v>
      </c>
      <c r="O216" s="66"/>
      <c r="P216" s="189">
        <f>O216*H216</f>
        <v>0</v>
      </c>
      <c r="Q216" s="189">
        <v>1E-4</v>
      </c>
      <c r="R216" s="189">
        <f>Q216*H216</f>
        <v>2E-3</v>
      </c>
      <c r="S216" s="189">
        <v>0</v>
      </c>
      <c r="T216" s="190">
        <f>S216*H216</f>
        <v>0</v>
      </c>
      <c r="U216" s="36"/>
      <c r="V216" s="36"/>
      <c r="W216" s="36"/>
      <c r="X216" s="36"/>
      <c r="Y216" s="36"/>
      <c r="Z216" s="36"/>
      <c r="AA216" s="36"/>
      <c r="AB216" s="36"/>
      <c r="AC216" s="36"/>
      <c r="AD216" s="36"/>
      <c r="AE216" s="36"/>
      <c r="AR216" s="191" t="s">
        <v>542</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78</v>
      </c>
      <c r="BK216" s="192">
        <f>ROUND(I216*H216,2)</f>
        <v>0</v>
      </c>
      <c r="BL216" s="19" t="s">
        <v>542</v>
      </c>
      <c r="BM216" s="191" t="s">
        <v>3750</v>
      </c>
    </row>
    <row r="217" spans="1:65" s="2" customFormat="1" ht="10.199999999999999">
      <c r="A217" s="36"/>
      <c r="B217" s="37"/>
      <c r="C217" s="38"/>
      <c r="D217" s="193" t="s">
        <v>152</v>
      </c>
      <c r="E217" s="38"/>
      <c r="F217" s="194" t="s">
        <v>3751</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2" customFormat="1" ht="16.5" customHeight="1">
      <c r="A218" s="36"/>
      <c r="B218" s="37"/>
      <c r="C218" s="180" t="s">
        <v>1023</v>
      </c>
      <c r="D218" s="180" t="s">
        <v>146</v>
      </c>
      <c r="E218" s="181" t="s">
        <v>3752</v>
      </c>
      <c r="F218" s="182" t="s">
        <v>3753</v>
      </c>
      <c r="G218" s="183" t="s">
        <v>653</v>
      </c>
      <c r="H218" s="184">
        <v>1</v>
      </c>
      <c r="I218" s="185"/>
      <c r="J218" s="186">
        <f>ROUND(I218*H218,2)</f>
        <v>0</v>
      </c>
      <c r="K218" s="182" t="s">
        <v>150</v>
      </c>
      <c r="L218" s="41"/>
      <c r="M218" s="187" t="s">
        <v>19</v>
      </c>
      <c r="N218" s="188" t="s">
        <v>40</v>
      </c>
      <c r="O218" s="66"/>
      <c r="P218" s="189">
        <f>O218*H218</f>
        <v>0</v>
      </c>
      <c r="Q218" s="189">
        <v>5.4799999999999996E-3</v>
      </c>
      <c r="R218" s="189">
        <f>Q218*H218</f>
        <v>5.4799999999999996E-3</v>
      </c>
      <c r="S218" s="189">
        <v>0</v>
      </c>
      <c r="T218" s="190">
        <f>S218*H218</f>
        <v>0</v>
      </c>
      <c r="U218" s="36"/>
      <c r="V218" s="36"/>
      <c r="W218" s="36"/>
      <c r="X218" s="36"/>
      <c r="Y218" s="36"/>
      <c r="Z218" s="36"/>
      <c r="AA218" s="36"/>
      <c r="AB218" s="36"/>
      <c r="AC218" s="36"/>
      <c r="AD218" s="36"/>
      <c r="AE218" s="36"/>
      <c r="AR218" s="191" t="s">
        <v>542</v>
      </c>
      <c r="AT218" s="191" t="s">
        <v>146</v>
      </c>
      <c r="AU218" s="191" t="s">
        <v>78</v>
      </c>
      <c r="AY218" s="19" t="s">
        <v>144</v>
      </c>
      <c r="BE218" s="192">
        <f>IF(N218="základní",J218,0)</f>
        <v>0</v>
      </c>
      <c r="BF218" s="192">
        <f>IF(N218="snížená",J218,0)</f>
        <v>0</v>
      </c>
      <c r="BG218" s="192">
        <f>IF(N218="zákl. přenesená",J218,0)</f>
        <v>0</v>
      </c>
      <c r="BH218" s="192">
        <f>IF(N218="sníž. přenesená",J218,0)</f>
        <v>0</v>
      </c>
      <c r="BI218" s="192">
        <f>IF(N218="nulová",J218,0)</f>
        <v>0</v>
      </c>
      <c r="BJ218" s="19" t="s">
        <v>74</v>
      </c>
      <c r="BK218" s="192">
        <f>ROUND(I218*H218,2)</f>
        <v>0</v>
      </c>
      <c r="BL218" s="19" t="s">
        <v>542</v>
      </c>
      <c r="BM218" s="191" t="s">
        <v>3754</v>
      </c>
    </row>
    <row r="219" spans="1:65" s="2" customFormat="1" ht="10.199999999999999">
      <c r="A219" s="36"/>
      <c r="B219" s="37"/>
      <c r="C219" s="38"/>
      <c r="D219" s="193" t="s">
        <v>152</v>
      </c>
      <c r="E219" s="38"/>
      <c r="F219" s="194" t="s">
        <v>3755</v>
      </c>
      <c r="G219" s="38"/>
      <c r="H219" s="38"/>
      <c r="I219" s="195"/>
      <c r="J219" s="38"/>
      <c r="K219" s="38"/>
      <c r="L219" s="41"/>
      <c r="M219" s="196"/>
      <c r="N219" s="197"/>
      <c r="O219" s="66"/>
      <c r="P219" s="66"/>
      <c r="Q219" s="66"/>
      <c r="R219" s="66"/>
      <c r="S219" s="66"/>
      <c r="T219" s="67"/>
      <c r="U219" s="36"/>
      <c r="V219" s="36"/>
      <c r="W219" s="36"/>
      <c r="X219" s="36"/>
      <c r="Y219" s="36"/>
      <c r="Z219" s="36"/>
      <c r="AA219" s="36"/>
      <c r="AB219" s="36"/>
      <c r="AC219" s="36"/>
      <c r="AD219" s="36"/>
      <c r="AE219" s="36"/>
      <c r="AT219" s="19" t="s">
        <v>152</v>
      </c>
      <c r="AU219" s="19" t="s">
        <v>78</v>
      </c>
    </row>
    <row r="220" spans="1:65" s="2" customFormat="1" ht="16.5" customHeight="1">
      <c r="A220" s="36"/>
      <c r="B220" s="37"/>
      <c r="C220" s="180" t="s">
        <v>1029</v>
      </c>
      <c r="D220" s="180" t="s">
        <v>146</v>
      </c>
      <c r="E220" s="181" t="s">
        <v>3756</v>
      </c>
      <c r="F220" s="182" t="s">
        <v>3757</v>
      </c>
      <c r="G220" s="183" t="s">
        <v>653</v>
      </c>
      <c r="H220" s="184">
        <v>1</v>
      </c>
      <c r="I220" s="185"/>
      <c r="J220" s="186">
        <f>ROUND(I220*H220,2)</f>
        <v>0</v>
      </c>
      <c r="K220" s="182" t="s">
        <v>150</v>
      </c>
      <c r="L220" s="41"/>
      <c r="M220" s="187" t="s">
        <v>19</v>
      </c>
      <c r="N220" s="188" t="s">
        <v>40</v>
      </c>
      <c r="O220" s="66"/>
      <c r="P220" s="189">
        <f>O220*H220</f>
        <v>0</v>
      </c>
      <c r="Q220" s="189">
        <v>5.6299999999999996E-3</v>
      </c>
      <c r="R220" s="189">
        <f>Q220*H220</f>
        <v>5.6299999999999996E-3</v>
      </c>
      <c r="S220" s="189">
        <v>0</v>
      </c>
      <c r="T220" s="190">
        <f>S220*H220</f>
        <v>0</v>
      </c>
      <c r="U220" s="36"/>
      <c r="V220" s="36"/>
      <c r="W220" s="36"/>
      <c r="X220" s="36"/>
      <c r="Y220" s="36"/>
      <c r="Z220" s="36"/>
      <c r="AA220" s="36"/>
      <c r="AB220" s="36"/>
      <c r="AC220" s="36"/>
      <c r="AD220" s="36"/>
      <c r="AE220" s="36"/>
      <c r="AR220" s="191" t="s">
        <v>542</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542</v>
      </c>
      <c r="BM220" s="191" t="s">
        <v>3758</v>
      </c>
    </row>
    <row r="221" spans="1:65" s="2" customFormat="1" ht="10.199999999999999">
      <c r="A221" s="36"/>
      <c r="B221" s="37"/>
      <c r="C221" s="38"/>
      <c r="D221" s="193" t="s">
        <v>152</v>
      </c>
      <c r="E221" s="38"/>
      <c r="F221" s="194" t="s">
        <v>3759</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2" customFormat="1" ht="21.75" customHeight="1">
      <c r="A222" s="36"/>
      <c r="B222" s="37"/>
      <c r="C222" s="180" t="s">
        <v>1035</v>
      </c>
      <c r="D222" s="180" t="s">
        <v>146</v>
      </c>
      <c r="E222" s="181" t="s">
        <v>3760</v>
      </c>
      <c r="F222" s="182" t="s">
        <v>3761</v>
      </c>
      <c r="G222" s="183" t="s">
        <v>653</v>
      </c>
      <c r="H222" s="184">
        <v>1</v>
      </c>
      <c r="I222" s="185"/>
      <c r="J222" s="186">
        <f>ROUND(I222*H222,2)</f>
        <v>0</v>
      </c>
      <c r="K222" s="182" t="s">
        <v>150</v>
      </c>
      <c r="L222" s="41"/>
      <c r="M222" s="187" t="s">
        <v>19</v>
      </c>
      <c r="N222" s="188" t="s">
        <v>40</v>
      </c>
      <c r="O222" s="66"/>
      <c r="P222" s="189">
        <f>O222*H222</f>
        <v>0</v>
      </c>
      <c r="Q222" s="189">
        <v>1.0800000000000001E-2</v>
      </c>
      <c r="R222" s="189">
        <f>Q222*H222</f>
        <v>1.0800000000000001E-2</v>
      </c>
      <c r="S222" s="189">
        <v>0</v>
      </c>
      <c r="T222" s="190">
        <f>S222*H222</f>
        <v>0</v>
      </c>
      <c r="U222" s="36"/>
      <c r="V222" s="36"/>
      <c r="W222" s="36"/>
      <c r="X222" s="36"/>
      <c r="Y222" s="36"/>
      <c r="Z222" s="36"/>
      <c r="AA222" s="36"/>
      <c r="AB222" s="36"/>
      <c r="AC222" s="36"/>
      <c r="AD222" s="36"/>
      <c r="AE222" s="36"/>
      <c r="AR222" s="191" t="s">
        <v>542</v>
      </c>
      <c r="AT222" s="191" t="s">
        <v>146</v>
      </c>
      <c r="AU222" s="191" t="s">
        <v>78</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542</v>
      </c>
      <c r="BM222" s="191" t="s">
        <v>3762</v>
      </c>
    </row>
    <row r="223" spans="1:65" s="2" customFormat="1" ht="10.199999999999999">
      <c r="A223" s="36"/>
      <c r="B223" s="37"/>
      <c r="C223" s="38"/>
      <c r="D223" s="193" t="s">
        <v>152</v>
      </c>
      <c r="E223" s="38"/>
      <c r="F223" s="194" t="s">
        <v>3763</v>
      </c>
      <c r="G223" s="38"/>
      <c r="H223" s="38"/>
      <c r="I223" s="195"/>
      <c r="J223" s="38"/>
      <c r="K223" s="38"/>
      <c r="L223" s="41"/>
      <c r="M223" s="196"/>
      <c r="N223" s="197"/>
      <c r="O223" s="66"/>
      <c r="P223" s="66"/>
      <c r="Q223" s="66"/>
      <c r="R223" s="66"/>
      <c r="S223" s="66"/>
      <c r="T223" s="67"/>
      <c r="U223" s="36"/>
      <c r="V223" s="36"/>
      <c r="W223" s="36"/>
      <c r="X223" s="36"/>
      <c r="Y223" s="36"/>
      <c r="Z223" s="36"/>
      <c r="AA223" s="36"/>
      <c r="AB223" s="36"/>
      <c r="AC223" s="36"/>
      <c r="AD223" s="36"/>
      <c r="AE223" s="36"/>
      <c r="AT223" s="19" t="s">
        <v>152</v>
      </c>
      <c r="AU223" s="19" t="s">
        <v>78</v>
      </c>
    </row>
    <row r="224" spans="1:65" s="2" customFormat="1" ht="21.75" customHeight="1">
      <c r="A224" s="36"/>
      <c r="B224" s="37"/>
      <c r="C224" s="180" t="s">
        <v>1041</v>
      </c>
      <c r="D224" s="180" t="s">
        <v>146</v>
      </c>
      <c r="E224" s="181" t="s">
        <v>3764</v>
      </c>
      <c r="F224" s="182" t="s">
        <v>3765</v>
      </c>
      <c r="G224" s="183" t="s">
        <v>653</v>
      </c>
      <c r="H224" s="184">
        <v>1</v>
      </c>
      <c r="I224" s="185"/>
      <c r="J224" s="186">
        <f>ROUND(I224*H224,2)</f>
        <v>0</v>
      </c>
      <c r="K224" s="182" t="s">
        <v>150</v>
      </c>
      <c r="L224" s="41"/>
      <c r="M224" s="187" t="s">
        <v>19</v>
      </c>
      <c r="N224" s="188" t="s">
        <v>40</v>
      </c>
      <c r="O224" s="66"/>
      <c r="P224" s="189">
        <f>O224*H224</f>
        <v>0</v>
      </c>
      <c r="Q224" s="189">
        <v>1.41E-2</v>
      </c>
      <c r="R224" s="189">
        <f>Q224*H224</f>
        <v>1.41E-2</v>
      </c>
      <c r="S224" s="189">
        <v>0</v>
      </c>
      <c r="T224" s="190">
        <f>S224*H224</f>
        <v>0</v>
      </c>
      <c r="U224" s="36"/>
      <c r="V224" s="36"/>
      <c r="W224" s="36"/>
      <c r="X224" s="36"/>
      <c r="Y224" s="36"/>
      <c r="Z224" s="36"/>
      <c r="AA224" s="36"/>
      <c r="AB224" s="36"/>
      <c r="AC224" s="36"/>
      <c r="AD224" s="36"/>
      <c r="AE224" s="36"/>
      <c r="AR224" s="191" t="s">
        <v>542</v>
      </c>
      <c r="AT224" s="191" t="s">
        <v>146</v>
      </c>
      <c r="AU224" s="191" t="s">
        <v>78</v>
      </c>
      <c r="AY224" s="19" t="s">
        <v>144</v>
      </c>
      <c r="BE224" s="192">
        <f>IF(N224="základní",J224,0)</f>
        <v>0</v>
      </c>
      <c r="BF224" s="192">
        <f>IF(N224="snížená",J224,0)</f>
        <v>0</v>
      </c>
      <c r="BG224" s="192">
        <f>IF(N224="zákl. přenesená",J224,0)</f>
        <v>0</v>
      </c>
      <c r="BH224" s="192">
        <f>IF(N224="sníž. přenesená",J224,0)</f>
        <v>0</v>
      </c>
      <c r="BI224" s="192">
        <f>IF(N224="nulová",J224,0)</f>
        <v>0</v>
      </c>
      <c r="BJ224" s="19" t="s">
        <v>74</v>
      </c>
      <c r="BK224" s="192">
        <f>ROUND(I224*H224,2)</f>
        <v>0</v>
      </c>
      <c r="BL224" s="19" t="s">
        <v>542</v>
      </c>
      <c r="BM224" s="191" t="s">
        <v>3766</v>
      </c>
    </row>
    <row r="225" spans="1:65" s="2" customFormat="1" ht="10.199999999999999">
      <c r="A225" s="36"/>
      <c r="B225" s="37"/>
      <c r="C225" s="38"/>
      <c r="D225" s="193" t="s">
        <v>152</v>
      </c>
      <c r="E225" s="38"/>
      <c r="F225" s="194" t="s">
        <v>3767</v>
      </c>
      <c r="G225" s="38"/>
      <c r="H225" s="38"/>
      <c r="I225" s="195"/>
      <c r="J225" s="38"/>
      <c r="K225" s="38"/>
      <c r="L225" s="41"/>
      <c r="M225" s="196"/>
      <c r="N225" s="197"/>
      <c r="O225" s="66"/>
      <c r="P225" s="66"/>
      <c r="Q225" s="66"/>
      <c r="R225" s="66"/>
      <c r="S225" s="66"/>
      <c r="T225" s="67"/>
      <c r="U225" s="36"/>
      <c r="V225" s="36"/>
      <c r="W225" s="36"/>
      <c r="X225" s="36"/>
      <c r="Y225" s="36"/>
      <c r="Z225" s="36"/>
      <c r="AA225" s="36"/>
      <c r="AB225" s="36"/>
      <c r="AC225" s="36"/>
      <c r="AD225" s="36"/>
      <c r="AE225" s="36"/>
      <c r="AT225" s="19" t="s">
        <v>152</v>
      </c>
      <c r="AU225" s="19" t="s">
        <v>78</v>
      </c>
    </row>
    <row r="226" spans="1:65" s="2" customFormat="1" ht="16.5" customHeight="1">
      <c r="A226" s="36"/>
      <c r="B226" s="37"/>
      <c r="C226" s="180" t="s">
        <v>1048</v>
      </c>
      <c r="D226" s="180" t="s">
        <v>146</v>
      </c>
      <c r="E226" s="181" t="s">
        <v>3768</v>
      </c>
      <c r="F226" s="182" t="s">
        <v>3769</v>
      </c>
      <c r="G226" s="183" t="s">
        <v>653</v>
      </c>
      <c r="H226" s="184">
        <v>36</v>
      </c>
      <c r="I226" s="185"/>
      <c r="J226" s="186">
        <f>ROUND(I226*H226,2)</f>
        <v>0</v>
      </c>
      <c r="K226" s="182" t="s">
        <v>150</v>
      </c>
      <c r="L226" s="41"/>
      <c r="M226" s="187" t="s">
        <v>19</v>
      </c>
      <c r="N226" s="188" t="s">
        <v>41</v>
      </c>
      <c r="O226" s="66"/>
      <c r="P226" s="189">
        <f>O226*H226</f>
        <v>0</v>
      </c>
      <c r="Q226" s="189">
        <v>6.0000000000000002E-5</v>
      </c>
      <c r="R226" s="189">
        <f>Q226*H226</f>
        <v>2.16E-3</v>
      </c>
      <c r="S226" s="189">
        <v>0</v>
      </c>
      <c r="T226" s="190">
        <f>S226*H226</f>
        <v>0</v>
      </c>
      <c r="U226" s="36"/>
      <c r="V226" s="36"/>
      <c r="W226" s="36"/>
      <c r="X226" s="36"/>
      <c r="Y226" s="36"/>
      <c r="Z226" s="36"/>
      <c r="AA226" s="36"/>
      <c r="AB226" s="36"/>
      <c r="AC226" s="36"/>
      <c r="AD226" s="36"/>
      <c r="AE226" s="36"/>
      <c r="AR226" s="191" t="s">
        <v>542</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78</v>
      </c>
      <c r="BK226" s="192">
        <f>ROUND(I226*H226,2)</f>
        <v>0</v>
      </c>
      <c r="BL226" s="19" t="s">
        <v>542</v>
      </c>
      <c r="BM226" s="191" t="s">
        <v>3770</v>
      </c>
    </row>
    <row r="227" spans="1:65" s="2" customFormat="1" ht="10.199999999999999">
      <c r="A227" s="36"/>
      <c r="B227" s="37"/>
      <c r="C227" s="38"/>
      <c r="D227" s="193" t="s">
        <v>152</v>
      </c>
      <c r="E227" s="38"/>
      <c r="F227" s="194" t="s">
        <v>3771</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2" customFormat="1" ht="16.5" customHeight="1">
      <c r="A228" s="36"/>
      <c r="B228" s="37"/>
      <c r="C228" s="180" t="s">
        <v>1055</v>
      </c>
      <c r="D228" s="180" t="s">
        <v>146</v>
      </c>
      <c r="E228" s="181" t="s">
        <v>3772</v>
      </c>
      <c r="F228" s="182" t="s">
        <v>3773</v>
      </c>
      <c r="G228" s="183" t="s">
        <v>653</v>
      </c>
      <c r="H228" s="184">
        <v>2</v>
      </c>
      <c r="I228" s="185"/>
      <c r="J228" s="186">
        <f>ROUND(I228*H228,2)</f>
        <v>0</v>
      </c>
      <c r="K228" s="182" t="s">
        <v>150</v>
      </c>
      <c r="L228" s="41"/>
      <c r="M228" s="187" t="s">
        <v>19</v>
      </c>
      <c r="N228" s="188" t="s">
        <v>41</v>
      </c>
      <c r="O228" s="66"/>
      <c r="P228" s="189">
        <f>O228*H228</f>
        <v>0</v>
      </c>
      <c r="Q228" s="189">
        <v>6.9999999999999994E-5</v>
      </c>
      <c r="R228" s="189">
        <f>Q228*H228</f>
        <v>1.3999999999999999E-4</v>
      </c>
      <c r="S228" s="189">
        <v>0</v>
      </c>
      <c r="T228" s="190">
        <f>S228*H228</f>
        <v>0</v>
      </c>
      <c r="U228" s="36"/>
      <c r="V228" s="36"/>
      <c r="W228" s="36"/>
      <c r="X228" s="36"/>
      <c r="Y228" s="36"/>
      <c r="Z228" s="36"/>
      <c r="AA228" s="36"/>
      <c r="AB228" s="36"/>
      <c r="AC228" s="36"/>
      <c r="AD228" s="36"/>
      <c r="AE228" s="36"/>
      <c r="AR228" s="191" t="s">
        <v>542</v>
      </c>
      <c r="AT228" s="191" t="s">
        <v>146</v>
      </c>
      <c r="AU228" s="191" t="s">
        <v>78</v>
      </c>
      <c r="AY228" s="19" t="s">
        <v>144</v>
      </c>
      <c r="BE228" s="192">
        <f>IF(N228="základní",J228,0)</f>
        <v>0</v>
      </c>
      <c r="BF228" s="192">
        <f>IF(N228="snížená",J228,0)</f>
        <v>0</v>
      </c>
      <c r="BG228" s="192">
        <f>IF(N228="zákl. přenesená",J228,0)</f>
        <v>0</v>
      </c>
      <c r="BH228" s="192">
        <f>IF(N228="sníž. přenesená",J228,0)</f>
        <v>0</v>
      </c>
      <c r="BI228" s="192">
        <f>IF(N228="nulová",J228,0)</f>
        <v>0</v>
      </c>
      <c r="BJ228" s="19" t="s">
        <v>78</v>
      </c>
      <c r="BK228" s="192">
        <f>ROUND(I228*H228,2)</f>
        <v>0</v>
      </c>
      <c r="BL228" s="19" t="s">
        <v>542</v>
      </c>
      <c r="BM228" s="191" t="s">
        <v>3774</v>
      </c>
    </row>
    <row r="229" spans="1:65" s="2" customFormat="1" ht="10.199999999999999">
      <c r="A229" s="36"/>
      <c r="B229" s="37"/>
      <c r="C229" s="38"/>
      <c r="D229" s="193" t="s">
        <v>152</v>
      </c>
      <c r="E229" s="38"/>
      <c r="F229" s="194" t="s">
        <v>3775</v>
      </c>
      <c r="G229" s="38"/>
      <c r="H229" s="38"/>
      <c r="I229" s="195"/>
      <c r="J229" s="38"/>
      <c r="K229" s="38"/>
      <c r="L229" s="41"/>
      <c r="M229" s="196"/>
      <c r="N229" s="197"/>
      <c r="O229" s="66"/>
      <c r="P229" s="66"/>
      <c r="Q229" s="66"/>
      <c r="R229" s="66"/>
      <c r="S229" s="66"/>
      <c r="T229" s="67"/>
      <c r="U229" s="36"/>
      <c r="V229" s="36"/>
      <c r="W229" s="36"/>
      <c r="X229" s="36"/>
      <c r="Y229" s="36"/>
      <c r="Z229" s="36"/>
      <c r="AA229" s="36"/>
      <c r="AB229" s="36"/>
      <c r="AC229" s="36"/>
      <c r="AD229" s="36"/>
      <c r="AE229" s="36"/>
      <c r="AT229" s="19" t="s">
        <v>152</v>
      </c>
      <c r="AU229" s="19" t="s">
        <v>78</v>
      </c>
    </row>
    <row r="230" spans="1:65" s="2" customFormat="1" ht="16.5" customHeight="1">
      <c r="A230" s="36"/>
      <c r="B230" s="37"/>
      <c r="C230" s="231" t="s">
        <v>1061</v>
      </c>
      <c r="D230" s="231" t="s">
        <v>195</v>
      </c>
      <c r="E230" s="232" t="s">
        <v>3776</v>
      </c>
      <c r="F230" s="233" t="s">
        <v>3777</v>
      </c>
      <c r="G230" s="234" t="s">
        <v>653</v>
      </c>
      <c r="H230" s="235">
        <v>2</v>
      </c>
      <c r="I230" s="236"/>
      <c r="J230" s="237">
        <f>ROUND(I230*H230,2)</f>
        <v>0</v>
      </c>
      <c r="K230" s="233" t="s">
        <v>19</v>
      </c>
      <c r="L230" s="238"/>
      <c r="M230" s="239" t="s">
        <v>19</v>
      </c>
      <c r="N230" s="240" t="s">
        <v>41</v>
      </c>
      <c r="O230" s="66"/>
      <c r="P230" s="189">
        <f>O230*H230</f>
        <v>0</v>
      </c>
      <c r="Q230" s="189">
        <v>1.2E-4</v>
      </c>
      <c r="R230" s="189">
        <f>Q230*H230</f>
        <v>2.4000000000000001E-4</v>
      </c>
      <c r="S230" s="189">
        <v>0</v>
      </c>
      <c r="T230" s="190">
        <f>S230*H230</f>
        <v>0</v>
      </c>
      <c r="U230" s="36"/>
      <c r="V230" s="36"/>
      <c r="W230" s="36"/>
      <c r="X230" s="36"/>
      <c r="Y230" s="36"/>
      <c r="Z230" s="36"/>
      <c r="AA230" s="36"/>
      <c r="AB230" s="36"/>
      <c r="AC230" s="36"/>
      <c r="AD230" s="36"/>
      <c r="AE230" s="36"/>
      <c r="AR230" s="191" t="s">
        <v>684</v>
      </c>
      <c r="AT230" s="191" t="s">
        <v>195</v>
      </c>
      <c r="AU230" s="191" t="s">
        <v>78</v>
      </c>
      <c r="AY230" s="19" t="s">
        <v>144</v>
      </c>
      <c r="BE230" s="192">
        <f>IF(N230="základní",J230,0)</f>
        <v>0</v>
      </c>
      <c r="BF230" s="192">
        <f>IF(N230="snížená",J230,0)</f>
        <v>0</v>
      </c>
      <c r="BG230" s="192">
        <f>IF(N230="zákl. přenesená",J230,0)</f>
        <v>0</v>
      </c>
      <c r="BH230" s="192">
        <f>IF(N230="sníž. přenesená",J230,0)</f>
        <v>0</v>
      </c>
      <c r="BI230" s="192">
        <f>IF(N230="nulová",J230,0)</f>
        <v>0</v>
      </c>
      <c r="BJ230" s="19" t="s">
        <v>78</v>
      </c>
      <c r="BK230" s="192">
        <f>ROUND(I230*H230,2)</f>
        <v>0</v>
      </c>
      <c r="BL230" s="19" t="s">
        <v>542</v>
      </c>
      <c r="BM230" s="191" t="s">
        <v>3778</v>
      </c>
    </row>
    <row r="231" spans="1:65" s="2" customFormat="1" ht="16.5" customHeight="1">
      <c r="A231" s="36"/>
      <c r="B231" s="37"/>
      <c r="C231" s="180" t="s">
        <v>1073</v>
      </c>
      <c r="D231" s="180" t="s">
        <v>146</v>
      </c>
      <c r="E231" s="181" t="s">
        <v>3779</v>
      </c>
      <c r="F231" s="182" t="s">
        <v>3780</v>
      </c>
      <c r="G231" s="183" t="s">
        <v>653</v>
      </c>
      <c r="H231" s="184">
        <v>1</v>
      </c>
      <c r="I231" s="185"/>
      <c r="J231" s="186">
        <f>ROUND(I231*H231,2)</f>
        <v>0</v>
      </c>
      <c r="K231" s="182" t="s">
        <v>150</v>
      </c>
      <c r="L231" s="41"/>
      <c r="M231" s="187" t="s">
        <v>19</v>
      </c>
      <c r="N231" s="188" t="s">
        <v>41</v>
      </c>
      <c r="O231" s="66"/>
      <c r="P231" s="189">
        <f>O231*H231</f>
        <v>0</v>
      </c>
      <c r="Q231" s="189">
        <v>1.4999999999999999E-4</v>
      </c>
      <c r="R231" s="189">
        <f>Q231*H231</f>
        <v>1.4999999999999999E-4</v>
      </c>
      <c r="S231" s="189">
        <v>0</v>
      </c>
      <c r="T231" s="190">
        <f>S231*H231</f>
        <v>0</v>
      </c>
      <c r="U231" s="36"/>
      <c r="V231" s="36"/>
      <c r="W231" s="36"/>
      <c r="X231" s="36"/>
      <c r="Y231" s="36"/>
      <c r="Z231" s="36"/>
      <c r="AA231" s="36"/>
      <c r="AB231" s="36"/>
      <c r="AC231" s="36"/>
      <c r="AD231" s="36"/>
      <c r="AE231" s="36"/>
      <c r="AR231" s="191" t="s">
        <v>542</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78</v>
      </c>
      <c r="BK231" s="192">
        <f>ROUND(I231*H231,2)</f>
        <v>0</v>
      </c>
      <c r="BL231" s="19" t="s">
        <v>542</v>
      </c>
      <c r="BM231" s="191" t="s">
        <v>3781</v>
      </c>
    </row>
    <row r="232" spans="1:65" s="2" customFormat="1" ht="10.199999999999999">
      <c r="A232" s="36"/>
      <c r="B232" s="37"/>
      <c r="C232" s="38"/>
      <c r="D232" s="193" t="s">
        <v>152</v>
      </c>
      <c r="E232" s="38"/>
      <c r="F232" s="194" t="s">
        <v>3782</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24.15" customHeight="1">
      <c r="A233" s="36"/>
      <c r="B233" s="37"/>
      <c r="C233" s="180" t="s">
        <v>1081</v>
      </c>
      <c r="D233" s="180" t="s">
        <v>146</v>
      </c>
      <c r="E233" s="181" t="s">
        <v>3783</v>
      </c>
      <c r="F233" s="182" t="s">
        <v>3784</v>
      </c>
      <c r="G233" s="183" t="s">
        <v>184</v>
      </c>
      <c r="H233" s="184">
        <v>0.505</v>
      </c>
      <c r="I233" s="185"/>
      <c r="J233" s="186">
        <f>ROUND(I233*H233,2)</f>
        <v>0</v>
      </c>
      <c r="K233" s="182" t="s">
        <v>150</v>
      </c>
      <c r="L233" s="41"/>
      <c r="M233" s="187" t="s">
        <v>19</v>
      </c>
      <c r="N233" s="188" t="s">
        <v>40</v>
      </c>
      <c r="O233" s="66"/>
      <c r="P233" s="189">
        <f>O233*H233</f>
        <v>0</v>
      </c>
      <c r="Q233" s="189">
        <v>0</v>
      </c>
      <c r="R233" s="189">
        <f>Q233*H233</f>
        <v>0</v>
      </c>
      <c r="S233" s="189">
        <v>0</v>
      </c>
      <c r="T233" s="190">
        <f>S233*H233</f>
        <v>0</v>
      </c>
      <c r="U233" s="36"/>
      <c r="V233" s="36"/>
      <c r="W233" s="36"/>
      <c r="X233" s="36"/>
      <c r="Y233" s="36"/>
      <c r="Z233" s="36"/>
      <c r="AA233" s="36"/>
      <c r="AB233" s="36"/>
      <c r="AC233" s="36"/>
      <c r="AD233" s="36"/>
      <c r="AE233" s="36"/>
      <c r="AR233" s="191" t="s">
        <v>542</v>
      </c>
      <c r="AT233" s="191" t="s">
        <v>146</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542</v>
      </c>
      <c r="BM233" s="191" t="s">
        <v>3785</v>
      </c>
    </row>
    <row r="234" spans="1:65" s="2" customFormat="1" ht="10.199999999999999">
      <c r="A234" s="36"/>
      <c r="B234" s="37"/>
      <c r="C234" s="38"/>
      <c r="D234" s="193" t="s">
        <v>152</v>
      </c>
      <c r="E234" s="38"/>
      <c r="F234" s="194" t="s">
        <v>3786</v>
      </c>
      <c r="G234" s="38"/>
      <c r="H234" s="38"/>
      <c r="I234" s="195"/>
      <c r="J234" s="38"/>
      <c r="K234" s="38"/>
      <c r="L234" s="41"/>
      <c r="M234" s="241"/>
      <c r="N234" s="242"/>
      <c r="O234" s="243"/>
      <c r="P234" s="243"/>
      <c r="Q234" s="243"/>
      <c r="R234" s="243"/>
      <c r="S234" s="243"/>
      <c r="T234" s="244"/>
      <c r="U234" s="36"/>
      <c r="V234" s="36"/>
      <c r="W234" s="36"/>
      <c r="X234" s="36"/>
      <c r="Y234" s="36"/>
      <c r="Z234" s="36"/>
      <c r="AA234" s="36"/>
      <c r="AB234" s="36"/>
      <c r="AC234" s="36"/>
      <c r="AD234" s="36"/>
      <c r="AE234" s="36"/>
      <c r="AT234" s="19" t="s">
        <v>152</v>
      </c>
      <c r="AU234" s="19" t="s">
        <v>78</v>
      </c>
    </row>
    <row r="235" spans="1:65" s="2" customFormat="1" ht="6.9" customHeight="1">
      <c r="A235" s="36"/>
      <c r="B235" s="49"/>
      <c r="C235" s="50"/>
      <c r="D235" s="50"/>
      <c r="E235" s="50"/>
      <c r="F235" s="50"/>
      <c r="G235" s="50"/>
      <c r="H235" s="50"/>
      <c r="I235" s="50"/>
      <c r="J235" s="50"/>
      <c r="K235" s="50"/>
      <c r="L235" s="41"/>
      <c r="M235" s="36"/>
      <c r="O235" s="36"/>
      <c r="P235" s="36"/>
      <c r="Q235" s="36"/>
      <c r="R235" s="36"/>
      <c r="S235" s="36"/>
      <c r="T235" s="36"/>
      <c r="U235" s="36"/>
      <c r="V235" s="36"/>
      <c r="W235" s="36"/>
      <c r="X235" s="36"/>
      <c r="Y235" s="36"/>
      <c r="Z235" s="36"/>
      <c r="AA235" s="36"/>
      <c r="AB235" s="36"/>
      <c r="AC235" s="36"/>
      <c r="AD235" s="36"/>
      <c r="AE235" s="36"/>
    </row>
  </sheetData>
  <sheetProtection algorithmName="SHA-512" hashValue="IUhcpkybO+jwmIdV+6zdsUVXxT4jhIKTuCLBdciBMHs+sWwk3nASPktp/fCE4s7curhDsvVHnpZLAwQ4dr112w==" saltValue="N+WzH4CIY7jB9eJFg3Ys4mj2WyzDQMva0gVUIfrHs/1+DleyqkpXnETQKncxSZsDOYPZLfRRElIMd6QEYKZa2w==" spinCount="100000" sheet="1" objects="1" scenarios="1" formatColumns="0" formatRows="0" autoFilter="0"/>
  <autoFilter ref="C91:K234" xr:uid="{00000000-0009-0000-0000-000003000000}"/>
  <mergeCells count="12">
    <mergeCell ref="E84:H84"/>
    <mergeCell ref="L2:V2"/>
    <mergeCell ref="E50:H50"/>
    <mergeCell ref="E52:H52"/>
    <mergeCell ref="E54:H54"/>
    <mergeCell ref="E80:H80"/>
    <mergeCell ref="E82:H82"/>
    <mergeCell ref="E7:H7"/>
    <mergeCell ref="E9:H9"/>
    <mergeCell ref="E11:H11"/>
    <mergeCell ref="E20:H20"/>
    <mergeCell ref="E29:H29"/>
  </mergeCells>
  <hyperlinks>
    <hyperlink ref="F99" r:id="rId1" xr:uid="{00000000-0004-0000-0300-000000000000}"/>
    <hyperlink ref="F101" r:id="rId2" xr:uid="{00000000-0004-0000-0300-000001000000}"/>
    <hyperlink ref="F103" r:id="rId3" xr:uid="{00000000-0004-0000-0300-000002000000}"/>
    <hyperlink ref="F105" r:id="rId4" xr:uid="{00000000-0004-0000-0300-000003000000}"/>
    <hyperlink ref="F109" r:id="rId5" xr:uid="{00000000-0004-0000-0300-000004000000}"/>
    <hyperlink ref="F111" r:id="rId6" xr:uid="{00000000-0004-0000-0300-000005000000}"/>
    <hyperlink ref="F126" r:id="rId7" xr:uid="{00000000-0004-0000-0300-000006000000}"/>
    <hyperlink ref="F129" r:id="rId8" xr:uid="{00000000-0004-0000-0300-000007000000}"/>
    <hyperlink ref="F132" r:id="rId9" xr:uid="{00000000-0004-0000-0300-000008000000}"/>
    <hyperlink ref="F135" r:id="rId10" xr:uid="{00000000-0004-0000-0300-000009000000}"/>
    <hyperlink ref="F137" r:id="rId11" xr:uid="{00000000-0004-0000-0300-00000A000000}"/>
    <hyperlink ref="F139" r:id="rId12" xr:uid="{00000000-0004-0000-0300-00000B000000}"/>
    <hyperlink ref="F144" r:id="rId13" xr:uid="{00000000-0004-0000-0300-00000C000000}"/>
    <hyperlink ref="F147" r:id="rId14" xr:uid="{00000000-0004-0000-0300-00000D000000}"/>
    <hyperlink ref="F149" r:id="rId15" xr:uid="{00000000-0004-0000-0300-00000E000000}"/>
    <hyperlink ref="F151" r:id="rId16" xr:uid="{00000000-0004-0000-0300-00000F000000}"/>
    <hyperlink ref="F153" r:id="rId17" xr:uid="{00000000-0004-0000-0300-000010000000}"/>
    <hyperlink ref="F155" r:id="rId18" xr:uid="{00000000-0004-0000-0300-000011000000}"/>
    <hyperlink ref="F157" r:id="rId19" xr:uid="{00000000-0004-0000-0300-000012000000}"/>
    <hyperlink ref="F159" r:id="rId20" xr:uid="{00000000-0004-0000-0300-000013000000}"/>
    <hyperlink ref="F161" r:id="rId21" xr:uid="{00000000-0004-0000-0300-000014000000}"/>
    <hyperlink ref="F163" r:id="rId22" xr:uid="{00000000-0004-0000-0300-000015000000}"/>
    <hyperlink ref="F165" r:id="rId23" xr:uid="{00000000-0004-0000-0300-000016000000}"/>
    <hyperlink ref="F167" r:id="rId24" xr:uid="{00000000-0004-0000-0300-000017000000}"/>
    <hyperlink ref="F170" r:id="rId25" xr:uid="{00000000-0004-0000-0300-000018000000}"/>
    <hyperlink ref="F172" r:id="rId26" xr:uid="{00000000-0004-0000-0300-000019000000}"/>
    <hyperlink ref="F175" r:id="rId27" xr:uid="{00000000-0004-0000-0300-00001A000000}"/>
    <hyperlink ref="F177" r:id="rId28" xr:uid="{00000000-0004-0000-0300-00001B000000}"/>
    <hyperlink ref="F179" r:id="rId29" xr:uid="{00000000-0004-0000-0300-00001C000000}"/>
    <hyperlink ref="F181" r:id="rId30" xr:uid="{00000000-0004-0000-0300-00001D000000}"/>
    <hyperlink ref="F183" r:id="rId31" xr:uid="{00000000-0004-0000-0300-00001E000000}"/>
    <hyperlink ref="F185" r:id="rId32" xr:uid="{00000000-0004-0000-0300-00001F000000}"/>
    <hyperlink ref="F187" r:id="rId33" xr:uid="{00000000-0004-0000-0300-000020000000}"/>
    <hyperlink ref="F189" r:id="rId34" xr:uid="{00000000-0004-0000-0300-000021000000}"/>
    <hyperlink ref="F191" r:id="rId35" xr:uid="{00000000-0004-0000-0300-000022000000}"/>
    <hyperlink ref="F193" r:id="rId36" xr:uid="{00000000-0004-0000-0300-000023000000}"/>
    <hyperlink ref="F197" r:id="rId37" xr:uid="{00000000-0004-0000-0300-000024000000}"/>
    <hyperlink ref="F200" r:id="rId38" xr:uid="{00000000-0004-0000-0300-000025000000}"/>
    <hyperlink ref="F206" r:id="rId39" xr:uid="{00000000-0004-0000-0300-000026000000}"/>
    <hyperlink ref="F209" r:id="rId40" xr:uid="{00000000-0004-0000-0300-000027000000}"/>
    <hyperlink ref="F211" r:id="rId41" xr:uid="{00000000-0004-0000-0300-000028000000}"/>
    <hyperlink ref="F213" r:id="rId42" xr:uid="{00000000-0004-0000-0300-000029000000}"/>
    <hyperlink ref="F215" r:id="rId43" xr:uid="{00000000-0004-0000-0300-00002A000000}"/>
    <hyperlink ref="F217" r:id="rId44" xr:uid="{00000000-0004-0000-0300-00002B000000}"/>
    <hyperlink ref="F219" r:id="rId45" xr:uid="{00000000-0004-0000-0300-00002C000000}"/>
    <hyperlink ref="F221" r:id="rId46" xr:uid="{00000000-0004-0000-0300-00002D000000}"/>
    <hyperlink ref="F223" r:id="rId47" xr:uid="{00000000-0004-0000-0300-00002E000000}"/>
    <hyperlink ref="F225" r:id="rId48" xr:uid="{00000000-0004-0000-0300-00002F000000}"/>
    <hyperlink ref="F227" r:id="rId49" xr:uid="{00000000-0004-0000-0300-000030000000}"/>
    <hyperlink ref="F229" r:id="rId50" xr:uid="{00000000-0004-0000-0300-000031000000}"/>
    <hyperlink ref="F232" r:id="rId51" xr:uid="{00000000-0004-0000-0300-000032000000}"/>
    <hyperlink ref="F234" r:id="rId52" xr:uid="{00000000-0004-0000-0300-00003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437"/>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90</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3787</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ROUND(J102,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ROUND((SUM(BE102:BE436)),  2)</f>
        <v>0</v>
      </c>
      <c r="G35" s="36"/>
      <c r="H35" s="36"/>
      <c r="I35" s="126">
        <v>0.21</v>
      </c>
      <c r="J35" s="125">
        <f>ROUND(((SUM(BE102:BE436))*I35),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ROUND((SUM(BF102:BF436)),  2)</f>
        <v>0</v>
      </c>
      <c r="G36" s="36"/>
      <c r="H36" s="36"/>
      <c r="I36" s="126">
        <v>0.15</v>
      </c>
      <c r="J36" s="125">
        <f>ROUND(((SUM(BF102:BF436))*I36),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ROUND((SUM(BG102:BG436)),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ROUND((SUM(BH102:BH436)),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ROUND((SUM(BI102:BI436)),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2 - 03 - zdravotní instalace</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J102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J103</f>
        <v>0</v>
      </c>
      <c r="K64" s="143"/>
      <c r="L64" s="147"/>
    </row>
    <row r="65" spans="2:12" s="10" customFormat="1" ht="19.95" customHeight="1">
      <c r="B65" s="148"/>
      <c r="C65" s="99"/>
      <c r="D65" s="149" t="s">
        <v>126</v>
      </c>
      <c r="E65" s="150"/>
      <c r="F65" s="150"/>
      <c r="G65" s="150"/>
      <c r="H65" s="150"/>
      <c r="I65" s="150"/>
      <c r="J65" s="151">
        <f>J104</f>
        <v>0</v>
      </c>
      <c r="K65" s="99"/>
      <c r="L65" s="152"/>
    </row>
    <row r="66" spans="2:12" s="10" customFormat="1" ht="19.95" customHeight="1">
      <c r="B66" s="148"/>
      <c r="C66" s="99"/>
      <c r="D66" s="149" t="s">
        <v>205</v>
      </c>
      <c r="E66" s="150"/>
      <c r="F66" s="150"/>
      <c r="G66" s="150"/>
      <c r="H66" s="150"/>
      <c r="I66" s="150"/>
      <c r="J66" s="151">
        <f>J144</f>
        <v>0</v>
      </c>
      <c r="K66" s="99"/>
      <c r="L66" s="152"/>
    </row>
    <row r="67" spans="2:12" s="10" customFormat="1" ht="19.95" customHeight="1">
      <c r="B67" s="148"/>
      <c r="C67" s="99"/>
      <c r="D67" s="149" t="s">
        <v>206</v>
      </c>
      <c r="E67" s="150"/>
      <c r="F67" s="150"/>
      <c r="G67" s="150"/>
      <c r="H67" s="150"/>
      <c r="I67" s="150"/>
      <c r="J67" s="151">
        <f>J152</f>
        <v>0</v>
      </c>
      <c r="K67" s="99"/>
      <c r="L67" s="152"/>
    </row>
    <row r="68" spans="2:12" s="10" customFormat="1" ht="19.95" customHeight="1">
      <c r="B68" s="148"/>
      <c r="C68" s="99"/>
      <c r="D68" s="149" t="s">
        <v>3788</v>
      </c>
      <c r="E68" s="150"/>
      <c r="F68" s="150"/>
      <c r="G68" s="150"/>
      <c r="H68" s="150"/>
      <c r="I68" s="150"/>
      <c r="J68" s="151">
        <f>J158</f>
        <v>0</v>
      </c>
      <c r="K68" s="99"/>
      <c r="L68" s="152"/>
    </row>
    <row r="69" spans="2:12" s="10" customFormat="1" ht="19.95" customHeight="1">
      <c r="B69" s="148"/>
      <c r="C69" s="99"/>
      <c r="D69" s="149" t="s">
        <v>209</v>
      </c>
      <c r="E69" s="150"/>
      <c r="F69" s="150"/>
      <c r="G69" s="150"/>
      <c r="H69" s="150"/>
      <c r="I69" s="150"/>
      <c r="J69" s="151">
        <f>J207</f>
        <v>0</v>
      </c>
      <c r="K69" s="99"/>
      <c r="L69" s="152"/>
    </row>
    <row r="70" spans="2:12" s="9" customFormat="1" ht="24.9" customHeight="1">
      <c r="B70" s="142"/>
      <c r="C70" s="143"/>
      <c r="D70" s="144" t="s">
        <v>210</v>
      </c>
      <c r="E70" s="145"/>
      <c r="F70" s="145"/>
      <c r="G70" s="145"/>
      <c r="H70" s="145"/>
      <c r="I70" s="145"/>
      <c r="J70" s="146">
        <f>J209</f>
        <v>0</v>
      </c>
      <c r="K70" s="143"/>
      <c r="L70" s="147"/>
    </row>
    <row r="71" spans="2:12" s="10" customFormat="1" ht="19.95" customHeight="1">
      <c r="B71" s="148"/>
      <c r="C71" s="99"/>
      <c r="D71" s="149" t="s">
        <v>214</v>
      </c>
      <c r="E71" s="150"/>
      <c r="F71" s="150"/>
      <c r="G71" s="150"/>
      <c r="H71" s="150"/>
      <c r="I71" s="150"/>
      <c r="J71" s="151">
        <f>J210</f>
        <v>0</v>
      </c>
      <c r="K71" s="99"/>
      <c r="L71" s="152"/>
    </row>
    <row r="72" spans="2:12" s="10" customFormat="1" ht="19.95" customHeight="1">
      <c r="B72" s="148"/>
      <c r="C72" s="99"/>
      <c r="D72" s="149" t="s">
        <v>3789</v>
      </c>
      <c r="E72" s="150"/>
      <c r="F72" s="150"/>
      <c r="G72" s="150"/>
      <c r="H72" s="150"/>
      <c r="I72" s="150"/>
      <c r="J72" s="151">
        <f>J273</f>
        <v>0</v>
      </c>
      <c r="K72" s="99"/>
      <c r="L72" s="152"/>
    </row>
    <row r="73" spans="2:12" s="10" customFormat="1" ht="19.95" customHeight="1">
      <c r="B73" s="148"/>
      <c r="C73" s="99"/>
      <c r="D73" s="149" t="s">
        <v>3790</v>
      </c>
      <c r="E73" s="150"/>
      <c r="F73" s="150"/>
      <c r="G73" s="150"/>
      <c r="H73" s="150"/>
      <c r="I73" s="150"/>
      <c r="J73" s="151">
        <f>J338</f>
        <v>0</v>
      </c>
      <c r="K73" s="99"/>
      <c r="L73" s="152"/>
    </row>
    <row r="74" spans="2:12" s="10" customFormat="1" ht="19.95" customHeight="1">
      <c r="B74" s="148"/>
      <c r="C74" s="99"/>
      <c r="D74" s="149" t="s">
        <v>3791</v>
      </c>
      <c r="E74" s="150"/>
      <c r="F74" s="150"/>
      <c r="G74" s="150"/>
      <c r="H74" s="150"/>
      <c r="I74" s="150"/>
      <c r="J74" s="151">
        <f>J353</f>
        <v>0</v>
      </c>
      <c r="K74" s="99"/>
      <c r="L74" s="152"/>
    </row>
    <row r="75" spans="2:12" s="10" customFormat="1" ht="19.95" customHeight="1">
      <c r="B75" s="148"/>
      <c r="C75" s="99"/>
      <c r="D75" s="149" t="s">
        <v>215</v>
      </c>
      <c r="E75" s="150"/>
      <c r="F75" s="150"/>
      <c r="G75" s="150"/>
      <c r="H75" s="150"/>
      <c r="I75" s="150"/>
      <c r="J75" s="151">
        <f>J367</f>
        <v>0</v>
      </c>
      <c r="K75" s="99"/>
      <c r="L75" s="152"/>
    </row>
    <row r="76" spans="2:12" s="10" customFormat="1" ht="19.95" customHeight="1">
      <c r="B76" s="148"/>
      <c r="C76" s="99"/>
      <c r="D76" s="149" t="s">
        <v>3792</v>
      </c>
      <c r="E76" s="150"/>
      <c r="F76" s="150"/>
      <c r="G76" s="150"/>
      <c r="H76" s="150"/>
      <c r="I76" s="150"/>
      <c r="J76" s="151">
        <f>J419</f>
        <v>0</v>
      </c>
      <c r="K76" s="99"/>
      <c r="L76" s="152"/>
    </row>
    <row r="77" spans="2:12" s="10" customFormat="1" ht="19.95" customHeight="1">
      <c r="B77" s="148"/>
      <c r="C77" s="99"/>
      <c r="D77" s="149" t="s">
        <v>3474</v>
      </c>
      <c r="E77" s="150"/>
      <c r="F77" s="150"/>
      <c r="G77" s="150"/>
      <c r="H77" s="150"/>
      <c r="I77" s="150"/>
      <c r="J77" s="151">
        <f>J424</f>
        <v>0</v>
      </c>
      <c r="K77" s="99"/>
      <c r="L77" s="152"/>
    </row>
    <row r="78" spans="2:12" s="10" customFormat="1" ht="19.95" customHeight="1">
      <c r="B78" s="148"/>
      <c r="C78" s="99"/>
      <c r="D78" s="149" t="s">
        <v>227</v>
      </c>
      <c r="E78" s="150"/>
      <c r="F78" s="150"/>
      <c r="G78" s="150"/>
      <c r="H78" s="150"/>
      <c r="I78" s="150"/>
      <c r="J78" s="151">
        <f>J425</f>
        <v>0</v>
      </c>
      <c r="K78" s="99"/>
      <c r="L78" s="152"/>
    </row>
    <row r="79" spans="2:12" s="9" customFormat="1" ht="24.9" customHeight="1">
      <c r="B79" s="142"/>
      <c r="C79" s="143"/>
      <c r="D79" s="144" t="s">
        <v>3793</v>
      </c>
      <c r="E79" s="145"/>
      <c r="F79" s="145"/>
      <c r="G79" s="145"/>
      <c r="H79" s="145"/>
      <c r="I79" s="145"/>
      <c r="J79" s="146">
        <f>J430</f>
        <v>0</v>
      </c>
      <c r="K79" s="143"/>
      <c r="L79" s="147"/>
    </row>
    <row r="80" spans="2:12" s="10" customFormat="1" ht="19.95" customHeight="1">
      <c r="B80" s="148"/>
      <c r="C80" s="99"/>
      <c r="D80" s="149" t="s">
        <v>3794</v>
      </c>
      <c r="E80" s="150"/>
      <c r="F80" s="150"/>
      <c r="G80" s="150"/>
      <c r="H80" s="150"/>
      <c r="I80" s="150"/>
      <c r="J80" s="151">
        <f>J431</f>
        <v>0</v>
      </c>
      <c r="K80" s="99"/>
      <c r="L80" s="152"/>
    </row>
    <row r="81" spans="1:31" s="2" customFormat="1" ht="21.7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31" s="2" customFormat="1" ht="6.9" customHeight="1">
      <c r="A82" s="36"/>
      <c r="B82" s="49"/>
      <c r="C82" s="50"/>
      <c r="D82" s="50"/>
      <c r="E82" s="50"/>
      <c r="F82" s="50"/>
      <c r="G82" s="50"/>
      <c r="H82" s="50"/>
      <c r="I82" s="50"/>
      <c r="J82" s="50"/>
      <c r="K82" s="50"/>
      <c r="L82" s="115"/>
      <c r="S82" s="36"/>
      <c r="T82" s="36"/>
      <c r="U82" s="36"/>
      <c r="V82" s="36"/>
      <c r="W82" s="36"/>
      <c r="X82" s="36"/>
      <c r="Y82" s="36"/>
      <c r="Z82" s="36"/>
      <c r="AA82" s="36"/>
      <c r="AB82" s="36"/>
      <c r="AC82" s="36"/>
      <c r="AD82" s="36"/>
      <c r="AE82" s="36"/>
    </row>
    <row r="86" spans="1:31" s="2" customFormat="1" ht="6.9" customHeight="1">
      <c r="A86" s="36"/>
      <c r="B86" s="51"/>
      <c r="C86" s="52"/>
      <c r="D86" s="52"/>
      <c r="E86" s="52"/>
      <c r="F86" s="52"/>
      <c r="G86" s="52"/>
      <c r="H86" s="52"/>
      <c r="I86" s="52"/>
      <c r="J86" s="52"/>
      <c r="K86" s="52"/>
      <c r="L86" s="115"/>
      <c r="S86" s="36"/>
      <c r="T86" s="36"/>
      <c r="U86" s="36"/>
      <c r="V86" s="36"/>
      <c r="W86" s="36"/>
      <c r="X86" s="36"/>
      <c r="Y86" s="36"/>
      <c r="Z86" s="36"/>
      <c r="AA86" s="36"/>
      <c r="AB86" s="36"/>
      <c r="AC86" s="36"/>
      <c r="AD86" s="36"/>
      <c r="AE86" s="36"/>
    </row>
    <row r="87" spans="1:31" s="2" customFormat="1" ht="24.9" customHeight="1">
      <c r="A87" s="36"/>
      <c r="B87" s="37"/>
      <c r="C87" s="25" t="s">
        <v>129</v>
      </c>
      <c r="D87" s="38"/>
      <c r="E87" s="38"/>
      <c r="F87" s="38"/>
      <c r="G87" s="38"/>
      <c r="H87" s="38"/>
      <c r="I87" s="38"/>
      <c r="J87" s="38"/>
      <c r="K87" s="38"/>
      <c r="L87" s="115"/>
      <c r="S87" s="36"/>
      <c r="T87" s="36"/>
      <c r="U87" s="36"/>
      <c r="V87" s="36"/>
      <c r="W87" s="36"/>
      <c r="X87" s="36"/>
      <c r="Y87" s="36"/>
      <c r="Z87" s="36"/>
      <c r="AA87" s="36"/>
      <c r="AB87" s="36"/>
      <c r="AC87" s="36"/>
      <c r="AD87" s="36"/>
      <c r="AE87" s="36"/>
    </row>
    <row r="88" spans="1:31"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31" s="2" customFormat="1" ht="12" customHeight="1">
      <c r="A89" s="36"/>
      <c r="B89" s="37"/>
      <c r="C89" s="31" t="s">
        <v>16</v>
      </c>
      <c r="D89" s="38"/>
      <c r="E89" s="38"/>
      <c r="F89" s="38"/>
      <c r="G89" s="38"/>
      <c r="H89" s="38"/>
      <c r="I89" s="38"/>
      <c r="J89" s="38"/>
      <c r="K89" s="38"/>
      <c r="L89" s="115"/>
      <c r="S89" s="36"/>
      <c r="T89" s="36"/>
      <c r="U89" s="36"/>
      <c r="V89" s="36"/>
      <c r="W89" s="36"/>
      <c r="X89" s="36"/>
      <c r="Y89" s="36"/>
      <c r="Z89" s="36"/>
      <c r="AA89" s="36"/>
      <c r="AB89" s="36"/>
      <c r="AC89" s="36"/>
      <c r="AD89" s="36"/>
      <c r="AE89" s="36"/>
    </row>
    <row r="90" spans="1:31" s="2" customFormat="1" ht="16.5" customHeight="1">
      <c r="A90" s="36"/>
      <c r="B90" s="37"/>
      <c r="C90" s="38"/>
      <c r="D90" s="38"/>
      <c r="E90" s="397" t="str">
        <f>E7</f>
        <v>Vědomice - přístavba a stavební úpravy mateřské školy - rev 0821</v>
      </c>
      <c r="F90" s="398"/>
      <c r="G90" s="398"/>
      <c r="H90" s="398"/>
      <c r="I90" s="38"/>
      <c r="J90" s="38"/>
      <c r="K90" s="38"/>
      <c r="L90" s="115"/>
      <c r="S90" s="36"/>
      <c r="T90" s="36"/>
      <c r="U90" s="36"/>
      <c r="V90" s="36"/>
      <c r="W90" s="36"/>
      <c r="X90" s="36"/>
      <c r="Y90" s="36"/>
      <c r="Z90" s="36"/>
      <c r="AA90" s="36"/>
      <c r="AB90" s="36"/>
      <c r="AC90" s="36"/>
      <c r="AD90" s="36"/>
      <c r="AE90" s="36"/>
    </row>
    <row r="91" spans="1:31" s="1" customFormat="1" ht="12" customHeight="1">
      <c r="B91" s="23"/>
      <c r="C91" s="31" t="s">
        <v>119</v>
      </c>
      <c r="D91" s="24"/>
      <c r="E91" s="24"/>
      <c r="F91" s="24"/>
      <c r="G91" s="24"/>
      <c r="H91" s="24"/>
      <c r="I91" s="24"/>
      <c r="J91" s="24"/>
      <c r="K91" s="24"/>
      <c r="L91" s="22"/>
    </row>
    <row r="92" spans="1:31" s="2" customFormat="1" ht="16.5" customHeight="1">
      <c r="A92" s="36"/>
      <c r="B92" s="37"/>
      <c r="C92" s="38"/>
      <c r="D92" s="38"/>
      <c r="E92" s="397" t="s">
        <v>201</v>
      </c>
      <c r="F92" s="399"/>
      <c r="G92" s="399"/>
      <c r="H92" s="399"/>
      <c r="I92" s="38"/>
      <c r="J92" s="38"/>
      <c r="K92" s="38"/>
      <c r="L92" s="115"/>
      <c r="S92" s="36"/>
      <c r="T92" s="36"/>
      <c r="U92" s="36"/>
      <c r="V92" s="36"/>
      <c r="W92" s="36"/>
      <c r="X92" s="36"/>
      <c r="Y92" s="36"/>
      <c r="Z92" s="36"/>
      <c r="AA92" s="36"/>
      <c r="AB92" s="36"/>
      <c r="AC92" s="36"/>
      <c r="AD92" s="36"/>
      <c r="AE92" s="36"/>
    </row>
    <row r="93" spans="1:31" s="2" customFormat="1" ht="12" customHeight="1">
      <c r="A93" s="36"/>
      <c r="B93" s="37"/>
      <c r="C93" s="31" t="s">
        <v>202</v>
      </c>
      <c r="D93" s="38"/>
      <c r="E93" s="38"/>
      <c r="F93" s="38"/>
      <c r="G93" s="38"/>
      <c r="H93" s="38"/>
      <c r="I93" s="38"/>
      <c r="J93" s="38"/>
      <c r="K93" s="38"/>
      <c r="L93" s="115"/>
      <c r="S93" s="36"/>
      <c r="T93" s="36"/>
      <c r="U93" s="36"/>
      <c r="V93" s="36"/>
      <c r="W93" s="36"/>
      <c r="X93" s="36"/>
      <c r="Y93" s="36"/>
      <c r="Z93" s="36"/>
      <c r="AA93" s="36"/>
      <c r="AB93" s="36"/>
      <c r="AC93" s="36"/>
      <c r="AD93" s="36"/>
      <c r="AE93" s="36"/>
    </row>
    <row r="94" spans="1:31" s="2" customFormat="1" ht="16.5" customHeight="1">
      <c r="A94" s="36"/>
      <c r="B94" s="37"/>
      <c r="C94" s="38"/>
      <c r="D94" s="38"/>
      <c r="E94" s="351" t="str">
        <f>E11</f>
        <v>2 - 03 - zdravotní instalace</v>
      </c>
      <c r="F94" s="399"/>
      <c r="G94" s="399"/>
      <c r="H94" s="399"/>
      <c r="I94" s="38"/>
      <c r="J94" s="38"/>
      <c r="K94" s="38"/>
      <c r="L94" s="115"/>
      <c r="S94" s="36"/>
      <c r="T94" s="36"/>
      <c r="U94" s="36"/>
      <c r="V94" s="36"/>
      <c r="W94" s="36"/>
      <c r="X94" s="36"/>
      <c r="Y94" s="36"/>
      <c r="Z94" s="36"/>
      <c r="AA94" s="36"/>
      <c r="AB94" s="36"/>
      <c r="AC94" s="36"/>
      <c r="AD94" s="36"/>
      <c r="AE94" s="36"/>
    </row>
    <row r="95" spans="1:31" s="2" customFormat="1" ht="6.9" customHeight="1">
      <c r="A95" s="36"/>
      <c r="B95" s="37"/>
      <c r="C95" s="38"/>
      <c r="D95" s="38"/>
      <c r="E95" s="38"/>
      <c r="F95" s="38"/>
      <c r="G95" s="38"/>
      <c r="H95" s="38"/>
      <c r="I95" s="38"/>
      <c r="J95" s="38"/>
      <c r="K95" s="38"/>
      <c r="L95" s="115"/>
      <c r="S95" s="36"/>
      <c r="T95" s="36"/>
      <c r="U95" s="36"/>
      <c r="V95" s="36"/>
      <c r="W95" s="36"/>
      <c r="X95" s="36"/>
      <c r="Y95" s="36"/>
      <c r="Z95" s="36"/>
      <c r="AA95" s="36"/>
      <c r="AB95" s="36"/>
      <c r="AC95" s="36"/>
      <c r="AD95" s="36"/>
      <c r="AE95" s="36"/>
    </row>
    <row r="96" spans="1:31" s="2" customFormat="1" ht="12" customHeight="1">
      <c r="A96" s="36"/>
      <c r="B96" s="37"/>
      <c r="C96" s="31" t="s">
        <v>21</v>
      </c>
      <c r="D96" s="38"/>
      <c r="E96" s="38"/>
      <c r="F96" s="29" t="str">
        <f>F14</f>
        <v xml:space="preserve"> </v>
      </c>
      <c r="G96" s="38"/>
      <c r="H96" s="38"/>
      <c r="I96" s="31" t="s">
        <v>23</v>
      </c>
      <c r="J96" s="61" t="str">
        <f>IF(J14="","",J14)</f>
        <v>31. 8. 2021</v>
      </c>
      <c r="K96" s="38"/>
      <c r="L96" s="115"/>
      <c r="S96" s="36"/>
      <c r="T96" s="36"/>
      <c r="U96" s="36"/>
      <c r="V96" s="36"/>
      <c r="W96" s="36"/>
      <c r="X96" s="36"/>
      <c r="Y96" s="36"/>
      <c r="Z96" s="36"/>
      <c r="AA96" s="36"/>
      <c r="AB96" s="36"/>
      <c r="AC96" s="36"/>
      <c r="AD96" s="36"/>
      <c r="AE96" s="36"/>
    </row>
    <row r="97" spans="1:65" s="2" customFormat="1" ht="6.9" customHeight="1">
      <c r="A97" s="36"/>
      <c r="B97" s="37"/>
      <c r="C97" s="38"/>
      <c r="D97" s="38"/>
      <c r="E97" s="38"/>
      <c r="F97" s="38"/>
      <c r="G97" s="38"/>
      <c r="H97" s="38"/>
      <c r="I97" s="38"/>
      <c r="J97" s="38"/>
      <c r="K97" s="38"/>
      <c r="L97" s="115"/>
      <c r="S97" s="36"/>
      <c r="T97" s="36"/>
      <c r="U97" s="36"/>
      <c r="V97" s="36"/>
      <c r="W97" s="36"/>
      <c r="X97" s="36"/>
      <c r="Y97" s="36"/>
      <c r="Z97" s="36"/>
      <c r="AA97" s="36"/>
      <c r="AB97" s="36"/>
      <c r="AC97" s="36"/>
      <c r="AD97" s="36"/>
      <c r="AE97" s="36"/>
    </row>
    <row r="98" spans="1:65" s="2" customFormat="1" ht="15.15" customHeight="1">
      <c r="A98" s="36"/>
      <c r="B98" s="37"/>
      <c r="C98" s="31" t="s">
        <v>25</v>
      </c>
      <c r="D98" s="38"/>
      <c r="E98" s="38"/>
      <c r="F98" s="29" t="str">
        <f>E17</f>
        <v xml:space="preserve"> </v>
      </c>
      <c r="G98" s="38"/>
      <c r="H98" s="38"/>
      <c r="I98" s="31" t="s">
        <v>30</v>
      </c>
      <c r="J98" s="34" t="str">
        <f>E23</f>
        <v xml:space="preserve"> </v>
      </c>
      <c r="K98" s="38"/>
      <c r="L98" s="115"/>
      <c r="S98" s="36"/>
      <c r="T98" s="36"/>
      <c r="U98" s="36"/>
      <c r="V98" s="36"/>
      <c r="W98" s="36"/>
      <c r="X98" s="36"/>
      <c r="Y98" s="36"/>
      <c r="Z98" s="36"/>
      <c r="AA98" s="36"/>
      <c r="AB98" s="36"/>
      <c r="AC98" s="36"/>
      <c r="AD98" s="36"/>
      <c r="AE98" s="36"/>
    </row>
    <row r="99" spans="1:65" s="2" customFormat="1" ht="15.15" customHeight="1">
      <c r="A99" s="36"/>
      <c r="B99" s="37"/>
      <c r="C99" s="31" t="s">
        <v>28</v>
      </c>
      <c r="D99" s="38"/>
      <c r="E99" s="38"/>
      <c r="F99" s="29" t="str">
        <f>IF(E20="","",E20)</f>
        <v>Vyplň údaj</v>
      </c>
      <c r="G99" s="38"/>
      <c r="H99" s="38"/>
      <c r="I99" s="31" t="s">
        <v>32</v>
      </c>
      <c r="J99" s="34" t="str">
        <f>E26</f>
        <v xml:space="preserve"> </v>
      </c>
      <c r="K99" s="38"/>
      <c r="L99" s="115"/>
      <c r="S99" s="36"/>
      <c r="T99" s="36"/>
      <c r="U99" s="36"/>
      <c r="V99" s="36"/>
      <c r="W99" s="36"/>
      <c r="X99" s="36"/>
      <c r="Y99" s="36"/>
      <c r="Z99" s="36"/>
      <c r="AA99" s="36"/>
      <c r="AB99" s="36"/>
      <c r="AC99" s="36"/>
      <c r="AD99" s="36"/>
      <c r="AE99" s="36"/>
    </row>
    <row r="100" spans="1:65" s="2" customFormat="1" ht="10.35" customHeight="1">
      <c r="A100" s="36"/>
      <c r="B100" s="37"/>
      <c r="C100" s="38"/>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65" s="11" customFormat="1" ht="29.25" customHeight="1">
      <c r="A101" s="153"/>
      <c r="B101" s="154"/>
      <c r="C101" s="155" t="s">
        <v>130</v>
      </c>
      <c r="D101" s="156" t="s">
        <v>54</v>
      </c>
      <c r="E101" s="156" t="s">
        <v>50</v>
      </c>
      <c r="F101" s="156" t="s">
        <v>51</v>
      </c>
      <c r="G101" s="156" t="s">
        <v>131</v>
      </c>
      <c r="H101" s="156" t="s">
        <v>132</v>
      </c>
      <c r="I101" s="156" t="s">
        <v>133</v>
      </c>
      <c r="J101" s="156" t="s">
        <v>123</v>
      </c>
      <c r="K101" s="157" t="s">
        <v>134</v>
      </c>
      <c r="L101" s="158"/>
      <c r="M101" s="70" t="s">
        <v>19</v>
      </c>
      <c r="N101" s="71" t="s">
        <v>39</v>
      </c>
      <c r="O101" s="71" t="s">
        <v>135</v>
      </c>
      <c r="P101" s="71" t="s">
        <v>136</v>
      </c>
      <c r="Q101" s="71" t="s">
        <v>137</v>
      </c>
      <c r="R101" s="71" t="s">
        <v>138</v>
      </c>
      <c r="S101" s="71" t="s">
        <v>139</v>
      </c>
      <c r="T101" s="72" t="s">
        <v>140</v>
      </c>
      <c r="U101" s="153"/>
      <c r="V101" s="153"/>
      <c r="W101" s="153"/>
      <c r="X101" s="153"/>
      <c r="Y101" s="153"/>
      <c r="Z101" s="153"/>
      <c r="AA101" s="153"/>
      <c r="AB101" s="153"/>
      <c r="AC101" s="153"/>
      <c r="AD101" s="153"/>
      <c r="AE101" s="153"/>
    </row>
    <row r="102" spans="1:65" s="2" customFormat="1" ht="22.8" customHeight="1">
      <c r="A102" s="36"/>
      <c r="B102" s="37"/>
      <c r="C102" s="77" t="s">
        <v>141</v>
      </c>
      <c r="D102" s="38"/>
      <c r="E102" s="38"/>
      <c r="F102" s="38"/>
      <c r="G102" s="38"/>
      <c r="H102" s="38"/>
      <c r="I102" s="38"/>
      <c r="J102" s="159">
        <f>BK102</f>
        <v>0</v>
      </c>
      <c r="K102" s="38"/>
      <c r="L102" s="41"/>
      <c r="M102" s="73"/>
      <c r="N102" s="160"/>
      <c r="O102" s="74"/>
      <c r="P102" s="161">
        <f>P103+P209+P430</f>
        <v>0</v>
      </c>
      <c r="Q102" s="74"/>
      <c r="R102" s="161">
        <f>R103+R209+R430</f>
        <v>58.586884624000007</v>
      </c>
      <c r="S102" s="74"/>
      <c r="T102" s="162">
        <f>T103+T209+T430</f>
        <v>0</v>
      </c>
      <c r="U102" s="36"/>
      <c r="V102" s="36"/>
      <c r="W102" s="36"/>
      <c r="X102" s="36"/>
      <c r="Y102" s="36"/>
      <c r="Z102" s="36"/>
      <c r="AA102" s="36"/>
      <c r="AB102" s="36"/>
      <c r="AC102" s="36"/>
      <c r="AD102" s="36"/>
      <c r="AE102" s="36"/>
      <c r="AT102" s="19" t="s">
        <v>68</v>
      </c>
      <c r="AU102" s="19" t="s">
        <v>124</v>
      </c>
      <c r="BK102" s="163">
        <f>BK103+BK209+BK430</f>
        <v>0</v>
      </c>
    </row>
    <row r="103" spans="1:65" s="12" customFormat="1" ht="25.95" customHeight="1">
      <c r="B103" s="164"/>
      <c r="C103" s="165"/>
      <c r="D103" s="166" t="s">
        <v>68</v>
      </c>
      <c r="E103" s="167" t="s">
        <v>142</v>
      </c>
      <c r="F103" s="167" t="s">
        <v>143</v>
      </c>
      <c r="G103" s="165"/>
      <c r="H103" s="165"/>
      <c r="I103" s="168"/>
      <c r="J103" s="169">
        <f>BK103</f>
        <v>0</v>
      </c>
      <c r="K103" s="165"/>
      <c r="L103" s="170"/>
      <c r="M103" s="171"/>
      <c r="N103" s="172"/>
      <c r="O103" s="172"/>
      <c r="P103" s="173">
        <f>P104+P144+P152+P158+P207</f>
        <v>0</v>
      </c>
      <c r="Q103" s="172"/>
      <c r="R103" s="173">
        <f>R104+R144+R152+R158+R207</f>
        <v>56.788880000000006</v>
      </c>
      <c r="S103" s="172"/>
      <c r="T103" s="174">
        <f>T104+T144+T152+T158+T207</f>
        <v>0</v>
      </c>
      <c r="AR103" s="175" t="s">
        <v>74</v>
      </c>
      <c r="AT103" s="176" t="s">
        <v>68</v>
      </c>
      <c r="AU103" s="176" t="s">
        <v>69</v>
      </c>
      <c r="AY103" s="175" t="s">
        <v>144</v>
      </c>
      <c r="BK103" s="177">
        <f>BK104+BK144+BK152+BK158+BK207</f>
        <v>0</v>
      </c>
    </row>
    <row r="104" spans="1:65" s="12" customFormat="1" ht="22.8" customHeight="1">
      <c r="B104" s="164"/>
      <c r="C104" s="165"/>
      <c r="D104" s="166" t="s">
        <v>68</v>
      </c>
      <c r="E104" s="178" t="s">
        <v>74</v>
      </c>
      <c r="F104" s="178" t="s">
        <v>145</v>
      </c>
      <c r="G104" s="165"/>
      <c r="H104" s="165"/>
      <c r="I104" s="168"/>
      <c r="J104" s="179">
        <f>BK104</f>
        <v>0</v>
      </c>
      <c r="K104" s="165"/>
      <c r="L104" s="170"/>
      <c r="M104" s="171"/>
      <c r="N104" s="172"/>
      <c r="O104" s="172"/>
      <c r="P104" s="173">
        <f>SUM(P105:P143)</f>
        <v>0</v>
      </c>
      <c r="Q104" s="172"/>
      <c r="R104" s="173">
        <f>SUM(R105:R143)</f>
        <v>52.32</v>
      </c>
      <c r="S104" s="172"/>
      <c r="T104" s="174">
        <f>SUM(T105:T143)</f>
        <v>0</v>
      </c>
      <c r="AR104" s="175" t="s">
        <v>74</v>
      </c>
      <c r="AT104" s="176" t="s">
        <v>68</v>
      </c>
      <c r="AU104" s="176" t="s">
        <v>74</v>
      </c>
      <c r="AY104" s="175" t="s">
        <v>144</v>
      </c>
      <c r="BK104" s="177">
        <f>SUM(BK105:BK143)</f>
        <v>0</v>
      </c>
    </row>
    <row r="105" spans="1:65" s="2" customFormat="1" ht="24.15" customHeight="1">
      <c r="A105" s="36"/>
      <c r="B105" s="37"/>
      <c r="C105" s="180" t="s">
        <v>74</v>
      </c>
      <c r="D105" s="180" t="s">
        <v>146</v>
      </c>
      <c r="E105" s="181" t="s">
        <v>3795</v>
      </c>
      <c r="F105" s="182" t="s">
        <v>3796</v>
      </c>
      <c r="G105" s="183" t="s">
        <v>149</v>
      </c>
      <c r="H105" s="184">
        <v>123.875</v>
      </c>
      <c r="I105" s="185"/>
      <c r="J105" s="186">
        <f>ROUND(I105*H105,2)</f>
        <v>0</v>
      </c>
      <c r="K105" s="182" t="s">
        <v>150</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78</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3797</v>
      </c>
    </row>
    <row r="106" spans="1:65" s="2" customFormat="1" ht="10.199999999999999">
      <c r="A106" s="36"/>
      <c r="B106" s="37"/>
      <c r="C106" s="38"/>
      <c r="D106" s="193" t="s">
        <v>152</v>
      </c>
      <c r="E106" s="38"/>
      <c r="F106" s="194" t="s">
        <v>3798</v>
      </c>
      <c r="G106" s="38"/>
      <c r="H106" s="38"/>
      <c r="I106" s="195"/>
      <c r="J106" s="38"/>
      <c r="K106" s="38"/>
      <c r="L106" s="41"/>
      <c r="M106" s="196"/>
      <c r="N106" s="197"/>
      <c r="O106" s="66"/>
      <c r="P106" s="66"/>
      <c r="Q106" s="66"/>
      <c r="R106" s="66"/>
      <c r="S106" s="66"/>
      <c r="T106" s="67"/>
      <c r="U106" s="36"/>
      <c r="V106" s="36"/>
      <c r="W106" s="36"/>
      <c r="X106" s="36"/>
      <c r="Y106" s="36"/>
      <c r="Z106" s="36"/>
      <c r="AA106" s="36"/>
      <c r="AB106" s="36"/>
      <c r="AC106" s="36"/>
      <c r="AD106" s="36"/>
      <c r="AE106" s="36"/>
      <c r="AT106" s="19" t="s">
        <v>152</v>
      </c>
      <c r="AU106" s="19" t="s">
        <v>78</v>
      </c>
    </row>
    <row r="107" spans="1:65" s="13" customFormat="1" ht="10.199999999999999">
      <c r="B107" s="198"/>
      <c r="C107" s="199"/>
      <c r="D107" s="200" t="s">
        <v>154</v>
      </c>
      <c r="E107" s="201" t="s">
        <v>19</v>
      </c>
      <c r="F107" s="202" t="s">
        <v>3799</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198</v>
      </c>
      <c r="G108" s="210"/>
      <c r="H108" s="213">
        <v>8</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ht="10.199999999999999">
      <c r="B109" s="198"/>
      <c r="C109" s="199"/>
      <c r="D109" s="200" t="s">
        <v>154</v>
      </c>
      <c r="E109" s="201" t="s">
        <v>19</v>
      </c>
      <c r="F109" s="202" t="s">
        <v>3800</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ht="10.199999999999999">
      <c r="B110" s="209"/>
      <c r="C110" s="210"/>
      <c r="D110" s="200" t="s">
        <v>154</v>
      </c>
      <c r="E110" s="211" t="s">
        <v>19</v>
      </c>
      <c r="F110" s="212" t="s">
        <v>3801</v>
      </c>
      <c r="G110" s="210"/>
      <c r="H110" s="213">
        <v>112.5</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3" customFormat="1" ht="10.199999999999999">
      <c r="B111" s="198"/>
      <c r="C111" s="199"/>
      <c r="D111" s="200" t="s">
        <v>154</v>
      </c>
      <c r="E111" s="201" t="s">
        <v>19</v>
      </c>
      <c r="F111" s="202" t="s">
        <v>3802</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4" customFormat="1" ht="10.199999999999999">
      <c r="B112" s="209"/>
      <c r="C112" s="210"/>
      <c r="D112" s="200" t="s">
        <v>154</v>
      </c>
      <c r="E112" s="211" t="s">
        <v>19</v>
      </c>
      <c r="F112" s="212" t="s">
        <v>3803</v>
      </c>
      <c r="G112" s="210"/>
      <c r="H112" s="213">
        <v>3.375</v>
      </c>
      <c r="I112" s="214"/>
      <c r="J112" s="210"/>
      <c r="K112" s="210"/>
      <c r="L112" s="215"/>
      <c r="M112" s="216"/>
      <c r="N112" s="217"/>
      <c r="O112" s="217"/>
      <c r="P112" s="217"/>
      <c r="Q112" s="217"/>
      <c r="R112" s="217"/>
      <c r="S112" s="217"/>
      <c r="T112" s="218"/>
      <c r="AT112" s="219" t="s">
        <v>154</v>
      </c>
      <c r="AU112" s="219" t="s">
        <v>78</v>
      </c>
      <c r="AV112" s="14" t="s">
        <v>78</v>
      </c>
      <c r="AW112" s="14" t="s">
        <v>31</v>
      </c>
      <c r="AX112" s="14" t="s">
        <v>69</v>
      </c>
      <c r="AY112" s="219" t="s">
        <v>144</v>
      </c>
    </row>
    <row r="113" spans="1:65" s="15" customFormat="1" ht="10.199999999999999">
      <c r="B113" s="220"/>
      <c r="C113" s="221"/>
      <c r="D113" s="200" t="s">
        <v>154</v>
      </c>
      <c r="E113" s="222" t="s">
        <v>19</v>
      </c>
      <c r="F113" s="223" t="s">
        <v>158</v>
      </c>
      <c r="G113" s="221"/>
      <c r="H113" s="224">
        <v>123.875</v>
      </c>
      <c r="I113" s="225"/>
      <c r="J113" s="221"/>
      <c r="K113" s="221"/>
      <c r="L113" s="226"/>
      <c r="M113" s="227"/>
      <c r="N113" s="228"/>
      <c r="O113" s="228"/>
      <c r="P113" s="228"/>
      <c r="Q113" s="228"/>
      <c r="R113" s="228"/>
      <c r="S113" s="228"/>
      <c r="T113" s="229"/>
      <c r="AT113" s="230" t="s">
        <v>154</v>
      </c>
      <c r="AU113" s="230" t="s">
        <v>78</v>
      </c>
      <c r="AV113" s="15" t="s">
        <v>106</v>
      </c>
      <c r="AW113" s="15" t="s">
        <v>31</v>
      </c>
      <c r="AX113" s="15" t="s">
        <v>74</v>
      </c>
      <c r="AY113" s="230" t="s">
        <v>144</v>
      </c>
    </row>
    <row r="114" spans="1:65" s="2" customFormat="1" ht="24.15" customHeight="1">
      <c r="A114" s="36"/>
      <c r="B114" s="37"/>
      <c r="C114" s="180" t="s">
        <v>78</v>
      </c>
      <c r="D114" s="180" t="s">
        <v>146</v>
      </c>
      <c r="E114" s="181" t="s">
        <v>3804</v>
      </c>
      <c r="F114" s="182" t="s">
        <v>3805</v>
      </c>
      <c r="G114" s="183" t="s">
        <v>149</v>
      </c>
      <c r="H114" s="184">
        <v>126.32</v>
      </c>
      <c r="I114" s="185"/>
      <c r="J114" s="186">
        <f>ROUND(I114*H114,2)</f>
        <v>0</v>
      </c>
      <c r="K114" s="182" t="s">
        <v>3806</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78</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3807</v>
      </c>
    </row>
    <row r="115" spans="1:65" s="13" customFormat="1" ht="10.199999999999999">
      <c r="B115" s="198"/>
      <c r="C115" s="199"/>
      <c r="D115" s="200" t="s">
        <v>154</v>
      </c>
      <c r="E115" s="201" t="s">
        <v>19</v>
      </c>
      <c r="F115" s="202" t="s">
        <v>3808</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4" customFormat="1" ht="10.199999999999999">
      <c r="B116" s="209"/>
      <c r="C116" s="210"/>
      <c r="D116" s="200" t="s">
        <v>154</v>
      </c>
      <c r="E116" s="211" t="s">
        <v>19</v>
      </c>
      <c r="F116" s="212" t="s">
        <v>3809</v>
      </c>
      <c r="G116" s="210"/>
      <c r="H116" s="213">
        <v>63.6</v>
      </c>
      <c r="I116" s="214"/>
      <c r="J116" s="210"/>
      <c r="K116" s="210"/>
      <c r="L116" s="215"/>
      <c r="M116" s="216"/>
      <c r="N116" s="217"/>
      <c r="O116" s="217"/>
      <c r="P116" s="217"/>
      <c r="Q116" s="217"/>
      <c r="R116" s="217"/>
      <c r="S116" s="217"/>
      <c r="T116" s="218"/>
      <c r="AT116" s="219" t="s">
        <v>154</v>
      </c>
      <c r="AU116" s="219" t="s">
        <v>78</v>
      </c>
      <c r="AV116" s="14" t="s">
        <v>78</v>
      </c>
      <c r="AW116" s="14" t="s">
        <v>31</v>
      </c>
      <c r="AX116" s="14" t="s">
        <v>69</v>
      </c>
      <c r="AY116" s="219" t="s">
        <v>144</v>
      </c>
    </row>
    <row r="117" spans="1:65" s="13" customFormat="1" ht="10.199999999999999">
      <c r="B117" s="198"/>
      <c r="C117" s="199"/>
      <c r="D117" s="200" t="s">
        <v>154</v>
      </c>
      <c r="E117" s="201" t="s">
        <v>19</v>
      </c>
      <c r="F117" s="202" t="s">
        <v>3810</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4" customFormat="1" ht="10.199999999999999">
      <c r="B118" s="209"/>
      <c r="C118" s="210"/>
      <c r="D118" s="200" t="s">
        <v>154</v>
      </c>
      <c r="E118" s="211" t="s">
        <v>19</v>
      </c>
      <c r="F118" s="212" t="s">
        <v>3811</v>
      </c>
      <c r="G118" s="210"/>
      <c r="H118" s="213">
        <v>62.72</v>
      </c>
      <c r="I118" s="214"/>
      <c r="J118" s="210"/>
      <c r="K118" s="210"/>
      <c r="L118" s="215"/>
      <c r="M118" s="216"/>
      <c r="N118" s="217"/>
      <c r="O118" s="217"/>
      <c r="P118" s="217"/>
      <c r="Q118" s="217"/>
      <c r="R118" s="217"/>
      <c r="S118" s="217"/>
      <c r="T118" s="218"/>
      <c r="AT118" s="219" t="s">
        <v>154</v>
      </c>
      <c r="AU118" s="219" t="s">
        <v>78</v>
      </c>
      <c r="AV118" s="14" t="s">
        <v>78</v>
      </c>
      <c r="AW118" s="14" t="s">
        <v>31</v>
      </c>
      <c r="AX118" s="14" t="s">
        <v>69</v>
      </c>
      <c r="AY118" s="219" t="s">
        <v>144</v>
      </c>
    </row>
    <row r="119" spans="1:65" s="15" customFormat="1" ht="10.199999999999999">
      <c r="B119" s="220"/>
      <c r="C119" s="221"/>
      <c r="D119" s="200" t="s">
        <v>154</v>
      </c>
      <c r="E119" s="222" t="s">
        <v>19</v>
      </c>
      <c r="F119" s="223" t="s">
        <v>158</v>
      </c>
      <c r="G119" s="221"/>
      <c r="H119" s="224">
        <v>126.32</v>
      </c>
      <c r="I119" s="225"/>
      <c r="J119" s="221"/>
      <c r="K119" s="221"/>
      <c r="L119" s="226"/>
      <c r="M119" s="227"/>
      <c r="N119" s="228"/>
      <c r="O119" s="228"/>
      <c r="P119" s="228"/>
      <c r="Q119" s="228"/>
      <c r="R119" s="228"/>
      <c r="S119" s="228"/>
      <c r="T119" s="229"/>
      <c r="AT119" s="230" t="s">
        <v>154</v>
      </c>
      <c r="AU119" s="230" t="s">
        <v>78</v>
      </c>
      <c r="AV119" s="15" t="s">
        <v>106</v>
      </c>
      <c r="AW119" s="15" t="s">
        <v>31</v>
      </c>
      <c r="AX119" s="15" t="s">
        <v>74</v>
      </c>
      <c r="AY119" s="230" t="s">
        <v>144</v>
      </c>
    </row>
    <row r="120" spans="1:65" s="2" customFormat="1" ht="24.15" customHeight="1">
      <c r="A120" s="36"/>
      <c r="B120" s="37"/>
      <c r="C120" s="180" t="s">
        <v>103</v>
      </c>
      <c r="D120" s="180" t="s">
        <v>146</v>
      </c>
      <c r="E120" s="181" t="s">
        <v>3812</v>
      </c>
      <c r="F120" s="182" t="s">
        <v>3813</v>
      </c>
      <c r="G120" s="183" t="s">
        <v>149</v>
      </c>
      <c r="H120" s="184">
        <v>46.48</v>
      </c>
      <c r="I120" s="185"/>
      <c r="J120" s="186">
        <f>ROUND(I120*H120,2)</f>
        <v>0</v>
      </c>
      <c r="K120" s="182" t="s">
        <v>3814</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3815</v>
      </c>
    </row>
    <row r="121" spans="1:65" s="2" customFormat="1" ht="33" customHeight="1">
      <c r="A121" s="36"/>
      <c r="B121" s="37"/>
      <c r="C121" s="180" t="s">
        <v>106</v>
      </c>
      <c r="D121" s="180" t="s">
        <v>146</v>
      </c>
      <c r="E121" s="181" t="s">
        <v>3816</v>
      </c>
      <c r="F121" s="182" t="s">
        <v>3817</v>
      </c>
      <c r="G121" s="183" t="s">
        <v>149</v>
      </c>
      <c r="H121" s="184">
        <v>77.12</v>
      </c>
      <c r="I121" s="185"/>
      <c r="J121" s="186">
        <f>ROUND(I121*H121,2)</f>
        <v>0</v>
      </c>
      <c r="K121" s="182" t="s">
        <v>3814</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3818</v>
      </c>
    </row>
    <row r="122" spans="1:65" s="14" customFormat="1" ht="10.199999999999999">
      <c r="B122" s="209"/>
      <c r="C122" s="210"/>
      <c r="D122" s="200" t="s">
        <v>154</v>
      </c>
      <c r="E122" s="211" t="s">
        <v>19</v>
      </c>
      <c r="F122" s="212" t="s">
        <v>3819</v>
      </c>
      <c r="G122" s="210"/>
      <c r="H122" s="213">
        <v>34.880000000000003</v>
      </c>
      <c r="I122" s="214"/>
      <c r="J122" s="210"/>
      <c r="K122" s="210"/>
      <c r="L122" s="215"/>
      <c r="M122" s="216"/>
      <c r="N122" s="217"/>
      <c r="O122" s="217"/>
      <c r="P122" s="217"/>
      <c r="Q122" s="217"/>
      <c r="R122" s="217"/>
      <c r="S122" s="217"/>
      <c r="T122" s="218"/>
      <c r="AT122" s="219" t="s">
        <v>154</v>
      </c>
      <c r="AU122" s="219" t="s">
        <v>78</v>
      </c>
      <c r="AV122" s="14" t="s">
        <v>78</v>
      </c>
      <c r="AW122" s="14" t="s">
        <v>31</v>
      </c>
      <c r="AX122" s="14" t="s">
        <v>69</v>
      </c>
      <c r="AY122" s="219" t="s">
        <v>144</v>
      </c>
    </row>
    <row r="123" spans="1:65" s="14" customFormat="1" ht="10.199999999999999">
      <c r="B123" s="209"/>
      <c r="C123" s="210"/>
      <c r="D123" s="200" t="s">
        <v>154</v>
      </c>
      <c r="E123" s="211" t="s">
        <v>19</v>
      </c>
      <c r="F123" s="212" t="s">
        <v>3820</v>
      </c>
      <c r="G123" s="210"/>
      <c r="H123" s="213">
        <v>42.24</v>
      </c>
      <c r="I123" s="214"/>
      <c r="J123" s="210"/>
      <c r="K123" s="210"/>
      <c r="L123" s="215"/>
      <c r="M123" s="216"/>
      <c r="N123" s="217"/>
      <c r="O123" s="217"/>
      <c r="P123" s="217"/>
      <c r="Q123" s="217"/>
      <c r="R123" s="217"/>
      <c r="S123" s="217"/>
      <c r="T123" s="218"/>
      <c r="AT123" s="219" t="s">
        <v>154</v>
      </c>
      <c r="AU123" s="219" t="s">
        <v>78</v>
      </c>
      <c r="AV123" s="14" t="s">
        <v>78</v>
      </c>
      <c r="AW123" s="14" t="s">
        <v>31</v>
      </c>
      <c r="AX123" s="14" t="s">
        <v>69</v>
      </c>
      <c r="AY123" s="219" t="s">
        <v>144</v>
      </c>
    </row>
    <row r="124" spans="1:65" s="15" customFormat="1" ht="10.199999999999999">
      <c r="B124" s="220"/>
      <c r="C124" s="221"/>
      <c r="D124" s="200" t="s">
        <v>154</v>
      </c>
      <c r="E124" s="222" t="s">
        <v>19</v>
      </c>
      <c r="F124" s="223" t="s">
        <v>158</v>
      </c>
      <c r="G124" s="221"/>
      <c r="H124" s="224">
        <v>77.12</v>
      </c>
      <c r="I124" s="225"/>
      <c r="J124" s="221"/>
      <c r="K124" s="221"/>
      <c r="L124" s="226"/>
      <c r="M124" s="227"/>
      <c r="N124" s="228"/>
      <c r="O124" s="228"/>
      <c r="P124" s="228"/>
      <c r="Q124" s="228"/>
      <c r="R124" s="228"/>
      <c r="S124" s="228"/>
      <c r="T124" s="229"/>
      <c r="AT124" s="230" t="s">
        <v>154</v>
      </c>
      <c r="AU124" s="230" t="s">
        <v>78</v>
      </c>
      <c r="AV124" s="15" t="s">
        <v>106</v>
      </c>
      <c r="AW124" s="15" t="s">
        <v>31</v>
      </c>
      <c r="AX124" s="15" t="s">
        <v>74</v>
      </c>
      <c r="AY124" s="230" t="s">
        <v>144</v>
      </c>
    </row>
    <row r="125" spans="1:65" s="2" customFormat="1" ht="24.15" customHeight="1">
      <c r="A125" s="36"/>
      <c r="B125" s="37"/>
      <c r="C125" s="180" t="s">
        <v>181</v>
      </c>
      <c r="D125" s="180" t="s">
        <v>146</v>
      </c>
      <c r="E125" s="181" t="s">
        <v>3821</v>
      </c>
      <c r="F125" s="182" t="s">
        <v>3822</v>
      </c>
      <c r="G125" s="183" t="s">
        <v>149</v>
      </c>
      <c r="H125" s="184">
        <v>77.12</v>
      </c>
      <c r="I125" s="185"/>
      <c r="J125" s="186">
        <f>ROUND(I125*H125,2)</f>
        <v>0</v>
      </c>
      <c r="K125" s="182" t="s">
        <v>3814</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78</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3823</v>
      </c>
    </row>
    <row r="126" spans="1:65" s="2" customFormat="1" ht="24.15" customHeight="1">
      <c r="A126" s="36"/>
      <c r="B126" s="37"/>
      <c r="C126" s="180" t="s">
        <v>109</v>
      </c>
      <c r="D126" s="180" t="s">
        <v>146</v>
      </c>
      <c r="E126" s="181" t="s">
        <v>3824</v>
      </c>
      <c r="F126" s="182" t="s">
        <v>3825</v>
      </c>
      <c r="G126" s="183" t="s">
        <v>184</v>
      </c>
      <c r="H126" s="184">
        <v>123.392</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78</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3826</v>
      </c>
    </row>
    <row r="127" spans="1:65" s="2" customFormat="1" ht="10.199999999999999">
      <c r="A127" s="36"/>
      <c r="B127" s="37"/>
      <c r="C127" s="38"/>
      <c r="D127" s="193" t="s">
        <v>152</v>
      </c>
      <c r="E127" s="38"/>
      <c r="F127" s="194" t="s">
        <v>3827</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78</v>
      </c>
    </row>
    <row r="128" spans="1:65" s="14" customFormat="1" ht="10.199999999999999">
      <c r="B128" s="209"/>
      <c r="C128" s="210"/>
      <c r="D128" s="200" t="s">
        <v>154</v>
      </c>
      <c r="E128" s="211" t="s">
        <v>19</v>
      </c>
      <c r="F128" s="212" t="s">
        <v>3828</v>
      </c>
      <c r="G128" s="210"/>
      <c r="H128" s="213">
        <v>123.392</v>
      </c>
      <c r="I128" s="214"/>
      <c r="J128" s="210"/>
      <c r="K128" s="210"/>
      <c r="L128" s="215"/>
      <c r="M128" s="216"/>
      <c r="N128" s="217"/>
      <c r="O128" s="217"/>
      <c r="P128" s="217"/>
      <c r="Q128" s="217"/>
      <c r="R128" s="217"/>
      <c r="S128" s="217"/>
      <c r="T128" s="218"/>
      <c r="AT128" s="219" t="s">
        <v>154</v>
      </c>
      <c r="AU128" s="219" t="s">
        <v>78</v>
      </c>
      <c r="AV128" s="14" t="s">
        <v>78</v>
      </c>
      <c r="AW128" s="14" t="s">
        <v>31</v>
      </c>
      <c r="AX128" s="14" t="s">
        <v>69</v>
      </c>
      <c r="AY128" s="219" t="s">
        <v>144</v>
      </c>
    </row>
    <row r="129" spans="1:65" s="15" customFormat="1" ht="10.199999999999999">
      <c r="B129" s="220"/>
      <c r="C129" s="221"/>
      <c r="D129" s="200" t="s">
        <v>154</v>
      </c>
      <c r="E129" s="222" t="s">
        <v>19</v>
      </c>
      <c r="F129" s="223" t="s">
        <v>158</v>
      </c>
      <c r="G129" s="221"/>
      <c r="H129" s="224">
        <v>123.392</v>
      </c>
      <c r="I129" s="225"/>
      <c r="J129" s="221"/>
      <c r="K129" s="221"/>
      <c r="L129" s="226"/>
      <c r="M129" s="227"/>
      <c r="N129" s="228"/>
      <c r="O129" s="228"/>
      <c r="P129" s="228"/>
      <c r="Q129" s="228"/>
      <c r="R129" s="228"/>
      <c r="S129" s="228"/>
      <c r="T129" s="229"/>
      <c r="AT129" s="230" t="s">
        <v>154</v>
      </c>
      <c r="AU129" s="230" t="s">
        <v>78</v>
      </c>
      <c r="AV129" s="15" t="s">
        <v>106</v>
      </c>
      <c r="AW129" s="15" t="s">
        <v>31</v>
      </c>
      <c r="AX129" s="15" t="s">
        <v>74</v>
      </c>
      <c r="AY129" s="230" t="s">
        <v>144</v>
      </c>
    </row>
    <row r="130" spans="1:65" s="2" customFormat="1" ht="24.15" customHeight="1">
      <c r="A130" s="36"/>
      <c r="B130" s="37"/>
      <c r="C130" s="180" t="s">
        <v>194</v>
      </c>
      <c r="D130" s="180" t="s">
        <v>146</v>
      </c>
      <c r="E130" s="181" t="s">
        <v>3829</v>
      </c>
      <c r="F130" s="182" t="s">
        <v>3830</v>
      </c>
      <c r="G130" s="183" t="s">
        <v>149</v>
      </c>
      <c r="H130" s="184">
        <v>161.69999999999999</v>
      </c>
      <c r="I130" s="185"/>
      <c r="J130" s="186">
        <f>ROUND(I130*H130,2)</f>
        <v>0</v>
      </c>
      <c r="K130" s="182" t="s">
        <v>3814</v>
      </c>
      <c r="L130" s="41"/>
      <c r="M130" s="187" t="s">
        <v>19</v>
      </c>
      <c r="N130" s="188" t="s">
        <v>40</v>
      </c>
      <c r="O130" s="66"/>
      <c r="P130" s="189">
        <f>O130*H130</f>
        <v>0</v>
      </c>
      <c r="Q130" s="189">
        <v>0</v>
      </c>
      <c r="R130" s="189">
        <f>Q130*H130</f>
        <v>0</v>
      </c>
      <c r="S130" s="189">
        <v>0</v>
      </c>
      <c r="T130" s="190">
        <f>S130*H130</f>
        <v>0</v>
      </c>
      <c r="U130" s="36"/>
      <c r="V130" s="36"/>
      <c r="W130" s="36"/>
      <c r="X130" s="36"/>
      <c r="Y130" s="36"/>
      <c r="Z130" s="36"/>
      <c r="AA130" s="36"/>
      <c r="AB130" s="36"/>
      <c r="AC130" s="36"/>
      <c r="AD130" s="36"/>
      <c r="AE130" s="36"/>
      <c r="AR130" s="191" t="s">
        <v>106</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3831</v>
      </c>
    </row>
    <row r="131" spans="1:65" s="14" customFormat="1" ht="10.199999999999999">
      <c r="B131" s="209"/>
      <c r="C131" s="210"/>
      <c r="D131" s="200" t="s">
        <v>154</v>
      </c>
      <c r="E131" s="211" t="s">
        <v>19</v>
      </c>
      <c r="F131" s="212" t="s">
        <v>3832</v>
      </c>
      <c r="G131" s="210"/>
      <c r="H131" s="213">
        <v>70.260000000000005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ht="10.199999999999999">
      <c r="B132" s="209"/>
      <c r="C132" s="210"/>
      <c r="D132" s="200" t="s">
        <v>154</v>
      </c>
      <c r="E132" s="211" t="s">
        <v>19</v>
      </c>
      <c r="F132" s="212" t="s">
        <v>3833</v>
      </c>
      <c r="G132" s="210"/>
      <c r="H132" s="213">
        <v>91.44</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161.69999999999999</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198</v>
      </c>
      <c r="D134" s="180" t="s">
        <v>146</v>
      </c>
      <c r="E134" s="181" t="s">
        <v>3834</v>
      </c>
      <c r="F134" s="182" t="s">
        <v>3835</v>
      </c>
      <c r="G134" s="183" t="s">
        <v>149</v>
      </c>
      <c r="H134" s="184">
        <v>26.16</v>
      </c>
      <c r="I134" s="185"/>
      <c r="J134" s="186">
        <f>ROUND(I134*H134,2)</f>
        <v>0</v>
      </c>
      <c r="K134" s="182" t="s">
        <v>3814</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3836</v>
      </c>
    </row>
    <row r="135" spans="1:65" s="13" customFormat="1" ht="10.199999999999999">
      <c r="B135" s="198"/>
      <c r="C135" s="199"/>
      <c r="D135" s="200" t="s">
        <v>154</v>
      </c>
      <c r="E135" s="201" t="s">
        <v>19</v>
      </c>
      <c r="F135" s="202" t="s">
        <v>3837</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ht="10.199999999999999">
      <c r="B136" s="209"/>
      <c r="C136" s="210"/>
      <c r="D136" s="200" t="s">
        <v>154</v>
      </c>
      <c r="E136" s="211" t="s">
        <v>19</v>
      </c>
      <c r="F136" s="212" t="s">
        <v>3838</v>
      </c>
      <c r="G136" s="210"/>
      <c r="H136" s="213">
        <v>12.72</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3" customFormat="1" ht="10.199999999999999">
      <c r="B137" s="198"/>
      <c r="C137" s="199"/>
      <c r="D137" s="200" t="s">
        <v>154</v>
      </c>
      <c r="E137" s="201" t="s">
        <v>19</v>
      </c>
      <c r="F137" s="202" t="s">
        <v>3839</v>
      </c>
      <c r="G137" s="199"/>
      <c r="H137" s="201" t="s">
        <v>19</v>
      </c>
      <c r="I137" s="203"/>
      <c r="J137" s="199"/>
      <c r="K137" s="199"/>
      <c r="L137" s="204"/>
      <c r="M137" s="205"/>
      <c r="N137" s="206"/>
      <c r="O137" s="206"/>
      <c r="P137" s="206"/>
      <c r="Q137" s="206"/>
      <c r="R137" s="206"/>
      <c r="S137" s="206"/>
      <c r="T137" s="207"/>
      <c r="AT137" s="208" t="s">
        <v>154</v>
      </c>
      <c r="AU137" s="208" t="s">
        <v>78</v>
      </c>
      <c r="AV137" s="13" t="s">
        <v>74</v>
      </c>
      <c r="AW137" s="13" t="s">
        <v>31</v>
      </c>
      <c r="AX137" s="13" t="s">
        <v>69</v>
      </c>
      <c r="AY137" s="208" t="s">
        <v>144</v>
      </c>
    </row>
    <row r="138" spans="1:65" s="14" customFormat="1" ht="10.199999999999999">
      <c r="B138" s="209"/>
      <c r="C138" s="210"/>
      <c r="D138" s="200" t="s">
        <v>154</v>
      </c>
      <c r="E138" s="211" t="s">
        <v>19</v>
      </c>
      <c r="F138" s="212" t="s">
        <v>3840</v>
      </c>
      <c r="G138" s="210"/>
      <c r="H138" s="213">
        <v>13.44</v>
      </c>
      <c r="I138" s="214"/>
      <c r="J138" s="210"/>
      <c r="K138" s="210"/>
      <c r="L138" s="215"/>
      <c r="M138" s="216"/>
      <c r="N138" s="217"/>
      <c r="O138" s="217"/>
      <c r="P138" s="217"/>
      <c r="Q138" s="217"/>
      <c r="R138" s="217"/>
      <c r="S138" s="217"/>
      <c r="T138" s="218"/>
      <c r="AT138" s="219" t="s">
        <v>154</v>
      </c>
      <c r="AU138" s="219" t="s">
        <v>78</v>
      </c>
      <c r="AV138" s="14" t="s">
        <v>78</v>
      </c>
      <c r="AW138" s="14" t="s">
        <v>31</v>
      </c>
      <c r="AX138" s="14" t="s">
        <v>69</v>
      </c>
      <c r="AY138" s="219" t="s">
        <v>144</v>
      </c>
    </row>
    <row r="139" spans="1:65" s="15" customFormat="1" ht="10.199999999999999">
      <c r="B139" s="220"/>
      <c r="C139" s="221"/>
      <c r="D139" s="200" t="s">
        <v>154</v>
      </c>
      <c r="E139" s="222" t="s">
        <v>19</v>
      </c>
      <c r="F139" s="223" t="s">
        <v>158</v>
      </c>
      <c r="G139" s="221"/>
      <c r="H139" s="224">
        <v>26.16</v>
      </c>
      <c r="I139" s="225"/>
      <c r="J139" s="221"/>
      <c r="K139" s="221"/>
      <c r="L139" s="226"/>
      <c r="M139" s="227"/>
      <c r="N139" s="228"/>
      <c r="O139" s="228"/>
      <c r="P139" s="228"/>
      <c r="Q139" s="228"/>
      <c r="R139" s="228"/>
      <c r="S139" s="228"/>
      <c r="T139" s="229"/>
      <c r="AT139" s="230" t="s">
        <v>154</v>
      </c>
      <c r="AU139" s="230" t="s">
        <v>78</v>
      </c>
      <c r="AV139" s="15" t="s">
        <v>106</v>
      </c>
      <c r="AW139" s="15" t="s">
        <v>31</v>
      </c>
      <c r="AX139" s="15" t="s">
        <v>74</v>
      </c>
      <c r="AY139" s="230" t="s">
        <v>144</v>
      </c>
    </row>
    <row r="140" spans="1:65" s="2" customFormat="1" ht="24.15" customHeight="1">
      <c r="A140" s="36"/>
      <c r="B140" s="37"/>
      <c r="C140" s="231" t="s">
        <v>112</v>
      </c>
      <c r="D140" s="231" t="s">
        <v>195</v>
      </c>
      <c r="E140" s="232" t="s">
        <v>3841</v>
      </c>
      <c r="F140" s="233" t="s">
        <v>3842</v>
      </c>
      <c r="G140" s="234" t="s">
        <v>184</v>
      </c>
      <c r="H140" s="235">
        <v>52.32</v>
      </c>
      <c r="I140" s="236"/>
      <c r="J140" s="237">
        <f>ROUND(I140*H140,2)</f>
        <v>0</v>
      </c>
      <c r="K140" s="233" t="s">
        <v>3814</v>
      </c>
      <c r="L140" s="238"/>
      <c r="M140" s="239" t="s">
        <v>19</v>
      </c>
      <c r="N140" s="240" t="s">
        <v>40</v>
      </c>
      <c r="O140" s="66"/>
      <c r="P140" s="189">
        <f>O140*H140</f>
        <v>0</v>
      </c>
      <c r="Q140" s="189">
        <v>1</v>
      </c>
      <c r="R140" s="189">
        <f>Q140*H140</f>
        <v>52.32</v>
      </c>
      <c r="S140" s="189">
        <v>0</v>
      </c>
      <c r="T140" s="190">
        <f>S140*H140</f>
        <v>0</v>
      </c>
      <c r="U140" s="36"/>
      <c r="V140" s="36"/>
      <c r="W140" s="36"/>
      <c r="X140" s="36"/>
      <c r="Y140" s="36"/>
      <c r="Z140" s="36"/>
      <c r="AA140" s="36"/>
      <c r="AB140" s="36"/>
      <c r="AC140" s="36"/>
      <c r="AD140" s="36"/>
      <c r="AE140" s="36"/>
      <c r="AR140" s="191" t="s">
        <v>198</v>
      </c>
      <c r="AT140" s="191" t="s">
        <v>195</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3843</v>
      </c>
    </row>
    <row r="141" spans="1:65" s="14" customFormat="1" ht="10.199999999999999">
      <c r="B141" s="209"/>
      <c r="C141" s="210"/>
      <c r="D141" s="200" t="s">
        <v>154</v>
      </c>
      <c r="E141" s="211" t="s">
        <v>19</v>
      </c>
      <c r="F141" s="212" t="s">
        <v>3844</v>
      </c>
      <c r="G141" s="210"/>
      <c r="H141" s="213">
        <v>52.32</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ht="10.199999999999999">
      <c r="B142" s="220"/>
      <c r="C142" s="221"/>
      <c r="D142" s="200" t="s">
        <v>154</v>
      </c>
      <c r="E142" s="222" t="s">
        <v>19</v>
      </c>
      <c r="F142" s="223" t="s">
        <v>158</v>
      </c>
      <c r="G142" s="221"/>
      <c r="H142" s="224">
        <v>52.32</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481</v>
      </c>
      <c r="D143" s="180" t="s">
        <v>146</v>
      </c>
      <c r="E143" s="181" t="s">
        <v>3845</v>
      </c>
      <c r="F143" s="182" t="s">
        <v>3846</v>
      </c>
      <c r="G143" s="183" t="s">
        <v>232</v>
      </c>
      <c r="H143" s="184">
        <v>230</v>
      </c>
      <c r="I143" s="185"/>
      <c r="J143" s="186">
        <f>ROUND(I143*H143,2)</f>
        <v>0</v>
      </c>
      <c r="K143" s="182" t="s">
        <v>19</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3847</v>
      </c>
    </row>
    <row r="144" spans="1:65" s="12" customFormat="1" ht="22.8" customHeight="1">
      <c r="B144" s="164"/>
      <c r="C144" s="165"/>
      <c r="D144" s="166" t="s">
        <v>68</v>
      </c>
      <c r="E144" s="178" t="s">
        <v>103</v>
      </c>
      <c r="F144" s="178" t="s">
        <v>557</v>
      </c>
      <c r="G144" s="165"/>
      <c r="H144" s="165"/>
      <c r="I144" s="168"/>
      <c r="J144" s="179">
        <f>BK144</f>
        <v>0</v>
      </c>
      <c r="K144" s="165"/>
      <c r="L144" s="170"/>
      <c r="M144" s="171"/>
      <c r="N144" s="172"/>
      <c r="O144" s="172"/>
      <c r="P144" s="173">
        <f>SUM(P145:P151)</f>
        <v>0</v>
      </c>
      <c r="Q144" s="172"/>
      <c r="R144" s="173">
        <f>SUM(R145:R151)</f>
        <v>0.38</v>
      </c>
      <c r="S144" s="172"/>
      <c r="T144" s="174">
        <f>SUM(T145:T151)</f>
        <v>0</v>
      </c>
      <c r="AR144" s="175" t="s">
        <v>74</v>
      </c>
      <c r="AT144" s="176" t="s">
        <v>68</v>
      </c>
      <c r="AU144" s="176" t="s">
        <v>74</v>
      </c>
      <c r="AY144" s="175" t="s">
        <v>144</v>
      </c>
      <c r="BK144" s="177">
        <f>SUM(BK145:BK151)</f>
        <v>0</v>
      </c>
    </row>
    <row r="145" spans="1:65" s="2" customFormat="1" ht="16.5" customHeight="1">
      <c r="A145" s="36"/>
      <c r="B145" s="37"/>
      <c r="C145" s="180" t="s">
        <v>501</v>
      </c>
      <c r="D145" s="180" t="s">
        <v>146</v>
      </c>
      <c r="E145" s="181" t="s">
        <v>3848</v>
      </c>
      <c r="F145" s="182" t="s">
        <v>3849</v>
      </c>
      <c r="G145" s="183" t="s">
        <v>653</v>
      </c>
      <c r="H145" s="184">
        <v>1</v>
      </c>
      <c r="I145" s="185"/>
      <c r="J145" s="186">
        <f>ROUND(I145*H145,2)</f>
        <v>0</v>
      </c>
      <c r="K145" s="182" t="s">
        <v>19</v>
      </c>
      <c r="L145" s="41"/>
      <c r="M145" s="187" t="s">
        <v>19</v>
      </c>
      <c r="N145" s="188" t="s">
        <v>41</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78</v>
      </c>
      <c r="AY145" s="19" t="s">
        <v>144</v>
      </c>
      <c r="BE145" s="192">
        <f>IF(N145="základní",J145,0)</f>
        <v>0</v>
      </c>
      <c r="BF145" s="192">
        <f>IF(N145="snížená",J145,0)</f>
        <v>0</v>
      </c>
      <c r="BG145" s="192">
        <f>IF(N145="zákl. přenesená",J145,0)</f>
        <v>0</v>
      </c>
      <c r="BH145" s="192">
        <f>IF(N145="sníž. přenesená",J145,0)</f>
        <v>0</v>
      </c>
      <c r="BI145" s="192">
        <f>IF(N145="nulová",J145,0)</f>
        <v>0</v>
      </c>
      <c r="BJ145" s="19" t="s">
        <v>78</v>
      </c>
      <c r="BK145" s="192">
        <f>ROUND(I145*H145,2)</f>
        <v>0</v>
      </c>
      <c r="BL145" s="19" t="s">
        <v>106</v>
      </c>
      <c r="BM145" s="191" t="s">
        <v>3850</v>
      </c>
    </row>
    <row r="146" spans="1:65" s="2" customFormat="1" ht="16.5" customHeight="1">
      <c r="A146" s="36"/>
      <c r="B146" s="37"/>
      <c r="C146" s="231" t="s">
        <v>507</v>
      </c>
      <c r="D146" s="231" t="s">
        <v>195</v>
      </c>
      <c r="E146" s="232" t="s">
        <v>3851</v>
      </c>
      <c r="F146" s="233" t="s">
        <v>3852</v>
      </c>
      <c r="G146" s="234" t="s">
        <v>653</v>
      </c>
      <c r="H146" s="235">
        <v>1</v>
      </c>
      <c r="I146" s="236"/>
      <c r="J146" s="237">
        <f>ROUND(I146*H146,2)</f>
        <v>0</v>
      </c>
      <c r="K146" s="233" t="s">
        <v>150</v>
      </c>
      <c r="L146" s="238"/>
      <c r="M146" s="239" t="s">
        <v>19</v>
      </c>
      <c r="N146" s="240" t="s">
        <v>41</v>
      </c>
      <c r="O146" s="66"/>
      <c r="P146" s="189">
        <f>O146*H146</f>
        <v>0</v>
      </c>
      <c r="Q146" s="189">
        <v>0.26</v>
      </c>
      <c r="R146" s="189">
        <f>Q146*H146</f>
        <v>0.26</v>
      </c>
      <c r="S146" s="189">
        <v>0</v>
      </c>
      <c r="T146" s="190">
        <f>S146*H146</f>
        <v>0</v>
      </c>
      <c r="U146" s="36"/>
      <c r="V146" s="36"/>
      <c r="W146" s="36"/>
      <c r="X146" s="36"/>
      <c r="Y146" s="36"/>
      <c r="Z146" s="36"/>
      <c r="AA146" s="36"/>
      <c r="AB146" s="36"/>
      <c r="AC146" s="36"/>
      <c r="AD146" s="36"/>
      <c r="AE146" s="36"/>
      <c r="AR146" s="191" t="s">
        <v>198</v>
      </c>
      <c r="AT146" s="191" t="s">
        <v>195</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78</v>
      </c>
      <c r="BK146" s="192">
        <f>ROUND(I146*H146,2)</f>
        <v>0</v>
      </c>
      <c r="BL146" s="19" t="s">
        <v>106</v>
      </c>
      <c r="BM146" s="191" t="s">
        <v>3853</v>
      </c>
    </row>
    <row r="147" spans="1:65" s="2" customFormat="1" ht="10.199999999999999">
      <c r="A147" s="36"/>
      <c r="B147" s="37"/>
      <c r="C147" s="38"/>
      <c r="D147" s="193" t="s">
        <v>152</v>
      </c>
      <c r="E147" s="38"/>
      <c r="F147" s="194" t="s">
        <v>3854</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513</v>
      </c>
      <c r="D148" s="180" t="s">
        <v>146</v>
      </c>
      <c r="E148" s="181" t="s">
        <v>3855</v>
      </c>
      <c r="F148" s="182" t="s">
        <v>3856</v>
      </c>
      <c r="G148" s="183" t="s">
        <v>653</v>
      </c>
      <c r="H148" s="184">
        <v>1</v>
      </c>
      <c r="I148" s="185"/>
      <c r="J148" s="186">
        <f>ROUND(I148*H148,2)</f>
        <v>0</v>
      </c>
      <c r="K148" s="182" t="s">
        <v>150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3857</v>
      </c>
    </row>
    <row r="149" spans="1:65" s="2" customFormat="1" ht="10.199999999999999">
      <c r="A149" s="36"/>
      <c r="B149" s="37"/>
      <c r="C149" s="38"/>
      <c r="D149" s="193" t="s">
        <v>152</v>
      </c>
      <c r="E149" s="38"/>
      <c r="F149" s="194" t="s">
        <v>3858</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16.5" customHeight="1">
      <c r="A150" s="36"/>
      <c r="B150" s="37"/>
      <c r="C150" s="231" t="s">
        <v>526</v>
      </c>
      <c r="D150" s="231" t="s">
        <v>195</v>
      </c>
      <c r="E150" s="232" t="s">
        <v>3859</v>
      </c>
      <c r="F150" s="233" t="s">
        <v>3860</v>
      </c>
      <c r="G150" s="234" t="s">
        <v>653</v>
      </c>
      <c r="H150" s="235">
        <v>1</v>
      </c>
      <c r="I150" s="236"/>
      <c r="J150" s="237">
        <f>ROUND(I150*H150,2)</f>
        <v>0</v>
      </c>
      <c r="K150" s="233" t="s">
        <v>150</v>
      </c>
      <c r="L150" s="238"/>
      <c r="M150" s="239" t="s">
        <v>19</v>
      </c>
      <c r="N150" s="240" t="s">
        <v>40</v>
      </c>
      <c r="O150" s="66"/>
      <c r="P150" s="189">
        <f>O150*H150</f>
        <v>0</v>
      </c>
      <c r="Q150" s="189">
        <v>0.12</v>
      </c>
      <c r="R150" s="189">
        <f>Q150*H150</f>
        <v>0.12</v>
      </c>
      <c r="S150" s="189">
        <v>0</v>
      </c>
      <c r="T150" s="190">
        <f>S150*H150</f>
        <v>0</v>
      </c>
      <c r="U150" s="36"/>
      <c r="V150" s="36"/>
      <c r="W150" s="36"/>
      <c r="X150" s="36"/>
      <c r="Y150" s="36"/>
      <c r="Z150" s="36"/>
      <c r="AA150" s="36"/>
      <c r="AB150" s="36"/>
      <c r="AC150" s="36"/>
      <c r="AD150" s="36"/>
      <c r="AE150" s="36"/>
      <c r="AR150" s="191" t="s">
        <v>198</v>
      </c>
      <c r="AT150" s="191" t="s">
        <v>195</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3861</v>
      </c>
    </row>
    <row r="151" spans="1:65" s="2" customFormat="1" ht="10.199999999999999">
      <c r="A151" s="36"/>
      <c r="B151" s="37"/>
      <c r="C151" s="38"/>
      <c r="D151" s="193" t="s">
        <v>152</v>
      </c>
      <c r="E151" s="38"/>
      <c r="F151" s="194" t="s">
        <v>3862</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2" customFormat="1" ht="22.8" customHeight="1">
      <c r="B152" s="164"/>
      <c r="C152" s="165"/>
      <c r="D152" s="166" t="s">
        <v>68</v>
      </c>
      <c r="E152" s="178" t="s">
        <v>106</v>
      </c>
      <c r="F152" s="178" t="s">
        <v>872</v>
      </c>
      <c r="G152" s="165"/>
      <c r="H152" s="165"/>
      <c r="I152" s="168"/>
      <c r="J152" s="179">
        <f>BK152</f>
        <v>0</v>
      </c>
      <c r="K152" s="165"/>
      <c r="L152" s="170"/>
      <c r="M152" s="171"/>
      <c r="N152" s="172"/>
      <c r="O152" s="172"/>
      <c r="P152" s="173">
        <f>SUM(P153:P157)</f>
        <v>0</v>
      </c>
      <c r="Q152" s="172"/>
      <c r="R152" s="173">
        <f>SUM(R153:R157)</f>
        <v>0</v>
      </c>
      <c r="S152" s="172"/>
      <c r="T152" s="174">
        <f>SUM(T153:T157)</f>
        <v>0</v>
      </c>
      <c r="AR152" s="175" t="s">
        <v>74</v>
      </c>
      <c r="AT152" s="176" t="s">
        <v>68</v>
      </c>
      <c r="AU152" s="176" t="s">
        <v>74</v>
      </c>
      <c r="AY152" s="175" t="s">
        <v>144</v>
      </c>
      <c r="BK152" s="177">
        <f>SUM(BK153:BK157)</f>
        <v>0</v>
      </c>
    </row>
    <row r="153" spans="1:65" s="2" customFormat="1" ht="21.75" customHeight="1">
      <c r="A153" s="36"/>
      <c r="B153" s="37"/>
      <c r="C153" s="180" t="s">
        <v>8</v>
      </c>
      <c r="D153" s="180" t="s">
        <v>146</v>
      </c>
      <c r="E153" s="181" t="s">
        <v>3863</v>
      </c>
      <c r="F153" s="182" t="s">
        <v>3864</v>
      </c>
      <c r="G153" s="183" t="s">
        <v>149</v>
      </c>
      <c r="H153" s="184">
        <v>8.7200000000000006</v>
      </c>
      <c r="I153" s="185"/>
      <c r="J153" s="186">
        <f>ROUND(I153*H153,2)</f>
        <v>0</v>
      </c>
      <c r="K153" s="182" t="s">
        <v>3814</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78</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3865</v>
      </c>
    </row>
    <row r="154" spans="1:65" s="13" customFormat="1" ht="10.199999999999999">
      <c r="B154" s="198"/>
      <c r="C154" s="199"/>
      <c r="D154" s="200" t="s">
        <v>154</v>
      </c>
      <c r="E154" s="201" t="s">
        <v>19</v>
      </c>
      <c r="F154" s="202" t="s">
        <v>3839</v>
      </c>
      <c r="G154" s="199"/>
      <c r="H154" s="201" t="s">
        <v>19</v>
      </c>
      <c r="I154" s="203"/>
      <c r="J154" s="199"/>
      <c r="K154" s="199"/>
      <c r="L154" s="204"/>
      <c r="M154" s="205"/>
      <c r="N154" s="206"/>
      <c r="O154" s="206"/>
      <c r="P154" s="206"/>
      <c r="Q154" s="206"/>
      <c r="R154" s="206"/>
      <c r="S154" s="206"/>
      <c r="T154" s="207"/>
      <c r="AT154" s="208" t="s">
        <v>154</v>
      </c>
      <c r="AU154" s="208" t="s">
        <v>78</v>
      </c>
      <c r="AV154" s="13" t="s">
        <v>74</v>
      </c>
      <c r="AW154" s="13" t="s">
        <v>31</v>
      </c>
      <c r="AX154" s="13" t="s">
        <v>69</v>
      </c>
      <c r="AY154" s="208" t="s">
        <v>144</v>
      </c>
    </row>
    <row r="155" spans="1:65" s="14" customFormat="1" ht="10.199999999999999">
      <c r="B155" s="209"/>
      <c r="C155" s="210"/>
      <c r="D155" s="200" t="s">
        <v>154</v>
      </c>
      <c r="E155" s="211" t="s">
        <v>19</v>
      </c>
      <c r="F155" s="212" t="s">
        <v>3866</v>
      </c>
      <c r="G155" s="210"/>
      <c r="H155" s="213">
        <v>4.24</v>
      </c>
      <c r="I155" s="214"/>
      <c r="J155" s="210"/>
      <c r="K155" s="210"/>
      <c r="L155" s="215"/>
      <c r="M155" s="216"/>
      <c r="N155" s="217"/>
      <c r="O155" s="217"/>
      <c r="P155" s="217"/>
      <c r="Q155" s="217"/>
      <c r="R155" s="217"/>
      <c r="S155" s="217"/>
      <c r="T155" s="218"/>
      <c r="AT155" s="219" t="s">
        <v>154</v>
      </c>
      <c r="AU155" s="219" t="s">
        <v>78</v>
      </c>
      <c r="AV155" s="14" t="s">
        <v>78</v>
      </c>
      <c r="AW155" s="14" t="s">
        <v>31</v>
      </c>
      <c r="AX155" s="14" t="s">
        <v>69</v>
      </c>
      <c r="AY155" s="219" t="s">
        <v>144</v>
      </c>
    </row>
    <row r="156" spans="1:65" s="14" customFormat="1" ht="10.199999999999999">
      <c r="B156" s="209"/>
      <c r="C156" s="210"/>
      <c r="D156" s="200" t="s">
        <v>154</v>
      </c>
      <c r="E156" s="211" t="s">
        <v>19</v>
      </c>
      <c r="F156" s="212" t="s">
        <v>3867</v>
      </c>
      <c r="G156" s="210"/>
      <c r="H156" s="213">
        <v>4.4800000000000004</v>
      </c>
      <c r="I156" s="214"/>
      <c r="J156" s="210"/>
      <c r="K156" s="210"/>
      <c r="L156" s="215"/>
      <c r="M156" s="216"/>
      <c r="N156" s="217"/>
      <c r="O156" s="217"/>
      <c r="P156" s="217"/>
      <c r="Q156" s="217"/>
      <c r="R156" s="217"/>
      <c r="S156" s="217"/>
      <c r="T156" s="218"/>
      <c r="AT156" s="219" t="s">
        <v>154</v>
      </c>
      <c r="AU156" s="219" t="s">
        <v>78</v>
      </c>
      <c r="AV156" s="14" t="s">
        <v>78</v>
      </c>
      <c r="AW156" s="14" t="s">
        <v>31</v>
      </c>
      <c r="AX156" s="14" t="s">
        <v>69</v>
      </c>
      <c r="AY156" s="219" t="s">
        <v>144</v>
      </c>
    </row>
    <row r="157" spans="1:65" s="15" customFormat="1" ht="10.199999999999999">
      <c r="B157" s="220"/>
      <c r="C157" s="221"/>
      <c r="D157" s="200" t="s">
        <v>154</v>
      </c>
      <c r="E157" s="222" t="s">
        <v>19</v>
      </c>
      <c r="F157" s="223" t="s">
        <v>158</v>
      </c>
      <c r="G157" s="221"/>
      <c r="H157" s="224">
        <v>8.7200000000000006</v>
      </c>
      <c r="I157" s="225"/>
      <c r="J157" s="221"/>
      <c r="K157" s="221"/>
      <c r="L157" s="226"/>
      <c r="M157" s="227"/>
      <c r="N157" s="228"/>
      <c r="O157" s="228"/>
      <c r="P157" s="228"/>
      <c r="Q157" s="228"/>
      <c r="R157" s="228"/>
      <c r="S157" s="228"/>
      <c r="T157" s="229"/>
      <c r="AT157" s="230" t="s">
        <v>154</v>
      </c>
      <c r="AU157" s="230" t="s">
        <v>78</v>
      </c>
      <c r="AV157" s="15" t="s">
        <v>106</v>
      </c>
      <c r="AW157" s="15" t="s">
        <v>31</v>
      </c>
      <c r="AX157" s="15" t="s">
        <v>74</v>
      </c>
      <c r="AY157" s="230" t="s">
        <v>144</v>
      </c>
    </row>
    <row r="158" spans="1:65" s="12" customFormat="1" ht="22.8" customHeight="1">
      <c r="B158" s="164"/>
      <c r="C158" s="165"/>
      <c r="D158" s="166" t="s">
        <v>68</v>
      </c>
      <c r="E158" s="178" t="s">
        <v>198</v>
      </c>
      <c r="F158" s="178" t="s">
        <v>3868</v>
      </c>
      <c r="G158" s="165"/>
      <c r="H158" s="165"/>
      <c r="I158" s="168"/>
      <c r="J158" s="179">
        <f>BK158</f>
        <v>0</v>
      </c>
      <c r="K158" s="165"/>
      <c r="L158" s="170"/>
      <c r="M158" s="171"/>
      <c r="N158" s="172"/>
      <c r="O158" s="172"/>
      <c r="P158" s="173">
        <f>SUM(P159:P206)</f>
        <v>0</v>
      </c>
      <c r="Q158" s="172"/>
      <c r="R158" s="173">
        <f>SUM(R159:R206)</f>
        <v>4.0888800000000005</v>
      </c>
      <c r="S158" s="172"/>
      <c r="T158" s="174">
        <f>SUM(T159:T206)</f>
        <v>0</v>
      </c>
      <c r="AR158" s="175" t="s">
        <v>74</v>
      </c>
      <c r="AT158" s="176" t="s">
        <v>68</v>
      </c>
      <c r="AU158" s="176" t="s">
        <v>74</v>
      </c>
      <c r="AY158" s="175" t="s">
        <v>144</v>
      </c>
      <c r="BK158" s="177">
        <f>SUM(BK159:BK206)</f>
        <v>0</v>
      </c>
    </row>
    <row r="159" spans="1:65" s="2" customFormat="1" ht="24.15" customHeight="1">
      <c r="A159" s="36"/>
      <c r="B159" s="37"/>
      <c r="C159" s="180" t="s">
        <v>542</v>
      </c>
      <c r="D159" s="180" t="s">
        <v>146</v>
      </c>
      <c r="E159" s="181" t="s">
        <v>3869</v>
      </c>
      <c r="F159" s="182" t="s">
        <v>3870</v>
      </c>
      <c r="G159" s="183" t="s">
        <v>250</v>
      </c>
      <c r="H159" s="184">
        <v>51</v>
      </c>
      <c r="I159" s="185"/>
      <c r="J159" s="186">
        <f>ROUND(I159*H159,2)</f>
        <v>0</v>
      </c>
      <c r="K159" s="182" t="s">
        <v>150</v>
      </c>
      <c r="L159" s="41"/>
      <c r="M159" s="187" t="s">
        <v>19</v>
      </c>
      <c r="N159" s="188" t="s">
        <v>41</v>
      </c>
      <c r="O159" s="66"/>
      <c r="P159" s="189">
        <f>O159*H159</f>
        <v>0</v>
      </c>
      <c r="Q159" s="189">
        <v>1.235E-2</v>
      </c>
      <c r="R159" s="189">
        <f>Q159*H159</f>
        <v>0.62985000000000002</v>
      </c>
      <c r="S159" s="189">
        <v>0</v>
      </c>
      <c r="T159" s="190">
        <f>S159*H159</f>
        <v>0</v>
      </c>
      <c r="U159" s="36"/>
      <c r="V159" s="36"/>
      <c r="W159" s="36"/>
      <c r="X159" s="36"/>
      <c r="Y159" s="36"/>
      <c r="Z159" s="36"/>
      <c r="AA159" s="36"/>
      <c r="AB159" s="36"/>
      <c r="AC159" s="36"/>
      <c r="AD159" s="36"/>
      <c r="AE159" s="36"/>
      <c r="AR159" s="191" t="s">
        <v>106</v>
      </c>
      <c r="AT159" s="191" t="s">
        <v>146</v>
      </c>
      <c r="AU159" s="191" t="s">
        <v>78</v>
      </c>
      <c r="AY159" s="19" t="s">
        <v>144</v>
      </c>
      <c r="BE159" s="192">
        <f>IF(N159="základní",J159,0)</f>
        <v>0</v>
      </c>
      <c r="BF159" s="192">
        <f>IF(N159="snížená",J159,0)</f>
        <v>0</v>
      </c>
      <c r="BG159" s="192">
        <f>IF(N159="zákl. přenesená",J159,0)</f>
        <v>0</v>
      </c>
      <c r="BH159" s="192">
        <f>IF(N159="sníž. přenesená",J159,0)</f>
        <v>0</v>
      </c>
      <c r="BI159" s="192">
        <f>IF(N159="nulová",J159,0)</f>
        <v>0</v>
      </c>
      <c r="BJ159" s="19" t="s">
        <v>78</v>
      </c>
      <c r="BK159" s="192">
        <f>ROUND(I159*H159,2)</f>
        <v>0</v>
      </c>
      <c r="BL159" s="19" t="s">
        <v>106</v>
      </c>
      <c r="BM159" s="191" t="s">
        <v>3871</v>
      </c>
    </row>
    <row r="160" spans="1:65" s="2" customFormat="1" ht="10.199999999999999">
      <c r="A160" s="36"/>
      <c r="B160" s="37"/>
      <c r="C160" s="38"/>
      <c r="D160" s="193" t="s">
        <v>152</v>
      </c>
      <c r="E160" s="38"/>
      <c r="F160" s="194" t="s">
        <v>3872</v>
      </c>
      <c r="G160" s="38"/>
      <c r="H160" s="38"/>
      <c r="I160" s="195"/>
      <c r="J160" s="38"/>
      <c r="K160" s="38"/>
      <c r="L160" s="41"/>
      <c r="M160" s="196"/>
      <c r="N160" s="197"/>
      <c r="O160" s="66"/>
      <c r="P160" s="66"/>
      <c r="Q160" s="66"/>
      <c r="R160" s="66"/>
      <c r="S160" s="66"/>
      <c r="T160" s="67"/>
      <c r="U160" s="36"/>
      <c r="V160" s="36"/>
      <c r="W160" s="36"/>
      <c r="X160" s="36"/>
      <c r="Y160" s="36"/>
      <c r="Z160" s="36"/>
      <c r="AA160" s="36"/>
      <c r="AB160" s="36"/>
      <c r="AC160" s="36"/>
      <c r="AD160" s="36"/>
      <c r="AE160" s="36"/>
      <c r="AT160" s="19" t="s">
        <v>152</v>
      </c>
      <c r="AU160" s="19" t="s">
        <v>78</v>
      </c>
    </row>
    <row r="161" spans="1:65" s="14" customFormat="1" ht="10.199999999999999">
      <c r="B161" s="209"/>
      <c r="C161" s="210"/>
      <c r="D161" s="200" t="s">
        <v>154</v>
      </c>
      <c r="E161" s="211" t="s">
        <v>19</v>
      </c>
      <c r="F161" s="212" t="s">
        <v>3873</v>
      </c>
      <c r="G161" s="210"/>
      <c r="H161" s="213">
        <v>51</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51</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558</v>
      </c>
      <c r="D163" s="180" t="s">
        <v>146</v>
      </c>
      <c r="E163" s="181" t="s">
        <v>3874</v>
      </c>
      <c r="F163" s="182" t="s">
        <v>3875</v>
      </c>
      <c r="G163" s="183" t="s">
        <v>250</v>
      </c>
      <c r="H163" s="184">
        <v>58</v>
      </c>
      <c r="I163" s="185"/>
      <c r="J163" s="186">
        <f>ROUND(I163*H163,2)</f>
        <v>0</v>
      </c>
      <c r="K163" s="182" t="s">
        <v>150</v>
      </c>
      <c r="L163" s="41"/>
      <c r="M163" s="187" t="s">
        <v>19</v>
      </c>
      <c r="N163" s="188" t="s">
        <v>40</v>
      </c>
      <c r="O163" s="66"/>
      <c r="P163" s="189">
        <f>O163*H163</f>
        <v>0</v>
      </c>
      <c r="Q163" s="189">
        <v>1.9689999999999999E-2</v>
      </c>
      <c r="R163" s="189">
        <f>Q163*H163</f>
        <v>1.14202</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3876</v>
      </c>
    </row>
    <row r="164" spans="1:65" s="2" customFormat="1" ht="10.199999999999999">
      <c r="A164" s="36"/>
      <c r="B164" s="37"/>
      <c r="C164" s="38"/>
      <c r="D164" s="193" t="s">
        <v>152</v>
      </c>
      <c r="E164" s="38"/>
      <c r="F164" s="194" t="s">
        <v>3877</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4" customFormat="1" ht="10.199999999999999">
      <c r="B165" s="209"/>
      <c r="C165" s="210"/>
      <c r="D165" s="200" t="s">
        <v>154</v>
      </c>
      <c r="E165" s="211" t="s">
        <v>19</v>
      </c>
      <c r="F165" s="212" t="s">
        <v>3878</v>
      </c>
      <c r="G165" s="210"/>
      <c r="H165" s="213">
        <v>58</v>
      </c>
      <c r="I165" s="214"/>
      <c r="J165" s="210"/>
      <c r="K165" s="210"/>
      <c r="L165" s="215"/>
      <c r="M165" s="216"/>
      <c r="N165" s="217"/>
      <c r="O165" s="217"/>
      <c r="P165" s="217"/>
      <c r="Q165" s="217"/>
      <c r="R165" s="217"/>
      <c r="S165" s="217"/>
      <c r="T165" s="218"/>
      <c r="AT165" s="219" t="s">
        <v>154</v>
      </c>
      <c r="AU165" s="219" t="s">
        <v>78</v>
      </c>
      <c r="AV165" s="14" t="s">
        <v>78</v>
      </c>
      <c r="AW165" s="14" t="s">
        <v>31</v>
      </c>
      <c r="AX165" s="14" t="s">
        <v>69</v>
      </c>
      <c r="AY165" s="219" t="s">
        <v>144</v>
      </c>
    </row>
    <row r="166" spans="1:65" s="15" customFormat="1" ht="10.199999999999999">
      <c r="B166" s="220"/>
      <c r="C166" s="221"/>
      <c r="D166" s="200" t="s">
        <v>154</v>
      </c>
      <c r="E166" s="222" t="s">
        <v>19</v>
      </c>
      <c r="F166" s="223" t="s">
        <v>158</v>
      </c>
      <c r="G166" s="221"/>
      <c r="H166" s="224">
        <v>58</v>
      </c>
      <c r="I166" s="225"/>
      <c r="J166" s="221"/>
      <c r="K166" s="221"/>
      <c r="L166" s="226"/>
      <c r="M166" s="227"/>
      <c r="N166" s="228"/>
      <c r="O166" s="228"/>
      <c r="P166" s="228"/>
      <c r="Q166" s="228"/>
      <c r="R166" s="228"/>
      <c r="S166" s="228"/>
      <c r="T166" s="229"/>
      <c r="AT166" s="230" t="s">
        <v>154</v>
      </c>
      <c r="AU166" s="230" t="s">
        <v>78</v>
      </c>
      <c r="AV166" s="15" t="s">
        <v>106</v>
      </c>
      <c r="AW166" s="15" t="s">
        <v>31</v>
      </c>
      <c r="AX166" s="15" t="s">
        <v>74</v>
      </c>
      <c r="AY166" s="230" t="s">
        <v>144</v>
      </c>
    </row>
    <row r="167" spans="1:65" s="2" customFormat="1" ht="24.15" customHeight="1">
      <c r="A167" s="36"/>
      <c r="B167" s="37"/>
      <c r="C167" s="180" t="s">
        <v>573</v>
      </c>
      <c r="D167" s="180" t="s">
        <v>146</v>
      </c>
      <c r="E167" s="181" t="s">
        <v>3879</v>
      </c>
      <c r="F167" s="182" t="s">
        <v>3880</v>
      </c>
      <c r="G167" s="183" t="s">
        <v>653</v>
      </c>
      <c r="H167" s="184">
        <v>2</v>
      </c>
      <c r="I167" s="185"/>
      <c r="J167" s="186">
        <f>ROUND(I167*H167,2)</f>
        <v>0</v>
      </c>
      <c r="K167" s="182" t="s">
        <v>150</v>
      </c>
      <c r="L167" s="41"/>
      <c r="M167" s="187" t="s">
        <v>19</v>
      </c>
      <c r="N167" s="188" t="s">
        <v>40</v>
      </c>
      <c r="O167" s="66"/>
      <c r="P167" s="189">
        <f>O167*H167</f>
        <v>0</v>
      </c>
      <c r="Q167" s="189">
        <v>0</v>
      </c>
      <c r="R167" s="189">
        <f>Q167*H167</f>
        <v>0</v>
      </c>
      <c r="S167" s="189">
        <v>0</v>
      </c>
      <c r="T167" s="190">
        <f>S167*H167</f>
        <v>0</v>
      </c>
      <c r="U167" s="36"/>
      <c r="V167" s="36"/>
      <c r="W167" s="36"/>
      <c r="X167" s="36"/>
      <c r="Y167" s="36"/>
      <c r="Z167" s="36"/>
      <c r="AA167" s="36"/>
      <c r="AB167" s="36"/>
      <c r="AC167" s="36"/>
      <c r="AD167" s="36"/>
      <c r="AE167" s="36"/>
      <c r="AR167" s="191" t="s">
        <v>106</v>
      </c>
      <c r="AT167" s="191" t="s">
        <v>146</v>
      </c>
      <c r="AU167" s="191" t="s">
        <v>78</v>
      </c>
      <c r="AY167" s="19" t="s">
        <v>144</v>
      </c>
      <c r="BE167" s="192">
        <f>IF(N167="základní",J167,0)</f>
        <v>0</v>
      </c>
      <c r="BF167" s="192">
        <f>IF(N167="snížená",J167,0)</f>
        <v>0</v>
      </c>
      <c r="BG167" s="192">
        <f>IF(N167="zákl. přenesená",J167,0)</f>
        <v>0</v>
      </c>
      <c r="BH167" s="192">
        <f>IF(N167="sníž. přenesená",J167,0)</f>
        <v>0</v>
      </c>
      <c r="BI167" s="192">
        <f>IF(N167="nulová",J167,0)</f>
        <v>0</v>
      </c>
      <c r="BJ167" s="19" t="s">
        <v>74</v>
      </c>
      <c r="BK167" s="192">
        <f>ROUND(I167*H167,2)</f>
        <v>0</v>
      </c>
      <c r="BL167" s="19" t="s">
        <v>106</v>
      </c>
      <c r="BM167" s="191" t="s">
        <v>3881</v>
      </c>
    </row>
    <row r="168" spans="1:65" s="2" customFormat="1" ht="10.199999999999999">
      <c r="A168" s="36"/>
      <c r="B168" s="37"/>
      <c r="C168" s="38"/>
      <c r="D168" s="193" t="s">
        <v>152</v>
      </c>
      <c r="E168" s="38"/>
      <c r="F168" s="194" t="s">
        <v>3882</v>
      </c>
      <c r="G168" s="38"/>
      <c r="H168" s="38"/>
      <c r="I168" s="195"/>
      <c r="J168" s="38"/>
      <c r="K168" s="38"/>
      <c r="L168" s="41"/>
      <c r="M168" s="196"/>
      <c r="N168" s="197"/>
      <c r="O168" s="66"/>
      <c r="P168" s="66"/>
      <c r="Q168" s="66"/>
      <c r="R168" s="66"/>
      <c r="S168" s="66"/>
      <c r="T168" s="67"/>
      <c r="U168" s="36"/>
      <c r="V168" s="36"/>
      <c r="W168" s="36"/>
      <c r="X168" s="36"/>
      <c r="Y168" s="36"/>
      <c r="Z168" s="36"/>
      <c r="AA168" s="36"/>
      <c r="AB168" s="36"/>
      <c r="AC168" s="36"/>
      <c r="AD168" s="36"/>
      <c r="AE168" s="36"/>
      <c r="AT168" s="19" t="s">
        <v>152</v>
      </c>
      <c r="AU168" s="19" t="s">
        <v>78</v>
      </c>
    </row>
    <row r="169" spans="1:65" s="2" customFormat="1" ht="16.5" customHeight="1">
      <c r="A169" s="36"/>
      <c r="B169" s="37"/>
      <c r="C169" s="231" t="s">
        <v>581</v>
      </c>
      <c r="D169" s="231" t="s">
        <v>195</v>
      </c>
      <c r="E169" s="232" t="s">
        <v>3883</v>
      </c>
      <c r="F169" s="233" t="s">
        <v>3884</v>
      </c>
      <c r="G169" s="234" t="s">
        <v>653</v>
      </c>
      <c r="H169" s="235">
        <v>2</v>
      </c>
      <c r="I169" s="236"/>
      <c r="J169" s="237">
        <f>ROUND(I169*H169,2)</f>
        <v>0</v>
      </c>
      <c r="K169" s="233" t="s">
        <v>150</v>
      </c>
      <c r="L169" s="238"/>
      <c r="M169" s="239" t="s">
        <v>19</v>
      </c>
      <c r="N169" s="240" t="s">
        <v>40</v>
      </c>
      <c r="O169" s="66"/>
      <c r="P169" s="189">
        <f>O169*H169</f>
        <v>0</v>
      </c>
      <c r="Q169" s="189">
        <v>4.4999999999999999E-4</v>
      </c>
      <c r="R169" s="189">
        <f>Q169*H169</f>
        <v>8.9999999999999998E-4</v>
      </c>
      <c r="S169" s="189">
        <v>0</v>
      </c>
      <c r="T169" s="190">
        <f>S169*H169</f>
        <v>0</v>
      </c>
      <c r="U169" s="36"/>
      <c r="V169" s="36"/>
      <c r="W169" s="36"/>
      <c r="X169" s="36"/>
      <c r="Y169" s="36"/>
      <c r="Z169" s="36"/>
      <c r="AA169" s="36"/>
      <c r="AB169" s="36"/>
      <c r="AC169" s="36"/>
      <c r="AD169" s="36"/>
      <c r="AE169" s="36"/>
      <c r="AR169" s="191" t="s">
        <v>198</v>
      </c>
      <c r="AT169" s="191" t="s">
        <v>195</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74</v>
      </c>
      <c r="BK169" s="192">
        <f>ROUND(I169*H169,2)</f>
        <v>0</v>
      </c>
      <c r="BL169" s="19" t="s">
        <v>106</v>
      </c>
      <c r="BM169" s="191" t="s">
        <v>3885</v>
      </c>
    </row>
    <row r="170" spans="1:65" s="2" customFormat="1" ht="10.199999999999999">
      <c r="A170" s="36"/>
      <c r="B170" s="37"/>
      <c r="C170" s="38"/>
      <c r="D170" s="193" t="s">
        <v>152</v>
      </c>
      <c r="E170" s="38"/>
      <c r="F170" s="194" t="s">
        <v>3886</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4.15" customHeight="1">
      <c r="A171" s="36"/>
      <c r="B171" s="37"/>
      <c r="C171" s="180" t="s">
        <v>593</v>
      </c>
      <c r="D171" s="180" t="s">
        <v>146</v>
      </c>
      <c r="E171" s="181" t="s">
        <v>3887</v>
      </c>
      <c r="F171" s="182" t="s">
        <v>3888</v>
      </c>
      <c r="G171" s="183" t="s">
        <v>653</v>
      </c>
      <c r="H171" s="184">
        <v>4</v>
      </c>
      <c r="I171" s="185"/>
      <c r="J171" s="186">
        <f>ROUND(I171*H171,2)</f>
        <v>0</v>
      </c>
      <c r="K171" s="182" t="s">
        <v>150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3889</v>
      </c>
    </row>
    <row r="172" spans="1:65" s="2" customFormat="1" ht="10.199999999999999">
      <c r="A172" s="36"/>
      <c r="B172" s="37"/>
      <c r="C172" s="38"/>
      <c r="D172" s="193" t="s">
        <v>152</v>
      </c>
      <c r="E172" s="38"/>
      <c r="F172" s="194" t="s">
        <v>3890</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13" customFormat="1" ht="10.199999999999999">
      <c r="B173" s="198"/>
      <c r="C173" s="199"/>
      <c r="D173" s="200" t="s">
        <v>154</v>
      </c>
      <c r="E173" s="201" t="s">
        <v>19</v>
      </c>
      <c r="F173" s="202" t="s">
        <v>3808</v>
      </c>
      <c r="G173" s="199"/>
      <c r="H173" s="201" t="s">
        <v>19</v>
      </c>
      <c r="I173" s="203"/>
      <c r="J173" s="199"/>
      <c r="K173" s="199"/>
      <c r="L173" s="204"/>
      <c r="M173" s="205"/>
      <c r="N173" s="206"/>
      <c r="O173" s="206"/>
      <c r="P173" s="206"/>
      <c r="Q173" s="206"/>
      <c r="R173" s="206"/>
      <c r="S173" s="206"/>
      <c r="T173" s="207"/>
      <c r="AT173" s="208" t="s">
        <v>154</v>
      </c>
      <c r="AU173" s="208" t="s">
        <v>78</v>
      </c>
      <c r="AV173" s="13" t="s">
        <v>74</v>
      </c>
      <c r="AW173" s="13" t="s">
        <v>31</v>
      </c>
      <c r="AX173" s="13" t="s">
        <v>69</v>
      </c>
      <c r="AY173" s="208" t="s">
        <v>144</v>
      </c>
    </row>
    <row r="174" spans="1:65" s="14" customFormat="1" ht="10.199999999999999">
      <c r="B174" s="209"/>
      <c r="C174" s="210"/>
      <c r="D174" s="200" t="s">
        <v>154</v>
      </c>
      <c r="E174" s="211" t="s">
        <v>19</v>
      </c>
      <c r="F174" s="212" t="s">
        <v>3891</v>
      </c>
      <c r="G174" s="210"/>
      <c r="H174" s="213">
        <v>2</v>
      </c>
      <c r="I174" s="214"/>
      <c r="J174" s="210"/>
      <c r="K174" s="210"/>
      <c r="L174" s="215"/>
      <c r="M174" s="216"/>
      <c r="N174" s="217"/>
      <c r="O174" s="217"/>
      <c r="P174" s="217"/>
      <c r="Q174" s="217"/>
      <c r="R174" s="217"/>
      <c r="S174" s="217"/>
      <c r="T174" s="218"/>
      <c r="AT174" s="219" t="s">
        <v>154</v>
      </c>
      <c r="AU174" s="219" t="s">
        <v>78</v>
      </c>
      <c r="AV174" s="14" t="s">
        <v>78</v>
      </c>
      <c r="AW174" s="14" t="s">
        <v>31</v>
      </c>
      <c r="AX174" s="14" t="s">
        <v>69</v>
      </c>
      <c r="AY174" s="219" t="s">
        <v>144</v>
      </c>
    </row>
    <row r="175" spans="1:65" s="13" customFormat="1" ht="10.199999999999999">
      <c r="B175" s="198"/>
      <c r="C175" s="199"/>
      <c r="D175" s="200" t="s">
        <v>154</v>
      </c>
      <c r="E175" s="201" t="s">
        <v>19</v>
      </c>
      <c r="F175" s="202" t="s">
        <v>3810</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3891</v>
      </c>
      <c r="G176" s="210"/>
      <c r="H176" s="213">
        <v>2</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5" customFormat="1" ht="10.199999999999999">
      <c r="B177" s="220"/>
      <c r="C177" s="221"/>
      <c r="D177" s="200" t="s">
        <v>154</v>
      </c>
      <c r="E177" s="222" t="s">
        <v>19</v>
      </c>
      <c r="F177" s="223" t="s">
        <v>158</v>
      </c>
      <c r="G177" s="221"/>
      <c r="H177" s="224">
        <v>4</v>
      </c>
      <c r="I177" s="225"/>
      <c r="J177" s="221"/>
      <c r="K177" s="221"/>
      <c r="L177" s="226"/>
      <c r="M177" s="227"/>
      <c r="N177" s="228"/>
      <c r="O177" s="228"/>
      <c r="P177" s="228"/>
      <c r="Q177" s="228"/>
      <c r="R177" s="228"/>
      <c r="S177" s="228"/>
      <c r="T177" s="229"/>
      <c r="AT177" s="230" t="s">
        <v>154</v>
      </c>
      <c r="AU177" s="230" t="s">
        <v>78</v>
      </c>
      <c r="AV177" s="15" t="s">
        <v>106</v>
      </c>
      <c r="AW177" s="15" t="s">
        <v>31</v>
      </c>
      <c r="AX177" s="15" t="s">
        <v>74</v>
      </c>
      <c r="AY177" s="230" t="s">
        <v>144</v>
      </c>
    </row>
    <row r="178" spans="1:65" s="2" customFormat="1" ht="16.5" customHeight="1">
      <c r="A178" s="36"/>
      <c r="B178" s="37"/>
      <c r="C178" s="231" t="s">
        <v>7</v>
      </c>
      <c r="D178" s="231" t="s">
        <v>195</v>
      </c>
      <c r="E178" s="232" t="s">
        <v>3892</v>
      </c>
      <c r="F178" s="233" t="s">
        <v>3893</v>
      </c>
      <c r="G178" s="234" t="s">
        <v>653</v>
      </c>
      <c r="H178" s="235">
        <v>2</v>
      </c>
      <c r="I178" s="236"/>
      <c r="J178" s="237">
        <f>ROUND(I178*H178,2)</f>
        <v>0</v>
      </c>
      <c r="K178" s="233" t="s">
        <v>3806</v>
      </c>
      <c r="L178" s="238"/>
      <c r="M178" s="239" t="s">
        <v>19</v>
      </c>
      <c r="N178" s="240" t="s">
        <v>41</v>
      </c>
      <c r="O178" s="66"/>
      <c r="P178" s="189">
        <f>O178*H178</f>
        <v>0</v>
      </c>
      <c r="Q178" s="189">
        <v>6.4999999999999997E-4</v>
      </c>
      <c r="R178" s="189">
        <f>Q178*H178</f>
        <v>1.2999999999999999E-3</v>
      </c>
      <c r="S178" s="189">
        <v>0</v>
      </c>
      <c r="T178" s="190">
        <f>S178*H178</f>
        <v>0</v>
      </c>
      <c r="U178" s="36"/>
      <c r="V178" s="36"/>
      <c r="W178" s="36"/>
      <c r="X178" s="36"/>
      <c r="Y178" s="36"/>
      <c r="Z178" s="36"/>
      <c r="AA178" s="36"/>
      <c r="AB178" s="36"/>
      <c r="AC178" s="36"/>
      <c r="AD178" s="36"/>
      <c r="AE178" s="36"/>
      <c r="AR178" s="191" t="s">
        <v>198</v>
      </c>
      <c r="AT178" s="191" t="s">
        <v>195</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78</v>
      </c>
      <c r="BK178" s="192">
        <f>ROUND(I178*H178,2)</f>
        <v>0</v>
      </c>
      <c r="BL178" s="19" t="s">
        <v>106</v>
      </c>
      <c r="BM178" s="191" t="s">
        <v>3894</v>
      </c>
    </row>
    <row r="179" spans="1:65" s="2" customFormat="1" ht="16.5" customHeight="1">
      <c r="A179" s="36"/>
      <c r="B179" s="37"/>
      <c r="C179" s="180" t="s">
        <v>613</v>
      </c>
      <c r="D179" s="180" t="s">
        <v>146</v>
      </c>
      <c r="E179" s="181" t="s">
        <v>3895</v>
      </c>
      <c r="F179" s="182" t="s">
        <v>3896</v>
      </c>
      <c r="G179" s="183" t="s">
        <v>250</v>
      </c>
      <c r="H179" s="184">
        <v>109</v>
      </c>
      <c r="I179" s="185"/>
      <c r="J179" s="186">
        <f>ROUND(I179*H179,2)</f>
        <v>0</v>
      </c>
      <c r="K179" s="182" t="s">
        <v>150</v>
      </c>
      <c r="L179" s="41"/>
      <c r="M179" s="187" t="s">
        <v>19</v>
      </c>
      <c r="N179" s="188" t="s">
        <v>41</v>
      </c>
      <c r="O179" s="66"/>
      <c r="P179" s="189">
        <f>O179*H179</f>
        <v>0</v>
      </c>
      <c r="Q179" s="189">
        <v>0</v>
      </c>
      <c r="R179" s="189">
        <f>Q179*H179</f>
        <v>0</v>
      </c>
      <c r="S179" s="189">
        <v>0</v>
      </c>
      <c r="T179" s="190">
        <f>S179*H179</f>
        <v>0</v>
      </c>
      <c r="U179" s="36"/>
      <c r="V179" s="36"/>
      <c r="W179" s="36"/>
      <c r="X179" s="36"/>
      <c r="Y179" s="36"/>
      <c r="Z179" s="36"/>
      <c r="AA179" s="36"/>
      <c r="AB179" s="36"/>
      <c r="AC179" s="36"/>
      <c r="AD179" s="36"/>
      <c r="AE179" s="36"/>
      <c r="AR179" s="191" t="s">
        <v>106</v>
      </c>
      <c r="AT179" s="191" t="s">
        <v>146</v>
      </c>
      <c r="AU179" s="191" t="s">
        <v>78</v>
      </c>
      <c r="AY179" s="19" t="s">
        <v>144</v>
      </c>
      <c r="BE179" s="192">
        <f>IF(N179="základní",J179,0)</f>
        <v>0</v>
      </c>
      <c r="BF179" s="192">
        <f>IF(N179="snížená",J179,0)</f>
        <v>0</v>
      </c>
      <c r="BG179" s="192">
        <f>IF(N179="zákl. přenesená",J179,0)</f>
        <v>0</v>
      </c>
      <c r="BH179" s="192">
        <f>IF(N179="sníž. přenesená",J179,0)</f>
        <v>0</v>
      </c>
      <c r="BI179" s="192">
        <f>IF(N179="nulová",J179,0)</f>
        <v>0</v>
      </c>
      <c r="BJ179" s="19" t="s">
        <v>78</v>
      </c>
      <c r="BK179" s="192">
        <f>ROUND(I179*H179,2)</f>
        <v>0</v>
      </c>
      <c r="BL179" s="19" t="s">
        <v>106</v>
      </c>
      <c r="BM179" s="191" t="s">
        <v>3897</v>
      </c>
    </row>
    <row r="180" spans="1:65" s="2" customFormat="1" ht="10.199999999999999">
      <c r="A180" s="36"/>
      <c r="B180" s="37"/>
      <c r="C180" s="38"/>
      <c r="D180" s="193" t="s">
        <v>152</v>
      </c>
      <c r="E180" s="38"/>
      <c r="F180" s="194" t="s">
        <v>3898</v>
      </c>
      <c r="G180" s="38"/>
      <c r="H180" s="38"/>
      <c r="I180" s="195"/>
      <c r="J180" s="38"/>
      <c r="K180" s="38"/>
      <c r="L180" s="41"/>
      <c r="M180" s="196"/>
      <c r="N180" s="197"/>
      <c r="O180" s="66"/>
      <c r="P180" s="66"/>
      <c r="Q180" s="66"/>
      <c r="R180" s="66"/>
      <c r="S180" s="66"/>
      <c r="T180" s="67"/>
      <c r="U180" s="36"/>
      <c r="V180" s="36"/>
      <c r="W180" s="36"/>
      <c r="X180" s="36"/>
      <c r="Y180" s="36"/>
      <c r="Z180" s="36"/>
      <c r="AA180" s="36"/>
      <c r="AB180" s="36"/>
      <c r="AC180" s="36"/>
      <c r="AD180" s="36"/>
      <c r="AE180" s="36"/>
      <c r="AT180" s="19" t="s">
        <v>152</v>
      </c>
      <c r="AU180" s="19" t="s">
        <v>78</v>
      </c>
    </row>
    <row r="181" spans="1:65" s="14" customFormat="1" ht="10.199999999999999">
      <c r="B181" s="209"/>
      <c r="C181" s="210"/>
      <c r="D181" s="200" t="s">
        <v>154</v>
      </c>
      <c r="E181" s="211" t="s">
        <v>19</v>
      </c>
      <c r="F181" s="212" t="s">
        <v>3899</v>
      </c>
      <c r="G181" s="210"/>
      <c r="H181" s="213">
        <v>109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109</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24.15" customHeight="1">
      <c r="A183" s="36"/>
      <c r="B183" s="37"/>
      <c r="C183" s="180" t="s">
        <v>625</v>
      </c>
      <c r="D183" s="180" t="s">
        <v>146</v>
      </c>
      <c r="E183" s="181" t="s">
        <v>3900</v>
      </c>
      <c r="F183" s="182" t="s">
        <v>3901</v>
      </c>
      <c r="G183" s="183" t="s">
        <v>653</v>
      </c>
      <c r="H183" s="184">
        <v>5</v>
      </c>
      <c r="I183" s="185"/>
      <c r="J183" s="186">
        <f>ROUND(I183*H183,2)</f>
        <v>0</v>
      </c>
      <c r="K183" s="182" t="s">
        <v>150</v>
      </c>
      <c r="L183" s="41"/>
      <c r="M183" s="187" t="s">
        <v>19</v>
      </c>
      <c r="N183" s="188" t="s">
        <v>40</v>
      </c>
      <c r="O183" s="66"/>
      <c r="P183" s="189">
        <f>O183*H183</f>
        <v>0</v>
      </c>
      <c r="Q183" s="189">
        <v>0.10661</v>
      </c>
      <c r="R183" s="189">
        <f>Q183*H183</f>
        <v>0.53305000000000002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3902</v>
      </c>
    </row>
    <row r="184" spans="1:65" s="2" customFormat="1" ht="10.199999999999999">
      <c r="A184" s="36"/>
      <c r="B184" s="37"/>
      <c r="C184" s="38"/>
      <c r="D184" s="193" t="s">
        <v>152</v>
      </c>
      <c r="E184" s="38"/>
      <c r="F184" s="194" t="s">
        <v>3903</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4" customFormat="1" ht="10.199999999999999">
      <c r="B185" s="209"/>
      <c r="C185" s="210"/>
      <c r="D185" s="200" t="s">
        <v>154</v>
      </c>
      <c r="E185" s="211" t="s">
        <v>19</v>
      </c>
      <c r="F185" s="212" t="s">
        <v>181</v>
      </c>
      <c r="G185" s="210"/>
      <c r="H185" s="213">
        <v>5</v>
      </c>
      <c r="I185" s="214"/>
      <c r="J185" s="210"/>
      <c r="K185" s="210"/>
      <c r="L185" s="215"/>
      <c r="M185" s="216"/>
      <c r="N185" s="217"/>
      <c r="O185" s="217"/>
      <c r="P185" s="217"/>
      <c r="Q185" s="217"/>
      <c r="R185" s="217"/>
      <c r="S185" s="217"/>
      <c r="T185" s="218"/>
      <c r="AT185" s="219" t="s">
        <v>154</v>
      </c>
      <c r="AU185" s="219" t="s">
        <v>78</v>
      </c>
      <c r="AV185" s="14" t="s">
        <v>78</v>
      </c>
      <c r="AW185" s="14" t="s">
        <v>31</v>
      </c>
      <c r="AX185" s="14" t="s">
        <v>69</v>
      </c>
      <c r="AY185" s="219" t="s">
        <v>144</v>
      </c>
    </row>
    <row r="186" spans="1:65" s="15" customFormat="1" ht="10.199999999999999">
      <c r="B186" s="220"/>
      <c r="C186" s="221"/>
      <c r="D186" s="200" t="s">
        <v>154</v>
      </c>
      <c r="E186" s="222" t="s">
        <v>19</v>
      </c>
      <c r="F186" s="223" t="s">
        <v>158</v>
      </c>
      <c r="G186" s="221"/>
      <c r="H186" s="224">
        <v>5</v>
      </c>
      <c r="I186" s="225"/>
      <c r="J186" s="221"/>
      <c r="K186" s="221"/>
      <c r="L186" s="226"/>
      <c r="M186" s="227"/>
      <c r="N186" s="228"/>
      <c r="O186" s="228"/>
      <c r="P186" s="228"/>
      <c r="Q186" s="228"/>
      <c r="R186" s="228"/>
      <c r="S186" s="228"/>
      <c r="T186" s="229"/>
      <c r="AT186" s="230" t="s">
        <v>154</v>
      </c>
      <c r="AU186" s="230" t="s">
        <v>78</v>
      </c>
      <c r="AV186" s="15" t="s">
        <v>106</v>
      </c>
      <c r="AW186" s="15" t="s">
        <v>31</v>
      </c>
      <c r="AX186" s="15" t="s">
        <v>74</v>
      </c>
      <c r="AY186" s="230" t="s">
        <v>144</v>
      </c>
    </row>
    <row r="187" spans="1:65" s="2" customFormat="1" ht="24.15" customHeight="1">
      <c r="A187" s="36"/>
      <c r="B187" s="37"/>
      <c r="C187" s="180" t="s">
        <v>636</v>
      </c>
      <c r="D187" s="180" t="s">
        <v>146</v>
      </c>
      <c r="E187" s="181" t="s">
        <v>3904</v>
      </c>
      <c r="F187" s="182" t="s">
        <v>3905</v>
      </c>
      <c r="G187" s="183" t="s">
        <v>653</v>
      </c>
      <c r="H187" s="184">
        <v>2</v>
      </c>
      <c r="I187" s="185"/>
      <c r="J187" s="186">
        <f>ROUND(I187*H187,2)</f>
        <v>0</v>
      </c>
      <c r="K187" s="182" t="s">
        <v>150</v>
      </c>
      <c r="L187" s="41"/>
      <c r="M187" s="187" t="s">
        <v>19</v>
      </c>
      <c r="N187" s="188" t="s">
        <v>40</v>
      </c>
      <c r="O187" s="66"/>
      <c r="P187" s="189">
        <f>O187*H187</f>
        <v>0</v>
      </c>
      <c r="Q187" s="189">
        <v>0.10761999999999999</v>
      </c>
      <c r="R187" s="189">
        <f>Q187*H187</f>
        <v>0.21523999999999999</v>
      </c>
      <c r="S187" s="189">
        <v>0</v>
      </c>
      <c r="T187" s="190">
        <f>S187*H187</f>
        <v>0</v>
      </c>
      <c r="U187" s="36"/>
      <c r="V187" s="36"/>
      <c r="W187" s="36"/>
      <c r="X187" s="36"/>
      <c r="Y187" s="36"/>
      <c r="Z187" s="36"/>
      <c r="AA187" s="36"/>
      <c r="AB187" s="36"/>
      <c r="AC187" s="36"/>
      <c r="AD187" s="36"/>
      <c r="AE187" s="36"/>
      <c r="AR187" s="191" t="s">
        <v>106</v>
      </c>
      <c r="AT187" s="191" t="s">
        <v>146</v>
      </c>
      <c r="AU187" s="191" t="s">
        <v>78</v>
      </c>
      <c r="AY187" s="19" t="s">
        <v>144</v>
      </c>
      <c r="BE187" s="192">
        <f>IF(N187="základní",J187,0)</f>
        <v>0</v>
      </c>
      <c r="BF187" s="192">
        <f>IF(N187="snížená",J187,0)</f>
        <v>0</v>
      </c>
      <c r="BG187" s="192">
        <f>IF(N187="zákl. přenesená",J187,0)</f>
        <v>0</v>
      </c>
      <c r="BH187" s="192">
        <f>IF(N187="sníž. přenesená",J187,0)</f>
        <v>0</v>
      </c>
      <c r="BI187" s="192">
        <f>IF(N187="nulová",J187,0)</f>
        <v>0</v>
      </c>
      <c r="BJ187" s="19" t="s">
        <v>74</v>
      </c>
      <c r="BK187" s="192">
        <f>ROUND(I187*H187,2)</f>
        <v>0</v>
      </c>
      <c r="BL187" s="19" t="s">
        <v>106</v>
      </c>
      <c r="BM187" s="191" t="s">
        <v>3906</v>
      </c>
    </row>
    <row r="188" spans="1:65" s="2" customFormat="1" ht="10.199999999999999">
      <c r="A188" s="36"/>
      <c r="B188" s="37"/>
      <c r="C188" s="38"/>
      <c r="D188" s="193" t="s">
        <v>152</v>
      </c>
      <c r="E188" s="38"/>
      <c r="F188" s="194" t="s">
        <v>3907</v>
      </c>
      <c r="G188" s="38"/>
      <c r="H188" s="38"/>
      <c r="I188" s="195"/>
      <c r="J188" s="38"/>
      <c r="K188" s="38"/>
      <c r="L188" s="41"/>
      <c r="M188" s="196"/>
      <c r="N188" s="197"/>
      <c r="O188" s="66"/>
      <c r="P188" s="66"/>
      <c r="Q188" s="66"/>
      <c r="R188" s="66"/>
      <c r="S188" s="66"/>
      <c r="T188" s="67"/>
      <c r="U188" s="36"/>
      <c r="V188" s="36"/>
      <c r="W188" s="36"/>
      <c r="X188" s="36"/>
      <c r="Y188" s="36"/>
      <c r="Z188" s="36"/>
      <c r="AA188" s="36"/>
      <c r="AB188" s="36"/>
      <c r="AC188" s="36"/>
      <c r="AD188" s="36"/>
      <c r="AE188" s="36"/>
      <c r="AT188" s="19" t="s">
        <v>152</v>
      </c>
      <c r="AU188" s="19" t="s">
        <v>78</v>
      </c>
    </row>
    <row r="189" spans="1:65" s="14" customFormat="1" ht="10.199999999999999">
      <c r="B189" s="209"/>
      <c r="C189" s="210"/>
      <c r="D189" s="200" t="s">
        <v>154</v>
      </c>
      <c r="E189" s="211" t="s">
        <v>19</v>
      </c>
      <c r="F189" s="212" t="s">
        <v>3891</v>
      </c>
      <c r="G189" s="210"/>
      <c r="H189" s="213">
        <v>2</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5" customFormat="1" ht="10.199999999999999">
      <c r="B190" s="220"/>
      <c r="C190" s="221"/>
      <c r="D190" s="200" t="s">
        <v>154</v>
      </c>
      <c r="E190" s="222" t="s">
        <v>19</v>
      </c>
      <c r="F190" s="223" t="s">
        <v>158</v>
      </c>
      <c r="G190" s="221"/>
      <c r="H190" s="224">
        <v>2</v>
      </c>
      <c r="I190" s="225"/>
      <c r="J190" s="221"/>
      <c r="K190" s="221"/>
      <c r="L190" s="226"/>
      <c r="M190" s="227"/>
      <c r="N190" s="228"/>
      <c r="O190" s="228"/>
      <c r="P190" s="228"/>
      <c r="Q190" s="228"/>
      <c r="R190" s="228"/>
      <c r="S190" s="228"/>
      <c r="T190" s="229"/>
      <c r="AT190" s="230" t="s">
        <v>154</v>
      </c>
      <c r="AU190" s="230" t="s">
        <v>78</v>
      </c>
      <c r="AV190" s="15" t="s">
        <v>106</v>
      </c>
      <c r="AW190" s="15" t="s">
        <v>31</v>
      </c>
      <c r="AX190" s="15" t="s">
        <v>74</v>
      </c>
      <c r="AY190" s="230" t="s">
        <v>144</v>
      </c>
    </row>
    <row r="191" spans="1:65" s="2" customFormat="1" ht="24.15" customHeight="1">
      <c r="A191" s="36"/>
      <c r="B191" s="37"/>
      <c r="C191" s="180" t="s">
        <v>642</v>
      </c>
      <c r="D191" s="180" t="s">
        <v>146</v>
      </c>
      <c r="E191" s="181" t="s">
        <v>3908</v>
      </c>
      <c r="F191" s="182" t="s">
        <v>3909</v>
      </c>
      <c r="G191" s="183" t="s">
        <v>653</v>
      </c>
      <c r="H191" s="184">
        <v>6</v>
      </c>
      <c r="I191" s="185"/>
      <c r="J191" s="186">
        <f>ROUND(I191*H191,2)</f>
        <v>0</v>
      </c>
      <c r="K191" s="182" t="s">
        <v>150</v>
      </c>
      <c r="L191" s="41"/>
      <c r="M191" s="187" t="s">
        <v>19</v>
      </c>
      <c r="N191" s="188" t="s">
        <v>40</v>
      </c>
      <c r="O191" s="66"/>
      <c r="P191" s="189">
        <f>O191*H191</f>
        <v>0</v>
      </c>
      <c r="Q191" s="189">
        <v>1.2120000000000001E-2</v>
      </c>
      <c r="R191" s="189">
        <f>Q191*H191</f>
        <v>7.2720000000000007E-2</v>
      </c>
      <c r="S191" s="189">
        <v>0</v>
      </c>
      <c r="T191" s="190">
        <f>S191*H191</f>
        <v>0</v>
      </c>
      <c r="U191" s="36"/>
      <c r="V191" s="36"/>
      <c r="W191" s="36"/>
      <c r="X191" s="36"/>
      <c r="Y191" s="36"/>
      <c r="Z191" s="36"/>
      <c r="AA191" s="36"/>
      <c r="AB191" s="36"/>
      <c r="AC191" s="36"/>
      <c r="AD191" s="36"/>
      <c r="AE191" s="36"/>
      <c r="AR191" s="191" t="s">
        <v>106</v>
      </c>
      <c r="AT191" s="191" t="s">
        <v>146</v>
      </c>
      <c r="AU191" s="191" t="s">
        <v>78</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3910</v>
      </c>
    </row>
    <row r="192" spans="1:65" s="2" customFormat="1" ht="10.199999999999999">
      <c r="A192" s="36"/>
      <c r="B192" s="37"/>
      <c r="C192" s="38"/>
      <c r="D192" s="193" t="s">
        <v>152</v>
      </c>
      <c r="E192" s="38"/>
      <c r="F192" s="194" t="s">
        <v>3911</v>
      </c>
      <c r="G192" s="38"/>
      <c r="H192" s="38"/>
      <c r="I192" s="195"/>
      <c r="J192" s="38"/>
      <c r="K192" s="38"/>
      <c r="L192" s="41"/>
      <c r="M192" s="196"/>
      <c r="N192" s="197"/>
      <c r="O192" s="66"/>
      <c r="P192" s="66"/>
      <c r="Q192" s="66"/>
      <c r="R192" s="66"/>
      <c r="S192" s="66"/>
      <c r="T192" s="67"/>
      <c r="U192" s="36"/>
      <c r="V192" s="36"/>
      <c r="W192" s="36"/>
      <c r="X192" s="36"/>
      <c r="Y192" s="36"/>
      <c r="Z192" s="36"/>
      <c r="AA192" s="36"/>
      <c r="AB192" s="36"/>
      <c r="AC192" s="36"/>
      <c r="AD192" s="36"/>
      <c r="AE192" s="36"/>
      <c r="AT192" s="19" t="s">
        <v>152</v>
      </c>
      <c r="AU192" s="19" t="s">
        <v>78</v>
      </c>
    </row>
    <row r="193" spans="1:65" s="2" customFormat="1" ht="24.15" customHeight="1">
      <c r="A193" s="36"/>
      <c r="B193" s="37"/>
      <c r="C193" s="180" t="s">
        <v>650</v>
      </c>
      <c r="D193" s="180" t="s">
        <v>146</v>
      </c>
      <c r="E193" s="181" t="s">
        <v>3912</v>
      </c>
      <c r="F193" s="182" t="s">
        <v>3913</v>
      </c>
      <c r="G193" s="183" t="s">
        <v>653</v>
      </c>
      <c r="H193" s="184">
        <v>6</v>
      </c>
      <c r="I193" s="185"/>
      <c r="J193" s="186">
        <f>ROUND(I193*H193,2)</f>
        <v>0</v>
      </c>
      <c r="K193" s="182" t="s">
        <v>150</v>
      </c>
      <c r="L193" s="41"/>
      <c r="M193" s="187" t="s">
        <v>19</v>
      </c>
      <c r="N193" s="188" t="s">
        <v>40</v>
      </c>
      <c r="O193" s="66"/>
      <c r="P193" s="189">
        <f>O193*H193</f>
        <v>0</v>
      </c>
      <c r="Q193" s="189">
        <v>0</v>
      </c>
      <c r="R193" s="189">
        <f>Q193*H193</f>
        <v>0</v>
      </c>
      <c r="S193" s="189">
        <v>0</v>
      </c>
      <c r="T193" s="190">
        <f>S193*H193</f>
        <v>0</v>
      </c>
      <c r="U193" s="36"/>
      <c r="V193" s="36"/>
      <c r="W193" s="36"/>
      <c r="X193" s="36"/>
      <c r="Y193" s="36"/>
      <c r="Z193" s="36"/>
      <c r="AA193" s="36"/>
      <c r="AB193" s="36"/>
      <c r="AC193" s="36"/>
      <c r="AD193" s="36"/>
      <c r="AE193" s="36"/>
      <c r="AR193" s="191" t="s">
        <v>106</v>
      </c>
      <c r="AT193" s="191" t="s">
        <v>146</v>
      </c>
      <c r="AU193" s="191" t="s">
        <v>78</v>
      </c>
      <c r="AY193" s="19" t="s">
        <v>144</v>
      </c>
      <c r="BE193" s="192">
        <f>IF(N193="základní",J193,0)</f>
        <v>0</v>
      </c>
      <c r="BF193" s="192">
        <f>IF(N193="snížená",J193,0)</f>
        <v>0</v>
      </c>
      <c r="BG193" s="192">
        <f>IF(N193="zákl. přenesená",J193,0)</f>
        <v>0</v>
      </c>
      <c r="BH193" s="192">
        <f>IF(N193="sníž. přenesená",J193,0)</f>
        <v>0</v>
      </c>
      <c r="BI193" s="192">
        <f>IF(N193="nulová",J193,0)</f>
        <v>0</v>
      </c>
      <c r="BJ193" s="19" t="s">
        <v>74</v>
      </c>
      <c r="BK193" s="192">
        <f>ROUND(I193*H193,2)</f>
        <v>0</v>
      </c>
      <c r="BL193" s="19" t="s">
        <v>106</v>
      </c>
      <c r="BM193" s="191" t="s">
        <v>3914</v>
      </c>
    </row>
    <row r="194" spans="1:65" s="2" customFormat="1" ht="10.199999999999999">
      <c r="A194" s="36"/>
      <c r="B194" s="37"/>
      <c r="C194" s="38"/>
      <c r="D194" s="193" t="s">
        <v>152</v>
      </c>
      <c r="E194" s="38"/>
      <c r="F194" s="194" t="s">
        <v>3915</v>
      </c>
      <c r="G194" s="38"/>
      <c r="H194" s="38"/>
      <c r="I194" s="195"/>
      <c r="J194" s="38"/>
      <c r="K194" s="38"/>
      <c r="L194" s="41"/>
      <c r="M194" s="196"/>
      <c r="N194" s="197"/>
      <c r="O194" s="66"/>
      <c r="P194" s="66"/>
      <c r="Q194" s="66"/>
      <c r="R194" s="66"/>
      <c r="S194" s="66"/>
      <c r="T194" s="67"/>
      <c r="U194" s="36"/>
      <c r="V194" s="36"/>
      <c r="W194" s="36"/>
      <c r="X194" s="36"/>
      <c r="Y194" s="36"/>
      <c r="Z194" s="36"/>
      <c r="AA194" s="36"/>
      <c r="AB194" s="36"/>
      <c r="AC194" s="36"/>
      <c r="AD194" s="36"/>
      <c r="AE194" s="36"/>
      <c r="AT194" s="19" t="s">
        <v>152</v>
      </c>
      <c r="AU194" s="19" t="s">
        <v>78</v>
      </c>
    </row>
    <row r="195" spans="1:65" s="2" customFormat="1" ht="24.15" customHeight="1">
      <c r="A195" s="36"/>
      <c r="B195" s="37"/>
      <c r="C195" s="180" t="s">
        <v>658</v>
      </c>
      <c r="D195" s="180" t="s">
        <v>146</v>
      </c>
      <c r="E195" s="181" t="s">
        <v>3916</v>
      </c>
      <c r="F195" s="182" t="s">
        <v>3917</v>
      </c>
      <c r="G195" s="183" t="s">
        <v>653</v>
      </c>
      <c r="H195" s="184">
        <v>6</v>
      </c>
      <c r="I195" s="185"/>
      <c r="J195" s="186">
        <f>ROUND(I195*H195,2)</f>
        <v>0</v>
      </c>
      <c r="K195" s="182" t="s">
        <v>150</v>
      </c>
      <c r="L195" s="41"/>
      <c r="M195" s="187" t="s">
        <v>19</v>
      </c>
      <c r="N195" s="188" t="s">
        <v>40</v>
      </c>
      <c r="O195" s="66"/>
      <c r="P195" s="189">
        <f>O195*H195</f>
        <v>0</v>
      </c>
      <c r="Q195" s="189">
        <v>9.2920000000000003E-2</v>
      </c>
      <c r="R195" s="189">
        <f>Q195*H195</f>
        <v>0.55752000000000002</v>
      </c>
      <c r="S195" s="189">
        <v>0</v>
      </c>
      <c r="T195" s="190">
        <f>S195*H195</f>
        <v>0</v>
      </c>
      <c r="U195" s="36"/>
      <c r="V195" s="36"/>
      <c r="W195" s="36"/>
      <c r="X195" s="36"/>
      <c r="Y195" s="36"/>
      <c r="Z195" s="36"/>
      <c r="AA195" s="36"/>
      <c r="AB195" s="36"/>
      <c r="AC195" s="36"/>
      <c r="AD195" s="36"/>
      <c r="AE195" s="36"/>
      <c r="AR195" s="191" t="s">
        <v>106</v>
      </c>
      <c r="AT195" s="191" t="s">
        <v>146</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106</v>
      </c>
      <c r="BM195" s="191" t="s">
        <v>3918</v>
      </c>
    </row>
    <row r="196" spans="1:65" s="2" customFormat="1" ht="10.199999999999999">
      <c r="A196" s="36"/>
      <c r="B196" s="37"/>
      <c r="C196" s="38"/>
      <c r="D196" s="193" t="s">
        <v>152</v>
      </c>
      <c r="E196" s="38"/>
      <c r="F196" s="194" t="s">
        <v>3919</v>
      </c>
      <c r="G196" s="38"/>
      <c r="H196" s="38"/>
      <c r="I196" s="195"/>
      <c r="J196" s="38"/>
      <c r="K196" s="38"/>
      <c r="L196" s="41"/>
      <c r="M196" s="196"/>
      <c r="N196" s="197"/>
      <c r="O196" s="66"/>
      <c r="P196" s="66"/>
      <c r="Q196" s="66"/>
      <c r="R196" s="66"/>
      <c r="S196" s="66"/>
      <c r="T196" s="67"/>
      <c r="U196" s="36"/>
      <c r="V196" s="36"/>
      <c r="W196" s="36"/>
      <c r="X196" s="36"/>
      <c r="Y196" s="36"/>
      <c r="Z196" s="36"/>
      <c r="AA196" s="36"/>
      <c r="AB196" s="36"/>
      <c r="AC196" s="36"/>
      <c r="AD196" s="36"/>
      <c r="AE196" s="36"/>
      <c r="AT196" s="19" t="s">
        <v>152</v>
      </c>
      <c r="AU196" s="19" t="s">
        <v>78</v>
      </c>
    </row>
    <row r="197" spans="1:65" s="2" customFormat="1" ht="24.15" customHeight="1">
      <c r="A197" s="36"/>
      <c r="B197" s="37"/>
      <c r="C197" s="180" t="s">
        <v>664</v>
      </c>
      <c r="D197" s="180" t="s">
        <v>146</v>
      </c>
      <c r="E197" s="181" t="s">
        <v>3920</v>
      </c>
      <c r="F197" s="182" t="s">
        <v>3921</v>
      </c>
      <c r="G197" s="183" t="s">
        <v>149</v>
      </c>
      <c r="H197" s="184">
        <v>14.8</v>
      </c>
      <c r="I197" s="185"/>
      <c r="J197" s="186">
        <f>ROUND(I197*H197,2)</f>
        <v>0</v>
      </c>
      <c r="K197" s="182" t="s">
        <v>150</v>
      </c>
      <c r="L197" s="41"/>
      <c r="M197" s="187" t="s">
        <v>19</v>
      </c>
      <c r="N197" s="188" t="s">
        <v>40</v>
      </c>
      <c r="O197" s="66"/>
      <c r="P197" s="189">
        <f>O197*H197</f>
        <v>0</v>
      </c>
      <c r="Q197" s="189">
        <v>6.1199999999999997E-2</v>
      </c>
      <c r="R197" s="189">
        <f>Q197*H197</f>
        <v>0.90576000000000001</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3922</v>
      </c>
    </row>
    <row r="198" spans="1:65" s="2" customFormat="1" ht="10.199999999999999">
      <c r="A198" s="36"/>
      <c r="B198" s="37"/>
      <c r="C198" s="38"/>
      <c r="D198" s="193" t="s">
        <v>152</v>
      </c>
      <c r="E198" s="38"/>
      <c r="F198" s="194" t="s">
        <v>3923</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2" customFormat="1" ht="16.5" customHeight="1">
      <c r="A199" s="36"/>
      <c r="B199" s="37"/>
      <c r="C199" s="180" t="s">
        <v>669</v>
      </c>
      <c r="D199" s="180" t="s">
        <v>146</v>
      </c>
      <c r="E199" s="181" t="s">
        <v>3924</v>
      </c>
      <c r="F199" s="182" t="s">
        <v>3925</v>
      </c>
      <c r="G199" s="183" t="s">
        <v>250</v>
      </c>
      <c r="H199" s="184">
        <v>109</v>
      </c>
      <c r="I199" s="185"/>
      <c r="J199" s="186">
        <f>ROUND(I199*H199,2)</f>
        <v>0</v>
      </c>
      <c r="K199" s="182" t="s">
        <v>150</v>
      </c>
      <c r="L199" s="41"/>
      <c r="M199" s="187" t="s">
        <v>19</v>
      </c>
      <c r="N199" s="188" t="s">
        <v>40</v>
      </c>
      <c r="O199" s="66"/>
      <c r="P199" s="189">
        <f>O199*H199</f>
        <v>0</v>
      </c>
      <c r="Q199" s="189">
        <v>1.9000000000000001E-4</v>
      </c>
      <c r="R199" s="189">
        <f>Q199*H199</f>
        <v>2.0710000000000003E-2</v>
      </c>
      <c r="S199" s="189">
        <v>0</v>
      </c>
      <c r="T199" s="190">
        <f>S199*H199</f>
        <v>0</v>
      </c>
      <c r="U199" s="36"/>
      <c r="V199" s="36"/>
      <c r="W199" s="36"/>
      <c r="X199" s="36"/>
      <c r="Y199" s="36"/>
      <c r="Z199" s="36"/>
      <c r="AA199" s="36"/>
      <c r="AB199" s="36"/>
      <c r="AC199" s="36"/>
      <c r="AD199" s="36"/>
      <c r="AE199" s="36"/>
      <c r="AR199" s="191" t="s">
        <v>106</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74</v>
      </c>
      <c r="BK199" s="192">
        <f>ROUND(I199*H199,2)</f>
        <v>0</v>
      </c>
      <c r="BL199" s="19" t="s">
        <v>106</v>
      </c>
      <c r="BM199" s="191" t="s">
        <v>3926</v>
      </c>
    </row>
    <row r="200" spans="1:65" s="2" customFormat="1" ht="10.199999999999999">
      <c r="A200" s="36"/>
      <c r="B200" s="37"/>
      <c r="C200" s="38"/>
      <c r="D200" s="193" t="s">
        <v>152</v>
      </c>
      <c r="E200" s="38"/>
      <c r="F200" s="194" t="s">
        <v>3927</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14" customFormat="1" ht="10.199999999999999">
      <c r="B201" s="209"/>
      <c r="C201" s="210"/>
      <c r="D201" s="200" t="s">
        <v>154</v>
      </c>
      <c r="E201" s="211" t="s">
        <v>19</v>
      </c>
      <c r="F201" s="212" t="s">
        <v>3899</v>
      </c>
      <c r="G201" s="210"/>
      <c r="H201" s="213">
        <v>109</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5" customFormat="1" ht="10.199999999999999">
      <c r="B202" s="220"/>
      <c r="C202" s="221"/>
      <c r="D202" s="200" t="s">
        <v>154</v>
      </c>
      <c r="E202" s="222" t="s">
        <v>19</v>
      </c>
      <c r="F202" s="223" t="s">
        <v>158</v>
      </c>
      <c r="G202" s="221"/>
      <c r="H202" s="224">
        <v>109</v>
      </c>
      <c r="I202" s="225"/>
      <c r="J202" s="221"/>
      <c r="K202" s="221"/>
      <c r="L202" s="226"/>
      <c r="M202" s="227"/>
      <c r="N202" s="228"/>
      <c r="O202" s="228"/>
      <c r="P202" s="228"/>
      <c r="Q202" s="228"/>
      <c r="R202" s="228"/>
      <c r="S202" s="228"/>
      <c r="T202" s="229"/>
      <c r="AT202" s="230" t="s">
        <v>154</v>
      </c>
      <c r="AU202" s="230" t="s">
        <v>78</v>
      </c>
      <c r="AV202" s="15" t="s">
        <v>106</v>
      </c>
      <c r="AW202" s="15" t="s">
        <v>31</v>
      </c>
      <c r="AX202" s="15" t="s">
        <v>74</v>
      </c>
      <c r="AY202" s="230" t="s">
        <v>144</v>
      </c>
    </row>
    <row r="203" spans="1:65" s="2" customFormat="1" ht="16.5" customHeight="1">
      <c r="A203" s="36"/>
      <c r="B203" s="37"/>
      <c r="C203" s="180" t="s">
        <v>674</v>
      </c>
      <c r="D203" s="180" t="s">
        <v>146</v>
      </c>
      <c r="E203" s="181" t="s">
        <v>3928</v>
      </c>
      <c r="F203" s="182" t="s">
        <v>3929</v>
      </c>
      <c r="G203" s="183" t="s">
        <v>250</v>
      </c>
      <c r="H203" s="184">
        <v>109</v>
      </c>
      <c r="I203" s="185"/>
      <c r="J203" s="186">
        <f>ROUND(I203*H203,2)</f>
        <v>0</v>
      </c>
      <c r="K203" s="182" t="s">
        <v>150</v>
      </c>
      <c r="L203" s="41"/>
      <c r="M203" s="187" t="s">
        <v>19</v>
      </c>
      <c r="N203" s="188" t="s">
        <v>41</v>
      </c>
      <c r="O203" s="66"/>
      <c r="P203" s="189">
        <f>O203*H203</f>
        <v>0</v>
      </c>
      <c r="Q203" s="189">
        <v>9.0000000000000006E-5</v>
      </c>
      <c r="R203" s="189">
        <f>Q203*H203</f>
        <v>9.810000000000001E-3</v>
      </c>
      <c r="S203" s="189">
        <v>0</v>
      </c>
      <c r="T203" s="190">
        <f>S203*H203</f>
        <v>0</v>
      </c>
      <c r="U203" s="36"/>
      <c r="V203" s="36"/>
      <c r="W203" s="36"/>
      <c r="X203" s="36"/>
      <c r="Y203" s="36"/>
      <c r="Z203" s="36"/>
      <c r="AA203" s="36"/>
      <c r="AB203" s="36"/>
      <c r="AC203" s="36"/>
      <c r="AD203" s="36"/>
      <c r="AE203" s="36"/>
      <c r="AR203" s="191" t="s">
        <v>106</v>
      </c>
      <c r="AT203" s="191" t="s">
        <v>146</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78</v>
      </c>
      <c r="BK203" s="192">
        <f>ROUND(I203*H203,2)</f>
        <v>0</v>
      </c>
      <c r="BL203" s="19" t="s">
        <v>106</v>
      </c>
      <c r="BM203" s="191" t="s">
        <v>3930</v>
      </c>
    </row>
    <row r="204" spans="1:65" s="2" customFormat="1" ht="10.199999999999999">
      <c r="A204" s="36"/>
      <c r="B204" s="37"/>
      <c r="C204" s="38"/>
      <c r="D204" s="193" t="s">
        <v>152</v>
      </c>
      <c r="E204" s="38"/>
      <c r="F204" s="194" t="s">
        <v>3931</v>
      </c>
      <c r="G204" s="38"/>
      <c r="H204" s="38"/>
      <c r="I204" s="195"/>
      <c r="J204" s="38"/>
      <c r="K204" s="38"/>
      <c r="L204" s="41"/>
      <c r="M204" s="196"/>
      <c r="N204" s="197"/>
      <c r="O204" s="66"/>
      <c r="P204" s="66"/>
      <c r="Q204" s="66"/>
      <c r="R204" s="66"/>
      <c r="S204" s="66"/>
      <c r="T204" s="67"/>
      <c r="U204" s="36"/>
      <c r="V204" s="36"/>
      <c r="W204" s="36"/>
      <c r="X204" s="36"/>
      <c r="Y204" s="36"/>
      <c r="Z204" s="36"/>
      <c r="AA204" s="36"/>
      <c r="AB204" s="36"/>
      <c r="AC204" s="36"/>
      <c r="AD204" s="36"/>
      <c r="AE204" s="36"/>
      <c r="AT204" s="19" t="s">
        <v>152</v>
      </c>
      <c r="AU204" s="19" t="s">
        <v>78</v>
      </c>
    </row>
    <row r="205" spans="1:65" s="14" customFormat="1" ht="10.199999999999999">
      <c r="B205" s="209"/>
      <c r="C205" s="210"/>
      <c r="D205" s="200" t="s">
        <v>154</v>
      </c>
      <c r="E205" s="211" t="s">
        <v>19</v>
      </c>
      <c r="F205" s="212" t="s">
        <v>3899</v>
      </c>
      <c r="G205" s="210"/>
      <c r="H205" s="213">
        <v>109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109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12" customFormat="1" ht="22.8" customHeight="1">
      <c r="B207" s="164"/>
      <c r="C207" s="165"/>
      <c r="D207" s="166" t="s">
        <v>68</v>
      </c>
      <c r="E207" s="178" t="s">
        <v>1823</v>
      </c>
      <c r="F207" s="178" t="s">
        <v>1824</v>
      </c>
      <c r="G207" s="165"/>
      <c r="H207" s="165"/>
      <c r="I207" s="168"/>
      <c r="J207" s="179">
        <f>BK207</f>
        <v>0</v>
      </c>
      <c r="K207" s="165"/>
      <c r="L207" s="170"/>
      <c r="M207" s="171"/>
      <c r="N207" s="172"/>
      <c r="O207" s="172"/>
      <c r="P207" s="173">
        <f>P208</f>
        <v>0</v>
      </c>
      <c r="Q207" s="172"/>
      <c r="R207" s="173">
        <f>R208</f>
        <v>0</v>
      </c>
      <c r="S207" s="172"/>
      <c r="T207" s="174">
        <f>T208</f>
        <v>0</v>
      </c>
      <c r="AR207" s="175" t="s">
        <v>74</v>
      </c>
      <c r="AT207" s="176" t="s">
        <v>68</v>
      </c>
      <c r="AU207" s="176" t="s">
        <v>74</v>
      </c>
      <c r="AY207" s="175" t="s">
        <v>144</v>
      </c>
      <c r="BK207" s="177">
        <f>BK208</f>
        <v>0</v>
      </c>
    </row>
    <row r="208" spans="1:65" s="2" customFormat="1" ht="24.15" customHeight="1">
      <c r="A208" s="36"/>
      <c r="B208" s="37"/>
      <c r="C208" s="180" t="s">
        <v>679</v>
      </c>
      <c r="D208" s="180" t="s">
        <v>146</v>
      </c>
      <c r="E208" s="181" t="s">
        <v>3932</v>
      </c>
      <c r="F208" s="182" t="s">
        <v>3933</v>
      </c>
      <c r="G208" s="183" t="s">
        <v>184</v>
      </c>
      <c r="H208" s="184">
        <v>56.816000000000003</v>
      </c>
      <c r="I208" s="185"/>
      <c r="J208" s="186">
        <f>ROUND(I208*H208,2)</f>
        <v>0</v>
      </c>
      <c r="K208" s="182" t="s">
        <v>3934</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3935</v>
      </c>
    </row>
    <row r="209" spans="1:65" s="12" customFormat="1" ht="25.95" customHeight="1">
      <c r="B209" s="164"/>
      <c r="C209" s="165"/>
      <c r="D209" s="166" t="s">
        <v>68</v>
      </c>
      <c r="E209" s="167" t="s">
        <v>1830</v>
      </c>
      <c r="F209" s="167" t="s">
        <v>1831</v>
      </c>
      <c r="G209" s="165"/>
      <c r="H209" s="165"/>
      <c r="I209" s="168"/>
      <c r="J209" s="169">
        <f>BK209</f>
        <v>0</v>
      </c>
      <c r="K209" s="165"/>
      <c r="L209" s="170"/>
      <c r="M209" s="171"/>
      <c r="N209" s="172"/>
      <c r="O209" s="172"/>
      <c r="P209" s="173">
        <f>P210+P273+P338+P353+P367+P419+P424+P425</f>
        <v>0</v>
      </c>
      <c r="Q209" s="172"/>
      <c r="R209" s="173">
        <f>R210+R273+R338+R353+R367+R419+R424+R425</f>
        <v>1.7980046240000001</v>
      </c>
      <c r="S209" s="172"/>
      <c r="T209" s="174">
        <f>T210+T273+T338+T353+T367+T419+T424+T425</f>
        <v>0</v>
      </c>
      <c r="AR209" s="175" t="s">
        <v>78</v>
      </c>
      <c r="AT209" s="176" t="s">
        <v>68</v>
      </c>
      <c r="AU209" s="176" t="s">
        <v>69</v>
      </c>
      <c r="AY209" s="175" t="s">
        <v>144</v>
      </c>
      <c r="BK209" s="177">
        <f>BK210+BK273+BK338+BK353+BK367+BK419+BK424+BK425</f>
        <v>0</v>
      </c>
    </row>
    <row r="210" spans="1:65" s="12" customFormat="1" ht="22.8" customHeight="1">
      <c r="B210" s="164"/>
      <c r="C210" s="165"/>
      <c r="D210" s="166" t="s">
        <v>68</v>
      </c>
      <c r="E210" s="178" t="s">
        <v>2252</v>
      </c>
      <c r="F210" s="178" t="s">
        <v>2253</v>
      </c>
      <c r="G210" s="165"/>
      <c r="H210" s="165"/>
      <c r="I210" s="168"/>
      <c r="J210" s="179">
        <f>BK210</f>
        <v>0</v>
      </c>
      <c r="K210" s="165"/>
      <c r="L210" s="170"/>
      <c r="M210" s="171"/>
      <c r="N210" s="172"/>
      <c r="O210" s="172"/>
      <c r="P210" s="173">
        <f>SUM(P211:P272)</f>
        <v>0</v>
      </c>
      <c r="Q210" s="172"/>
      <c r="R210" s="173">
        <f>SUM(R211:R272)</f>
        <v>0.52514887280000011</v>
      </c>
      <c r="S210" s="172"/>
      <c r="T210" s="174">
        <f>SUM(T211:T272)</f>
        <v>0</v>
      </c>
      <c r="AR210" s="175" t="s">
        <v>78</v>
      </c>
      <c r="AT210" s="176" t="s">
        <v>68</v>
      </c>
      <c r="AU210" s="176" t="s">
        <v>74</v>
      </c>
      <c r="AY210" s="175" t="s">
        <v>144</v>
      </c>
      <c r="BK210" s="177">
        <f>SUM(BK211:BK272)</f>
        <v>0</v>
      </c>
    </row>
    <row r="211" spans="1:65" s="2" customFormat="1" ht="16.5" customHeight="1">
      <c r="A211" s="36"/>
      <c r="B211" s="37"/>
      <c r="C211" s="180" t="s">
        <v>684</v>
      </c>
      <c r="D211" s="180" t="s">
        <v>146</v>
      </c>
      <c r="E211" s="181" t="s">
        <v>3936</v>
      </c>
      <c r="F211" s="182" t="s">
        <v>3937</v>
      </c>
      <c r="G211" s="183" t="s">
        <v>653</v>
      </c>
      <c r="H211" s="184">
        <v>1</v>
      </c>
      <c r="I211" s="185"/>
      <c r="J211" s="186">
        <f>ROUND(I211*H211,2)</f>
        <v>0</v>
      </c>
      <c r="K211" s="182" t="s">
        <v>150</v>
      </c>
      <c r="L211" s="41"/>
      <c r="M211" s="187" t="s">
        <v>19</v>
      </c>
      <c r="N211" s="188" t="s">
        <v>40</v>
      </c>
      <c r="O211" s="66"/>
      <c r="P211" s="189">
        <f>O211*H211</f>
        <v>0</v>
      </c>
      <c r="Q211" s="189">
        <v>1.7899999999999999E-3</v>
      </c>
      <c r="R211" s="189">
        <f>Q211*H211</f>
        <v>1.7899999999999999E-3</v>
      </c>
      <c r="S211" s="189">
        <v>0</v>
      </c>
      <c r="T211" s="190">
        <f>S211*H211</f>
        <v>0</v>
      </c>
      <c r="U211" s="36"/>
      <c r="V211" s="36"/>
      <c r="W211" s="36"/>
      <c r="X211" s="36"/>
      <c r="Y211" s="36"/>
      <c r="Z211" s="36"/>
      <c r="AA211" s="36"/>
      <c r="AB211" s="36"/>
      <c r="AC211" s="36"/>
      <c r="AD211" s="36"/>
      <c r="AE211" s="36"/>
      <c r="AR211" s="191" t="s">
        <v>542</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542</v>
      </c>
      <c r="BM211" s="191" t="s">
        <v>3938</v>
      </c>
    </row>
    <row r="212" spans="1:65" s="2" customFormat="1" ht="10.199999999999999">
      <c r="A212" s="36"/>
      <c r="B212" s="37"/>
      <c r="C212" s="38"/>
      <c r="D212" s="193" t="s">
        <v>152</v>
      </c>
      <c r="E212" s="38"/>
      <c r="F212" s="194" t="s">
        <v>3939</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2" customFormat="1" ht="16.5" customHeight="1">
      <c r="A213" s="36"/>
      <c r="B213" s="37"/>
      <c r="C213" s="180" t="s">
        <v>689</v>
      </c>
      <c r="D213" s="180" t="s">
        <v>146</v>
      </c>
      <c r="E213" s="181" t="s">
        <v>3940</v>
      </c>
      <c r="F213" s="182" t="s">
        <v>3941</v>
      </c>
      <c r="G213" s="183" t="s">
        <v>653</v>
      </c>
      <c r="H213" s="184">
        <v>1</v>
      </c>
      <c r="I213" s="185"/>
      <c r="J213" s="186">
        <f>ROUND(I213*H213,2)</f>
        <v>0</v>
      </c>
      <c r="K213" s="182" t="s">
        <v>150</v>
      </c>
      <c r="L213" s="41"/>
      <c r="M213" s="187" t="s">
        <v>19</v>
      </c>
      <c r="N213" s="188" t="s">
        <v>40</v>
      </c>
      <c r="O213" s="66"/>
      <c r="P213" s="189">
        <f>O213*H213</f>
        <v>0</v>
      </c>
      <c r="Q213" s="189">
        <v>2.7E-4</v>
      </c>
      <c r="R213" s="189">
        <f>Q213*H213</f>
        <v>2.7E-4</v>
      </c>
      <c r="S213" s="189">
        <v>0</v>
      </c>
      <c r="T213" s="190">
        <f>S213*H213</f>
        <v>0</v>
      </c>
      <c r="U213" s="36"/>
      <c r="V213" s="36"/>
      <c r="W213" s="36"/>
      <c r="X213" s="36"/>
      <c r="Y213" s="36"/>
      <c r="Z213" s="36"/>
      <c r="AA213" s="36"/>
      <c r="AB213" s="36"/>
      <c r="AC213" s="36"/>
      <c r="AD213" s="36"/>
      <c r="AE213" s="36"/>
      <c r="AR213" s="191" t="s">
        <v>542</v>
      </c>
      <c r="AT213" s="191" t="s">
        <v>146</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542</v>
      </c>
      <c r="BM213" s="191" t="s">
        <v>3942</v>
      </c>
    </row>
    <row r="214" spans="1:65" s="2" customFormat="1" ht="10.199999999999999">
      <c r="A214" s="36"/>
      <c r="B214" s="37"/>
      <c r="C214" s="38"/>
      <c r="D214" s="193" t="s">
        <v>152</v>
      </c>
      <c r="E214" s="38"/>
      <c r="F214" s="194" t="s">
        <v>3943</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2" customFormat="1" ht="16.5" customHeight="1">
      <c r="A215" s="36"/>
      <c r="B215" s="37"/>
      <c r="C215" s="180" t="s">
        <v>694</v>
      </c>
      <c r="D215" s="180" t="s">
        <v>146</v>
      </c>
      <c r="E215" s="181" t="s">
        <v>3944</v>
      </c>
      <c r="F215" s="182" t="s">
        <v>3945</v>
      </c>
      <c r="G215" s="183" t="s">
        <v>653</v>
      </c>
      <c r="H215" s="184">
        <v>1</v>
      </c>
      <c r="I215" s="185"/>
      <c r="J215" s="186">
        <f>ROUND(I215*H215,2)</f>
        <v>0</v>
      </c>
      <c r="K215" s="182" t="s">
        <v>150</v>
      </c>
      <c r="L215" s="41"/>
      <c r="M215" s="187" t="s">
        <v>19</v>
      </c>
      <c r="N215" s="188" t="s">
        <v>40</v>
      </c>
      <c r="O215" s="66"/>
      <c r="P215" s="189">
        <f>O215*H215</f>
        <v>0</v>
      </c>
      <c r="Q215" s="189">
        <v>3.1E-4</v>
      </c>
      <c r="R215" s="189">
        <f>Q215*H215</f>
        <v>3.1E-4</v>
      </c>
      <c r="S215" s="189">
        <v>0</v>
      </c>
      <c r="T215" s="190">
        <f>S215*H215</f>
        <v>0</v>
      </c>
      <c r="U215" s="36"/>
      <c r="V215" s="36"/>
      <c r="W215" s="36"/>
      <c r="X215" s="36"/>
      <c r="Y215" s="36"/>
      <c r="Z215" s="36"/>
      <c r="AA215" s="36"/>
      <c r="AB215" s="36"/>
      <c r="AC215" s="36"/>
      <c r="AD215" s="36"/>
      <c r="AE215" s="36"/>
      <c r="AR215" s="191" t="s">
        <v>542</v>
      </c>
      <c r="AT215" s="191" t="s">
        <v>146</v>
      </c>
      <c r="AU215" s="191" t="s">
        <v>78</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542</v>
      </c>
      <c r="BM215" s="191" t="s">
        <v>3946</v>
      </c>
    </row>
    <row r="216" spans="1:65" s="2" customFormat="1" ht="10.199999999999999">
      <c r="A216" s="36"/>
      <c r="B216" s="37"/>
      <c r="C216" s="38"/>
      <c r="D216" s="193" t="s">
        <v>152</v>
      </c>
      <c r="E216" s="38"/>
      <c r="F216" s="194" t="s">
        <v>3947</v>
      </c>
      <c r="G216" s="38"/>
      <c r="H216" s="38"/>
      <c r="I216" s="195"/>
      <c r="J216" s="38"/>
      <c r="K216" s="38"/>
      <c r="L216" s="41"/>
      <c r="M216" s="196"/>
      <c r="N216" s="197"/>
      <c r="O216" s="66"/>
      <c r="P216" s="66"/>
      <c r="Q216" s="66"/>
      <c r="R216" s="66"/>
      <c r="S216" s="66"/>
      <c r="T216" s="67"/>
      <c r="U216" s="36"/>
      <c r="V216" s="36"/>
      <c r="W216" s="36"/>
      <c r="X216" s="36"/>
      <c r="Y216" s="36"/>
      <c r="Z216" s="36"/>
      <c r="AA216" s="36"/>
      <c r="AB216" s="36"/>
      <c r="AC216" s="36"/>
      <c r="AD216" s="36"/>
      <c r="AE216" s="36"/>
      <c r="AT216" s="19" t="s">
        <v>152</v>
      </c>
      <c r="AU216" s="19" t="s">
        <v>78</v>
      </c>
    </row>
    <row r="217" spans="1:65" s="2" customFormat="1" ht="16.5" customHeight="1">
      <c r="A217" s="36"/>
      <c r="B217" s="37"/>
      <c r="C217" s="180" t="s">
        <v>699</v>
      </c>
      <c r="D217" s="180" t="s">
        <v>146</v>
      </c>
      <c r="E217" s="181" t="s">
        <v>3948</v>
      </c>
      <c r="F217" s="182" t="s">
        <v>3949</v>
      </c>
      <c r="G217" s="183" t="s">
        <v>653</v>
      </c>
      <c r="H217" s="184">
        <v>2</v>
      </c>
      <c r="I217" s="185"/>
      <c r="J217" s="186">
        <f>ROUND(I217*H217,2)</f>
        <v>0</v>
      </c>
      <c r="K217" s="182" t="s">
        <v>150</v>
      </c>
      <c r="L217" s="41"/>
      <c r="M217" s="187" t="s">
        <v>19</v>
      </c>
      <c r="N217" s="188" t="s">
        <v>41</v>
      </c>
      <c r="O217" s="66"/>
      <c r="P217" s="189">
        <f>O217*H217</f>
        <v>0</v>
      </c>
      <c r="Q217" s="189">
        <v>2.0300000000000001E-3</v>
      </c>
      <c r="R217" s="189">
        <f>Q217*H217</f>
        <v>4.0600000000000002E-3</v>
      </c>
      <c r="S217" s="189">
        <v>0</v>
      </c>
      <c r="T217" s="190">
        <f>S217*H217</f>
        <v>0</v>
      </c>
      <c r="U217" s="36"/>
      <c r="V217" s="36"/>
      <c r="W217" s="36"/>
      <c r="X217" s="36"/>
      <c r="Y217" s="36"/>
      <c r="Z217" s="36"/>
      <c r="AA217" s="36"/>
      <c r="AB217" s="36"/>
      <c r="AC217" s="36"/>
      <c r="AD217" s="36"/>
      <c r="AE217" s="36"/>
      <c r="AR217" s="191" t="s">
        <v>542</v>
      </c>
      <c r="AT217" s="191" t="s">
        <v>146</v>
      </c>
      <c r="AU217" s="191" t="s">
        <v>78</v>
      </c>
      <c r="AY217" s="19" t="s">
        <v>144</v>
      </c>
      <c r="BE217" s="192">
        <f>IF(N217="základní",J217,0)</f>
        <v>0</v>
      </c>
      <c r="BF217" s="192">
        <f>IF(N217="snížená",J217,0)</f>
        <v>0</v>
      </c>
      <c r="BG217" s="192">
        <f>IF(N217="zákl. přenesená",J217,0)</f>
        <v>0</v>
      </c>
      <c r="BH217" s="192">
        <f>IF(N217="sníž. přenesená",J217,0)</f>
        <v>0</v>
      </c>
      <c r="BI217" s="192">
        <f>IF(N217="nulová",J217,0)</f>
        <v>0</v>
      </c>
      <c r="BJ217" s="19" t="s">
        <v>78</v>
      </c>
      <c r="BK217" s="192">
        <f>ROUND(I217*H217,2)</f>
        <v>0</v>
      </c>
      <c r="BL217" s="19" t="s">
        <v>542</v>
      </c>
      <c r="BM217" s="191" t="s">
        <v>3950</v>
      </c>
    </row>
    <row r="218" spans="1:65" s="2" customFormat="1" ht="10.199999999999999">
      <c r="A218" s="36"/>
      <c r="B218" s="37"/>
      <c r="C218" s="38"/>
      <c r="D218" s="193" t="s">
        <v>152</v>
      </c>
      <c r="E218" s="38"/>
      <c r="F218" s="194" t="s">
        <v>3951</v>
      </c>
      <c r="G218" s="38"/>
      <c r="H218" s="38"/>
      <c r="I218" s="195"/>
      <c r="J218" s="38"/>
      <c r="K218" s="38"/>
      <c r="L218" s="41"/>
      <c r="M218" s="196"/>
      <c r="N218" s="197"/>
      <c r="O218" s="66"/>
      <c r="P218" s="66"/>
      <c r="Q218" s="66"/>
      <c r="R218" s="66"/>
      <c r="S218" s="66"/>
      <c r="T218" s="67"/>
      <c r="U218" s="36"/>
      <c r="V218" s="36"/>
      <c r="W218" s="36"/>
      <c r="X218" s="36"/>
      <c r="Y218" s="36"/>
      <c r="Z218" s="36"/>
      <c r="AA218" s="36"/>
      <c r="AB218" s="36"/>
      <c r="AC218" s="36"/>
      <c r="AD218" s="36"/>
      <c r="AE218" s="36"/>
      <c r="AT218" s="19" t="s">
        <v>152</v>
      </c>
      <c r="AU218" s="19" t="s">
        <v>78</v>
      </c>
    </row>
    <row r="219" spans="1:65" s="14" customFormat="1" ht="10.199999999999999">
      <c r="B219" s="209"/>
      <c r="C219" s="210"/>
      <c r="D219" s="200" t="s">
        <v>154</v>
      </c>
      <c r="E219" s="211" t="s">
        <v>19</v>
      </c>
      <c r="F219" s="212" t="s">
        <v>3891</v>
      </c>
      <c r="G219" s="210"/>
      <c r="H219" s="213">
        <v>2</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5" customFormat="1" ht="10.199999999999999">
      <c r="B220" s="220"/>
      <c r="C220" s="221"/>
      <c r="D220" s="200" t="s">
        <v>154</v>
      </c>
      <c r="E220" s="222" t="s">
        <v>19</v>
      </c>
      <c r="F220" s="223" t="s">
        <v>158</v>
      </c>
      <c r="G220" s="221"/>
      <c r="H220" s="224">
        <v>2</v>
      </c>
      <c r="I220" s="225"/>
      <c r="J220" s="221"/>
      <c r="K220" s="221"/>
      <c r="L220" s="226"/>
      <c r="M220" s="227"/>
      <c r="N220" s="228"/>
      <c r="O220" s="228"/>
      <c r="P220" s="228"/>
      <c r="Q220" s="228"/>
      <c r="R220" s="228"/>
      <c r="S220" s="228"/>
      <c r="T220" s="229"/>
      <c r="AT220" s="230" t="s">
        <v>154</v>
      </c>
      <c r="AU220" s="230" t="s">
        <v>78</v>
      </c>
      <c r="AV220" s="15" t="s">
        <v>106</v>
      </c>
      <c r="AW220" s="15" t="s">
        <v>31</v>
      </c>
      <c r="AX220" s="15" t="s">
        <v>74</v>
      </c>
      <c r="AY220" s="230" t="s">
        <v>144</v>
      </c>
    </row>
    <row r="221" spans="1:65" s="2" customFormat="1" ht="16.5" customHeight="1">
      <c r="A221" s="36"/>
      <c r="B221" s="37"/>
      <c r="C221" s="180" t="s">
        <v>709</v>
      </c>
      <c r="D221" s="180" t="s">
        <v>146</v>
      </c>
      <c r="E221" s="181" t="s">
        <v>3952</v>
      </c>
      <c r="F221" s="182" t="s">
        <v>3953</v>
      </c>
      <c r="G221" s="183" t="s">
        <v>250</v>
      </c>
      <c r="H221" s="184">
        <v>28</v>
      </c>
      <c r="I221" s="185"/>
      <c r="J221" s="186">
        <f>ROUND(I221*H221,2)</f>
        <v>0</v>
      </c>
      <c r="K221" s="182" t="s">
        <v>150</v>
      </c>
      <c r="L221" s="41"/>
      <c r="M221" s="187" t="s">
        <v>19</v>
      </c>
      <c r="N221" s="188" t="s">
        <v>40</v>
      </c>
      <c r="O221" s="66"/>
      <c r="P221" s="189">
        <f>O221*H221</f>
        <v>0</v>
      </c>
      <c r="Q221" s="189">
        <v>1.7896025999999999E-3</v>
      </c>
      <c r="R221" s="189">
        <f>Q221*H221</f>
        <v>5.0108872799999996E-2</v>
      </c>
      <c r="S221" s="189">
        <v>0</v>
      </c>
      <c r="T221" s="190">
        <f>S221*H221</f>
        <v>0</v>
      </c>
      <c r="U221" s="36"/>
      <c r="V221" s="36"/>
      <c r="W221" s="36"/>
      <c r="X221" s="36"/>
      <c r="Y221" s="36"/>
      <c r="Z221" s="36"/>
      <c r="AA221" s="36"/>
      <c r="AB221" s="36"/>
      <c r="AC221" s="36"/>
      <c r="AD221" s="36"/>
      <c r="AE221" s="36"/>
      <c r="AR221" s="191" t="s">
        <v>542</v>
      </c>
      <c r="AT221" s="191" t="s">
        <v>146</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542</v>
      </c>
      <c r="BM221" s="191" t="s">
        <v>3954</v>
      </c>
    </row>
    <row r="222" spans="1:65" s="2" customFormat="1" ht="10.199999999999999">
      <c r="A222" s="36"/>
      <c r="B222" s="37"/>
      <c r="C222" s="38"/>
      <c r="D222" s="193" t="s">
        <v>152</v>
      </c>
      <c r="E222" s="38"/>
      <c r="F222" s="194" t="s">
        <v>3955</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14" customFormat="1" ht="10.199999999999999">
      <c r="B223" s="209"/>
      <c r="C223" s="210"/>
      <c r="D223" s="200" t="s">
        <v>154</v>
      </c>
      <c r="E223" s="211" t="s">
        <v>19</v>
      </c>
      <c r="F223" s="212" t="s">
        <v>3956</v>
      </c>
      <c r="G223" s="210"/>
      <c r="H223" s="213">
        <v>28</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28</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16.5" customHeight="1">
      <c r="A225" s="36"/>
      <c r="B225" s="37"/>
      <c r="C225" s="180" t="s">
        <v>716</v>
      </c>
      <c r="D225" s="180" t="s">
        <v>146</v>
      </c>
      <c r="E225" s="181" t="s">
        <v>3957</v>
      </c>
      <c r="F225" s="182" t="s">
        <v>3958</v>
      </c>
      <c r="G225" s="183" t="s">
        <v>250</v>
      </c>
      <c r="H225" s="184">
        <v>82</v>
      </c>
      <c r="I225" s="185"/>
      <c r="J225" s="186">
        <f>ROUND(I225*H225,2)</f>
        <v>0</v>
      </c>
      <c r="K225" s="182" t="s">
        <v>150</v>
      </c>
      <c r="L225" s="41"/>
      <c r="M225" s="187" t="s">
        <v>19</v>
      </c>
      <c r="N225" s="188" t="s">
        <v>40</v>
      </c>
      <c r="O225" s="66"/>
      <c r="P225" s="189">
        <f>O225*H225</f>
        <v>0</v>
      </c>
      <c r="Q225" s="189">
        <v>3.0799999999999998E-3</v>
      </c>
      <c r="R225" s="189">
        <f>Q225*H225</f>
        <v>0.25256000000000001</v>
      </c>
      <c r="S225" s="189">
        <v>0</v>
      </c>
      <c r="T225" s="190">
        <f>S225*H225</f>
        <v>0</v>
      </c>
      <c r="U225" s="36"/>
      <c r="V225" s="36"/>
      <c r="W225" s="36"/>
      <c r="X225" s="36"/>
      <c r="Y225" s="36"/>
      <c r="Z225" s="36"/>
      <c r="AA225" s="36"/>
      <c r="AB225" s="36"/>
      <c r="AC225" s="36"/>
      <c r="AD225" s="36"/>
      <c r="AE225" s="36"/>
      <c r="AR225" s="191" t="s">
        <v>542</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542</v>
      </c>
      <c r="BM225" s="191" t="s">
        <v>3959</v>
      </c>
    </row>
    <row r="226" spans="1:65" s="2" customFormat="1" ht="10.199999999999999">
      <c r="A226" s="36"/>
      <c r="B226" s="37"/>
      <c r="C226" s="38"/>
      <c r="D226" s="193" t="s">
        <v>152</v>
      </c>
      <c r="E226" s="38"/>
      <c r="F226" s="194" t="s">
        <v>3960</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4" customFormat="1" ht="10.199999999999999">
      <c r="B227" s="209"/>
      <c r="C227" s="210"/>
      <c r="D227" s="200" t="s">
        <v>154</v>
      </c>
      <c r="E227" s="211" t="s">
        <v>19</v>
      </c>
      <c r="F227" s="212" t="s">
        <v>3961</v>
      </c>
      <c r="G227" s="210"/>
      <c r="H227" s="213">
        <v>82</v>
      </c>
      <c r="I227" s="214"/>
      <c r="J227" s="210"/>
      <c r="K227" s="210"/>
      <c r="L227" s="215"/>
      <c r="M227" s="216"/>
      <c r="N227" s="217"/>
      <c r="O227" s="217"/>
      <c r="P227" s="217"/>
      <c r="Q227" s="217"/>
      <c r="R227" s="217"/>
      <c r="S227" s="217"/>
      <c r="T227" s="218"/>
      <c r="AT227" s="219" t="s">
        <v>154</v>
      </c>
      <c r="AU227" s="219" t="s">
        <v>78</v>
      </c>
      <c r="AV227" s="14" t="s">
        <v>78</v>
      </c>
      <c r="AW227" s="14" t="s">
        <v>31</v>
      </c>
      <c r="AX227" s="14" t="s">
        <v>69</v>
      </c>
      <c r="AY227" s="219" t="s">
        <v>144</v>
      </c>
    </row>
    <row r="228" spans="1:65" s="15" customFormat="1" ht="10.199999999999999">
      <c r="B228" s="220"/>
      <c r="C228" s="221"/>
      <c r="D228" s="200" t="s">
        <v>154</v>
      </c>
      <c r="E228" s="222" t="s">
        <v>19</v>
      </c>
      <c r="F228" s="223" t="s">
        <v>158</v>
      </c>
      <c r="G228" s="221"/>
      <c r="H228" s="224">
        <v>82</v>
      </c>
      <c r="I228" s="225"/>
      <c r="J228" s="221"/>
      <c r="K228" s="221"/>
      <c r="L228" s="226"/>
      <c r="M228" s="227"/>
      <c r="N228" s="228"/>
      <c r="O228" s="228"/>
      <c r="P228" s="228"/>
      <c r="Q228" s="228"/>
      <c r="R228" s="228"/>
      <c r="S228" s="228"/>
      <c r="T228" s="229"/>
      <c r="AT228" s="230" t="s">
        <v>154</v>
      </c>
      <c r="AU228" s="230" t="s">
        <v>78</v>
      </c>
      <c r="AV228" s="15" t="s">
        <v>106</v>
      </c>
      <c r="AW228" s="15" t="s">
        <v>31</v>
      </c>
      <c r="AX228" s="15" t="s">
        <v>74</v>
      </c>
      <c r="AY228" s="230" t="s">
        <v>144</v>
      </c>
    </row>
    <row r="229" spans="1:65" s="2" customFormat="1" ht="16.5" customHeight="1">
      <c r="A229" s="36"/>
      <c r="B229" s="37"/>
      <c r="C229" s="180" t="s">
        <v>723</v>
      </c>
      <c r="D229" s="180" t="s">
        <v>146</v>
      </c>
      <c r="E229" s="181" t="s">
        <v>3962</v>
      </c>
      <c r="F229" s="182" t="s">
        <v>3963</v>
      </c>
      <c r="G229" s="183" t="s">
        <v>250</v>
      </c>
      <c r="H229" s="184">
        <v>50</v>
      </c>
      <c r="I229" s="185"/>
      <c r="J229" s="186">
        <f>ROUND(I229*H229,2)</f>
        <v>0</v>
      </c>
      <c r="K229" s="182" t="s">
        <v>150</v>
      </c>
      <c r="L229" s="41"/>
      <c r="M229" s="187" t="s">
        <v>19</v>
      </c>
      <c r="N229" s="188" t="s">
        <v>41</v>
      </c>
      <c r="O229" s="66"/>
      <c r="P229" s="189">
        <f>O229*H229</f>
        <v>0</v>
      </c>
      <c r="Q229" s="189">
        <v>1.42E-3</v>
      </c>
      <c r="R229" s="189">
        <f>Q229*H229</f>
        <v>7.1000000000000008E-2</v>
      </c>
      <c r="S229" s="189">
        <v>0</v>
      </c>
      <c r="T229" s="190">
        <f>S229*H229</f>
        <v>0</v>
      </c>
      <c r="U229" s="36"/>
      <c r="V229" s="36"/>
      <c r="W229" s="36"/>
      <c r="X229" s="36"/>
      <c r="Y229" s="36"/>
      <c r="Z229" s="36"/>
      <c r="AA229" s="36"/>
      <c r="AB229" s="36"/>
      <c r="AC229" s="36"/>
      <c r="AD229" s="36"/>
      <c r="AE229" s="36"/>
      <c r="AR229" s="191" t="s">
        <v>542</v>
      </c>
      <c r="AT229" s="191" t="s">
        <v>146</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78</v>
      </c>
      <c r="BK229" s="192">
        <f>ROUND(I229*H229,2)</f>
        <v>0</v>
      </c>
      <c r="BL229" s="19" t="s">
        <v>542</v>
      </c>
      <c r="BM229" s="191" t="s">
        <v>3964</v>
      </c>
    </row>
    <row r="230" spans="1:65" s="2" customFormat="1" ht="10.199999999999999">
      <c r="A230" s="36"/>
      <c r="B230" s="37"/>
      <c r="C230" s="38"/>
      <c r="D230" s="193" t="s">
        <v>152</v>
      </c>
      <c r="E230" s="38"/>
      <c r="F230" s="194" t="s">
        <v>3965</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14" customFormat="1" ht="10.199999999999999">
      <c r="B231" s="209"/>
      <c r="C231" s="210"/>
      <c r="D231" s="200" t="s">
        <v>154</v>
      </c>
      <c r="E231" s="211" t="s">
        <v>19</v>
      </c>
      <c r="F231" s="212" t="s">
        <v>3966</v>
      </c>
      <c r="G231" s="210"/>
      <c r="H231" s="213">
        <v>50</v>
      </c>
      <c r="I231" s="214"/>
      <c r="J231" s="210"/>
      <c r="K231" s="210"/>
      <c r="L231" s="215"/>
      <c r="M231" s="216"/>
      <c r="N231" s="217"/>
      <c r="O231" s="217"/>
      <c r="P231" s="217"/>
      <c r="Q231" s="217"/>
      <c r="R231" s="217"/>
      <c r="S231" s="217"/>
      <c r="T231" s="218"/>
      <c r="AT231" s="219" t="s">
        <v>154</v>
      </c>
      <c r="AU231" s="219" t="s">
        <v>78</v>
      </c>
      <c r="AV231" s="14" t="s">
        <v>78</v>
      </c>
      <c r="AW231" s="14" t="s">
        <v>31</v>
      </c>
      <c r="AX231" s="14" t="s">
        <v>74</v>
      </c>
      <c r="AY231" s="219" t="s">
        <v>144</v>
      </c>
    </row>
    <row r="232" spans="1:65" s="2" customFormat="1" ht="16.5" customHeight="1">
      <c r="A232" s="36"/>
      <c r="B232" s="37"/>
      <c r="C232" s="180" t="s">
        <v>730</v>
      </c>
      <c r="D232" s="180" t="s">
        <v>146</v>
      </c>
      <c r="E232" s="181" t="s">
        <v>3967</v>
      </c>
      <c r="F232" s="182" t="s">
        <v>3968</v>
      </c>
      <c r="G232" s="183" t="s">
        <v>250</v>
      </c>
      <c r="H232" s="184">
        <v>2</v>
      </c>
      <c r="I232" s="185"/>
      <c r="J232" s="186">
        <f>ROUND(I232*H232,2)</f>
        <v>0</v>
      </c>
      <c r="K232" s="182" t="s">
        <v>150</v>
      </c>
      <c r="L232" s="41"/>
      <c r="M232" s="187" t="s">
        <v>19</v>
      </c>
      <c r="N232" s="188" t="s">
        <v>41</v>
      </c>
      <c r="O232" s="66"/>
      <c r="P232" s="189">
        <f>O232*H232</f>
        <v>0</v>
      </c>
      <c r="Q232" s="189">
        <v>7.4400000000000004E-3</v>
      </c>
      <c r="R232" s="189">
        <f>Q232*H232</f>
        <v>1.4880000000000001E-2</v>
      </c>
      <c r="S232" s="189">
        <v>0</v>
      </c>
      <c r="T232" s="190">
        <f>S232*H232</f>
        <v>0</v>
      </c>
      <c r="U232" s="36"/>
      <c r="V232" s="36"/>
      <c r="W232" s="36"/>
      <c r="X232" s="36"/>
      <c r="Y232" s="36"/>
      <c r="Z232" s="36"/>
      <c r="AA232" s="36"/>
      <c r="AB232" s="36"/>
      <c r="AC232" s="36"/>
      <c r="AD232" s="36"/>
      <c r="AE232" s="36"/>
      <c r="AR232" s="191" t="s">
        <v>542</v>
      </c>
      <c r="AT232" s="191" t="s">
        <v>146</v>
      </c>
      <c r="AU232" s="191" t="s">
        <v>78</v>
      </c>
      <c r="AY232" s="19" t="s">
        <v>144</v>
      </c>
      <c r="BE232" s="192">
        <f>IF(N232="základní",J232,0)</f>
        <v>0</v>
      </c>
      <c r="BF232" s="192">
        <f>IF(N232="snížená",J232,0)</f>
        <v>0</v>
      </c>
      <c r="BG232" s="192">
        <f>IF(N232="zákl. přenesená",J232,0)</f>
        <v>0</v>
      </c>
      <c r="BH232" s="192">
        <f>IF(N232="sníž. přenesená",J232,0)</f>
        <v>0</v>
      </c>
      <c r="BI232" s="192">
        <f>IF(N232="nulová",J232,0)</f>
        <v>0</v>
      </c>
      <c r="BJ232" s="19" t="s">
        <v>78</v>
      </c>
      <c r="BK232" s="192">
        <f>ROUND(I232*H232,2)</f>
        <v>0</v>
      </c>
      <c r="BL232" s="19" t="s">
        <v>542</v>
      </c>
      <c r="BM232" s="191" t="s">
        <v>3969</v>
      </c>
    </row>
    <row r="233" spans="1:65" s="2" customFormat="1" ht="10.199999999999999">
      <c r="A233" s="36"/>
      <c r="B233" s="37"/>
      <c r="C233" s="38"/>
      <c r="D233" s="193" t="s">
        <v>152</v>
      </c>
      <c r="E233" s="38"/>
      <c r="F233" s="194" t="s">
        <v>3970</v>
      </c>
      <c r="G233" s="38"/>
      <c r="H233" s="38"/>
      <c r="I233" s="195"/>
      <c r="J233" s="38"/>
      <c r="K233" s="38"/>
      <c r="L233" s="41"/>
      <c r="M233" s="196"/>
      <c r="N233" s="197"/>
      <c r="O233" s="66"/>
      <c r="P233" s="66"/>
      <c r="Q233" s="66"/>
      <c r="R233" s="66"/>
      <c r="S233" s="66"/>
      <c r="T233" s="67"/>
      <c r="U233" s="36"/>
      <c r="V233" s="36"/>
      <c r="W233" s="36"/>
      <c r="X233" s="36"/>
      <c r="Y233" s="36"/>
      <c r="Z233" s="36"/>
      <c r="AA233" s="36"/>
      <c r="AB233" s="36"/>
      <c r="AC233" s="36"/>
      <c r="AD233" s="36"/>
      <c r="AE233" s="36"/>
      <c r="AT233" s="19" t="s">
        <v>152</v>
      </c>
      <c r="AU233" s="19" t="s">
        <v>78</v>
      </c>
    </row>
    <row r="234" spans="1:65" s="2" customFormat="1" ht="16.5" customHeight="1">
      <c r="A234" s="36"/>
      <c r="B234" s="37"/>
      <c r="C234" s="180" t="s">
        <v>744</v>
      </c>
      <c r="D234" s="180" t="s">
        <v>146</v>
      </c>
      <c r="E234" s="181" t="s">
        <v>3971</v>
      </c>
      <c r="F234" s="182" t="s">
        <v>3972</v>
      </c>
      <c r="G234" s="183" t="s">
        <v>250</v>
      </c>
      <c r="H234" s="184">
        <v>4</v>
      </c>
      <c r="I234" s="185"/>
      <c r="J234" s="186">
        <f>ROUND(I234*H234,2)</f>
        <v>0</v>
      </c>
      <c r="K234" s="182" t="s">
        <v>150</v>
      </c>
      <c r="L234" s="41"/>
      <c r="M234" s="187" t="s">
        <v>19</v>
      </c>
      <c r="N234" s="188" t="s">
        <v>41</v>
      </c>
      <c r="O234" s="66"/>
      <c r="P234" s="189">
        <f>O234*H234</f>
        <v>0</v>
      </c>
      <c r="Q234" s="189">
        <v>1.2319999999999999E-2</v>
      </c>
      <c r="R234" s="189">
        <f>Q234*H234</f>
        <v>4.9279999999999997E-2</v>
      </c>
      <c r="S234" s="189">
        <v>0</v>
      </c>
      <c r="T234" s="190">
        <f>S234*H234</f>
        <v>0</v>
      </c>
      <c r="U234" s="36"/>
      <c r="V234" s="36"/>
      <c r="W234" s="36"/>
      <c r="X234" s="36"/>
      <c r="Y234" s="36"/>
      <c r="Z234" s="36"/>
      <c r="AA234" s="36"/>
      <c r="AB234" s="36"/>
      <c r="AC234" s="36"/>
      <c r="AD234" s="36"/>
      <c r="AE234" s="36"/>
      <c r="AR234" s="191" t="s">
        <v>542</v>
      </c>
      <c r="AT234" s="191" t="s">
        <v>146</v>
      </c>
      <c r="AU234" s="191" t="s">
        <v>78</v>
      </c>
      <c r="AY234" s="19" t="s">
        <v>144</v>
      </c>
      <c r="BE234" s="192">
        <f>IF(N234="základní",J234,0)</f>
        <v>0</v>
      </c>
      <c r="BF234" s="192">
        <f>IF(N234="snížená",J234,0)</f>
        <v>0</v>
      </c>
      <c r="BG234" s="192">
        <f>IF(N234="zákl. přenesená",J234,0)</f>
        <v>0</v>
      </c>
      <c r="BH234" s="192">
        <f>IF(N234="sníž. přenesená",J234,0)</f>
        <v>0</v>
      </c>
      <c r="BI234" s="192">
        <f>IF(N234="nulová",J234,0)</f>
        <v>0</v>
      </c>
      <c r="BJ234" s="19" t="s">
        <v>78</v>
      </c>
      <c r="BK234" s="192">
        <f>ROUND(I234*H234,2)</f>
        <v>0</v>
      </c>
      <c r="BL234" s="19" t="s">
        <v>542</v>
      </c>
      <c r="BM234" s="191" t="s">
        <v>3973</v>
      </c>
    </row>
    <row r="235" spans="1:65" s="2" customFormat="1" ht="10.199999999999999">
      <c r="A235" s="36"/>
      <c r="B235" s="37"/>
      <c r="C235" s="38"/>
      <c r="D235" s="193" t="s">
        <v>152</v>
      </c>
      <c r="E235" s="38"/>
      <c r="F235" s="194" t="s">
        <v>3974</v>
      </c>
      <c r="G235" s="38"/>
      <c r="H235" s="38"/>
      <c r="I235" s="195"/>
      <c r="J235" s="38"/>
      <c r="K235" s="38"/>
      <c r="L235" s="41"/>
      <c r="M235" s="196"/>
      <c r="N235" s="197"/>
      <c r="O235" s="66"/>
      <c r="P235" s="66"/>
      <c r="Q235" s="66"/>
      <c r="R235" s="66"/>
      <c r="S235" s="66"/>
      <c r="T235" s="67"/>
      <c r="U235" s="36"/>
      <c r="V235" s="36"/>
      <c r="W235" s="36"/>
      <c r="X235" s="36"/>
      <c r="Y235" s="36"/>
      <c r="Z235" s="36"/>
      <c r="AA235" s="36"/>
      <c r="AB235" s="36"/>
      <c r="AC235" s="36"/>
      <c r="AD235" s="36"/>
      <c r="AE235" s="36"/>
      <c r="AT235" s="19" t="s">
        <v>152</v>
      </c>
      <c r="AU235" s="19" t="s">
        <v>78</v>
      </c>
    </row>
    <row r="236" spans="1:65" s="2" customFormat="1" ht="16.5" customHeight="1">
      <c r="A236" s="36"/>
      <c r="B236" s="37"/>
      <c r="C236" s="180" t="s">
        <v>766</v>
      </c>
      <c r="D236" s="180" t="s">
        <v>146</v>
      </c>
      <c r="E236" s="181" t="s">
        <v>3975</v>
      </c>
      <c r="F236" s="182" t="s">
        <v>3976</v>
      </c>
      <c r="G236" s="183" t="s">
        <v>250</v>
      </c>
      <c r="H236" s="184">
        <v>47</v>
      </c>
      <c r="I236" s="185"/>
      <c r="J236" s="186">
        <f>ROUND(I236*H236,2)</f>
        <v>0</v>
      </c>
      <c r="K236" s="182" t="s">
        <v>3806</v>
      </c>
      <c r="L236" s="41"/>
      <c r="M236" s="187" t="s">
        <v>19</v>
      </c>
      <c r="N236" s="188" t="s">
        <v>41</v>
      </c>
      <c r="O236" s="66"/>
      <c r="P236" s="189">
        <f>O236*H236</f>
        <v>0</v>
      </c>
      <c r="Q236" s="189">
        <v>4.0999999999999999E-4</v>
      </c>
      <c r="R236" s="189">
        <f>Q236*H236</f>
        <v>1.9269999999999999E-2</v>
      </c>
      <c r="S236" s="189">
        <v>0</v>
      </c>
      <c r="T236" s="190">
        <f>S236*H236</f>
        <v>0</v>
      </c>
      <c r="U236" s="36"/>
      <c r="V236" s="36"/>
      <c r="W236" s="36"/>
      <c r="X236" s="36"/>
      <c r="Y236" s="36"/>
      <c r="Z236" s="36"/>
      <c r="AA236" s="36"/>
      <c r="AB236" s="36"/>
      <c r="AC236" s="36"/>
      <c r="AD236" s="36"/>
      <c r="AE236" s="36"/>
      <c r="AR236" s="191" t="s">
        <v>542</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78</v>
      </c>
      <c r="BK236" s="192">
        <f>ROUND(I236*H236,2)</f>
        <v>0</v>
      </c>
      <c r="BL236" s="19" t="s">
        <v>542</v>
      </c>
      <c r="BM236" s="191" t="s">
        <v>3977</v>
      </c>
    </row>
    <row r="237" spans="1:65" s="14" customFormat="1" ht="10.199999999999999">
      <c r="B237" s="209"/>
      <c r="C237" s="210"/>
      <c r="D237" s="200" t="s">
        <v>154</v>
      </c>
      <c r="E237" s="211" t="s">
        <v>19</v>
      </c>
      <c r="F237" s="212" t="s">
        <v>3978</v>
      </c>
      <c r="G237" s="210"/>
      <c r="H237" s="213">
        <v>47</v>
      </c>
      <c r="I237" s="214"/>
      <c r="J237" s="210"/>
      <c r="K237" s="210"/>
      <c r="L237" s="215"/>
      <c r="M237" s="216"/>
      <c r="N237" s="217"/>
      <c r="O237" s="217"/>
      <c r="P237" s="217"/>
      <c r="Q237" s="217"/>
      <c r="R237" s="217"/>
      <c r="S237" s="217"/>
      <c r="T237" s="218"/>
      <c r="AT237" s="219" t="s">
        <v>154</v>
      </c>
      <c r="AU237" s="219" t="s">
        <v>78</v>
      </c>
      <c r="AV237" s="14" t="s">
        <v>78</v>
      </c>
      <c r="AW237" s="14" t="s">
        <v>31</v>
      </c>
      <c r="AX237" s="14" t="s">
        <v>69</v>
      </c>
      <c r="AY237" s="219" t="s">
        <v>144</v>
      </c>
    </row>
    <row r="238" spans="1:65" s="15" customFormat="1" ht="10.199999999999999">
      <c r="B238" s="220"/>
      <c r="C238" s="221"/>
      <c r="D238" s="200" t="s">
        <v>154</v>
      </c>
      <c r="E238" s="222" t="s">
        <v>19</v>
      </c>
      <c r="F238" s="223" t="s">
        <v>158</v>
      </c>
      <c r="G238" s="221"/>
      <c r="H238" s="224">
        <v>47</v>
      </c>
      <c r="I238" s="225"/>
      <c r="J238" s="221"/>
      <c r="K238" s="221"/>
      <c r="L238" s="226"/>
      <c r="M238" s="227"/>
      <c r="N238" s="228"/>
      <c r="O238" s="228"/>
      <c r="P238" s="228"/>
      <c r="Q238" s="228"/>
      <c r="R238" s="228"/>
      <c r="S238" s="228"/>
      <c r="T238" s="229"/>
      <c r="AT238" s="230" t="s">
        <v>154</v>
      </c>
      <c r="AU238" s="230" t="s">
        <v>78</v>
      </c>
      <c r="AV238" s="15" t="s">
        <v>106</v>
      </c>
      <c r="AW238" s="15" t="s">
        <v>31</v>
      </c>
      <c r="AX238" s="15" t="s">
        <v>74</v>
      </c>
      <c r="AY238" s="230" t="s">
        <v>144</v>
      </c>
    </row>
    <row r="239" spans="1:65" s="2" customFormat="1" ht="16.5" customHeight="1">
      <c r="A239" s="36"/>
      <c r="B239" s="37"/>
      <c r="C239" s="180" t="s">
        <v>775</v>
      </c>
      <c r="D239" s="180" t="s">
        <v>146</v>
      </c>
      <c r="E239" s="181" t="s">
        <v>3979</v>
      </c>
      <c r="F239" s="182" t="s">
        <v>3980</v>
      </c>
      <c r="G239" s="183" t="s">
        <v>250</v>
      </c>
      <c r="H239" s="184">
        <v>29</v>
      </c>
      <c r="I239" s="185"/>
      <c r="J239" s="186">
        <f>ROUND(I239*H239,2)</f>
        <v>0</v>
      </c>
      <c r="K239" s="182" t="s">
        <v>3806</v>
      </c>
      <c r="L239" s="41"/>
      <c r="M239" s="187" t="s">
        <v>19</v>
      </c>
      <c r="N239" s="188" t="s">
        <v>41</v>
      </c>
      <c r="O239" s="66"/>
      <c r="P239" s="189">
        <f>O239*H239</f>
        <v>0</v>
      </c>
      <c r="Q239" s="189">
        <v>4.8000000000000001E-4</v>
      </c>
      <c r="R239" s="189">
        <f>Q239*H239</f>
        <v>1.392E-2</v>
      </c>
      <c r="S239" s="189">
        <v>0</v>
      </c>
      <c r="T239" s="190">
        <f>S239*H239</f>
        <v>0</v>
      </c>
      <c r="U239" s="36"/>
      <c r="V239" s="36"/>
      <c r="W239" s="36"/>
      <c r="X239" s="36"/>
      <c r="Y239" s="36"/>
      <c r="Z239" s="36"/>
      <c r="AA239" s="36"/>
      <c r="AB239" s="36"/>
      <c r="AC239" s="36"/>
      <c r="AD239" s="36"/>
      <c r="AE239" s="36"/>
      <c r="AR239" s="191" t="s">
        <v>542</v>
      </c>
      <c r="AT239" s="191" t="s">
        <v>146</v>
      </c>
      <c r="AU239" s="191" t="s">
        <v>78</v>
      </c>
      <c r="AY239" s="19" t="s">
        <v>144</v>
      </c>
      <c r="BE239" s="192">
        <f>IF(N239="základní",J239,0)</f>
        <v>0</v>
      </c>
      <c r="BF239" s="192">
        <f>IF(N239="snížená",J239,0)</f>
        <v>0</v>
      </c>
      <c r="BG239" s="192">
        <f>IF(N239="zákl. přenesená",J239,0)</f>
        <v>0</v>
      </c>
      <c r="BH239" s="192">
        <f>IF(N239="sníž. přenesená",J239,0)</f>
        <v>0</v>
      </c>
      <c r="BI239" s="192">
        <f>IF(N239="nulová",J239,0)</f>
        <v>0</v>
      </c>
      <c r="BJ239" s="19" t="s">
        <v>78</v>
      </c>
      <c r="BK239" s="192">
        <f>ROUND(I239*H239,2)</f>
        <v>0</v>
      </c>
      <c r="BL239" s="19" t="s">
        <v>542</v>
      </c>
      <c r="BM239" s="191" t="s">
        <v>3981</v>
      </c>
    </row>
    <row r="240" spans="1:65" s="14" customFormat="1" ht="10.199999999999999">
      <c r="B240" s="209"/>
      <c r="C240" s="210"/>
      <c r="D240" s="200" t="s">
        <v>154</v>
      </c>
      <c r="E240" s="211" t="s">
        <v>19</v>
      </c>
      <c r="F240" s="212" t="s">
        <v>3982</v>
      </c>
      <c r="G240" s="210"/>
      <c r="H240" s="213">
        <v>29</v>
      </c>
      <c r="I240" s="214"/>
      <c r="J240" s="210"/>
      <c r="K240" s="210"/>
      <c r="L240" s="215"/>
      <c r="M240" s="216"/>
      <c r="N240" s="217"/>
      <c r="O240" s="217"/>
      <c r="P240" s="217"/>
      <c r="Q240" s="217"/>
      <c r="R240" s="217"/>
      <c r="S240" s="217"/>
      <c r="T240" s="218"/>
      <c r="AT240" s="219" t="s">
        <v>154</v>
      </c>
      <c r="AU240" s="219" t="s">
        <v>78</v>
      </c>
      <c r="AV240" s="14" t="s">
        <v>78</v>
      </c>
      <c r="AW240" s="14" t="s">
        <v>31</v>
      </c>
      <c r="AX240" s="14" t="s">
        <v>69</v>
      </c>
      <c r="AY240" s="219" t="s">
        <v>144</v>
      </c>
    </row>
    <row r="241" spans="1:65" s="15" customFormat="1" ht="10.199999999999999">
      <c r="B241" s="220"/>
      <c r="C241" s="221"/>
      <c r="D241" s="200" t="s">
        <v>154</v>
      </c>
      <c r="E241" s="222" t="s">
        <v>19</v>
      </c>
      <c r="F241" s="223" t="s">
        <v>158</v>
      </c>
      <c r="G241" s="221"/>
      <c r="H241" s="224">
        <v>29</v>
      </c>
      <c r="I241" s="225"/>
      <c r="J241" s="221"/>
      <c r="K241" s="221"/>
      <c r="L241" s="226"/>
      <c r="M241" s="227"/>
      <c r="N241" s="228"/>
      <c r="O241" s="228"/>
      <c r="P241" s="228"/>
      <c r="Q241" s="228"/>
      <c r="R241" s="228"/>
      <c r="S241" s="228"/>
      <c r="T241" s="229"/>
      <c r="AT241" s="230" t="s">
        <v>154</v>
      </c>
      <c r="AU241" s="230" t="s">
        <v>78</v>
      </c>
      <c r="AV241" s="15" t="s">
        <v>106</v>
      </c>
      <c r="AW241" s="15" t="s">
        <v>31</v>
      </c>
      <c r="AX241" s="15" t="s">
        <v>74</v>
      </c>
      <c r="AY241" s="230" t="s">
        <v>144</v>
      </c>
    </row>
    <row r="242" spans="1:65" s="2" customFormat="1" ht="16.5" customHeight="1">
      <c r="A242" s="36"/>
      <c r="B242" s="37"/>
      <c r="C242" s="180" t="s">
        <v>792</v>
      </c>
      <c r="D242" s="180" t="s">
        <v>146</v>
      </c>
      <c r="E242" s="181" t="s">
        <v>3983</v>
      </c>
      <c r="F242" s="182" t="s">
        <v>3984</v>
      </c>
      <c r="G242" s="183" t="s">
        <v>250</v>
      </c>
      <c r="H242" s="184">
        <v>34</v>
      </c>
      <c r="I242" s="185"/>
      <c r="J242" s="186">
        <f>ROUND(I242*H242,2)</f>
        <v>0</v>
      </c>
      <c r="K242" s="182" t="s">
        <v>150</v>
      </c>
      <c r="L242" s="41"/>
      <c r="M242" s="187" t="s">
        <v>19</v>
      </c>
      <c r="N242" s="188" t="s">
        <v>40</v>
      </c>
      <c r="O242" s="66"/>
      <c r="P242" s="189">
        <f>O242*H242</f>
        <v>0</v>
      </c>
      <c r="Q242" s="189">
        <v>7.1000000000000002E-4</v>
      </c>
      <c r="R242" s="189">
        <f>Q242*H242</f>
        <v>2.4140000000000002E-2</v>
      </c>
      <c r="S242" s="189">
        <v>0</v>
      </c>
      <c r="T242" s="190">
        <f>S242*H242</f>
        <v>0</v>
      </c>
      <c r="U242" s="36"/>
      <c r="V242" s="36"/>
      <c r="W242" s="36"/>
      <c r="X242" s="36"/>
      <c r="Y242" s="36"/>
      <c r="Z242" s="36"/>
      <c r="AA242" s="36"/>
      <c r="AB242" s="36"/>
      <c r="AC242" s="36"/>
      <c r="AD242" s="36"/>
      <c r="AE242" s="36"/>
      <c r="AR242" s="191" t="s">
        <v>542</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542</v>
      </c>
      <c r="BM242" s="191" t="s">
        <v>3985</v>
      </c>
    </row>
    <row r="243" spans="1:65" s="2" customFormat="1" ht="10.199999999999999">
      <c r="A243" s="36"/>
      <c r="B243" s="37"/>
      <c r="C243" s="38"/>
      <c r="D243" s="193" t="s">
        <v>152</v>
      </c>
      <c r="E243" s="38"/>
      <c r="F243" s="194" t="s">
        <v>3986</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14" customFormat="1" ht="10.199999999999999">
      <c r="B244" s="209"/>
      <c r="C244" s="210"/>
      <c r="D244" s="200" t="s">
        <v>154</v>
      </c>
      <c r="E244" s="211" t="s">
        <v>19</v>
      </c>
      <c r="F244" s="212" t="s">
        <v>3987</v>
      </c>
      <c r="G244" s="210"/>
      <c r="H244" s="213">
        <v>34</v>
      </c>
      <c r="I244" s="214"/>
      <c r="J244" s="210"/>
      <c r="K244" s="210"/>
      <c r="L244" s="215"/>
      <c r="M244" s="216"/>
      <c r="N244" s="217"/>
      <c r="O244" s="217"/>
      <c r="P244" s="217"/>
      <c r="Q244" s="217"/>
      <c r="R244" s="217"/>
      <c r="S244" s="217"/>
      <c r="T244" s="218"/>
      <c r="AT244" s="219" t="s">
        <v>154</v>
      </c>
      <c r="AU244" s="219" t="s">
        <v>78</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34</v>
      </c>
      <c r="I245" s="225"/>
      <c r="J245" s="221"/>
      <c r="K245" s="221"/>
      <c r="L245" s="226"/>
      <c r="M245" s="227"/>
      <c r="N245" s="228"/>
      <c r="O245" s="228"/>
      <c r="P245" s="228"/>
      <c r="Q245" s="228"/>
      <c r="R245" s="228"/>
      <c r="S245" s="228"/>
      <c r="T245" s="229"/>
      <c r="AT245" s="230" t="s">
        <v>154</v>
      </c>
      <c r="AU245" s="230" t="s">
        <v>78</v>
      </c>
      <c r="AV245" s="15" t="s">
        <v>106</v>
      </c>
      <c r="AW245" s="15" t="s">
        <v>31</v>
      </c>
      <c r="AX245" s="15" t="s">
        <v>74</v>
      </c>
      <c r="AY245" s="230" t="s">
        <v>144</v>
      </c>
    </row>
    <row r="246" spans="1:65" s="2" customFormat="1" ht="16.5" customHeight="1">
      <c r="A246" s="36"/>
      <c r="B246" s="37"/>
      <c r="C246" s="180" t="s">
        <v>803</v>
      </c>
      <c r="D246" s="180" t="s">
        <v>146</v>
      </c>
      <c r="E246" s="181" t="s">
        <v>3988</v>
      </c>
      <c r="F246" s="182" t="s">
        <v>3989</v>
      </c>
      <c r="G246" s="183" t="s">
        <v>250</v>
      </c>
      <c r="H246" s="184">
        <v>1</v>
      </c>
      <c r="I246" s="185"/>
      <c r="J246" s="186">
        <f>ROUND(I246*H246,2)</f>
        <v>0</v>
      </c>
      <c r="K246" s="182" t="s">
        <v>3806</v>
      </c>
      <c r="L246" s="41"/>
      <c r="M246" s="187" t="s">
        <v>19</v>
      </c>
      <c r="N246" s="188" t="s">
        <v>41</v>
      </c>
      <c r="O246" s="66"/>
      <c r="P246" s="189">
        <f>O246*H246</f>
        <v>0</v>
      </c>
      <c r="Q246" s="189">
        <v>2.2399999999999998E-3</v>
      </c>
      <c r="R246" s="189">
        <f>Q246*H246</f>
        <v>2.2399999999999998E-3</v>
      </c>
      <c r="S246" s="189">
        <v>0</v>
      </c>
      <c r="T246" s="190">
        <f>S246*H246</f>
        <v>0</v>
      </c>
      <c r="U246" s="36"/>
      <c r="V246" s="36"/>
      <c r="W246" s="36"/>
      <c r="X246" s="36"/>
      <c r="Y246" s="36"/>
      <c r="Z246" s="36"/>
      <c r="AA246" s="36"/>
      <c r="AB246" s="36"/>
      <c r="AC246" s="36"/>
      <c r="AD246" s="36"/>
      <c r="AE246" s="36"/>
      <c r="AR246" s="191" t="s">
        <v>542</v>
      </c>
      <c r="AT246" s="191" t="s">
        <v>146</v>
      </c>
      <c r="AU246" s="191" t="s">
        <v>78</v>
      </c>
      <c r="AY246" s="19" t="s">
        <v>144</v>
      </c>
      <c r="BE246" s="192">
        <f>IF(N246="základní",J246,0)</f>
        <v>0</v>
      </c>
      <c r="BF246" s="192">
        <f>IF(N246="snížená",J246,0)</f>
        <v>0</v>
      </c>
      <c r="BG246" s="192">
        <f>IF(N246="zákl. přenesená",J246,0)</f>
        <v>0</v>
      </c>
      <c r="BH246" s="192">
        <f>IF(N246="sníž. přenesená",J246,0)</f>
        <v>0</v>
      </c>
      <c r="BI246" s="192">
        <f>IF(N246="nulová",J246,0)</f>
        <v>0</v>
      </c>
      <c r="BJ246" s="19" t="s">
        <v>78</v>
      </c>
      <c r="BK246" s="192">
        <f>ROUND(I246*H246,2)</f>
        <v>0</v>
      </c>
      <c r="BL246" s="19" t="s">
        <v>542</v>
      </c>
      <c r="BM246" s="191" t="s">
        <v>3990</v>
      </c>
    </row>
    <row r="247" spans="1:65" s="2" customFormat="1" ht="16.5" customHeight="1">
      <c r="A247" s="36"/>
      <c r="B247" s="37"/>
      <c r="C247" s="180" t="s">
        <v>816</v>
      </c>
      <c r="D247" s="180" t="s">
        <v>146</v>
      </c>
      <c r="E247" s="181" t="s">
        <v>3991</v>
      </c>
      <c r="F247" s="182" t="s">
        <v>3992</v>
      </c>
      <c r="G247" s="183" t="s">
        <v>250</v>
      </c>
      <c r="H247" s="184">
        <v>4</v>
      </c>
      <c r="I247" s="185"/>
      <c r="J247" s="186">
        <f>ROUND(I247*H247,2)</f>
        <v>0</v>
      </c>
      <c r="K247" s="182" t="s">
        <v>150</v>
      </c>
      <c r="L247" s="41"/>
      <c r="M247" s="187" t="s">
        <v>19</v>
      </c>
      <c r="N247" s="188" t="s">
        <v>40</v>
      </c>
      <c r="O247" s="66"/>
      <c r="P247" s="189">
        <f>O247*H247</f>
        <v>0</v>
      </c>
      <c r="Q247" s="189">
        <v>5.2999999999999998E-4</v>
      </c>
      <c r="R247" s="189">
        <f>Q247*H247</f>
        <v>2.1199999999999999E-3</v>
      </c>
      <c r="S247" s="189">
        <v>0</v>
      </c>
      <c r="T247" s="190">
        <f>S247*H247</f>
        <v>0</v>
      </c>
      <c r="U247" s="36"/>
      <c r="V247" s="36"/>
      <c r="W247" s="36"/>
      <c r="X247" s="36"/>
      <c r="Y247" s="36"/>
      <c r="Z247" s="36"/>
      <c r="AA247" s="36"/>
      <c r="AB247" s="36"/>
      <c r="AC247" s="36"/>
      <c r="AD247" s="36"/>
      <c r="AE247" s="36"/>
      <c r="AR247" s="191" t="s">
        <v>542</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542</v>
      </c>
      <c r="BM247" s="191" t="s">
        <v>3993</v>
      </c>
    </row>
    <row r="248" spans="1:65" s="2" customFormat="1" ht="10.199999999999999">
      <c r="A248" s="36"/>
      <c r="B248" s="37"/>
      <c r="C248" s="38"/>
      <c r="D248" s="193" t="s">
        <v>152</v>
      </c>
      <c r="E248" s="38"/>
      <c r="F248" s="194" t="s">
        <v>3994</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16.5" customHeight="1">
      <c r="A249" s="36"/>
      <c r="B249" s="37"/>
      <c r="C249" s="180" t="s">
        <v>822</v>
      </c>
      <c r="D249" s="180" t="s">
        <v>146</v>
      </c>
      <c r="E249" s="181" t="s">
        <v>3995</v>
      </c>
      <c r="F249" s="182" t="s">
        <v>3996</v>
      </c>
      <c r="G249" s="183" t="s">
        <v>653</v>
      </c>
      <c r="H249" s="184">
        <v>20</v>
      </c>
      <c r="I249" s="185"/>
      <c r="J249" s="186">
        <f>ROUND(I249*H249,2)</f>
        <v>0</v>
      </c>
      <c r="K249" s="182" t="s">
        <v>3806</v>
      </c>
      <c r="L249" s="41"/>
      <c r="M249" s="187" t="s">
        <v>19</v>
      </c>
      <c r="N249" s="188" t="s">
        <v>41</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542</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78</v>
      </c>
      <c r="BK249" s="192">
        <f>ROUND(I249*H249,2)</f>
        <v>0</v>
      </c>
      <c r="BL249" s="19" t="s">
        <v>542</v>
      </c>
      <c r="BM249" s="191" t="s">
        <v>3997</v>
      </c>
    </row>
    <row r="250" spans="1:65" s="14" customFormat="1" ht="10.199999999999999">
      <c r="B250" s="209"/>
      <c r="C250" s="210"/>
      <c r="D250" s="200" t="s">
        <v>154</v>
      </c>
      <c r="E250" s="211" t="s">
        <v>19</v>
      </c>
      <c r="F250" s="212" t="s">
        <v>3998</v>
      </c>
      <c r="G250" s="210"/>
      <c r="H250" s="213">
        <v>10</v>
      </c>
      <c r="I250" s="214"/>
      <c r="J250" s="210"/>
      <c r="K250" s="210"/>
      <c r="L250" s="215"/>
      <c r="M250" s="216"/>
      <c r="N250" s="217"/>
      <c r="O250" s="217"/>
      <c r="P250" s="217"/>
      <c r="Q250" s="217"/>
      <c r="R250" s="217"/>
      <c r="S250" s="217"/>
      <c r="T250" s="218"/>
      <c r="AT250" s="219" t="s">
        <v>154</v>
      </c>
      <c r="AU250" s="219" t="s">
        <v>78</v>
      </c>
      <c r="AV250" s="14" t="s">
        <v>78</v>
      </c>
      <c r="AW250" s="14" t="s">
        <v>31</v>
      </c>
      <c r="AX250" s="14" t="s">
        <v>69</v>
      </c>
      <c r="AY250" s="219" t="s">
        <v>144</v>
      </c>
    </row>
    <row r="251" spans="1:65" s="14" customFormat="1" ht="10.199999999999999">
      <c r="B251" s="209"/>
      <c r="C251" s="210"/>
      <c r="D251" s="200" t="s">
        <v>154</v>
      </c>
      <c r="E251" s="211" t="s">
        <v>19</v>
      </c>
      <c r="F251" s="212" t="s">
        <v>3999</v>
      </c>
      <c r="G251" s="210"/>
      <c r="H251" s="213">
        <v>10</v>
      </c>
      <c r="I251" s="214"/>
      <c r="J251" s="210"/>
      <c r="K251" s="210"/>
      <c r="L251" s="215"/>
      <c r="M251" s="216"/>
      <c r="N251" s="217"/>
      <c r="O251" s="217"/>
      <c r="P251" s="217"/>
      <c r="Q251" s="217"/>
      <c r="R251" s="217"/>
      <c r="S251" s="217"/>
      <c r="T251" s="218"/>
      <c r="AT251" s="219" t="s">
        <v>154</v>
      </c>
      <c r="AU251" s="219" t="s">
        <v>78</v>
      </c>
      <c r="AV251" s="14" t="s">
        <v>78</v>
      </c>
      <c r="AW251" s="14" t="s">
        <v>31</v>
      </c>
      <c r="AX251" s="14" t="s">
        <v>69</v>
      </c>
      <c r="AY251" s="219" t="s">
        <v>144</v>
      </c>
    </row>
    <row r="252" spans="1:65" s="15" customFormat="1" ht="10.199999999999999">
      <c r="B252" s="220"/>
      <c r="C252" s="221"/>
      <c r="D252" s="200" t="s">
        <v>154</v>
      </c>
      <c r="E252" s="222" t="s">
        <v>19</v>
      </c>
      <c r="F252" s="223" t="s">
        <v>158</v>
      </c>
      <c r="G252" s="221"/>
      <c r="H252" s="224">
        <v>20</v>
      </c>
      <c r="I252" s="225"/>
      <c r="J252" s="221"/>
      <c r="K252" s="221"/>
      <c r="L252" s="226"/>
      <c r="M252" s="227"/>
      <c r="N252" s="228"/>
      <c r="O252" s="228"/>
      <c r="P252" s="228"/>
      <c r="Q252" s="228"/>
      <c r="R252" s="228"/>
      <c r="S252" s="228"/>
      <c r="T252" s="229"/>
      <c r="AT252" s="230" t="s">
        <v>154</v>
      </c>
      <c r="AU252" s="230" t="s">
        <v>78</v>
      </c>
      <c r="AV252" s="15" t="s">
        <v>106</v>
      </c>
      <c r="AW252" s="15" t="s">
        <v>31</v>
      </c>
      <c r="AX252" s="15" t="s">
        <v>74</v>
      </c>
      <c r="AY252" s="230" t="s">
        <v>144</v>
      </c>
    </row>
    <row r="253" spans="1:65" s="2" customFormat="1" ht="16.5" customHeight="1">
      <c r="A253" s="36"/>
      <c r="B253" s="37"/>
      <c r="C253" s="180" t="s">
        <v>828</v>
      </c>
      <c r="D253" s="180" t="s">
        <v>146</v>
      </c>
      <c r="E253" s="181" t="s">
        <v>4000</v>
      </c>
      <c r="F253" s="182" t="s">
        <v>4001</v>
      </c>
      <c r="G253" s="183" t="s">
        <v>653</v>
      </c>
      <c r="H253" s="184">
        <v>13</v>
      </c>
      <c r="I253" s="185"/>
      <c r="J253" s="186">
        <f>ROUND(I253*H253,2)</f>
        <v>0</v>
      </c>
      <c r="K253" s="182" t="s">
        <v>3806</v>
      </c>
      <c r="L253" s="41"/>
      <c r="M253" s="187" t="s">
        <v>19</v>
      </c>
      <c r="N253" s="188" t="s">
        <v>41</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542</v>
      </c>
      <c r="AT253" s="191" t="s">
        <v>146</v>
      </c>
      <c r="AU253" s="191" t="s">
        <v>78</v>
      </c>
      <c r="AY253" s="19" t="s">
        <v>144</v>
      </c>
      <c r="BE253" s="192">
        <f>IF(N253="základní",J253,0)</f>
        <v>0</v>
      </c>
      <c r="BF253" s="192">
        <f>IF(N253="snížená",J253,0)</f>
        <v>0</v>
      </c>
      <c r="BG253" s="192">
        <f>IF(N253="zákl. přenesená",J253,0)</f>
        <v>0</v>
      </c>
      <c r="BH253" s="192">
        <f>IF(N253="sníž. přenesená",J253,0)</f>
        <v>0</v>
      </c>
      <c r="BI253" s="192">
        <f>IF(N253="nulová",J253,0)</f>
        <v>0</v>
      </c>
      <c r="BJ253" s="19" t="s">
        <v>78</v>
      </c>
      <c r="BK253" s="192">
        <f>ROUND(I253*H253,2)</f>
        <v>0</v>
      </c>
      <c r="BL253" s="19" t="s">
        <v>542</v>
      </c>
      <c r="BM253" s="191" t="s">
        <v>4002</v>
      </c>
    </row>
    <row r="254" spans="1:65" s="14" customFormat="1" ht="10.199999999999999">
      <c r="B254" s="209"/>
      <c r="C254" s="210"/>
      <c r="D254" s="200" t="s">
        <v>154</v>
      </c>
      <c r="E254" s="211" t="s">
        <v>19</v>
      </c>
      <c r="F254" s="212" t="s">
        <v>4003</v>
      </c>
      <c r="G254" s="210"/>
      <c r="H254" s="213">
        <v>13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ht="10.199999999999999">
      <c r="B255" s="220"/>
      <c r="C255" s="221"/>
      <c r="D255" s="200" t="s">
        <v>154</v>
      </c>
      <c r="E255" s="222" t="s">
        <v>19</v>
      </c>
      <c r="F255" s="223" t="s">
        <v>158</v>
      </c>
      <c r="G255" s="221"/>
      <c r="H255" s="224">
        <v>13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836</v>
      </c>
      <c r="D256" s="180" t="s">
        <v>146</v>
      </c>
      <c r="E256" s="181" t="s">
        <v>4004</v>
      </c>
      <c r="F256" s="182" t="s">
        <v>4005</v>
      </c>
      <c r="G256" s="183" t="s">
        <v>653</v>
      </c>
      <c r="H256" s="184">
        <v>9</v>
      </c>
      <c r="I256" s="185"/>
      <c r="J256" s="186">
        <f>ROUND(I256*H256,2)</f>
        <v>0</v>
      </c>
      <c r="K256" s="182" t="s">
        <v>3806</v>
      </c>
      <c r="L256" s="41"/>
      <c r="M256" s="187" t="s">
        <v>19</v>
      </c>
      <c r="N256" s="188" t="s">
        <v>41</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542</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78</v>
      </c>
      <c r="BK256" s="192">
        <f>ROUND(I256*H256,2)</f>
        <v>0</v>
      </c>
      <c r="BL256" s="19" t="s">
        <v>542</v>
      </c>
      <c r="BM256" s="191" t="s">
        <v>4006</v>
      </c>
    </row>
    <row r="257" spans="1:65" s="14" customFormat="1" ht="10.199999999999999">
      <c r="B257" s="209"/>
      <c r="C257" s="210"/>
      <c r="D257" s="200" t="s">
        <v>154</v>
      </c>
      <c r="E257" s="211" t="s">
        <v>19</v>
      </c>
      <c r="F257" s="212" t="s">
        <v>4007</v>
      </c>
      <c r="G257" s="210"/>
      <c r="H257" s="213">
        <v>9</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5" customFormat="1" ht="10.199999999999999">
      <c r="B258" s="220"/>
      <c r="C258" s="221"/>
      <c r="D258" s="200" t="s">
        <v>154</v>
      </c>
      <c r="E258" s="222" t="s">
        <v>19</v>
      </c>
      <c r="F258" s="223" t="s">
        <v>158</v>
      </c>
      <c r="G258" s="221"/>
      <c r="H258" s="224">
        <v>9</v>
      </c>
      <c r="I258" s="225"/>
      <c r="J258" s="221"/>
      <c r="K258" s="221"/>
      <c r="L258" s="226"/>
      <c r="M258" s="227"/>
      <c r="N258" s="228"/>
      <c r="O258" s="228"/>
      <c r="P258" s="228"/>
      <c r="Q258" s="228"/>
      <c r="R258" s="228"/>
      <c r="S258" s="228"/>
      <c r="T258" s="229"/>
      <c r="AT258" s="230" t="s">
        <v>154</v>
      </c>
      <c r="AU258" s="230" t="s">
        <v>78</v>
      </c>
      <c r="AV258" s="15" t="s">
        <v>106</v>
      </c>
      <c r="AW258" s="15" t="s">
        <v>31</v>
      </c>
      <c r="AX258" s="15" t="s">
        <v>74</v>
      </c>
      <c r="AY258" s="230" t="s">
        <v>144</v>
      </c>
    </row>
    <row r="259" spans="1:65" s="2" customFormat="1" ht="16.5" customHeight="1">
      <c r="A259" s="36"/>
      <c r="B259" s="37"/>
      <c r="C259" s="180" t="s">
        <v>843</v>
      </c>
      <c r="D259" s="180" t="s">
        <v>146</v>
      </c>
      <c r="E259" s="181" t="s">
        <v>4008</v>
      </c>
      <c r="F259" s="182" t="s">
        <v>4009</v>
      </c>
      <c r="G259" s="183" t="s">
        <v>653</v>
      </c>
      <c r="H259" s="184">
        <v>2</v>
      </c>
      <c r="I259" s="185"/>
      <c r="J259" s="186">
        <f>ROUND(I259*H259,2)</f>
        <v>0</v>
      </c>
      <c r="K259" s="182" t="s">
        <v>150</v>
      </c>
      <c r="L259" s="41"/>
      <c r="M259" s="187" t="s">
        <v>19</v>
      </c>
      <c r="N259" s="188" t="s">
        <v>40</v>
      </c>
      <c r="O259" s="66"/>
      <c r="P259" s="189">
        <f>O259*H259</f>
        <v>0</v>
      </c>
      <c r="Q259" s="189">
        <v>1.01E-3</v>
      </c>
      <c r="R259" s="189">
        <f>Q259*H259</f>
        <v>2.0200000000000001E-3</v>
      </c>
      <c r="S259" s="189">
        <v>0</v>
      </c>
      <c r="T259" s="190">
        <f>S259*H259</f>
        <v>0</v>
      </c>
      <c r="U259" s="36"/>
      <c r="V259" s="36"/>
      <c r="W259" s="36"/>
      <c r="X259" s="36"/>
      <c r="Y259" s="36"/>
      <c r="Z259" s="36"/>
      <c r="AA259" s="36"/>
      <c r="AB259" s="36"/>
      <c r="AC259" s="36"/>
      <c r="AD259" s="36"/>
      <c r="AE259" s="36"/>
      <c r="AR259" s="191" t="s">
        <v>542</v>
      </c>
      <c r="AT259" s="191" t="s">
        <v>146</v>
      </c>
      <c r="AU259" s="191" t="s">
        <v>78</v>
      </c>
      <c r="AY259" s="19" t="s">
        <v>144</v>
      </c>
      <c r="BE259" s="192">
        <f>IF(N259="základní",J259,0)</f>
        <v>0</v>
      </c>
      <c r="BF259" s="192">
        <f>IF(N259="snížená",J259,0)</f>
        <v>0</v>
      </c>
      <c r="BG259" s="192">
        <f>IF(N259="zákl. přenesená",J259,0)</f>
        <v>0</v>
      </c>
      <c r="BH259" s="192">
        <f>IF(N259="sníž. přenesená",J259,0)</f>
        <v>0</v>
      </c>
      <c r="BI259" s="192">
        <f>IF(N259="nulová",J259,0)</f>
        <v>0</v>
      </c>
      <c r="BJ259" s="19" t="s">
        <v>74</v>
      </c>
      <c r="BK259" s="192">
        <f>ROUND(I259*H259,2)</f>
        <v>0</v>
      </c>
      <c r="BL259" s="19" t="s">
        <v>542</v>
      </c>
      <c r="BM259" s="191" t="s">
        <v>4010</v>
      </c>
    </row>
    <row r="260" spans="1:65" s="2" customFormat="1" ht="10.199999999999999">
      <c r="A260" s="36"/>
      <c r="B260" s="37"/>
      <c r="C260" s="38"/>
      <c r="D260" s="193" t="s">
        <v>152</v>
      </c>
      <c r="E260" s="38"/>
      <c r="F260" s="194" t="s">
        <v>4011</v>
      </c>
      <c r="G260" s="38"/>
      <c r="H260" s="38"/>
      <c r="I260" s="195"/>
      <c r="J260" s="38"/>
      <c r="K260" s="38"/>
      <c r="L260" s="41"/>
      <c r="M260" s="196"/>
      <c r="N260" s="197"/>
      <c r="O260" s="66"/>
      <c r="P260" s="66"/>
      <c r="Q260" s="66"/>
      <c r="R260" s="66"/>
      <c r="S260" s="66"/>
      <c r="T260" s="67"/>
      <c r="U260" s="36"/>
      <c r="V260" s="36"/>
      <c r="W260" s="36"/>
      <c r="X260" s="36"/>
      <c r="Y260" s="36"/>
      <c r="Z260" s="36"/>
      <c r="AA260" s="36"/>
      <c r="AB260" s="36"/>
      <c r="AC260" s="36"/>
      <c r="AD260" s="36"/>
      <c r="AE260" s="36"/>
      <c r="AT260" s="19" t="s">
        <v>152</v>
      </c>
      <c r="AU260" s="19" t="s">
        <v>78</v>
      </c>
    </row>
    <row r="261" spans="1:65" s="2" customFormat="1" ht="16.5" customHeight="1">
      <c r="A261" s="36"/>
      <c r="B261" s="37"/>
      <c r="C261" s="180" t="s">
        <v>852</v>
      </c>
      <c r="D261" s="180" t="s">
        <v>146</v>
      </c>
      <c r="E261" s="181" t="s">
        <v>4012</v>
      </c>
      <c r="F261" s="182" t="s">
        <v>4013</v>
      </c>
      <c r="G261" s="183" t="s">
        <v>653</v>
      </c>
      <c r="H261" s="184">
        <v>1</v>
      </c>
      <c r="I261" s="185"/>
      <c r="J261" s="186">
        <f>ROUND(I261*H261,2)</f>
        <v>0</v>
      </c>
      <c r="K261" s="182" t="s">
        <v>150</v>
      </c>
      <c r="L261" s="41"/>
      <c r="M261" s="187" t="s">
        <v>19</v>
      </c>
      <c r="N261" s="188" t="s">
        <v>41</v>
      </c>
      <c r="O261" s="66"/>
      <c r="P261" s="189">
        <f>O261*H261</f>
        <v>0</v>
      </c>
      <c r="Q261" s="189">
        <v>3.4000000000000002E-4</v>
      </c>
      <c r="R261" s="189">
        <f>Q261*H261</f>
        <v>3.4000000000000002E-4</v>
      </c>
      <c r="S261" s="189">
        <v>0</v>
      </c>
      <c r="T261" s="190">
        <f>S261*H261</f>
        <v>0</v>
      </c>
      <c r="U261" s="36"/>
      <c r="V261" s="36"/>
      <c r="W261" s="36"/>
      <c r="X261" s="36"/>
      <c r="Y261" s="36"/>
      <c r="Z261" s="36"/>
      <c r="AA261" s="36"/>
      <c r="AB261" s="36"/>
      <c r="AC261" s="36"/>
      <c r="AD261" s="36"/>
      <c r="AE261" s="36"/>
      <c r="AR261" s="191" t="s">
        <v>542</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78</v>
      </c>
      <c r="BK261" s="192">
        <f>ROUND(I261*H261,2)</f>
        <v>0</v>
      </c>
      <c r="BL261" s="19" t="s">
        <v>542</v>
      </c>
      <c r="BM261" s="191" t="s">
        <v>4014</v>
      </c>
    </row>
    <row r="262" spans="1:65" s="2" customFormat="1" ht="10.199999999999999">
      <c r="A262" s="36"/>
      <c r="B262" s="37"/>
      <c r="C262" s="38"/>
      <c r="D262" s="193" t="s">
        <v>152</v>
      </c>
      <c r="E262" s="38"/>
      <c r="F262" s="194" t="s">
        <v>4015</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2" customFormat="1" ht="16.5" customHeight="1">
      <c r="A263" s="36"/>
      <c r="B263" s="37"/>
      <c r="C263" s="180" t="s">
        <v>873</v>
      </c>
      <c r="D263" s="180" t="s">
        <v>146</v>
      </c>
      <c r="E263" s="181" t="s">
        <v>4016</v>
      </c>
      <c r="F263" s="182" t="s">
        <v>4017</v>
      </c>
      <c r="G263" s="183" t="s">
        <v>653</v>
      </c>
      <c r="H263" s="184">
        <v>4</v>
      </c>
      <c r="I263" s="185"/>
      <c r="J263" s="186">
        <f>ROUND(I263*H263,2)</f>
        <v>0</v>
      </c>
      <c r="K263" s="182" t="s">
        <v>19</v>
      </c>
      <c r="L263" s="41"/>
      <c r="M263" s="187" t="s">
        <v>19</v>
      </c>
      <c r="N263" s="188" t="s">
        <v>40</v>
      </c>
      <c r="O263" s="66"/>
      <c r="P263" s="189">
        <f>O263*H263</f>
        <v>0</v>
      </c>
      <c r="Q263" s="189">
        <v>3.4199999999999999E-3</v>
      </c>
      <c r="R263" s="189">
        <f>Q263*H263</f>
        <v>1.3679999999999999E-2</v>
      </c>
      <c r="S263" s="189">
        <v>0</v>
      </c>
      <c r="T263" s="190">
        <f>S263*H263</f>
        <v>0</v>
      </c>
      <c r="U263" s="36"/>
      <c r="V263" s="36"/>
      <c r="W263" s="36"/>
      <c r="X263" s="36"/>
      <c r="Y263" s="36"/>
      <c r="Z263" s="36"/>
      <c r="AA263" s="36"/>
      <c r="AB263" s="36"/>
      <c r="AC263" s="36"/>
      <c r="AD263" s="36"/>
      <c r="AE263" s="36"/>
      <c r="AR263" s="191" t="s">
        <v>542</v>
      </c>
      <c r="AT263" s="191" t="s">
        <v>146</v>
      </c>
      <c r="AU263" s="191" t="s">
        <v>78</v>
      </c>
      <c r="AY263" s="19" t="s">
        <v>144</v>
      </c>
      <c r="BE263" s="192">
        <f>IF(N263="základní",J263,0)</f>
        <v>0</v>
      </c>
      <c r="BF263" s="192">
        <f>IF(N263="snížená",J263,0)</f>
        <v>0</v>
      </c>
      <c r="BG263" s="192">
        <f>IF(N263="zákl. přenesená",J263,0)</f>
        <v>0</v>
      </c>
      <c r="BH263" s="192">
        <f>IF(N263="sníž. přenesená",J263,0)</f>
        <v>0</v>
      </c>
      <c r="BI263" s="192">
        <f>IF(N263="nulová",J263,0)</f>
        <v>0</v>
      </c>
      <c r="BJ263" s="19" t="s">
        <v>74</v>
      </c>
      <c r="BK263" s="192">
        <f>ROUND(I263*H263,2)</f>
        <v>0</v>
      </c>
      <c r="BL263" s="19" t="s">
        <v>542</v>
      </c>
      <c r="BM263" s="191" t="s">
        <v>4018</v>
      </c>
    </row>
    <row r="264" spans="1:65" s="14" customFormat="1" ht="10.199999999999999">
      <c r="B264" s="209"/>
      <c r="C264" s="210"/>
      <c r="D264" s="200" t="s">
        <v>154</v>
      </c>
      <c r="E264" s="211" t="s">
        <v>19</v>
      </c>
      <c r="F264" s="212" t="s">
        <v>1924</v>
      </c>
      <c r="G264" s="210"/>
      <c r="H264" s="213">
        <v>4</v>
      </c>
      <c r="I264" s="214"/>
      <c r="J264" s="210"/>
      <c r="K264" s="210"/>
      <c r="L264" s="215"/>
      <c r="M264" s="216"/>
      <c r="N264" s="217"/>
      <c r="O264" s="217"/>
      <c r="P264" s="217"/>
      <c r="Q264" s="217"/>
      <c r="R264" s="217"/>
      <c r="S264" s="217"/>
      <c r="T264" s="218"/>
      <c r="AT264" s="219" t="s">
        <v>154</v>
      </c>
      <c r="AU264" s="219" t="s">
        <v>78</v>
      </c>
      <c r="AV264" s="14" t="s">
        <v>78</v>
      </c>
      <c r="AW264" s="14" t="s">
        <v>31</v>
      </c>
      <c r="AX264" s="14" t="s">
        <v>74</v>
      </c>
      <c r="AY264" s="219" t="s">
        <v>144</v>
      </c>
    </row>
    <row r="265" spans="1:65" s="2" customFormat="1" ht="16.5" customHeight="1">
      <c r="A265" s="36"/>
      <c r="B265" s="37"/>
      <c r="C265" s="180" t="s">
        <v>880</v>
      </c>
      <c r="D265" s="180" t="s">
        <v>146</v>
      </c>
      <c r="E265" s="181" t="s">
        <v>4019</v>
      </c>
      <c r="F265" s="182" t="s">
        <v>4020</v>
      </c>
      <c r="G265" s="183" t="s">
        <v>653</v>
      </c>
      <c r="H265" s="184">
        <v>2</v>
      </c>
      <c r="I265" s="185"/>
      <c r="J265" s="186">
        <f>ROUND(I265*H265,2)</f>
        <v>0</v>
      </c>
      <c r="K265" s="182" t="s">
        <v>150</v>
      </c>
      <c r="L265" s="41"/>
      <c r="M265" s="187" t="s">
        <v>19</v>
      </c>
      <c r="N265" s="188" t="s">
        <v>40</v>
      </c>
      <c r="O265" s="66"/>
      <c r="P265" s="189">
        <f>O265*H265</f>
        <v>0</v>
      </c>
      <c r="Q265" s="189">
        <v>1.5E-3</v>
      </c>
      <c r="R265" s="189">
        <f>Q265*H265</f>
        <v>3.0000000000000001E-3</v>
      </c>
      <c r="S265" s="189">
        <v>0</v>
      </c>
      <c r="T265" s="190">
        <f>S265*H265</f>
        <v>0</v>
      </c>
      <c r="U265" s="36"/>
      <c r="V265" s="36"/>
      <c r="W265" s="36"/>
      <c r="X265" s="36"/>
      <c r="Y265" s="36"/>
      <c r="Z265" s="36"/>
      <c r="AA265" s="36"/>
      <c r="AB265" s="36"/>
      <c r="AC265" s="36"/>
      <c r="AD265" s="36"/>
      <c r="AE265" s="36"/>
      <c r="AR265" s="191" t="s">
        <v>542</v>
      </c>
      <c r="AT265" s="191" t="s">
        <v>146</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542</v>
      </c>
      <c r="BM265" s="191" t="s">
        <v>4021</v>
      </c>
    </row>
    <row r="266" spans="1:65" s="2" customFormat="1" ht="10.199999999999999">
      <c r="A266" s="36"/>
      <c r="B266" s="37"/>
      <c r="C266" s="38"/>
      <c r="D266" s="193" t="s">
        <v>152</v>
      </c>
      <c r="E266" s="38"/>
      <c r="F266" s="194" t="s">
        <v>4022</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2" customFormat="1" ht="16.5" customHeight="1">
      <c r="A267" s="36"/>
      <c r="B267" s="37"/>
      <c r="C267" s="180" t="s">
        <v>886</v>
      </c>
      <c r="D267" s="180" t="s">
        <v>146</v>
      </c>
      <c r="E267" s="181" t="s">
        <v>4023</v>
      </c>
      <c r="F267" s="182" t="s">
        <v>4024</v>
      </c>
      <c r="G267" s="183" t="s">
        <v>653</v>
      </c>
      <c r="H267" s="184">
        <v>1</v>
      </c>
      <c r="I267" s="185"/>
      <c r="J267" s="186">
        <f>ROUND(I267*H267,2)</f>
        <v>0</v>
      </c>
      <c r="K267" s="182" t="s">
        <v>150</v>
      </c>
      <c r="L267" s="41"/>
      <c r="M267" s="187" t="s">
        <v>19</v>
      </c>
      <c r="N267" s="188" t="s">
        <v>40</v>
      </c>
      <c r="O267" s="66"/>
      <c r="P267" s="189">
        <f>O267*H267</f>
        <v>0</v>
      </c>
      <c r="Q267" s="189">
        <v>1.6000000000000001E-4</v>
      </c>
      <c r="R267" s="189">
        <f>Q267*H267</f>
        <v>1.6000000000000001E-4</v>
      </c>
      <c r="S267" s="189">
        <v>0</v>
      </c>
      <c r="T267" s="190">
        <f>S267*H267</f>
        <v>0</v>
      </c>
      <c r="U267" s="36"/>
      <c r="V267" s="36"/>
      <c r="W267" s="36"/>
      <c r="X267" s="36"/>
      <c r="Y267" s="36"/>
      <c r="Z267" s="36"/>
      <c r="AA267" s="36"/>
      <c r="AB267" s="36"/>
      <c r="AC267" s="36"/>
      <c r="AD267" s="36"/>
      <c r="AE267" s="36"/>
      <c r="AR267" s="191" t="s">
        <v>542</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542</v>
      </c>
      <c r="BM267" s="191" t="s">
        <v>4025</v>
      </c>
    </row>
    <row r="268" spans="1:65" s="2" customFormat="1" ht="10.199999999999999">
      <c r="A268" s="36"/>
      <c r="B268" s="37"/>
      <c r="C268" s="38"/>
      <c r="D268" s="193" t="s">
        <v>152</v>
      </c>
      <c r="E268" s="38"/>
      <c r="F268" s="194" t="s">
        <v>4026</v>
      </c>
      <c r="G268" s="38"/>
      <c r="H268" s="38"/>
      <c r="I268" s="195"/>
      <c r="J268" s="38"/>
      <c r="K268" s="38"/>
      <c r="L268" s="41"/>
      <c r="M268" s="196"/>
      <c r="N268" s="197"/>
      <c r="O268" s="66"/>
      <c r="P268" s="66"/>
      <c r="Q268" s="66"/>
      <c r="R268" s="66"/>
      <c r="S268" s="66"/>
      <c r="T268" s="67"/>
      <c r="U268" s="36"/>
      <c r="V268" s="36"/>
      <c r="W268" s="36"/>
      <c r="X268" s="36"/>
      <c r="Y268" s="36"/>
      <c r="Z268" s="36"/>
      <c r="AA268" s="36"/>
      <c r="AB268" s="36"/>
      <c r="AC268" s="36"/>
      <c r="AD268" s="36"/>
      <c r="AE268" s="36"/>
      <c r="AT268" s="19" t="s">
        <v>152</v>
      </c>
      <c r="AU268" s="19" t="s">
        <v>78</v>
      </c>
    </row>
    <row r="269" spans="1:65" s="2" customFormat="1" ht="16.5" customHeight="1">
      <c r="A269" s="36"/>
      <c r="B269" s="37"/>
      <c r="C269" s="180" t="s">
        <v>898</v>
      </c>
      <c r="D269" s="180" t="s">
        <v>146</v>
      </c>
      <c r="E269" s="181" t="s">
        <v>4027</v>
      </c>
      <c r="F269" s="182" t="s">
        <v>4028</v>
      </c>
      <c r="G269" s="183" t="s">
        <v>250</v>
      </c>
      <c r="H269" s="184">
        <v>276</v>
      </c>
      <c r="I269" s="185"/>
      <c r="J269" s="186">
        <f>ROUND(I269*H269,2)</f>
        <v>0</v>
      </c>
      <c r="K269" s="182" t="s">
        <v>3806</v>
      </c>
      <c r="L269" s="41"/>
      <c r="M269" s="187" t="s">
        <v>19</v>
      </c>
      <c r="N269" s="188" t="s">
        <v>41</v>
      </c>
      <c r="O269" s="66"/>
      <c r="P269" s="189">
        <f>O269*H269</f>
        <v>0</v>
      </c>
      <c r="Q269" s="189">
        <v>0</v>
      </c>
      <c r="R269" s="189">
        <f>Q269*H269</f>
        <v>0</v>
      </c>
      <c r="S269" s="189">
        <v>0</v>
      </c>
      <c r="T269" s="190">
        <f>S269*H269</f>
        <v>0</v>
      </c>
      <c r="U269" s="36"/>
      <c r="V269" s="36"/>
      <c r="W269" s="36"/>
      <c r="X269" s="36"/>
      <c r="Y269" s="36"/>
      <c r="Z269" s="36"/>
      <c r="AA269" s="36"/>
      <c r="AB269" s="36"/>
      <c r="AC269" s="36"/>
      <c r="AD269" s="36"/>
      <c r="AE269" s="36"/>
      <c r="AR269" s="191" t="s">
        <v>542</v>
      </c>
      <c r="AT269" s="191" t="s">
        <v>146</v>
      </c>
      <c r="AU269" s="191" t="s">
        <v>78</v>
      </c>
      <c r="AY269" s="19" t="s">
        <v>144</v>
      </c>
      <c r="BE269" s="192">
        <f>IF(N269="základní",J269,0)</f>
        <v>0</v>
      </c>
      <c r="BF269" s="192">
        <f>IF(N269="snížená",J269,0)</f>
        <v>0</v>
      </c>
      <c r="BG269" s="192">
        <f>IF(N269="zákl. přenesená",J269,0)</f>
        <v>0</v>
      </c>
      <c r="BH269" s="192">
        <f>IF(N269="sníž. přenesená",J269,0)</f>
        <v>0</v>
      </c>
      <c r="BI269" s="192">
        <f>IF(N269="nulová",J269,0)</f>
        <v>0</v>
      </c>
      <c r="BJ269" s="19" t="s">
        <v>78</v>
      </c>
      <c r="BK269" s="192">
        <f>ROUND(I269*H269,2)</f>
        <v>0</v>
      </c>
      <c r="BL269" s="19" t="s">
        <v>542</v>
      </c>
      <c r="BM269" s="191" t="s">
        <v>4029</v>
      </c>
    </row>
    <row r="270" spans="1:65" s="14" customFormat="1" ht="10.199999999999999">
      <c r="B270" s="209"/>
      <c r="C270" s="210"/>
      <c r="D270" s="200" t="s">
        <v>154</v>
      </c>
      <c r="E270" s="211" t="s">
        <v>19</v>
      </c>
      <c r="F270" s="212" t="s">
        <v>4030</v>
      </c>
      <c r="G270" s="210"/>
      <c r="H270" s="213">
        <v>276</v>
      </c>
      <c r="I270" s="214"/>
      <c r="J270" s="210"/>
      <c r="K270" s="210"/>
      <c r="L270" s="215"/>
      <c r="M270" s="216"/>
      <c r="N270" s="217"/>
      <c r="O270" s="217"/>
      <c r="P270" s="217"/>
      <c r="Q270" s="217"/>
      <c r="R270" s="217"/>
      <c r="S270" s="217"/>
      <c r="T270" s="218"/>
      <c r="AT270" s="219" t="s">
        <v>154</v>
      </c>
      <c r="AU270" s="219" t="s">
        <v>78</v>
      </c>
      <c r="AV270" s="14" t="s">
        <v>78</v>
      </c>
      <c r="AW270" s="14" t="s">
        <v>31</v>
      </c>
      <c r="AX270" s="14" t="s">
        <v>69</v>
      </c>
      <c r="AY270" s="219" t="s">
        <v>144</v>
      </c>
    </row>
    <row r="271" spans="1:65" s="15" customFormat="1" ht="10.199999999999999">
      <c r="B271" s="220"/>
      <c r="C271" s="221"/>
      <c r="D271" s="200" t="s">
        <v>154</v>
      </c>
      <c r="E271" s="222" t="s">
        <v>19</v>
      </c>
      <c r="F271" s="223" t="s">
        <v>158</v>
      </c>
      <c r="G271" s="221"/>
      <c r="H271" s="224">
        <v>276</v>
      </c>
      <c r="I271" s="225"/>
      <c r="J271" s="221"/>
      <c r="K271" s="221"/>
      <c r="L271" s="226"/>
      <c r="M271" s="227"/>
      <c r="N271" s="228"/>
      <c r="O271" s="228"/>
      <c r="P271" s="228"/>
      <c r="Q271" s="228"/>
      <c r="R271" s="228"/>
      <c r="S271" s="228"/>
      <c r="T271" s="229"/>
      <c r="AT271" s="230" t="s">
        <v>154</v>
      </c>
      <c r="AU271" s="230" t="s">
        <v>78</v>
      </c>
      <c r="AV271" s="15" t="s">
        <v>106</v>
      </c>
      <c r="AW271" s="15" t="s">
        <v>31</v>
      </c>
      <c r="AX271" s="15" t="s">
        <v>74</v>
      </c>
      <c r="AY271" s="230" t="s">
        <v>144</v>
      </c>
    </row>
    <row r="272" spans="1:65" s="2" customFormat="1" ht="24.15" customHeight="1">
      <c r="A272" s="36"/>
      <c r="B272" s="37"/>
      <c r="C272" s="180" t="s">
        <v>907</v>
      </c>
      <c r="D272" s="180" t="s">
        <v>146</v>
      </c>
      <c r="E272" s="181" t="s">
        <v>4031</v>
      </c>
      <c r="F272" s="182" t="s">
        <v>4032</v>
      </c>
      <c r="G272" s="183" t="s">
        <v>184</v>
      </c>
      <c r="H272" s="184">
        <v>0.52500000000000002</v>
      </c>
      <c r="I272" s="185"/>
      <c r="J272" s="186">
        <f>ROUND(I272*H272,2)</f>
        <v>0</v>
      </c>
      <c r="K272" s="182" t="s">
        <v>3806</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542</v>
      </c>
      <c r="AT272" s="191" t="s">
        <v>146</v>
      </c>
      <c r="AU272" s="191" t="s">
        <v>78</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542</v>
      </c>
      <c r="BM272" s="191" t="s">
        <v>4033</v>
      </c>
    </row>
    <row r="273" spans="1:65" s="12" customFormat="1" ht="22.8" customHeight="1">
      <c r="B273" s="164"/>
      <c r="C273" s="165"/>
      <c r="D273" s="166" t="s">
        <v>68</v>
      </c>
      <c r="E273" s="178" t="s">
        <v>4034</v>
      </c>
      <c r="F273" s="178" t="s">
        <v>4035</v>
      </c>
      <c r="G273" s="165"/>
      <c r="H273" s="165"/>
      <c r="I273" s="168"/>
      <c r="J273" s="179">
        <f>BK273</f>
        <v>0</v>
      </c>
      <c r="K273" s="165"/>
      <c r="L273" s="170"/>
      <c r="M273" s="171"/>
      <c r="N273" s="172"/>
      <c r="O273" s="172"/>
      <c r="P273" s="173">
        <f>SUM(P274:P337)</f>
        <v>0</v>
      </c>
      <c r="Q273" s="172"/>
      <c r="R273" s="173">
        <f>SUM(R274:R337)</f>
        <v>0.69420999999999999</v>
      </c>
      <c r="S273" s="172"/>
      <c r="T273" s="174">
        <f>SUM(T274:T337)</f>
        <v>0</v>
      </c>
      <c r="AR273" s="175" t="s">
        <v>78</v>
      </c>
      <c r="AT273" s="176" t="s">
        <v>68</v>
      </c>
      <c r="AU273" s="176" t="s">
        <v>74</v>
      </c>
      <c r="AY273" s="175" t="s">
        <v>144</v>
      </c>
      <c r="BK273" s="177">
        <f>SUM(BK274:BK337)</f>
        <v>0</v>
      </c>
    </row>
    <row r="274" spans="1:65" s="2" customFormat="1" ht="24.15" customHeight="1">
      <c r="A274" s="36"/>
      <c r="B274" s="37"/>
      <c r="C274" s="180" t="s">
        <v>913</v>
      </c>
      <c r="D274" s="180" t="s">
        <v>146</v>
      </c>
      <c r="E274" s="181" t="s">
        <v>4036</v>
      </c>
      <c r="F274" s="182" t="s">
        <v>4037</v>
      </c>
      <c r="G274" s="183" t="s">
        <v>250</v>
      </c>
      <c r="H274" s="184">
        <v>40</v>
      </c>
      <c r="I274" s="185"/>
      <c r="J274" s="186">
        <f>ROUND(I274*H274,2)</f>
        <v>0</v>
      </c>
      <c r="K274" s="182" t="s">
        <v>150</v>
      </c>
      <c r="L274" s="41"/>
      <c r="M274" s="187" t="s">
        <v>19</v>
      </c>
      <c r="N274" s="188" t="s">
        <v>40</v>
      </c>
      <c r="O274" s="66"/>
      <c r="P274" s="189">
        <f>O274*H274</f>
        <v>0</v>
      </c>
      <c r="Q274" s="189">
        <v>1.3699999999999999E-3</v>
      </c>
      <c r="R274" s="189">
        <f>Q274*H274</f>
        <v>5.4799999999999995E-2</v>
      </c>
      <c r="S274" s="189">
        <v>0</v>
      </c>
      <c r="T274" s="190">
        <f>S274*H274</f>
        <v>0</v>
      </c>
      <c r="U274" s="36"/>
      <c r="V274" s="36"/>
      <c r="W274" s="36"/>
      <c r="X274" s="36"/>
      <c r="Y274" s="36"/>
      <c r="Z274" s="36"/>
      <c r="AA274" s="36"/>
      <c r="AB274" s="36"/>
      <c r="AC274" s="36"/>
      <c r="AD274" s="36"/>
      <c r="AE274" s="36"/>
      <c r="AR274" s="191" t="s">
        <v>542</v>
      </c>
      <c r="AT274" s="191" t="s">
        <v>146</v>
      </c>
      <c r="AU274" s="191" t="s">
        <v>78</v>
      </c>
      <c r="AY274" s="19" t="s">
        <v>144</v>
      </c>
      <c r="BE274" s="192">
        <f>IF(N274="základní",J274,0)</f>
        <v>0</v>
      </c>
      <c r="BF274" s="192">
        <f>IF(N274="snížená",J274,0)</f>
        <v>0</v>
      </c>
      <c r="BG274" s="192">
        <f>IF(N274="zákl. přenesená",J274,0)</f>
        <v>0</v>
      </c>
      <c r="BH274" s="192">
        <f>IF(N274="sníž. přenesená",J274,0)</f>
        <v>0</v>
      </c>
      <c r="BI274" s="192">
        <f>IF(N274="nulová",J274,0)</f>
        <v>0</v>
      </c>
      <c r="BJ274" s="19" t="s">
        <v>74</v>
      </c>
      <c r="BK274" s="192">
        <f>ROUND(I274*H274,2)</f>
        <v>0</v>
      </c>
      <c r="BL274" s="19" t="s">
        <v>542</v>
      </c>
      <c r="BM274" s="191" t="s">
        <v>4038</v>
      </c>
    </row>
    <row r="275" spans="1:65" s="2" customFormat="1" ht="10.199999999999999">
      <c r="A275" s="36"/>
      <c r="B275" s="37"/>
      <c r="C275" s="38"/>
      <c r="D275" s="193" t="s">
        <v>152</v>
      </c>
      <c r="E275" s="38"/>
      <c r="F275" s="194" t="s">
        <v>4039</v>
      </c>
      <c r="G275" s="38"/>
      <c r="H275" s="38"/>
      <c r="I275" s="195"/>
      <c r="J275" s="38"/>
      <c r="K275" s="38"/>
      <c r="L275" s="41"/>
      <c r="M275" s="196"/>
      <c r="N275" s="197"/>
      <c r="O275" s="66"/>
      <c r="P275" s="66"/>
      <c r="Q275" s="66"/>
      <c r="R275" s="66"/>
      <c r="S275" s="66"/>
      <c r="T275" s="67"/>
      <c r="U275" s="36"/>
      <c r="V275" s="36"/>
      <c r="W275" s="36"/>
      <c r="X275" s="36"/>
      <c r="Y275" s="36"/>
      <c r="Z275" s="36"/>
      <c r="AA275" s="36"/>
      <c r="AB275" s="36"/>
      <c r="AC275" s="36"/>
      <c r="AD275" s="36"/>
      <c r="AE275" s="36"/>
      <c r="AT275" s="19" t="s">
        <v>152</v>
      </c>
      <c r="AU275" s="19" t="s">
        <v>78</v>
      </c>
    </row>
    <row r="276" spans="1:65" s="2" customFormat="1" ht="21.75" customHeight="1">
      <c r="A276" s="36"/>
      <c r="B276" s="37"/>
      <c r="C276" s="180" t="s">
        <v>918</v>
      </c>
      <c r="D276" s="180" t="s">
        <v>146</v>
      </c>
      <c r="E276" s="181" t="s">
        <v>4040</v>
      </c>
      <c r="F276" s="182" t="s">
        <v>4041</v>
      </c>
      <c r="G276" s="183" t="s">
        <v>250</v>
      </c>
      <c r="H276" s="184">
        <v>180</v>
      </c>
      <c r="I276" s="185"/>
      <c r="J276" s="186">
        <f>ROUND(I276*H276,2)</f>
        <v>0</v>
      </c>
      <c r="K276" s="182" t="s">
        <v>4042</v>
      </c>
      <c r="L276" s="41"/>
      <c r="M276" s="187" t="s">
        <v>19</v>
      </c>
      <c r="N276" s="188" t="s">
        <v>41</v>
      </c>
      <c r="O276" s="66"/>
      <c r="P276" s="189">
        <f>O276*H276</f>
        <v>0</v>
      </c>
      <c r="Q276" s="189">
        <v>8.4000000000000003E-4</v>
      </c>
      <c r="R276" s="189">
        <f>Q276*H276</f>
        <v>0.1512</v>
      </c>
      <c r="S276" s="189">
        <v>0</v>
      </c>
      <c r="T276" s="190">
        <f>S276*H276</f>
        <v>0</v>
      </c>
      <c r="U276" s="36"/>
      <c r="V276" s="36"/>
      <c r="W276" s="36"/>
      <c r="X276" s="36"/>
      <c r="Y276" s="36"/>
      <c r="Z276" s="36"/>
      <c r="AA276" s="36"/>
      <c r="AB276" s="36"/>
      <c r="AC276" s="36"/>
      <c r="AD276" s="36"/>
      <c r="AE276" s="36"/>
      <c r="AR276" s="191" t="s">
        <v>542</v>
      </c>
      <c r="AT276" s="191" t="s">
        <v>146</v>
      </c>
      <c r="AU276" s="191" t="s">
        <v>78</v>
      </c>
      <c r="AY276" s="19" t="s">
        <v>144</v>
      </c>
      <c r="BE276" s="192">
        <f>IF(N276="základní",J276,0)</f>
        <v>0</v>
      </c>
      <c r="BF276" s="192">
        <f>IF(N276="snížená",J276,0)</f>
        <v>0</v>
      </c>
      <c r="BG276" s="192">
        <f>IF(N276="zákl. přenesená",J276,0)</f>
        <v>0</v>
      </c>
      <c r="BH276" s="192">
        <f>IF(N276="sníž. přenesená",J276,0)</f>
        <v>0</v>
      </c>
      <c r="BI276" s="192">
        <f>IF(N276="nulová",J276,0)</f>
        <v>0</v>
      </c>
      <c r="BJ276" s="19" t="s">
        <v>78</v>
      </c>
      <c r="BK276" s="192">
        <f>ROUND(I276*H276,2)</f>
        <v>0</v>
      </c>
      <c r="BL276" s="19" t="s">
        <v>542</v>
      </c>
      <c r="BM276" s="191" t="s">
        <v>4043</v>
      </c>
    </row>
    <row r="277" spans="1:65" s="14" customFormat="1" ht="10.199999999999999">
      <c r="B277" s="209"/>
      <c r="C277" s="210"/>
      <c r="D277" s="200" t="s">
        <v>154</v>
      </c>
      <c r="E277" s="211" t="s">
        <v>19</v>
      </c>
      <c r="F277" s="212" t="s">
        <v>4044</v>
      </c>
      <c r="G277" s="210"/>
      <c r="H277" s="213">
        <v>180</v>
      </c>
      <c r="I277" s="214"/>
      <c r="J277" s="210"/>
      <c r="K277" s="210"/>
      <c r="L277" s="215"/>
      <c r="M277" s="216"/>
      <c r="N277" s="217"/>
      <c r="O277" s="217"/>
      <c r="P277" s="217"/>
      <c r="Q277" s="217"/>
      <c r="R277" s="217"/>
      <c r="S277" s="217"/>
      <c r="T277" s="218"/>
      <c r="AT277" s="219" t="s">
        <v>154</v>
      </c>
      <c r="AU277" s="219" t="s">
        <v>78</v>
      </c>
      <c r="AV277" s="14" t="s">
        <v>78</v>
      </c>
      <c r="AW277" s="14" t="s">
        <v>31</v>
      </c>
      <c r="AX277" s="14" t="s">
        <v>69</v>
      </c>
      <c r="AY277" s="219" t="s">
        <v>144</v>
      </c>
    </row>
    <row r="278" spans="1:65" s="15" customFormat="1" ht="10.199999999999999">
      <c r="B278" s="220"/>
      <c r="C278" s="221"/>
      <c r="D278" s="200" t="s">
        <v>154</v>
      </c>
      <c r="E278" s="222" t="s">
        <v>19</v>
      </c>
      <c r="F278" s="223" t="s">
        <v>158</v>
      </c>
      <c r="G278" s="221"/>
      <c r="H278" s="224">
        <v>180</v>
      </c>
      <c r="I278" s="225"/>
      <c r="J278" s="221"/>
      <c r="K278" s="221"/>
      <c r="L278" s="226"/>
      <c r="M278" s="227"/>
      <c r="N278" s="228"/>
      <c r="O278" s="228"/>
      <c r="P278" s="228"/>
      <c r="Q278" s="228"/>
      <c r="R278" s="228"/>
      <c r="S278" s="228"/>
      <c r="T278" s="229"/>
      <c r="AT278" s="230" t="s">
        <v>154</v>
      </c>
      <c r="AU278" s="230" t="s">
        <v>78</v>
      </c>
      <c r="AV278" s="15" t="s">
        <v>106</v>
      </c>
      <c r="AW278" s="15" t="s">
        <v>31</v>
      </c>
      <c r="AX278" s="15" t="s">
        <v>74</v>
      </c>
      <c r="AY278" s="230" t="s">
        <v>144</v>
      </c>
    </row>
    <row r="279" spans="1:65" s="2" customFormat="1" ht="21.75" customHeight="1">
      <c r="A279" s="36"/>
      <c r="B279" s="37"/>
      <c r="C279" s="180" t="s">
        <v>923</v>
      </c>
      <c r="D279" s="180" t="s">
        <v>146</v>
      </c>
      <c r="E279" s="181" t="s">
        <v>4045</v>
      </c>
      <c r="F279" s="182" t="s">
        <v>4046</v>
      </c>
      <c r="G279" s="183" t="s">
        <v>250</v>
      </c>
      <c r="H279" s="184">
        <v>65</v>
      </c>
      <c r="I279" s="185"/>
      <c r="J279" s="186">
        <f>ROUND(I279*H279,2)</f>
        <v>0</v>
      </c>
      <c r="K279" s="182" t="s">
        <v>4042</v>
      </c>
      <c r="L279" s="41"/>
      <c r="M279" s="187" t="s">
        <v>19</v>
      </c>
      <c r="N279" s="188" t="s">
        <v>41</v>
      </c>
      <c r="O279" s="66"/>
      <c r="P279" s="189">
        <f>O279*H279</f>
        <v>0</v>
      </c>
      <c r="Q279" s="189">
        <v>1.16E-3</v>
      </c>
      <c r="R279" s="189">
        <f>Q279*H279</f>
        <v>7.5399999999999995E-2</v>
      </c>
      <c r="S279" s="189">
        <v>0</v>
      </c>
      <c r="T279" s="190">
        <f>S279*H279</f>
        <v>0</v>
      </c>
      <c r="U279" s="36"/>
      <c r="V279" s="36"/>
      <c r="W279" s="36"/>
      <c r="X279" s="36"/>
      <c r="Y279" s="36"/>
      <c r="Z279" s="36"/>
      <c r="AA279" s="36"/>
      <c r="AB279" s="36"/>
      <c r="AC279" s="36"/>
      <c r="AD279" s="36"/>
      <c r="AE279" s="36"/>
      <c r="AR279" s="191" t="s">
        <v>542</v>
      </c>
      <c r="AT279" s="191" t="s">
        <v>146</v>
      </c>
      <c r="AU279" s="191" t="s">
        <v>78</v>
      </c>
      <c r="AY279" s="19" t="s">
        <v>144</v>
      </c>
      <c r="BE279" s="192">
        <f>IF(N279="základní",J279,0)</f>
        <v>0</v>
      </c>
      <c r="BF279" s="192">
        <f>IF(N279="snížená",J279,0)</f>
        <v>0</v>
      </c>
      <c r="BG279" s="192">
        <f>IF(N279="zákl. přenesená",J279,0)</f>
        <v>0</v>
      </c>
      <c r="BH279" s="192">
        <f>IF(N279="sníž. přenesená",J279,0)</f>
        <v>0</v>
      </c>
      <c r="BI279" s="192">
        <f>IF(N279="nulová",J279,0)</f>
        <v>0</v>
      </c>
      <c r="BJ279" s="19" t="s">
        <v>78</v>
      </c>
      <c r="BK279" s="192">
        <f>ROUND(I279*H279,2)</f>
        <v>0</v>
      </c>
      <c r="BL279" s="19" t="s">
        <v>542</v>
      </c>
      <c r="BM279" s="191" t="s">
        <v>4047</v>
      </c>
    </row>
    <row r="280" spans="1:65" s="14" customFormat="1" ht="10.199999999999999">
      <c r="B280" s="209"/>
      <c r="C280" s="210"/>
      <c r="D280" s="200" t="s">
        <v>154</v>
      </c>
      <c r="E280" s="211" t="s">
        <v>19</v>
      </c>
      <c r="F280" s="212" t="s">
        <v>4048</v>
      </c>
      <c r="G280" s="210"/>
      <c r="H280" s="213">
        <v>65</v>
      </c>
      <c r="I280" s="214"/>
      <c r="J280" s="210"/>
      <c r="K280" s="210"/>
      <c r="L280" s="215"/>
      <c r="M280" s="216"/>
      <c r="N280" s="217"/>
      <c r="O280" s="217"/>
      <c r="P280" s="217"/>
      <c r="Q280" s="217"/>
      <c r="R280" s="217"/>
      <c r="S280" s="217"/>
      <c r="T280" s="218"/>
      <c r="AT280" s="219" t="s">
        <v>154</v>
      </c>
      <c r="AU280" s="219" t="s">
        <v>78</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65</v>
      </c>
      <c r="I281" s="225"/>
      <c r="J281" s="221"/>
      <c r="K281" s="221"/>
      <c r="L281" s="226"/>
      <c r="M281" s="227"/>
      <c r="N281" s="228"/>
      <c r="O281" s="228"/>
      <c r="P281" s="228"/>
      <c r="Q281" s="228"/>
      <c r="R281" s="228"/>
      <c r="S281" s="228"/>
      <c r="T281" s="229"/>
      <c r="AT281" s="230" t="s">
        <v>154</v>
      </c>
      <c r="AU281" s="230" t="s">
        <v>78</v>
      </c>
      <c r="AV281" s="15" t="s">
        <v>106</v>
      </c>
      <c r="AW281" s="15" t="s">
        <v>31</v>
      </c>
      <c r="AX281" s="15" t="s">
        <v>74</v>
      </c>
      <c r="AY281" s="230" t="s">
        <v>144</v>
      </c>
    </row>
    <row r="282" spans="1:65" s="2" customFormat="1" ht="21.75" customHeight="1">
      <c r="A282" s="36"/>
      <c r="B282" s="37"/>
      <c r="C282" s="180" t="s">
        <v>934</v>
      </c>
      <c r="D282" s="180" t="s">
        <v>146</v>
      </c>
      <c r="E282" s="181" t="s">
        <v>4049</v>
      </c>
      <c r="F282" s="182" t="s">
        <v>4050</v>
      </c>
      <c r="G282" s="183" t="s">
        <v>250</v>
      </c>
      <c r="H282" s="184">
        <v>80</v>
      </c>
      <c r="I282" s="185"/>
      <c r="J282" s="186">
        <f>ROUND(I282*H282,2)</f>
        <v>0</v>
      </c>
      <c r="K282" s="182" t="s">
        <v>4042</v>
      </c>
      <c r="L282" s="41"/>
      <c r="M282" s="187" t="s">
        <v>19</v>
      </c>
      <c r="N282" s="188" t="s">
        <v>41</v>
      </c>
      <c r="O282" s="66"/>
      <c r="P282" s="189">
        <f>O282*H282</f>
        <v>0</v>
      </c>
      <c r="Q282" s="189">
        <v>1.4400000000000001E-3</v>
      </c>
      <c r="R282" s="189">
        <f>Q282*H282</f>
        <v>0.11520000000000001</v>
      </c>
      <c r="S282" s="189">
        <v>0</v>
      </c>
      <c r="T282" s="190">
        <f>S282*H282</f>
        <v>0</v>
      </c>
      <c r="U282" s="36"/>
      <c r="V282" s="36"/>
      <c r="W282" s="36"/>
      <c r="X282" s="36"/>
      <c r="Y282" s="36"/>
      <c r="Z282" s="36"/>
      <c r="AA282" s="36"/>
      <c r="AB282" s="36"/>
      <c r="AC282" s="36"/>
      <c r="AD282" s="36"/>
      <c r="AE282" s="36"/>
      <c r="AR282" s="191" t="s">
        <v>542</v>
      </c>
      <c r="AT282" s="191" t="s">
        <v>146</v>
      </c>
      <c r="AU282" s="191" t="s">
        <v>78</v>
      </c>
      <c r="AY282" s="19" t="s">
        <v>144</v>
      </c>
      <c r="BE282" s="192">
        <f>IF(N282="základní",J282,0)</f>
        <v>0</v>
      </c>
      <c r="BF282" s="192">
        <f>IF(N282="snížená",J282,0)</f>
        <v>0</v>
      </c>
      <c r="BG282" s="192">
        <f>IF(N282="zákl. přenesená",J282,0)</f>
        <v>0</v>
      </c>
      <c r="BH282" s="192">
        <f>IF(N282="sníž. přenesená",J282,0)</f>
        <v>0</v>
      </c>
      <c r="BI282" s="192">
        <f>IF(N282="nulová",J282,0)</f>
        <v>0</v>
      </c>
      <c r="BJ282" s="19" t="s">
        <v>78</v>
      </c>
      <c r="BK282" s="192">
        <f>ROUND(I282*H282,2)</f>
        <v>0</v>
      </c>
      <c r="BL282" s="19" t="s">
        <v>542</v>
      </c>
      <c r="BM282" s="191" t="s">
        <v>4051</v>
      </c>
    </row>
    <row r="283" spans="1:65" s="14" customFormat="1" ht="10.199999999999999">
      <c r="B283" s="209"/>
      <c r="C283" s="210"/>
      <c r="D283" s="200" t="s">
        <v>154</v>
      </c>
      <c r="E283" s="211" t="s">
        <v>19</v>
      </c>
      <c r="F283" s="212" t="s">
        <v>4052</v>
      </c>
      <c r="G283" s="210"/>
      <c r="H283" s="213">
        <v>80</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5" customFormat="1" ht="10.199999999999999">
      <c r="B284" s="220"/>
      <c r="C284" s="221"/>
      <c r="D284" s="200" t="s">
        <v>154</v>
      </c>
      <c r="E284" s="222" t="s">
        <v>19</v>
      </c>
      <c r="F284" s="223" t="s">
        <v>158</v>
      </c>
      <c r="G284" s="221"/>
      <c r="H284" s="224">
        <v>80</v>
      </c>
      <c r="I284" s="225"/>
      <c r="J284" s="221"/>
      <c r="K284" s="221"/>
      <c r="L284" s="226"/>
      <c r="M284" s="227"/>
      <c r="N284" s="228"/>
      <c r="O284" s="228"/>
      <c r="P284" s="228"/>
      <c r="Q284" s="228"/>
      <c r="R284" s="228"/>
      <c r="S284" s="228"/>
      <c r="T284" s="229"/>
      <c r="AT284" s="230" t="s">
        <v>154</v>
      </c>
      <c r="AU284" s="230" t="s">
        <v>78</v>
      </c>
      <c r="AV284" s="15" t="s">
        <v>106</v>
      </c>
      <c r="AW284" s="15" t="s">
        <v>31</v>
      </c>
      <c r="AX284" s="15" t="s">
        <v>74</v>
      </c>
      <c r="AY284" s="230" t="s">
        <v>144</v>
      </c>
    </row>
    <row r="285" spans="1:65" s="2" customFormat="1" ht="21.75" customHeight="1">
      <c r="A285" s="36"/>
      <c r="B285" s="37"/>
      <c r="C285" s="180" t="s">
        <v>946</v>
      </c>
      <c r="D285" s="180" t="s">
        <v>146</v>
      </c>
      <c r="E285" s="181" t="s">
        <v>4053</v>
      </c>
      <c r="F285" s="182" t="s">
        <v>4054</v>
      </c>
      <c r="G285" s="183" t="s">
        <v>250</v>
      </c>
      <c r="H285" s="184">
        <v>50</v>
      </c>
      <c r="I285" s="185"/>
      <c r="J285" s="186">
        <f>ROUND(I285*H285,2)</f>
        <v>0</v>
      </c>
      <c r="K285" s="182" t="s">
        <v>150</v>
      </c>
      <c r="L285" s="41"/>
      <c r="M285" s="187" t="s">
        <v>19</v>
      </c>
      <c r="N285" s="188" t="s">
        <v>40</v>
      </c>
      <c r="O285" s="66"/>
      <c r="P285" s="189">
        <f>O285*H285</f>
        <v>0</v>
      </c>
      <c r="Q285" s="189">
        <v>2.8400000000000001E-3</v>
      </c>
      <c r="R285" s="189">
        <f>Q285*H285</f>
        <v>0.14200000000000002</v>
      </c>
      <c r="S285" s="189">
        <v>0</v>
      </c>
      <c r="T285" s="190">
        <f>S285*H285</f>
        <v>0</v>
      </c>
      <c r="U285" s="36"/>
      <c r="V285" s="36"/>
      <c r="W285" s="36"/>
      <c r="X285" s="36"/>
      <c r="Y285" s="36"/>
      <c r="Z285" s="36"/>
      <c r="AA285" s="36"/>
      <c r="AB285" s="36"/>
      <c r="AC285" s="36"/>
      <c r="AD285" s="36"/>
      <c r="AE285" s="36"/>
      <c r="AR285" s="191" t="s">
        <v>542</v>
      </c>
      <c r="AT285" s="191" t="s">
        <v>146</v>
      </c>
      <c r="AU285" s="191" t="s">
        <v>78</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542</v>
      </c>
      <c r="BM285" s="191" t="s">
        <v>4055</v>
      </c>
    </row>
    <row r="286" spans="1:65" s="2" customFormat="1" ht="10.199999999999999">
      <c r="A286" s="36"/>
      <c r="B286" s="37"/>
      <c r="C286" s="38"/>
      <c r="D286" s="193" t="s">
        <v>152</v>
      </c>
      <c r="E286" s="38"/>
      <c r="F286" s="194" t="s">
        <v>4056</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78</v>
      </c>
    </row>
    <row r="287" spans="1:65" s="2" customFormat="1" ht="24.15" customHeight="1">
      <c r="A287" s="36"/>
      <c r="B287" s="37"/>
      <c r="C287" s="180" t="s">
        <v>952</v>
      </c>
      <c r="D287" s="180" t="s">
        <v>146</v>
      </c>
      <c r="E287" s="181" t="s">
        <v>4057</v>
      </c>
      <c r="F287" s="182" t="s">
        <v>4058</v>
      </c>
      <c r="G287" s="183" t="s">
        <v>250</v>
      </c>
      <c r="H287" s="184">
        <v>180</v>
      </c>
      <c r="I287" s="185"/>
      <c r="J287" s="186">
        <f>ROUND(I287*H287,2)</f>
        <v>0</v>
      </c>
      <c r="K287" s="182" t="s">
        <v>150</v>
      </c>
      <c r="L287" s="41"/>
      <c r="M287" s="187" t="s">
        <v>19</v>
      </c>
      <c r="N287" s="188" t="s">
        <v>41</v>
      </c>
      <c r="O287" s="66"/>
      <c r="P287" s="189">
        <f>O287*H287</f>
        <v>0</v>
      </c>
      <c r="Q287" s="189">
        <v>5.0000000000000002E-5</v>
      </c>
      <c r="R287" s="189">
        <f>Q287*H287</f>
        <v>9.0000000000000011E-3</v>
      </c>
      <c r="S287" s="189">
        <v>0</v>
      </c>
      <c r="T287" s="190">
        <f>S287*H287</f>
        <v>0</v>
      </c>
      <c r="U287" s="36"/>
      <c r="V287" s="36"/>
      <c r="W287" s="36"/>
      <c r="X287" s="36"/>
      <c r="Y287" s="36"/>
      <c r="Z287" s="36"/>
      <c r="AA287" s="36"/>
      <c r="AB287" s="36"/>
      <c r="AC287" s="36"/>
      <c r="AD287" s="36"/>
      <c r="AE287" s="36"/>
      <c r="AR287" s="191" t="s">
        <v>542</v>
      </c>
      <c r="AT287" s="191" t="s">
        <v>146</v>
      </c>
      <c r="AU287" s="191" t="s">
        <v>78</v>
      </c>
      <c r="AY287" s="19" t="s">
        <v>144</v>
      </c>
      <c r="BE287" s="192">
        <f>IF(N287="základní",J287,0)</f>
        <v>0</v>
      </c>
      <c r="BF287" s="192">
        <f>IF(N287="snížená",J287,0)</f>
        <v>0</v>
      </c>
      <c r="BG287" s="192">
        <f>IF(N287="zákl. přenesená",J287,0)</f>
        <v>0</v>
      </c>
      <c r="BH287" s="192">
        <f>IF(N287="sníž. přenesená",J287,0)</f>
        <v>0</v>
      </c>
      <c r="BI287" s="192">
        <f>IF(N287="nulová",J287,0)</f>
        <v>0</v>
      </c>
      <c r="BJ287" s="19" t="s">
        <v>78</v>
      </c>
      <c r="BK287" s="192">
        <f>ROUND(I287*H287,2)</f>
        <v>0</v>
      </c>
      <c r="BL287" s="19" t="s">
        <v>542</v>
      </c>
      <c r="BM287" s="191" t="s">
        <v>4059</v>
      </c>
    </row>
    <row r="288" spans="1:65" s="2" customFormat="1" ht="10.199999999999999">
      <c r="A288" s="36"/>
      <c r="B288" s="37"/>
      <c r="C288" s="38"/>
      <c r="D288" s="193" t="s">
        <v>152</v>
      </c>
      <c r="E288" s="38"/>
      <c r="F288" s="194" t="s">
        <v>4060</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78</v>
      </c>
    </row>
    <row r="289" spans="1:65" s="14" customFormat="1" ht="10.199999999999999">
      <c r="B289" s="209"/>
      <c r="C289" s="210"/>
      <c r="D289" s="200" t="s">
        <v>154</v>
      </c>
      <c r="E289" s="211" t="s">
        <v>19</v>
      </c>
      <c r="F289" s="212" t="s">
        <v>4044</v>
      </c>
      <c r="G289" s="210"/>
      <c r="H289" s="213">
        <v>180</v>
      </c>
      <c r="I289" s="214"/>
      <c r="J289" s="210"/>
      <c r="K289" s="210"/>
      <c r="L289" s="215"/>
      <c r="M289" s="216"/>
      <c r="N289" s="217"/>
      <c r="O289" s="217"/>
      <c r="P289" s="217"/>
      <c r="Q289" s="217"/>
      <c r="R289" s="217"/>
      <c r="S289" s="217"/>
      <c r="T289" s="218"/>
      <c r="AT289" s="219" t="s">
        <v>154</v>
      </c>
      <c r="AU289" s="219" t="s">
        <v>78</v>
      </c>
      <c r="AV289" s="14" t="s">
        <v>78</v>
      </c>
      <c r="AW289" s="14" t="s">
        <v>31</v>
      </c>
      <c r="AX289" s="14" t="s">
        <v>69</v>
      </c>
      <c r="AY289" s="219" t="s">
        <v>144</v>
      </c>
    </row>
    <row r="290" spans="1:65" s="15" customFormat="1" ht="10.199999999999999">
      <c r="B290" s="220"/>
      <c r="C290" s="221"/>
      <c r="D290" s="200" t="s">
        <v>154</v>
      </c>
      <c r="E290" s="222" t="s">
        <v>19</v>
      </c>
      <c r="F290" s="223" t="s">
        <v>158</v>
      </c>
      <c r="G290" s="221"/>
      <c r="H290" s="224">
        <v>180</v>
      </c>
      <c r="I290" s="225"/>
      <c r="J290" s="221"/>
      <c r="K290" s="221"/>
      <c r="L290" s="226"/>
      <c r="M290" s="227"/>
      <c r="N290" s="228"/>
      <c r="O290" s="228"/>
      <c r="P290" s="228"/>
      <c r="Q290" s="228"/>
      <c r="R290" s="228"/>
      <c r="S290" s="228"/>
      <c r="T290" s="229"/>
      <c r="AT290" s="230" t="s">
        <v>154</v>
      </c>
      <c r="AU290" s="230" t="s">
        <v>78</v>
      </c>
      <c r="AV290" s="15" t="s">
        <v>106</v>
      </c>
      <c r="AW290" s="15" t="s">
        <v>31</v>
      </c>
      <c r="AX290" s="15" t="s">
        <v>74</v>
      </c>
      <c r="AY290" s="230" t="s">
        <v>144</v>
      </c>
    </row>
    <row r="291" spans="1:65" s="2" customFormat="1" ht="33" customHeight="1">
      <c r="A291" s="36"/>
      <c r="B291" s="37"/>
      <c r="C291" s="180" t="s">
        <v>959</v>
      </c>
      <c r="D291" s="180" t="s">
        <v>146</v>
      </c>
      <c r="E291" s="181" t="s">
        <v>4061</v>
      </c>
      <c r="F291" s="182" t="s">
        <v>4062</v>
      </c>
      <c r="G291" s="183" t="s">
        <v>250</v>
      </c>
      <c r="H291" s="184">
        <v>105</v>
      </c>
      <c r="I291" s="185"/>
      <c r="J291" s="186">
        <f>ROUND(I291*H291,2)</f>
        <v>0</v>
      </c>
      <c r="K291" s="182" t="s">
        <v>150</v>
      </c>
      <c r="L291" s="41"/>
      <c r="M291" s="187" t="s">
        <v>19</v>
      </c>
      <c r="N291" s="188" t="s">
        <v>41</v>
      </c>
      <c r="O291" s="66"/>
      <c r="P291" s="189">
        <f>O291*H291</f>
        <v>0</v>
      </c>
      <c r="Q291" s="189">
        <v>6.9999999999999994E-5</v>
      </c>
      <c r="R291" s="189">
        <f>Q291*H291</f>
        <v>7.3499999999999998E-3</v>
      </c>
      <c r="S291" s="189">
        <v>0</v>
      </c>
      <c r="T291" s="190">
        <f>S291*H291</f>
        <v>0</v>
      </c>
      <c r="U291" s="36"/>
      <c r="V291" s="36"/>
      <c r="W291" s="36"/>
      <c r="X291" s="36"/>
      <c r="Y291" s="36"/>
      <c r="Z291" s="36"/>
      <c r="AA291" s="36"/>
      <c r="AB291" s="36"/>
      <c r="AC291" s="36"/>
      <c r="AD291" s="36"/>
      <c r="AE291" s="36"/>
      <c r="AR291" s="191" t="s">
        <v>542</v>
      </c>
      <c r="AT291" s="191" t="s">
        <v>146</v>
      </c>
      <c r="AU291" s="191" t="s">
        <v>78</v>
      </c>
      <c r="AY291" s="19" t="s">
        <v>144</v>
      </c>
      <c r="BE291" s="192">
        <f>IF(N291="základní",J291,0)</f>
        <v>0</v>
      </c>
      <c r="BF291" s="192">
        <f>IF(N291="snížená",J291,0)</f>
        <v>0</v>
      </c>
      <c r="BG291" s="192">
        <f>IF(N291="zákl. přenesená",J291,0)</f>
        <v>0</v>
      </c>
      <c r="BH291" s="192">
        <f>IF(N291="sníž. přenesená",J291,0)</f>
        <v>0</v>
      </c>
      <c r="BI291" s="192">
        <f>IF(N291="nulová",J291,0)</f>
        <v>0</v>
      </c>
      <c r="BJ291" s="19" t="s">
        <v>78</v>
      </c>
      <c r="BK291" s="192">
        <f>ROUND(I291*H291,2)</f>
        <v>0</v>
      </c>
      <c r="BL291" s="19" t="s">
        <v>542</v>
      </c>
      <c r="BM291" s="191" t="s">
        <v>4063</v>
      </c>
    </row>
    <row r="292" spans="1:65" s="2" customFormat="1" ht="10.199999999999999">
      <c r="A292" s="36"/>
      <c r="B292" s="37"/>
      <c r="C292" s="38"/>
      <c r="D292" s="193" t="s">
        <v>152</v>
      </c>
      <c r="E292" s="38"/>
      <c r="F292" s="194" t="s">
        <v>4064</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78</v>
      </c>
    </row>
    <row r="293" spans="1:65" s="14" customFormat="1" ht="10.199999999999999">
      <c r="B293" s="209"/>
      <c r="C293" s="210"/>
      <c r="D293" s="200" t="s">
        <v>154</v>
      </c>
      <c r="E293" s="211" t="s">
        <v>19</v>
      </c>
      <c r="F293" s="212" t="s">
        <v>4065</v>
      </c>
      <c r="G293" s="210"/>
      <c r="H293" s="213">
        <v>105</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ht="10.199999999999999">
      <c r="B294" s="220"/>
      <c r="C294" s="221"/>
      <c r="D294" s="200" t="s">
        <v>154</v>
      </c>
      <c r="E294" s="222" t="s">
        <v>19</v>
      </c>
      <c r="F294" s="223" t="s">
        <v>158</v>
      </c>
      <c r="G294" s="221"/>
      <c r="H294" s="224">
        <v>105</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33" customHeight="1">
      <c r="A295" s="36"/>
      <c r="B295" s="37"/>
      <c r="C295" s="180" t="s">
        <v>963</v>
      </c>
      <c r="D295" s="180" t="s">
        <v>146</v>
      </c>
      <c r="E295" s="181" t="s">
        <v>4066</v>
      </c>
      <c r="F295" s="182" t="s">
        <v>4067</v>
      </c>
      <c r="G295" s="183" t="s">
        <v>250</v>
      </c>
      <c r="H295" s="184">
        <v>130</v>
      </c>
      <c r="I295" s="185"/>
      <c r="J295" s="186">
        <f>ROUND(I295*H295,2)</f>
        <v>0</v>
      </c>
      <c r="K295" s="182" t="s">
        <v>3806</v>
      </c>
      <c r="L295" s="41"/>
      <c r="M295" s="187" t="s">
        <v>19</v>
      </c>
      <c r="N295" s="188" t="s">
        <v>41</v>
      </c>
      <c r="O295" s="66"/>
      <c r="P295" s="189">
        <f>O295*H295</f>
        <v>0</v>
      </c>
      <c r="Q295" s="189">
        <v>9.0000000000000006E-5</v>
      </c>
      <c r="R295" s="189">
        <f>Q295*H295</f>
        <v>1.17E-2</v>
      </c>
      <c r="S295" s="189">
        <v>0</v>
      </c>
      <c r="T295" s="190">
        <f>S295*H295</f>
        <v>0</v>
      </c>
      <c r="U295" s="36"/>
      <c r="V295" s="36"/>
      <c r="W295" s="36"/>
      <c r="X295" s="36"/>
      <c r="Y295" s="36"/>
      <c r="Z295" s="36"/>
      <c r="AA295" s="36"/>
      <c r="AB295" s="36"/>
      <c r="AC295" s="36"/>
      <c r="AD295" s="36"/>
      <c r="AE295" s="36"/>
      <c r="AR295" s="191" t="s">
        <v>542</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78</v>
      </c>
      <c r="BK295" s="192">
        <f>ROUND(I295*H295,2)</f>
        <v>0</v>
      </c>
      <c r="BL295" s="19" t="s">
        <v>542</v>
      </c>
      <c r="BM295" s="191" t="s">
        <v>4068</v>
      </c>
    </row>
    <row r="296" spans="1:65" s="14" customFormat="1" ht="10.199999999999999">
      <c r="B296" s="209"/>
      <c r="C296" s="210"/>
      <c r="D296" s="200" t="s">
        <v>154</v>
      </c>
      <c r="E296" s="211" t="s">
        <v>19</v>
      </c>
      <c r="F296" s="212" t="s">
        <v>4069</v>
      </c>
      <c r="G296" s="210"/>
      <c r="H296" s="213">
        <v>130</v>
      </c>
      <c r="I296" s="214"/>
      <c r="J296" s="210"/>
      <c r="K296" s="210"/>
      <c r="L296" s="215"/>
      <c r="M296" s="216"/>
      <c r="N296" s="217"/>
      <c r="O296" s="217"/>
      <c r="P296" s="217"/>
      <c r="Q296" s="217"/>
      <c r="R296" s="217"/>
      <c r="S296" s="217"/>
      <c r="T296" s="218"/>
      <c r="AT296" s="219" t="s">
        <v>154</v>
      </c>
      <c r="AU296" s="219" t="s">
        <v>78</v>
      </c>
      <c r="AV296" s="14" t="s">
        <v>78</v>
      </c>
      <c r="AW296" s="14" t="s">
        <v>31</v>
      </c>
      <c r="AX296" s="14" t="s">
        <v>69</v>
      </c>
      <c r="AY296" s="219" t="s">
        <v>144</v>
      </c>
    </row>
    <row r="297" spans="1:65" s="15" customFormat="1" ht="10.199999999999999">
      <c r="B297" s="220"/>
      <c r="C297" s="221"/>
      <c r="D297" s="200" t="s">
        <v>154</v>
      </c>
      <c r="E297" s="222" t="s">
        <v>19</v>
      </c>
      <c r="F297" s="223" t="s">
        <v>158</v>
      </c>
      <c r="G297" s="221"/>
      <c r="H297" s="224">
        <v>130</v>
      </c>
      <c r="I297" s="225"/>
      <c r="J297" s="221"/>
      <c r="K297" s="221"/>
      <c r="L297" s="226"/>
      <c r="M297" s="227"/>
      <c r="N297" s="228"/>
      <c r="O297" s="228"/>
      <c r="P297" s="228"/>
      <c r="Q297" s="228"/>
      <c r="R297" s="228"/>
      <c r="S297" s="228"/>
      <c r="T297" s="229"/>
      <c r="AT297" s="230" t="s">
        <v>154</v>
      </c>
      <c r="AU297" s="230" t="s">
        <v>78</v>
      </c>
      <c r="AV297" s="15" t="s">
        <v>106</v>
      </c>
      <c r="AW297" s="15" t="s">
        <v>31</v>
      </c>
      <c r="AX297" s="15" t="s">
        <v>74</v>
      </c>
      <c r="AY297" s="230" t="s">
        <v>144</v>
      </c>
    </row>
    <row r="298" spans="1:65" s="2" customFormat="1" ht="16.5" customHeight="1">
      <c r="A298" s="36"/>
      <c r="B298" s="37"/>
      <c r="C298" s="180" t="s">
        <v>966</v>
      </c>
      <c r="D298" s="180" t="s">
        <v>146</v>
      </c>
      <c r="E298" s="181" t="s">
        <v>4070</v>
      </c>
      <c r="F298" s="182" t="s">
        <v>4071</v>
      </c>
      <c r="G298" s="183" t="s">
        <v>653</v>
      </c>
      <c r="H298" s="184">
        <v>54</v>
      </c>
      <c r="I298" s="185"/>
      <c r="J298" s="186">
        <f>ROUND(I298*H298,2)</f>
        <v>0</v>
      </c>
      <c r="K298" s="182" t="s">
        <v>3806</v>
      </c>
      <c r="L298" s="41"/>
      <c r="M298" s="187" t="s">
        <v>19</v>
      </c>
      <c r="N298" s="188" t="s">
        <v>41</v>
      </c>
      <c r="O298" s="66"/>
      <c r="P298" s="189">
        <f>O298*H298</f>
        <v>0</v>
      </c>
      <c r="Q298" s="189">
        <v>0</v>
      </c>
      <c r="R298" s="189">
        <f>Q298*H298</f>
        <v>0</v>
      </c>
      <c r="S298" s="189">
        <v>0</v>
      </c>
      <c r="T298" s="190">
        <f>S298*H298</f>
        <v>0</v>
      </c>
      <c r="U298" s="36"/>
      <c r="V298" s="36"/>
      <c r="W298" s="36"/>
      <c r="X298" s="36"/>
      <c r="Y298" s="36"/>
      <c r="Z298" s="36"/>
      <c r="AA298" s="36"/>
      <c r="AB298" s="36"/>
      <c r="AC298" s="36"/>
      <c r="AD298" s="36"/>
      <c r="AE298" s="36"/>
      <c r="AR298" s="191" t="s">
        <v>542</v>
      </c>
      <c r="AT298" s="191" t="s">
        <v>146</v>
      </c>
      <c r="AU298" s="191" t="s">
        <v>78</v>
      </c>
      <c r="AY298" s="19" t="s">
        <v>144</v>
      </c>
      <c r="BE298" s="192">
        <f>IF(N298="základní",J298,0)</f>
        <v>0</v>
      </c>
      <c r="BF298" s="192">
        <f>IF(N298="snížená",J298,0)</f>
        <v>0</v>
      </c>
      <c r="BG298" s="192">
        <f>IF(N298="zákl. přenesená",J298,0)</f>
        <v>0</v>
      </c>
      <c r="BH298" s="192">
        <f>IF(N298="sníž. přenesená",J298,0)</f>
        <v>0</v>
      </c>
      <c r="BI298" s="192">
        <f>IF(N298="nulová",J298,0)</f>
        <v>0</v>
      </c>
      <c r="BJ298" s="19" t="s">
        <v>78</v>
      </c>
      <c r="BK298" s="192">
        <f>ROUND(I298*H298,2)</f>
        <v>0</v>
      </c>
      <c r="BL298" s="19" t="s">
        <v>542</v>
      </c>
      <c r="BM298" s="191" t="s">
        <v>4072</v>
      </c>
    </row>
    <row r="299" spans="1:65" s="2" customFormat="1" ht="16.5" customHeight="1">
      <c r="A299" s="36"/>
      <c r="B299" s="37"/>
      <c r="C299" s="180" t="s">
        <v>974</v>
      </c>
      <c r="D299" s="180" t="s">
        <v>146</v>
      </c>
      <c r="E299" s="181" t="s">
        <v>4073</v>
      </c>
      <c r="F299" s="182" t="s">
        <v>4074</v>
      </c>
      <c r="G299" s="183" t="s">
        <v>653</v>
      </c>
      <c r="H299" s="184">
        <v>46</v>
      </c>
      <c r="I299" s="185"/>
      <c r="J299" s="186">
        <f>ROUND(I299*H299,2)</f>
        <v>0</v>
      </c>
      <c r="K299" s="182" t="s">
        <v>3806</v>
      </c>
      <c r="L299" s="41"/>
      <c r="M299" s="187" t="s">
        <v>19</v>
      </c>
      <c r="N299" s="188" t="s">
        <v>41</v>
      </c>
      <c r="O299" s="66"/>
      <c r="P299" s="189">
        <f>O299*H299</f>
        <v>0</v>
      </c>
      <c r="Q299" s="189">
        <v>1.2999999999999999E-4</v>
      </c>
      <c r="R299" s="189">
        <f>Q299*H299</f>
        <v>5.9799999999999992E-3</v>
      </c>
      <c r="S299" s="189">
        <v>0</v>
      </c>
      <c r="T299" s="190">
        <f>S299*H299</f>
        <v>0</v>
      </c>
      <c r="U299" s="36"/>
      <c r="V299" s="36"/>
      <c r="W299" s="36"/>
      <c r="X299" s="36"/>
      <c r="Y299" s="36"/>
      <c r="Z299" s="36"/>
      <c r="AA299" s="36"/>
      <c r="AB299" s="36"/>
      <c r="AC299" s="36"/>
      <c r="AD299" s="36"/>
      <c r="AE299" s="36"/>
      <c r="AR299" s="191" t="s">
        <v>542</v>
      </c>
      <c r="AT299" s="191" t="s">
        <v>146</v>
      </c>
      <c r="AU299" s="191" t="s">
        <v>78</v>
      </c>
      <c r="AY299" s="19" t="s">
        <v>144</v>
      </c>
      <c r="BE299" s="192">
        <f>IF(N299="základní",J299,0)</f>
        <v>0</v>
      </c>
      <c r="BF299" s="192">
        <f>IF(N299="snížená",J299,0)</f>
        <v>0</v>
      </c>
      <c r="BG299" s="192">
        <f>IF(N299="zákl. přenesená",J299,0)</f>
        <v>0</v>
      </c>
      <c r="BH299" s="192">
        <f>IF(N299="sníž. přenesená",J299,0)</f>
        <v>0</v>
      </c>
      <c r="BI299" s="192">
        <f>IF(N299="nulová",J299,0)</f>
        <v>0</v>
      </c>
      <c r="BJ299" s="19" t="s">
        <v>78</v>
      </c>
      <c r="BK299" s="192">
        <f>ROUND(I299*H299,2)</f>
        <v>0</v>
      </c>
      <c r="BL299" s="19" t="s">
        <v>542</v>
      </c>
      <c r="BM299" s="191" t="s">
        <v>4075</v>
      </c>
    </row>
    <row r="300" spans="1:65" s="2" customFormat="1" ht="16.5" customHeight="1">
      <c r="A300" s="36"/>
      <c r="B300" s="37"/>
      <c r="C300" s="180" t="s">
        <v>980</v>
      </c>
      <c r="D300" s="180" t="s">
        <v>146</v>
      </c>
      <c r="E300" s="181" t="s">
        <v>4076</v>
      </c>
      <c r="F300" s="182" t="s">
        <v>4077</v>
      </c>
      <c r="G300" s="183" t="s">
        <v>4078</v>
      </c>
      <c r="H300" s="184">
        <v>4</v>
      </c>
      <c r="I300" s="185"/>
      <c r="J300" s="186">
        <f>ROUND(I300*H300,2)</f>
        <v>0</v>
      </c>
      <c r="K300" s="182" t="s">
        <v>3806</v>
      </c>
      <c r="L300" s="41"/>
      <c r="M300" s="187" t="s">
        <v>19</v>
      </c>
      <c r="N300" s="188" t="s">
        <v>41</v>
      </c>
      <c r="O300" s="66"/>
      <c r="P300" s="189">
        <f>O300*H300</f>
        <v>0</v>
      </c>
      <c r="Q300" s="189">
        <v>2.5000000000000001E-4</v>
      </c>
      <c r="R300" s="189">
        <f>Q300*H300</f>
        <v>1E-3</v>
      </c>
      <c r="S300" s="189">
        <v>0</v>
      </c>
      <c r="T300" s="190">
        <f>S300*H300</f>
        <v>0</v>
      </c>
      <c r="U300" s="36"/>
      <c r="V300" s="36"/>
      <c r="W300" s="36"/>
      <c r="X300" s="36"/>
      <c r="Y300" s="36"/>
      <c r="Z300" s="36"/>
      <c r="AA300" s="36"/>
      <c r="AB300" s="36"/>
      <c r="AC300" s="36"/>
      <c r="AD300" s="36"/>
      <c r="AE300" s="36"/>
      <c r="AR300" s="191" t="s">
        <v>542</v>
      </c>
      <c r="AT300" s="191" t="s">
        <v>146</v>
      </c>
      <c r="AU300" s="191" t="s">
        <v>78</v>
      </c>
      <c r="AY300" s="19" t="s">
        <v>144</v>
      </c>
      <c r="BE300" s="192">
        <f>IF(N300="základní",J300,0)</f>
        <v>0</v>
      </c>
      <c r="BF300" s="192">
        <f>IF(N300="snížená",J300,0)</f>
        <v>0</v>
      </c>
      <c r="BG300" s="192">
        <f>IF(N300="zákl. přenesená",J300,0)</f>
        <v>0</v>
      </c>
      <c r="BH300" s="192">
        <f>IF(N300="sníž. přenesená",J300,0)</f>
        <v>0</v>
      </c>
      <c r="BI300" s="192">
        <f>IF(N300="nulová",J300,0)</f>
        <v>0</v>
      </c>
      <c r="BJ300" s="19" t="s">
        <v>78</v>
      </c>
      <c r="BK300" s="192">
        <f>ROUND(I300*H300,2)</f>
        <v>0</v>
      </c>
      <c r="BL300" s="19" t="s">
        <v>542</v>
      </c>
      <c r="BM300" s="191" t="s">
        <v>4079</v>
      </c>
    </row>
    <row r="301" spans="1:65" s="14" customFormat="1" ht="10.199999999999999">
      <c r="B301" s="209"/>
      <c r="C301" s="210"/>
      <c r="D301" s="200" t="s">
        <v>154</v>
      </c>
      <c r="E301" s="211" t="s">
        <v>19</v>
      </c>
      <c r="F301" s="212" t="s">
        <v>3891</v>
      </c>
      <c r="G301" s="210"/>
      <c r="H301" s="213">
        <v>2</v>
      </c>
      <c r="I301" s="214"/>
      <c r="J301" s="210"/>
      <c r="K301" s="210"/>
      <c r="L301" s="215"/>
      <c r="M301" s="216"/>
      <c r="N301" s="217"/>
      <c r="O301" s="217"/>
      <c r="P301" s="217"/>
      <c r="Q301" s="217"/>
      <c r="R301" s="217"/>
      <c r="S301" s="217"/>
      <c r="T301" s="218"/>
      <c r="AT301" s="219" t="s">
        <v>154</v>
      </c>
      <c r="AU301" s="219" t="s">
        <v>78</v>
      </c>
      <c r="AV301" s="14" t="s">
        <v>78</v>
      </c>
      <c r="AW301" s="14" t="s">
        <v>31</v>
      </c>
      <c r="AX301" s="14" t="s">
        <v>69</v>
      </c>
      <c r="AY301" s="219" t="s">
        <v>144</v>
      </c>
    </row>
    <row r="302" spans="1:65" s="14" customFormat="1" ht="10.199999999999999">
      <c r="B302" s="209"/>
      <c r="C302" s="210"/>
      <c r="D302" s="200" t="s">
        <v>154</v>
      </c>
      <c r="E302" s="211" t="s">
        <v>19</v>
      </c>
      <c r="F302" s="212" t="s">
        <v>3891</v>
      </c>
      <c r="G302" s="210"/>
      <c r="H302" s="213">
        <v>2</v>
      </c>
      <c r="I302" s="214"/>
      <c r="J302" s="210"/>
      <c r="K302" s="210"/>
      <c r="L302" s="215"/>
      <c r="M302" s="216"/>
      <c r="N302" s="217"/>
      <c r="O302" s="217"/>
      <c r="P302" s="217"/>
      <c r="Q302" s="217"/>
      <c r="R302" s="217"/>
      <c r="S302" s="217"/>
      <c r="T302" s="218"/>
      <c r="AT302" s="219" t="s">
        <v>154</v>
      </c>
      <c r="AU302" s="219" t="s">
        <v>78</v>
      </c>
      <c r="AV302" s="14" t="s">
        <v>78</v>
      </c>
      <c r="AW302" s="14" t="s">
        <v>31</v>
      </c>
      <c r="AX302" s="14" t="s">
        <v>69</v>
      </c>
      <c r="AY302" s="219" t="s">
        <v>144</v>
      </c>
    </row>
    <row r="303" spans="1:65" s="15" customFormat="1" ht="10.199999999999999">
      <c r="B303" s="220"/>
      <c r="C303" s="221"/>
      <c r="D303" s="200" t="s">
        <v>154</v>
      </c>
      <c r="E303" s="222" t="s">
        <v>19</v>
      </c>
      <c r="F303" s="223" t="s">
        <v>158</v>
      </c>
      <c r="G303" s="221"/>
      <c r="H303" s="224">
        <v>4</v>
      </c>
      <c r="I303" s="225"/>
      <c r="J303" s="221"/>
      <c r="K303" s="221"/>
      <c r="L303" s="226"/>
      <c r="M303" s="227"/>
      <c r="N303" s="228"/>
      <c r="O303" s="228"/>
      <c r="P303" s="228"/>
      <c r="Q303" s="228"/>
      <c r="R303" s="228"/>
      <c r="S303" s="228"/>
      <c r="T303" s="229"/>
      <c r="AT303" s="230" t="s">
        <v>154</v>
      </c>
      <c r="AU303" s="230" t="s">
        <v>78</v>
      </c>
      <c r="AV303" s="15" t="s">
        <v>106</v>
      </c>
      <c r="AW303" s="15" t="s">
        <v>31</v>
      </c>
      <c r="AX303" s="15" t="s">
        <v>74</v>
      </c>
      <c r="AY303" s="230" t="s">
        <v>144</v>
      </c>
    </row>
    <row r="304" spans="1:65" s="2" customFormat="1" ht="16.5" customHeight="1">
      <c r="A304" s="36"/>
      <c r="B304" s="37"/>
      <c r="C304" s="180" t="s">
        <v>985</v>
      </c>
      <c r="D304" s="180" t="s">
        <v>146</v>
      </c>
      <c r="E304" s="181" t="s">
        <v>4080</v>
      </c>
      <c r="F304" s="182" t="s">
        <v>4081</v>
      </c>
      <c r="G304" s="183" t="s">
        <v>653</v>
      </c>
      <c r="H304" s="184">
        <v>4</v>
      </c>
      <c r="I304" s="185"/>
      <c r="J304" s="186">
        <f>ROUND(I304*H304,2)</f>
        <v>0</v>
      </c>
      <c r="K304" s="182" t="s">
        <v>3806</v>
      </c>
      <c r="L304" s="41"/>
      <c r="M304" s="187" t="s">
        <v>19</v>
      </c>
      <c r="N304" s="188" t="s">
        <v>41</v>
      </c>
      <c r="O304" s="66"/>
      <c r="P304" s="189">
        <f>O304*H304</f>
        <v>0</v>
      </c>
      <c r="Q304" s="189">
        <v>2.2000000000000001E-4</v>
      </c>
      <c r="R304" s="189">
        <f>Q304*H304</f>
        <v>8.8000000000000003E-4</v>
      </c>
      <c r="S304" s="189">
        <v>0</v>
      </c>
      <c r="T304" s="190">
        <f>S304*H304</f>
        <v>0</v>
      </c>
      <c r="U304" s="36"/>
      <c r="V304" s="36"/>
      <c r="W304" s="36"/>
      <c r="X304" s="36"/>
      <c r="Y304" s="36"/>
      <c r="Z304" s="36"/>
      <c r="AA304" s="36"/>
      <c r="AB304" s="36"/>
      <c r="AC304" s="36"/>
      <c r="AD304" s="36"/>
      <c r="AE304" s="36"/>
      <c r="AR304" s="191" t="s">
        <v>542</v>
      </c>
      <c r="AT304" s="191" t="s">
        <v>146</v>
      </c>
      <c r="AU304" s="191" t="s">
        <v>78</v>
      </c>
      <c r="AY304" s="19" t="s">
        <v>144</v>
      </c>
      <c r="BE304" s="192">
        <f>IF(N304="základní",J304,0)</f>
        <v>0</v>
      </c>
      <c r="BF304" s="192">
        <f>IF(N304="snížená",J304,0)</f>
        <v>0</v>
      </c>
      <c r="BG304" s="192">
        <f>IF(N304="zákl. přenesená",J304,0)</f>
        <v>0</v>
      </c>
      <c r="BH304" s="192">
        <f>IF(N304="sníž. přenesená",J304,0)</f>
        <v>0</v>
      </c>
      <c r="BI304" s="192">
        <f>IF(N304="nulová",J304,0)</f>
        <v>0</v>
      </c>
      <c r="BJ304" s="19" t="s">
        <v>78</v>
      </c>
      <c r="BK304" s="192">
        <f>ROUND(I304*H304,2)</f>
        <v>0</v>
      </c>
      <c r="BL304" s="19" t="s">
        <v>542</v>
      </c>
      <c r="BM304" s="191" t="s">
        <v>4082</v>
      </c>
    </row>
    <row r="305" spans="1:65" s="14" customFormat="1" ht="10.199999999999999">
      <c r="B305" s="209"/>
      <c r="C305" s="210"/>
      <c r="D305" s="200" t="s">
        <v>154</v>
      </c>
      <c r="E305" s="211" t="s">
        <v>19</v>
      </c>
      <c r="F305" s="212" t="s">
        <v>4083</v>
      </c>
      <c r="G305" s="210"/>
      <c r="H305" s="213">
        <v>4</v>
      </c>
      <c r="I305" s="214"/>
      <c r="J305" s="210"/>
      <c r="K305" s="210"/>
      <c r="L305" s="215"/>
      <c r="M305" s="216"/>
      <c r="N305" s="217"/>
      <c r="O305" s="217"/>
      <c r="P305" s="217"/>
      <c r="Q305" s="217"/>
      <c r="R305" s="217"/>
      <c r="S305" s="217"/>
      <c r="T305" s="218"/>
      <c r="AT305" s="219" t="s">
        <v>154</v>
      </c>
      <c r="AU305" s="219" t="s">
        <v>78</v>
      </c>
      <c r="AV305" s="14" t="s">
        <v>78</v>
      </c>
      <c r="AW305" s="14" t="s">
        <v>31</v>
      </c>
      <c r="AX305" s="14" t="s">
        <v>69</v>
      </c>
      <c r="AY305" s="219" t="s">
        <v>144</v>
      </c>
    </row>
    <row r="306" spans="1:65" s="15" customFormat="1" ht="10.199999999999999">
      <c r="B306" s="220"/>
      <c r="C306" s="221"/>
      <c r="D306" s="200" t="s">
        <v>154</v>
      </c>
      <c r="E306" s="222" t="s">
        <v>19</v>
      </c>
      <c r="F306" s="223" t="s">
        <v>158</v>
      </c>
      <c r="G306" s="221"/>
      <c r="H306" s="224">
        <v>4</v>
      </c>
      <c r="I306" s="225"/>
      <c r="J306" s="221"/>
      <c r="K306" s="221"/>
      <c r="L306" s="226"/>
      <c r="M306" s="227"/>
      <c r="N306" s="228"/>
      <c r="O306" s="228"/>
      <c r="P306" s="228"/>
      <c r="Q306" s="228"/>
      <c r="R306" s="228"/>
      <c r="S306" s="228"/>
      <c r="T306" s="229"/>
      <c r="AT306" s="230" t="s">
        <v>154</v>
      </c>
      <c r="AU306" s="230" t="s">
        <v>78</v>
      </c>
      <c r="AV306" s="15" t="s">
        <v>106</v>
      </c>
      <c r="AW306" s="15" t="s">
        <v>31</v>
      </c>
      <c r="AX306" s="15" t="s">
        <v>74</v>
      </c>
      <c r="AY306" s="230" t="s">
        <v>144</v>
      </c>
    </row>
    <row r="307" spans="1:65" s="2" customFormat="1" ht="16.5" customHeight="1">
      <c r="A307" s="36"/>
      <c r="B307" s="37"/>
      <c r="C307" s="180" t="s">
        <v>990</v>
      </c>
      <c r="D307" s="180" t="s">
        <v>146</v>
      </c>
      <c r="E307" s="181" t="s">
        <v>4084</v>
      </c>
      <c r="F307" s="182" t="s">
        <v>4085</v>
      </c>
      <c r="G307" s="183" t="s">
        <v>653</v>
      </c>
      <c r="H307" s="184">
        <v>2</v>
      </c>
      <c r="I307" s="185"/>
      <c r="J307" s="186">
        <f>ROUND(I307*H307,2)</f>
        <v>0</v>
      </c>
      <c r="K307" s="182" t="s">
        <v>150</v>
      </c>
      <c r="L307" s="41"/>
      <c r="M307" s="187" t="s">
        <v>19</v>
      </c>
      <c r="N307" s="188" t="s">
        <v>40</v>
      </c>
      <c r="O307" s="66"/>
      <c r="P307" s="189">
        <f>O307*H307</f>
        <v>0</v>
      </c>
      <c r="Q307" s="189">
        <v>5.1999999999999995E-4</v>
      </c>
      <c r="R307" s="189">
        <f>Q307*H307</f>
        <v>1.0399999999999999E-3</v>
      </c>
      <c r="S307" s="189">
        <v>0</v>
      </c>
      <c r="T307" s="190">
        <f>S307*H307</f>
        <v>0</v>
      </c>
      <c r="U307" s="36"/>
      <c r="V307" s="36"/>
      <c r="W307" s="36"/>
      <c r="X307" s="36"/>
      <c r="Y307" s="36"/>
      <c r="Z307" s="36"/>
      <c r="AA307" s="36"/>
      <c r="AB307" s="36"/>
      <c r="AC307" s="36"/>
      <c r="AD307" s="36"/>
      <c r="AE307" s="36"/>
      <c r="AR307" s="191" t="s">
        <v>542</v>
      </c>
      <c r="AT307" s="191" t="s">
        <v>146</v>
      </c>
      <c r="AU307" s="191" t="s">
        <v>78</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542</v>
      </c>
      <c r="BM307" s="191" t="s">
        <v>4086</v>
      </c>
    </row>
    <row r="308" spans="1:65" s="2" customFormat="1" ht="10.199999999999999">
      <c r="A308" s="36"/>
      <c r="B308" s="37"/>
      <c r="C308" s="38"/>
      <c r="D308" s="193" t="s">
        <v>152</v>
      </c>
      <c r="E308" s="38"/>
      <c r="F308" s="194" t="s">
        <v>4087</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78</v>
      </c>
    </row>
    <row r="309" spans="1:65" s="14" customFormat="1" ht="10.199999999999999">
      <c r="B309" s="209"/>
      <c r="C309" s="210"/>
      <c r="D309" s="200" t="s">
        <v>154</v>
      </c>
      <c r="E309" s="211" t="s">
        <v>19</v>
      </c>
      <c r="F309" s="212" t="s">
        <v>3891</v>
      </c>
      <c r="G309" s="210"/>
      <c r="H309" s="213">
        <v>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5" customFormat="1" ht="10.199999999999999">
      <c r="B310" s="220"/>
      <c r="C310" s="221"/>
      <c r="D310" s="200" t="s">
        <v>154</v>
      </c>
      <c r="E310" s="222" t="s">
        <v>19</v>
      </c>
      <c r="F310" s="223" t="s">
        <v>158</v>
      </c>
      <c r="G310" s="221"/>
      <c r="H310" s="224">
        <v>2</v>
      </c>
      <c r="I310" s="225"/>
      <c r="J310" s="221"/>
      <c r="K310" s="221"/>
      <c r="L310" s="226"/>
      <c r="M310" s="227"/>
      <c r="N310" s="228"/>
      <c r="O310" s="228"/>
      <c r="P310" s="228"/>
      <c r="Q310" s="228"/>
      <c r="R310" s="228"/>
      <c r="S310" s="228"/>
      <c r="T310" s="229"/>
      <c r="AT310" s="230" t="s">
        <v>154</v>
      </c>
      <c r="AU310" s="230" t="s">
        <v>78</v>
      </c>
      <c r="AV310" s="15" t="s">
        <v>106</v>
      </c>
      <c r="AW310" s="15" t="s">
        <v>31</v>
      </c>
      <c r="AX310" s="15" t="s">
        <v>74</v>
      </c>
      <c r="AY310" s="230" t="s">
        <v>144</v>
      </c>
    </row>
    <row r="311" spans="1:65" s="2" customFormat="1" ht="16.5" customHeight="1">
      <c r="A311" s="36"/>
      <c r="B311" s="37"/>
      <c r="C311" s="180" t="s">
        <v>998</v>
      </c>
      <c r="D311" s="180" t="s">
        <v>146</v>
      </c>
      <c r="E311" s="181" t="s">
        <v>4088</v>
      </c>
      <c r="F311" s="182" t="s">
        <v>4089</v>
      </c>
      <c r="G311" s="183" t="s">
        <v>653</v>
      </c>
      <c r="H311" s="184">
        <v>2</v>
      </c>
      <c r="I311" s="185"/>
      <c r="J311" s="186">
        <f>ROUND(I311*H311,2)</f>
        <v>0</v>
      </c>
      <c r="K311" s="182" t="s">
        <v>150</v>
      </c>
      <c r="L311" s="41"/>
      <c r="M311" s="187" t="s">
        <v>19</v>
      </c>
      <c r="N311" s="188" t="s">
        <v>40</v>
      </c>
      <c r="O311" s="66"/>
      <c r="P311" s="189">
        <f>O311*H311</f>
        <v>0</v>
      </c>
      <c r="Q311" s="189">
        <v>5.0000000000000001E-4</v>
      </c>
      <c r="R311" s="189">
        <f>Q311*H311</f>
        <v>1E-3</v>
      </c>
      <c r="S311" s="189">
        <v>0</v>
      </c>
      <c r="T311" s="190">
        <f>S311*H311</f>
        <v>0</v>
      </c>
      <c r="U311" s="36"/>
      <c r="V311" s="36"/>
      <c r="W311" s="36"/>
      <c r="X311" s="36"/>
      <c r="Y311" s="36"/>
      <c r="Z311" s="36"/>
      <c r="AA311" s="36"/>
      <c r="AB311" s="36"/>
      <c r="AC311" s="36"/>
      <c r="AD311" s="36"/>
      <c r="AE311" s="36"/>
      <c r="AR311" s="191" t="s">
        <v>542</v>
      </c>
      <c r="AT311" s="191" t="s">
        <v>146</v>
      </c>
      <c r="AU311" s="191" t="s">
        <v>78</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542</v>
      </c>
      <c r="BM311" s="191" t="s">
        <v>4090</v>
      </c>
    </row>
    <row r="312" spans="1:65" s="2" customFormat="1" ht="10.199999999999999">
      <c r="A312" s="36"/>
      <c r="B312" s="37"/>
      <c r="C312" s="38"/>
      <c r="D312" s="193" t="s">
        <v>152</v>
      </c>
      <c r="E312" s="38"/>
      <c r="F312" s="194" t="s">
        <v>4091</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78</v>
      </c>
    </row>
    <row r="313" spans="1:65" s="14" customFormat="1" ht="10.199999999999999">
      <c r="B313" s="209"/>
      <c r="C313" s="210"/>
      <c r="D313" s="200" t="s">
        <v>154</v>
      </c>
      <c r="E313" s="211" t="s">
        <v>19</v>
      </c>
      <c r="F313" s="212" t="s">
        <v>3891</v>
      </c>
      <c r="G313" s="210"/>
      <c r="H313" s="213">
        <v>2</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ht="10.199999999999999">
      <c r="B314" s="220"/>
      <c r="C314" s="221"/>
      <c r="D314" s="200" t="s">
        <v>154</v>
      </c>
      <c r="E314" s="222" t="s">
        <v>19</v>
      </c>
      <c r="F314" s="223" t="s">
        <v>158</v>
      </c>
      <c r="G314" s="221"/>
      <c r="H314" s="224">
        <v>2</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16.5" customHeight="1">
      <c r="A315" s="36"/>
      <c r="B315" s="37"/>
      <c r="C315" s="180" t="s">
        <v>1005</v>
      </c>
      <c r="D315" s="180" t="s">
        <v>146</v>
      </c>
      <c r="E315" s="181" t="s">
        <v>4092</v>
      </c>
      <c r="F315" s="182" t="s">
        <v>4093</v>
      </c>
      <c r="G315" s="183" t="s">
        <v>653</v>
      </c>
      <c r="H315" s="184">
        <v>2</v>
      </c>
      <c r="I315" s="185"/>
      <c r="J315" s="186">
        <f>ROUND(I315*H315,2)</f>
        <v>0</v>
      </c>
      <c r="K315" s="182" t="s">
        <v>150</v>
      </c>
      <c r="L315" s="41"/>
      <c r="M315" s="187" t="s">
        <v>19</v>
      </c>
      <c r="N315" s="188" t="s">
        <v>40</v>
      </c>
      <c r="O315" s="66"/>
      <c r="P315" s="189">
        <f>O315*H315</f>
        <v>0</v>
      </c>
      <c r="Q315" s="189">
        <v>2.9E-4</v>
      </c>
      <c r="R315" s="189">
        <f>Q315*H315</f>
        <v>5.8E-4</v>
      </c>
      <c r="S315" s="189">
        <v>0</v>
      </c>
      <c r="T315" s="190">
        <f>S315*H315</f>
        <v>0</v>
      </c>
      <c r="U315" s="36"/>
      <c r="V315" s="36"/>
      <c r="W315" s="36"/>
      <c r="X315" s="36"/>
      <c r="Y315" s="36"/>
      <c r="Z315" s="36"/>
      <c r="AA315" s="36"/>
      <c r="AB315" s="36"/>
      <c r="AC315" s="36"/>
      <c r="AD315" s="36"/>
      <c r="AE315" s="36"/>
      <c r="AR315" s="191" t="s">
        <v>542</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542</v>
      </c>
      <c r="BM315" s="191" t="s">
        <v>4094</v>
      </c>
    </row>
    <row r="316" spans="1:65" s="2" customFormat="1" ht="10.199999999999999">
      <c r="A316" s="36"/>
      <c r="B316" s="37"/>
      <c r="C316" s="38"/>
      <c r="D316" s="193" t="s">
        <v>152</v>
      </c>
      <c r="E316" s="38"/>
      <c r="F316" s="194" t="s">
        <v>4095</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4" customFormat="1" ht="10.199999999999999">
      <c r="B317" s="209"/>
      <c r="C317" s="210"/>
      <c r="D317" s="200" t="s">
        <v>154</v>
      </c>
      <c r="E317" s="211" t="s">
        <v>19</v>
      </c>
      <c r="F317" s="212" t="s">
        <v>3891</v>
      </c>
      <c r="G317" s="210"/>
      <c r="H317" s="213">
        <v>2</v>
      </c>
      <c r="I317" s="214"/>
      <c r="J317" s="210"/>
      <c r="K317" s="210"/>
      <c r="L317" s="215"/>
      <c r="M317" s="216"/>
      <c r="N317" s="217"/>
      <c r="O317" s="217"/>
      <c r="P317" s="217"/>
      <c r="Q317" s="217"/>
      <c r="R317" s="217"/>
      <c r="S317" s="217"/>
      <c r="T317" s="218"/>
      <c r="AT317" s="219" t="s">
        <v>154</v>
      </c>
      <c r="AU317" s="219" t="s">
        <v>78</v>
      </c>
      <c r="AV317" s="14" t="s">
        <v>78</v>
      </c>
      <c r="AW317" s="14" t="s">
        <v>31</v>
      </c>
      <c r="AX317" s="14" t="s">
        <v>69</v>
      </c>
      <c r="AY317" s="219" t="s">
        <v>144</v>
      </c>
    </row>
    <row r="318" spans="1:65" s="15" customFormat="1" ht="10.199999999999999">
      <c r="B318" s="220"/>
      <c r="C318" s="221"/>
      <c r="D318" s="200" t="s">
        <v>154</v>
      </c>
      <c r="E318" s="222" t="s">
        <v>19</v>
      </c>
      <c r="F318" s="223" t="s">
        <v>158</v>
      </c>
      <c r="G318" s="221"/>
      <c r="H318" s="224">
        <v>2</v>
      </c>
      <c r="I318" s="225"/>
      <c r="J318" s="221"/>
      <c r="K318" s="221"/>
      <c r="L318" s="226"/>
      <c r="M318" s="227"/>
      <c r="N318" s="228"/>
      <c r="O318" s="228"/>
      <c r="P318" s="228"/>
      <c r="Q318" s="228"/>
      <c r="R318" s="228"/>
      <c r="S318" s="228"/>
      <c r="T318" s="229"/>
      <c r="AT318" s="230" t="s">
        <v>154</v>
      </c>
      <c r="AU318" s="230" t="s">
        <v>78</v>
      </c>
      <c r="AV318" s="15" t="s">
        <v>106</v>
      </c>
      <c r="AW318" s="15" t="s">
        <v>31</v>
      </c>
      <c r="AX318" s="15" t="s">
        <v>74</v>
      </c>
      <c r="AY318" s="230" t="s">
        <v>144</v>
      </c>
    </row>
    <row r="319" spans="1:65" s="2" customFormat="1" ht="16.5" customHeight="1">
      <c r="A319" s="36"/>
      <c r="B319" s="37"/>
      <c r="C319" s="180" t="s">
        <v>1010</v>
      </c>
      <c r="D319" s="180" t="s">
        <v>146</v>
      </c>
      <c r="E319" s="181" t="s">
        <v>4096</v>
      </c>
      <c r="F319" s="182" t="s">
        <v>4097</v>
      </c>
      <c r="G319" s="183" t="s">
        <v>653</v>
      </c>
      <c r="H319" s="184">
        <v>2</v>
      </c>
      <c r="I319" s="185"/>
      <c r="J319" s="186">
        <f>ROUND(I319*H319,2)</f>
        <v>0</v>
      </c>
      <c r="K319" s="182" t="s">
        <v>3806</v>
      </c>
      <c r="L319" s="41"/>
      <c r="M319" s="187" t="s">
        <v>19</v>
      </c>
      <c r="N319" s="188" t="s">
        <v>41</v>
      </c>
      <c r="O319" s="66"/>
      <c r="P319" s="189">
        <f>O319*H319</f>
        <v>0</v>
      </c>
      <c r="Q319" s="189">
        <v>3.4000000000000002E-4</v>
      </c>
      <c r="R319" s="189">
        <f>Q319*H319</f>
        <v>6.8000000000000005E-4</v>
      </c>
      <c r="S319" s="189">
        <v>0</v>
      </c>
      <c r="T319" s="190">
        <f>S319*H319</f>
        <v>0</v>
      </c>
      <c r="U319" s="36"/>
      <c r="V319" s="36"/>
      <c r="W319" s="36"/>
      <c r="X319" s="36"/>
      <c r="Y319" s="36"/>
      <c r="Z319" s="36"/>
      <c r="AA319" s="36"/>
      <c r="AB319" s="36"/>
      <c r="AC319" s="36"/>
      <c r="AD319" s="36"/>
      <c r="AE319" s="36"/>
      <c r="AR319" s="191" t="s">
        <v>542</v>
      </c>
      <c r="AT319" s="191" t="s">
        <v>146</v>
      </c>
      <c r="AU319" s="191" t="s">
        <v>78</v>
      </c>
      <c r="AY319" s="19" t="s">
        <v>144</v>
      </c>
      <c r="BE319" s="192">
        <f>IF(N319="základní",J319,0)</f>
        <v>0</v>
      </c>
      <c r="BF319" s="192">
        <f>IF(N319="snížená",J319,0)</f>
        <v>0</v>
      </c>
      <c r="BG319" s="192">
        <f>IF(N319="zákl. přenesená",J319,0)</f>
        <v>0</v>
      </c>
      <c r="BH319" s="192">
        <f>IF(N319="sníž. přenesená",J319,0)</f>
        <v>0</v>
      </c>
      <c r="BI319" s="192">
        <f>IF(N319="nulová",J319,0)</f>
        <v>0</v>
      </c>
      <c r="BJ319" s="19" t="s">
        <v>78</v>
      </c>
      <c r="BK319" s="192">
        <f>ROUND(I319*H319,2)</f>
        <v>0</v>
      </c>
      <c r="BL319" s="19" t="s">
        <v>542</v>
      </c>
      <c r="BM319" s="191" t="s">
        <v>4098</v>
      </c>
    </row>
    <row r="320" spans="1:65" s="14" customFormat="1" ht="10.199999999999999">
      <c r="B320" s="209"/>
      <c r="C320" s="210"/>
      <c r="D320" s="200" t="s">
        <v>154</v>
      </c>
      <c r="E320" s="211" t="s">
        <v>19</v>
      </c>
      <c r="F320" s="212" t="s">
        <v>3891</v>
      </c>
      <c r="G320" s="210"/>
      <c r="H320" s="213">
        <v>2</v>
      </c>
      <c r="I320" s="214"/>
      <c r="J320" s="210"/>
      <c r="K320" s="210"/>
      <c r="L320" s="215"/>
      <c r="M320" s="216"/>
      <c r="N320" s="217"/>
      <c r="O320" s="217"/>
      <c r="P320" s="217"/>
      <c r="Q320" s="217"/>
      <c r="R320" s="217"/>
      <c r="S320" s="217"/>
      <c r="T320" s="218"/>
      <c r="AT320" s="219" t="s">
        <v>154</v>
      </c>
      <c r="AU320" s="219" t="s">
        <v>78</v>
      </c>
      <c r="AV320" s="14" t="s">
        <v>78</v>
      </c>
      <c r="AW320" s="14" t="s">
        <v>31</v>
      </c>
      <c r="AX320" s="14" t="s">
        <v>69</v>
      </c>
      <c r="AY320" s="219" t="s">
        <v>144</v>
      </c>
    </row>
    <row r="321" spans="1:65" s="15" customFormat="1" ht="10.199999999999999">
      <c r="B321" s="220"/>
      <c r="C321" s="221"/>
      <c r="D321" s="200" t="s">
        <v>154</v>
      </c>
      <c r="E321" s="222" t="s">
        <v>19</v>
      </c>
      <c r="F321" s="223" t="s">
        <v>158</v>
      </c>
      <c r="G321" s="221"/>
      <c r="H321" s="224">
        <v>2</v>
      </c>
      <c r="I321" s="225"/>
      <c r="J321" s="221"/>
      <c r="K321" s="221"/>
      <c r="L321" s="226"/>
      <c r="M321" s="227"/>
      <c r="N321" s="228"/>
      <c r="O321" s="228"/>
      <c r="P321" s="228"/>
      <c r="Q321" s="228"/>
      <c r="R321" s="228"/>
      <c r="S321" s="228"/>
      <c r="T321" s="229"/>
      <c r="AT321" s="230" t="s">
        <v>154</v>
      </c>
      <c r="AU321" s="230" t="s">
        <v>78</v>
      </c>
      <c r="AV321" s="15" t="s">
        <v>106</v>
      </c>
      <c r="AW321" s="15" t="s">
        <v>31</v>
      </c>
      <c r="AX321" s="15" t="s">
        <v>74</v>
      </c>
      <c r="AY321" s="230" t="s">
        <v>144</v>
      </c>
    </row>
    <row r="322" spans="1:65" s="2" customFormat="1" ht="16.5" customHeight="1">
      <c r="A322" s="36"/>
      <c r="B322" s="37"/>
      <c r="C322" s="180" t="s">
        <v>1017</v>
      </c>
      <c r="D322" s="180" t="s">
        <v>146</v>
      </c>
      <c r="E322" s="181" t="s">
        <v>4099</v>
      </c>
      <c r="F322" s="182" t="s">
        <v>4100</v>
      </c>
      <c r="G322" s="183" t="s">
        <v>653</v>
      </c>
      <c r="H322" s="184">
        <v>1</v>
      </c>
      <c r="I322" s="185"/>
      <c r="J322" s="186">
        <f>ROUND(I322*H322,2)</f>
        <v>0</v>
      </c>
      <c r="K322" s="182" t="s">
        <v>150</v>
      </c>
      <c r="L322" s="41"/>
      <c r="M322" s="187" t="s">
        <v>19</v>
      </c>
      <c r="N322" s="188" t="s">
        <v>40</v>
      </c>
      <c r="O322" s="66"/>
      <c r="P322" s="189">
        <f>O322*H322</f>
        <v>0</v>
      </c>
      <c r="Q322" s="189">
        <v>6.9999999999999999E-4</v>
      </c>
      <c r="R322" s="189">
        <f>Q322*H322</f>
        <v>6.9999999999999999E-4</v>
      </c>
      <c r="S322" s="189">
        <v>0</v>
      </c>
      <c r="T322" s="190">
        <f>S322*H322</f>
        <v>0</v>
      </c>
      <c r="U322" s="36"/>
      <c r="V322" s="36"/>
      <c r="W322" s="36"/>
      <c r="X322" s="36"/>
      <c r="Y322" s="36"/>
      <c r="Z322" s="36"/>
      <c r="AA322" s="36"/>
      <c r="AB322" s="36"/>
      <c r="AC322" s="36"/>
      <c r="AD322" s="36"/>
      <c r="AE322" s="36"/>
      <c r="AR322" s="191" t="s">
        <v>542</v>
      </c>
      <c r="AT322" s="191" t="s">
        <v>146</v>
      </c>
      <c r="AU322" s="191" t="s">
        <v>78</v>
      </c>
      <c r="AY322" s="19" t="s">
        <v>144</v>
      </c>
      <c r="BE322" s="192">
        <f>IF(N322="základní",J322,0)</f>
        <v>0</v>
      </c>
      <c r="BF322" s="192">
        <f>IF(N322="snížená",J322,0)</f>
        <v>0</v>
      </c>
      <c r="BG322" s="192">
        <f>IF(N322="zákl. přenesená",J322,0)</f>
        <v>0</v>
      </c>
      <c r="BH322" s="192">
        <f>IF(N322="sníž. přenesená",J322,0)</f>
        <v>0</v>
      </c>
      <c r="BI322" s="192">
        <f>IF(N322="nulová",J322,0)</f>
        <v>0</v>
      </c>
      <c r="BJ322" s="19" t="s">
        <v>74</v>
      </c>
      <c r="BK322" s="192">
        <f>ROUND(I322*H322,2)</f>
        <v>0</v>
      </c>
      <c r="BL322" s="19" t="s">
        <v>542</v>
      </c>
      <c r="BM322" s="191" t="s">
        <v>4101</v>
      </c>
    </row>
    <row r="323" spans="1:65" s="2" customFormat="1" ht="10.199999999999999">
      <c r="A323" s="36"/>
      <c r="B323" s="37"/>
      <c r="C323" s="38"/>
      <c r="D323" s="193" t="s">
        <v>152</v>
      </c>
      <c r="E323" s="38"/>
      <c r="F323" s="194" t="s">
        <v>4102</v>
      </c>
      <c r="G323" s="38"/>
      <c r="H323" s="38"/>
      <c r="I323" s="195"/>
      <c r="J323" s="38"/>
      <c r="K323" s="38"/>
      <c r="L323" s="41"/>
      <c r="M323" s="196"/>
      <c r="N323" s="197"/>
      <c r="O323" s="66"/>
      <c r="P323" s="66"/>
      <c r="Q323" s="66"/>
      <c r="R323" s="66"/>
      <c r="S323" s="66"/>
      <c r="T323" s="67"/>
      <c r="U323" s="36"/>
      <c r="V323" s="36"/>
      <c r="W323" s="36"/>
      <c r="X323" s="36"/>
      <c r="Y323" s="36"/>
      <c r="Z323" s="36"/>
      <c r="AA323" s="36"/>
      <c r="AB323" s="36"/>
      <c r="AC323" s="36"/>
      <c r="AD323" s="36"/>
      <c r="AE323" s="36"/>
      <c r="AT323" s="19" t="s">
        <v>152</v>
      </c>
      <c r="AU323" s="19" t="s">
        <v>78</v>
      </c>
    </row>
    <row r="324" spans="1:65" s="2" customFormat="1" ht="16.5" customHeight="1">
      <c r="A324" s="36"/>
      <c r="B324" s="37"/>
      <c r="C324" s="180" t="s">
        <v>1023</v>
      </c>
      <c r="D324" s="180" t="s">
        <v>146</v>
      </c>
      <c r="E324" s="181" t="s">
        <v>4103</v>
      </c>
      <c r="F324" s="182" t="s">
        <v>4104</v>
      </c>
      <c r="G324" s="183" t="s">
        <v>653</v>
      </c>
      <c r="H324" s="184">
        <v>1</v>
      </c>
      <c r="I324" s="185"/>
      <c r="J324" s="186">
        <f>ROUND(I324*H324,2)</f>
        <v>0</v>
      </c>
      <c r="K324" s="182" t="s">
        <v>150</v>
      </c>
      <c r="L324" s="41"/>
      <c r="M324" s="187" t="s">
        <v>19</v>
      </c>
      <c r="N324" s="188" t="s">
        <v>40</v>
      </c>
      <c r="O324" s="66"/>
      <c r="P324" s="189">
        <f>O324*H324</f>
        <v>0</v>
      </c>
      <c r="Q324" s="189">
        <v>1.07E-3</v>
      </c>
      <c r="R324" s="189">
        <f>Q324*H324</f>
        <v>1.07E-3</v>
      </c>
      <c r="S324" s="189">
        <v>0</v>
      </c>
      <c r="T324" s="190">
        <f>S324*H324</f>
        <v>0</v>
      </c>
      <c r="U324" s="36"/>
      <c r="V324" s="36"/>
      <c r="W324" s="36"/>
      <c r="X324" s="36"/>
      <c r="Y324" s="36"/>
      <c r="Z324" s="36"/>
      <c r="AA324" s="36"/>
      <c r="AB324" s="36"/>
      <c r="AC324" s="36"/>
      <c r="AD324" s="36"/>
      <c r="AE324" s="36"/>
      <c r="AR324" s="191" t="s">
        <v>542</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542</v>
      </c>
      <c r="BM324" s="191" t="s">
        <v>4105</v>
      </c>
    </row>
    <row r="325" spans="1:65" s="2" customFormat="1" ht="10.199999999999999">
      <c r="A325" s="36"/>
      <c r="B325" s="37"/>
      <c r="C325" s="38"/>
      <c r="D325" s="193" t="s">
        <v>152</v>
      </c>
      <c r="E325" s="38"/>
      <c r="F325" s="194" t="s">
        <v>4106</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2" customFormat="1" ht="21.75" customHeight="1">
      <c r="A326" s="36"/>
      <c r="B326" s="37"/>
      <c r="C326" s="180" t="s">
        <v>1029</v>
      </c>
      <c r="D326" s="180" t="s">
        <v>146</v>
      </c>
      <c r="E326" s="181" t="s">
        <v>4107</v>
      </c>
      <c r="F326" s="182" t="s">
        <v>4108</v>
      </c>
      <c r="G326" s="183" t="s">
        <v>653</v>
      </c>
      <c r="H326" s="184">
        <v>2</v>
      </c>
      <c r="I326" s="185"/>
      <c r="J326" s="186">
        <f>ROUND(I326*H326,2)</f>
        <v>0</v>
      </c>
      <c r="K326" s="182" t="s">
        <v>150</v>
      </c>
      <c r="L326" s="41"/>
      <c r="M326" s="187" t="s">
        <v>19</v>
      </c>
      <c r="N326" s="188" t="s">
        <v>40</v>
      </c>
      <c r="O326" s="66"/>
      <c r="P326" s="189">
        <f>O326*H326</f>
        <v>0</v>
      </c>
      <c r="Q326" s="189">
        <v>4.0000000000000002E-4</v>
      </c>
      <c r="R326" s="189">
        <f>Q326*H326</f>
        <v>8.0000000000000004E-4</v>
      </c>
      <c r="S326" s="189">
        <v>0</v>
      </c>
      <c r="T326" s="190">
        <f>S326*H326</f>
        <v>0</v>
      </c>
      <c r="U326" s="36"/>
      <c r="V326" s="36"/>
      <c r="W326" s="36"/>
      <c r="X326" s="36"/>
      <c r="Y326" s="36"/>
      <c r="Z326" s="36"/>
      <c r="AA326" s="36"/>
      <c r="AB326" s="36"/>
      <c r="AC326" s="36"/>
      <c r="AD326" s="36"/>
      <c r="AE326" s="36"/>
      <c r="AR326" s="191" t="s">
        <v>542</v>
      </c>
      <c r="AT326" s="191" t="s">
        <v>146</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542</v>
      </c>
      <c r="BM326" s="191" t="s">
        <v>4109</v>
      </c>
    </row>
    <row r="327" spans="1:65" s="2" customFormat="1" ht="10.199999999999999">
      <c r="A327" s="36"/>
      <c r="B327" s="37"/>
      <c r="C327" s="38"/>
      <c r="D327" s="193" t="s">
        <v>152</v>
      </c>
      <c r="E327" s="38"/>
      <c r="F327" s="194" t="s">
        <v>4110</v>
      </c>
      <c r="G327" s="38"/>
      <c r="H327" s="38"/>
      <c r="I327" s="195"/>
      <c r="J327" s="38"/>
      <c r="K327" s="38"/>
      <c r="L327" s="41"/>
      <c r="M327" s="196"/>
      <c r="N327" s="197"/>
      <c r="O327" s="66"/>
      <c r="P327" s="66"/>
      <c r="Q327" s="66"/>
      <c r="R327" s="66"/>
      <c r="S327" s="66"/>
      <c r="T327" s="67"/>
      <c r="U327" s="36"/>
      <c r="V327" s="36"/>
      <c r="W327" s="36"/>
      <c r="X327" s="36"/>
      <c r="Y327" s="36"/>
      <c r="Z327" s="36"/>
      <c r="AA327" s="36"/>
      <c r="AB327" s="36"/>
      <c r="AC327" s="36"/>
      <c r="AD327" s="36"/>
      <c r="AE327" s="36"/>
      <c r="AT327" s="19" t="s">
        <v>152</v>
      </c>
      <c r="AU327" s="19" t="s">
        <v>78</v>
      </c>
    </row>
    <row r="328" spans="1:65" s="14" customFormat="1" ht="10.199999999999999">
      <c r="B328" s="209"/>
      <c r="C328" s="210"/>
      <c r="D328" s="200" t="s">
        <v>154</v>
      </c>
      <c r="E328" s="211" t="s">
        <v>19</v>
      </c>
      <c r="F328" s="212" t="s">
        <v>3891</v>
      </c>
      <c r="G328" s="210"/>
      <c r="H328" s="213">
        <v>2</v>
      </c>
      <c r="I328" s="214"/>
      <c r="J328" s="210"/>
      <c r="K328" s="210"/>
      <c r="L328" s="215"/>
      <c r="M328" s="216"/>
      <c r="N328" s="217"/>
      <c r="O328" s="217"/>
      <c r="P328" s="217"/>
      <c r="Q328" s="217"/>
      <c r="R328" s="217"/>
      <c r="S328" s="217"/>
      <c r="T328" s="218"/>
      <c r="AT328" s="219" t="s">
        <v>154</v>
      </c>
      <c r="AU328" s="219" t="s">
        <v>78</v>
      </c>
      <c r="AV328" s="14" t="s">
        <v>78</v>
      </c>
      <c r="AW328" s="14" t="s">
        <v>31</v>
      </c>
      <c r="AX328" s="14" t="s">
        <v>69</v>
      </c>
      <c r="AY328" s="219" t="s">
        <v>144</v>
      </c>
    </row>
    <row r="329" spans="1:65" s="15" customFormat="1" ht="10.199999999999999">
      <c r="B329" s="220"/>
      <c r="C329" s="221"/>
      <c r="D329" s="200" t="s">
        <v>154</v>
      </c>
      <c r="E329" s="222" t="s">
        <v>19</v>
      </c>
      <c r="F329" s="223" t="s">
        <v>158</v>
      </c>
      <c r="G329" s="221"/>
      <c r="H329" s="224">
        <v>2</v>
      </c>
      <c r="I329" s="225"/>
      <c r="J329" s="221"/>
      <c r="K329" s="221"/>
      <c r="L329" s="226"/>
      <c r="M329" s="227"/>
      <c r="N329" s="228"/>
      <c r="O329" s="228"/>
      <c r="P329" s="228"/>
      <c r="Q329" s="228"/>
      <c r="R329" s="228"/>
      <c r="S329" s="228"/>
      <c r="T329" s="229"/>
      <c r="AT329" s="230" t="s">
        <v>154</v>
      </c>
      <c r="AU329" s="230" t="s">
        <v>78</v>
      </c>
      <c r="AV329" s="15" t="s">
        <v>106</v>
      </c>
      <c r="AW329" s="15" t="s">
        <v>31</v>
      </c>
      <c r="AX329" s="15" t="s">
        <v>74</v>
      </c>
      <c r="AY329" s="230" t="s">
        <v>144</v>
      </c>
    </row>
    <row r="330" spans="1:65" s="2" customFormat="1" ht="21.75" customHeight="1">
      <c r="A330" s="36"/>
      <c r="B330" s="37"/>
      <c r="C330" s="180" t="s">
        <v>1035</v>
      </c>
      <c r="D330" s="180" t="s">
        <v>146</v>
      </c>
      <c r="E330" s="181" t="s">
        <v>4111</v>
      </c>
      <c r="F330" s="182" t="s">
        <v>4112</v>
      </c>
      <c r="G330" s="183" t="s">
        <v>653</v>
      </c>
      <c r="H330" s="184">
        <v>4</v>
      </c>
      <c r="I330" s="185"/>
      <c r="J330" s="186">
        <f>ROUND(I330*H330,2)</f>
        <v>0</v>
      </c>
      <c r="K330" s="182" t="s">
        <v>3806</v>
      </c>
      <c r="L330" s="41"/>
      <c r="M330" s="187" t="s">
        <v>19</v>
      </c>
      <c r="N330" s="188" t="s">
        <v>41</v>
      </c>
      <c r="O330" s="66"/>
      <c r="P330" s="189">
        <f>O330*H330</f>
        <v>0</v>
      </c>
      <c r="Q330" s="189">
        <v>5.6999999999999998E-4</v>
      </c>
      <c r="R330" s="189">
        <f>Q330*H330</f>
        <v>2.2799999999999999E-3</v>
      </c>
      <c r="S330" s="189">
        <v>0</v>
      </c>
      <c r="T330" s="190">
        <f>S330*H330</f>
        <v>0</v>
      </c>
      <c r="U330" s="36"/>
      <c r="V330" s="36"/>
      <c r="W330" s="36"/>
      <c r="X330" s="36"/>
      <c r="Y330" s="36"/>
      <c r="Z330" s="36"/>
      <c r="AA330" s="36"/>
      <c r="AB330" s="36"/>
      <c r="AC330" s="36"/>
      <c r="AD330" s="36"/>
      <c r="AE330" s="36"/>
      <c r="AR330" s="191" t="s">
        <v>542</v>
      </c>
      <c r="AT330" s="191" t="s">
        <v>146</v>
      </c>
      <c r="AU330" s="191" t="s">
        <v>78</v>
      </c>
      <c r="AY330" s="19" t="s">
        <v>144</v>
      </c>
      <c r="BE330" s="192">
        <f>IF(N330="základní",J330,0)</f>
        <v>0</v>
      </c>
      <c r="BF330" s="192">
        <f>IF(N330="snížená",J330,0)</f>
        <v>0</v>
      </c>
      <c r="BG330" s="192">
        <f>IF(N330="zákl. přenesená",J330,0)</f>
        <v>0</v>
      </c>
      <c r="BH330" s="192">
        <f>IF(N330="sníž. přenesená",J330,0)</f>
        <v>0</v>
      </c>
      <c r="BI330" s="192">
        <f>IF(N330="nulová",J330,0)</f>
        <v>0</v>
      </c>
      <c r="BJ330" s="19" t="s">
        <v>78</v>
      </c>
      <c r="BK330" s="192">
        <f>ROUND(I330*H330,2)</f>
        <v>0</v>
      </c>
      <c r="BL330" s="19" t="s">
        <v>542</v>
      </c>
      <c r="BM330" s="191" t="s">
        <v>4113</v>
      </c>
    </row>
    <row r="331" spans="1:65" s="14" customFormat="1" ht="10.199999999999999">
      <c r="B331" s="209"/>
      <c r="C331" s="210"/>
      <c r="D331" s="200" t="s">
        <v>154</v>
      </c>
      <c r="E331" s="211" t="s">
        <v>19</v>
      </c>
      <c r="F331" s="212" t="s">
        <v>1924</v>
      </c>
      <c r="G331" s="210"/>
      <c r="H331" s="213">
        <v>4</v>
      </c>
      <c r="I331" s="214"/>
      <c r="J331" s="210"/>
      <c r="K331" s="210"/>
      <c r="L331" s="215"/>
      <c r="M331" s="216"/>
      <c r="N331" s="217"/>
      <c r="O331" s="217"/>
      <c r="P331" s="217"/>
      <c r="Q331" s="217"/>
      <c r="R331" s="217"/>
      <c r="S331" s="217"/>
      <c r="T331" s="218"/>
      <c r="AT331" s="219" t="s">
        <v>154</v>
      </c>
      <c r="AU331" s="219" t="s">
        <v>78</v>
      </c>
      <c r="AV331" s="14" t="s">
        <v>78</v>
      </c>
      <c r="AW331" s="14" t="s">
        <v>31</v>
      </c>
      <c r="AX331" s="14" t="s">
        <v>69</v>
      </c>
      <c r="AY331" s="219" t="s">
        <v>144</v>
      </c>
    </row>
    <row r="332" spans="1:65" s="15" customFormat="1" ht="10.199999999999999">
      <c r="B332" s="220"/>
      <c r="C332" s="221"/>
      <c r="D332" s="200" t="s">
        <v>154</v>
      </c>
      <c r="E332" s="222" t="s">
        <v>19</v>
      </c>
      <c r="F332" s="223" t="s">
        <v>158</v>
      </c>
      <c r="G332" s="221"/>
      <c r="H332" s="224">
        <v>4</v>
      </c>
      <c r="I332" s="225"/>
      <c r="J332" s="221"/>
      <c r="K332" s="221"/>
      <c r="L332" s="226"/>
      <c r="M332" s="227"/>
      <c r="N332" s="228"/>
      <c r="O332" s="228"/>
      <c r="P332" s="228"/>
      <c r="Q332" s="228"/>
      <c r="R332" s="228"/>
      <c r="S332" s="228"/>
      <c r="T332" s="229"/>
      <c r="AT332" s="230" t="s">
        <v>154</v>
      </c>
      <c r="AU332" s="230" t="s">
        <v>78</v>
      </c>
      <c r="AV332" s="15" t="s">
        <v>106</v>
      </c>
      <c r="AW332" s="15" t="s">
        <v>31</v>
      </c>
      <c r="AX332" s="15" t="s">
        <v>74</v>
      </c>
      <c r="AY332" s="230" t="s">
        <v>144</v>
      </c>
    </row>
    <row r="333" spans="1:65" s="2" customFormat="1" ht="21.75" customHeight="1">
      <c r="A333" s="36"/>
      <c r="B333" s="37"/>
      <c r="C333" s="180" t="s">
        <v>1041</v>
      </c>
      <c r="D333" s="180" t="s">
        <v>146</v>
      </c>
      <c r="E333" s="181" t="s">
        <v>4114</v>
      </c>
      <c r="F333" s="182" t="s">
        <v>4115</v>
      </c>
      <c r="G333" s="183" t="s">
        <v>2285</v>
      </c>
      <c r="H333" s="184">
        <v>1</v>
      </c>
      <c r="I333" s="185"/>
      <c r="J333" s="186">
        <f>ROUND(I333*H333,2)</f>
        <v>0</v>
      </c>
      <c r="K333" s="182" t="s">
        <v>150</v>
      </c>
      <c r="L333" s="41"/>
      <c r="M333" s="187" t="s">
        <v>19</v>
      </c>
      <c r="N333" s="188" t="s">
        <v>40</v>
      </c>
      <c r="O333" s="66"/>
      <c r="P333" s="189">
        <f>O333*H333</f>
        <v>0</v>
      </c>
      <c r="Q333" s="189">
        <v>3.0200000000000001E-2</v>
      </c>
      <c r="R333" s="189">
        <f>Q333*H333</f>
        <v>3.0200000000000001E-2</v>
      </c>
      <c r="S333" s="189">
        <v>0</v>
      </c>
      <c r="T333" s="190">
        <f>S333*H333</f>
        <v>0</v>
      </c>
      <c r="U333" s="36"/>
      <c r="V333" s="36"/>
      <c r="W333" s="36"/>
      <c r="X333" s="36"/>
      <c r="Y333" s="36"/>
      <c r="Z333" s="36"/>
      <c r="AA333" s="36"/>
      <c r="AB333" s="36"/>
      <c r="AC333" s="36"/>
      <c r="AD333" s="36"/>
      <c r="AE333" s="36"/>
      <c r="AR333" s="191" t="s">
        <v>542</v>
      </c>
      <c r="AT333" s="191" t="s">
        <v>146</v>
      </c>
      <c r="AU333" s="191" t="s">
        <v>78</v>
      </c>
      <c r="AY333" s="19" t="s">
        <v>144</v>
      </c>
      <c r="BE333" s="192">
        <f>IF(N333="základní",J333,0)</f>
        <v>0</v>
      </c>
      <c r="BF333" s="192">
        <f>IF(N333="snížená",J333,0)</f>
        <v>0</v>
      </c>
      <c r="BG333" s="192">
        <f>IF(N333="zákl. přenesená",J333,0)</f>
        <v>0</v>
      </c>
      <c r="BH333" s="192">
        <f>IF(N333="sníž. přenesená",J333,0)</f>
        <v>0</v>
      </c>
      <c r="BI333" s="192">
        <f>IF(N333="nulová",J333,0)</f>
        <v>0</v>
      </c>
      <c r="BJ333" s="19" t="s">
        <v>74</v>
      </c>
      <c r="BK333" s="192">
        <f>ROUND(I333*H333,2)</f>
        <v>0</v>
      </c>
      <c r="BL333" s="19" t="s">
        <v>542</v>
      </c>
      <c r="BM333" s="191" t="s">
        <v>4116</v>
      </c>
    </row>
    <row r="334" spans="1:65" s="2" customFormat="1" ht="10.199999999999999">
      <c r="A334" s="36"/>
      <c r="B334" s="37"/>
      <c r="C334" s="38"/>
      <c r="D334" s="193" t="s">
        <v>152</v>
      </c>
      <c r="E334" s="38"/>
      <c r="F334" s="194" t="s">
        <v>4117</v>
      </c>
      <c r="G334" s="38"/>
      <c r="H334" s="38"/>
      <c r="I334" s="195"/>
      <c r="J334" s="38"/>
      <c r="K334" s="38"/>
      <c r="L334" s="41"/>
      <c r="M334" s="196"/>
      <c r="N334" s="197"/>
      <c r="O334" s="66"/>
      <c r="P334" s="66"/>
      <c r="Q334" s="66"/>
      <c r="R334" s="66"/>
      <c r="S334" s="66"/>
      <c r="T334" s="67"/>
      <c r="U334" s="36"/>
      <c r="V334" s="36"/>
      <c r="W334" s="36"/>
      <c r="X334" s="36"/>
      <c r="Y334" s="36"/>
      <c r="Z334" s="36"/>
      <c r="AA334" s="36"/>
      <c r="AB334" s="36"/>
      <c r="AC334" s="36"/>
      <c r="AD334" s="36"/>
      <c r="AE334" s="36"/>
      <c r="AT334" s="19" t="s">
        <v>152</v>
      </c>
      <c r="AU334" s="19" t="s">
        <v>78</v>
      </c>
    </row>
    <row r="335" spans="1:65" s="2" customFormat="1" ht="24.15" customHeight="1">
      <c r="A335" s="36"/>
      <c r="B335" s="37"/>
      <c r="C335" s="180" t="s">
        <v>1048</v>
      </c>
      <c r="D335" s="180" t="s">
        <v>146</v>
      </c>
      <c r="E335" s="181" t="s">
        <v>4118</v>
      </c>
      <c r="F335" s="182" t="s">
        <v>4119</v>
      </c>
      <c r="G335" s="183" t="s">
        <v>250</v>
      </c>
      <c r="H335" s="184">
        <v>415</v>
      </c>
      <c r="I335" s="185"/>
      <c r="J335" s="186">
        <f>ROUND(I335*H335,2)</f>
        <v>0</v>
      </c>
      <c r="K335" s="182" t="s">
        <v>3806</v>
      </c>
      <c r="L335" s="41"/>
      <c r="M335" s="187" t="s">
        <v>19</v>
      </c>
      <c r="N335" s="188" t="s">
        <v>41</v>
      </c>
      <c r="O335" s="66"/>
      <c r="P335" s="189">
        <f>O335*H335</f>
        <v>0</v>
      </c>
      <c r="Q335" s="189">
        <v>1.9000000000000001E-4</v>
      </c>
      <c r="R335" s="189">
        <f>Q335*H335</f>
        <v>7.8850000000000003E-2</v>
      </c>
      <c r="S335" s="189">
        <v>0</v>
      </c>
      <c r="T335" s="190">
        <f>S335*H335</f>
        <v>0</v>
      </c>
      <c r="U335" s="36"/>
      <c r="V335" s="36"/>
      <c r="W335" s="36"/>
      <c r="X335" s="36"/>
      <c r="Y335" s="36"/>
      <c r="Z335" s="36"/>
      <c r="AA335" s="36"/>
      <c r="AB335" s="36"/>
      <c r="AC335" s="36"/>
      <c r="AD335" s="36"/>
      <c r="AE335" s="36"/>
      <c r="AR335" s="191" t="s">
        <v>542</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78</v>
      </c>
      <c r="BK335" s="192">
        <f>ROUND(I335*H335,2)</f>
        <v>0</v>
      </c>
      <c r="BL335" s="19" t="s">
        <v>542</v>
      </c>
      <c r="BM335" s="191" t="s">
        <v>4120</v>
      </c>
    </row>
    <row r="336" spans="1:65" s="2" customFormat="1" ht="21.75" customHeight="1">
      <c r="A336" s="36"/>
      <c r="B336" s="37"/>
      <c r="C336" s="180" t="s">
        <v>1055</v>
      </c>
      <c r="D336" s="180" t="s">
        <v>146</v>
      </c>
      <c r="E336" s="181" t="s">
        <v>4121</v>
      </c>
      <c r="F336" s="182" t="s">
        <v>4122</v>
      </c>
      <c r="G336" s="183" t="s">
        <v>250</v>
      </c>
      <c r="H336" s="184">
        <v>250</v>
      </c>
      <c r="I336" s="185"/>
      <c r="J336" s="186">
        <f>ROUND(I336*H336,2)</f>
        <v>0</v>
      </c>
      <c r="K336" s="182" t="s">
        <v>3806</v>
      </c>
      <c r="L336" s="41"/>
      <c r="M336" s="187" t="s">
        <v>19</v>
      </c>
      <c r="N336" s="188" t="s">
        <v>41</v>
      </c>
      <c r="O336" s="66"/>
      <c r="P336" s="189">
        <f>O336*H336</f>
        <v>0</v>
      </c>
      <c r="Q336" s="189">
        <v>1.0000000000000001E-5</v>
      </c>
      <c r="R336" s="189">
        <f>Q336*H336</f>
        <v>2.5000000000000001E-3</v>
      </c>
      <c r="S336" s="189">
        <v>0</v>
      </c>
      <c r="T336" s="190">
        <f>S336*H336</f>
        <v>0</v>
      </c>
      <c r="U336" s="36"/>
      <c r="V336" s="36"/>
      <c r="W336" s="36"/>
      <c r="X336" s="36"/>
      <c r="Y336" s="36"/>
      <c r="Z336" s="36"/>
      <c r="AA336" s="36"/>
      <c r="AB336" s="36"/>
      <c r="AC336" s="36"/>
      <c r="AD336" s="36"/>
      <c r="AE336" s="36"/>
      <c r="AR336" s="191" t="s">
        <v>542</v>
      </c>
      <c r="AT336" s="191" t="s">
        <v>146</v>
      </c>
      <c r="AU336" s="191" t="s">
        <v>78</v>
      </c>
      <c r="AY336" s="19" t="s">
        <v>144</v>
      </c>
      <c r="BE336" s="192">
        <f>IF(N336="základní",J336,0)</f>
        <v>0</v>
      </c>
      <c r="BF336" s="192">
        <f>IF(N336="snížená",J336,0)</f>
        <v>0</v>
      </c>
      <c r="BG336" s="192">
        <f>IF(N336="zákl. přenesená",J336,0)</f>
        <v>0</v>
      </c>
      <c r="BH336" s="192">
        <f>IF(N336="sníž. přenesená",J336,0)</f>
        <v>0</v>
      </c>
      <c r="BI336" s="192">
        <f>IF(N336="nulová",J336,0)</f>
        <v>0</v>
      </c>
      <c r="BJ336" s="19" t="s">
        <v>78</v>
      </c>
      <c r="BK336" s="192">
        <f>ROUND(I336*H336,2)</f>
        <v>0</v>
      </c>
      <c r="BL336" s="19" t="s">
        <v>542</v>
      </c>
      <c r="BM336" s="191" t="s">
        <v>4123</v>
      </c>
    </row>
    <row r="337" spans="1:65" s="2" customFormat="1" ht="24.15" customHeight="1">
      <c r="A337" s="36"/>
      <c r="B337" s="37"/>
      <c r="C337" s="180" t="s">
        <v>1061</v>
      </c>
      <c r="D337" s="180" t="s">
        <v>146</v>
      </c>
      <c r="E337" s="181" t="s">
        <v>4124</v>
      </c>
      <c r="F337" s="182" t="s">
        <v>4125</v>
      </c>
      <c r="G337" s="183" t="s">
        <v>184</v>
      </c>
      <c r="H337" s="184">
        <v>0.69399999999999995</v>
      </c>
      <c r="I337" s="185"/>
      <c r="J337" s="186">
        <f>ROUND(I337*H337,2)</f>
        <v>0</v>
      </c>
      <c r="K337" s="182" t="s">
        <v>3806</v>
      </c>
      <c r="L337" s="41"/>
      <c r="M337" s="187" t="s">
        <v>19</v>
      </c>
      <c r="N337" s="188" t="s">
        <v>40</v>
      </c>
      <c r="O337" s="66"/>
      <c r="P337" s="189">
        <f>O337*H337</f>
        <v>0</v>
      </c>
      <c r="Q337" s="189">
        <v>0</v>
      </c>
      <c r="R337" s="189">
        <f>Q337*H337</f>
        <v>0</v>
      </c>
      <c r="S337" s="189">
        <v>0</v>
      </c>
      <c r="T337" s="190">
        <f>S337*H337</f>
        <v>0</v>
      </c>
      <c r="U337" s="36"/>
      <c r="V337" s="36"/>
      <c r="W337" s="36"/>
      <c r="X337" s="36"/>
      <c r="Y337" s="36"/>
      <c r="Z337" s="36"/>
      <c r="AA337" s="36"/>
      <c r="AB337" s="36"/>
      <c r="AC337" s="36"/>
      <c r="AD337" s="36"/>
      <c r="AE337" s="36"/>
      <c r="AR337" s="191" t="s">
        <v>542</v>
      </c>
      <c r="AT337" s="191" t="s">
        <v>146</v>
      </c>
      <c r="AU337" s="191" t="s">
        <v>78</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542</v>
      </c>
      <c r="BM337" s="191" t="s">
        <v>4126</v>
      </c>
    </row>
    <row r="338" spans="1:65" s="12" customFormat="1" ht="22.8" customHeight="1">
      <c r="B338" s="164"/>
      <c r="C338" s="165"/>
      <c r="D338" s="166" t="s">
        <v>68</v>
      </c>
      <c r="E338" s="178" t="s">
        <v>4127</v>
      </c>
      <c r="F338" s="178" t="s">
        <v>4128</v>
      </c>
      <c r="G338" s="165"/>
      <c r="H338" s="165"/>
      <c r="I338" s="168"/>
      <c r="J338" s="179">
        <f>BK338</f>
        <v>0</v>
      </c>
      <c r="K338" s="165"/>
      <c r="L338" s="170"/>
      <c r="M338" s="171"/>
      <c r="N338" s="172"/>
      <c r="O338" s="172"/>
      <c r="P338" s="173">
        <f>SUM(P339:P352)</f>
        <v>0</v>
      </c>
      <c r="Q338" s="172"/>
      <c r="R338" s="173">
        <f>SUM(R339:R352)</f>
        <v>4.5079999999999995E-2</v>
      </c>
      <c r="S338" s="172"/>
      <c r="T338" s="174">
        <f>SUM(T339:T352)</f>
        <v>0</v>
      </c>
      <c r="AR338" s="175" t="s">
        <v>78</v>
      </c>
      <c r="AT338" s="176" t="s">
        <v>68</v>
      </c>
      <c r="AU338" s="176" t="s">
        <v>74</v>
      </c>
      <c r="AY338" s="175" t="s">
        <v>144</v>
      </c>
      <c r="BK338" s="177">
        <f>SUM(BK339:BK352)</f>
        <v>0</v>
      </c>
    </row>
    <row r="339" spans="1:65" s="2" customFormat="1" ht="16.5" customHeight="1">
      <c r="A339" s="36"/>
      <c r="B339" s="37"/>
      <c r="C339" s="180" t="s">
        <v>1073</v>
      </c>
      <c r="D339" s="180" t="s">
        <v>146</v>
      </c>
      <c r="E339" s="181" t="s">
        <v>4129</v>
      </c>
      <c r="F339" s="182" t="s">
        <v>4130</v>
      </c>
      <c r="G339" s="183" t="s">
        <v>250</v>
      </c>
      <c r="H339" s="184">
        <v>5</v>
      </c>
      <c r="I339" s="185"/>
      <c r="J339" s="186">
        <f>ROUND(I339*H339,2)</f>
        <v>0</v>
      </c>
      <c r="K339" s="182" t="s">
        <v>150</v>
      </c>
      <c r="L339" s="41"/>
      <c r="M339" s="187" t="s">
        <v>19</v>
      </c>
      <c r="N339" s="188" t="s">
        <v>40</v>
      </c>
      <c r="O339" s="66"/>
      <c r="P339" s="189">
        <f>O339*H339</f>
        <v>0</v>
      </c>
      <c r="Q339" s="189">
        <v>7.1000000000000002E-4</v>
      </c>
      <c r="R339" s="189">
        <f>Q339*H339</f>
        <v>3.5500000000000002E-3</v>
      </c>
      <c r="S339" s="189">
        <v>0</v>
      </c>
      <c r="T339" s="190">
        <f>S339*H339</f>
        <v>0</v>
      </c>
      <c r="U339" s="36"/>
      <c r="V339" s="36"/>
      <c r="W339" s="36"/>
      <c r="X339" s="36"/>
      <c r="Y339" s="36"/>
      <c r="Z339" s="36"/>
      <c r="AA339" s="36"/>
      <c r="AB339" s="36"/>
      <c r="AC339" s="36"/>
      <c r="AD339" s="36"/>
      <c r="AE339" s="36"/>
      <c r="AR339" s="191" t="s">
        <v>542</v>
      </c>
      <c r="AT339" s="191" t="s">
        <v>146</v>
      </c>
      <c r="AU339" s="191" t="s">
        <v>78</v>
      </c>
      <c r="AY339" s="19" t="s">
        <v>144</v>
      </c>
      <c r="BE339" s="192">
        <f>IF(N339="základní",J339,0)</f>
        <v>0</v>
      </c>
      <c r="BF339" s="192">
        <f>IF(N339="snížená",J339,0)</f>
        <v>0</v>
      </c>
      <c r="BG339" s="192">
        <f>IF(N339="zákl. přenesená",J339,0)</f>
        <v>0</v>
      </c>
      <c r="BH339" s="192">
        <f>IF(N339="sníž. přenesená",J339,0)</f>
        <v>0</v>
      </c>
      <c r="BI339" s="192">
        <f>IF(N339="nulová",J339,0)</f>
        <v>0</v>
      </c>
      <c r="BJ339" s="19" t="s">
        <v>74</v>
      </c>
      <c r="BK339" s="192">
        <f>ROUND(I339*H339,2)</f>
        <v>0</v>
      </c>
      <c r="BL339" s="19" t="s">
        <v>542</v>
      </c>
      <c r="BM339" s="191" t="s">
        <v>4131</v>
      </c>
    </row>
    <row r="340" spans="1:65" s="2" customFormat="1" ht="10.199999999999999">
      <c r="A340" s="36"/>
      <c r="B340" s="37"/>
      <c r="C340" s="38"/>
      <c r="D340" s="193" t="s">
        <v>152</v>
      </c>
      <c r="E340" s="38"/>
      <c r="F340" s="194" t="s">
        <v>4132</v>
      </c>
      <c r="G340" s="38"/>
      <c r="H340" s="38"/>
      <c r="I340" s="195"/>
      <c r="J340" s="38"/>
      <c r="K340" s="38"/>
      <c r="L340" s="41"/>
      <c r="M340" s="196"/>
      <c r="N340" s="197"/>
      <c r="O340" s="66"/>
      <c r="P340" s="66"/>
      <c r="Q340" s="66"/>
      <c r="R340" s="66"/>
      <c r="S340" s="66"/>
      <c r="T340" s="67"/>
      <c r="U340" s="36"/>
      <c r="V340" s="36"/>
      <c r="W340" s="36"/>
      <c r="X340" s="36"/>
      <c r="Y340" s="36"/>
      <c r="Z340" s="36"/>
      <c r="AA340" s="36"/>
      <c r="AB340" s="36"/>
      <c r="AC340" s="36"/>
      <c r="AD340" s="36"/>
      <c r="AE340" s="36"/>
      <c r="AT340" s="19" t="s">
        <v>152</v>
      </c>
      <c r="AU340" s="19" t="s">
        <v>78</v>
      </c>
    </row>
    <row r="341" spans="1:65" s="2" customFormat="1" ht="16.5" customHeight="1">
      <c r="A341" s="36"/>
      <c r="B341" s="37"/>
      <c r="C341" s="180" t="s">
        <v>1081</v>
      </c>
      <c r="D341" s="180" t="s">
        <v>146</v>
      </c>
      <c r="E341" s="181" t="s">
        <v>4133</v>
      </c>
      <c r="F341" s="182" t="s">
        <v>4134</v>
      </c>
      <c r="G341" s="183" t="s">
        <v>250</v>
      </c>
      <c r="H341" s="184">
        <v>30</v>
      </c>
      <c r="I341" s="185"/>
      <c r="J341" s="186">
        <f>ROUND(I341*H341,2)</f>
        <v>0</v>
      </c>
      <c r="K341" s="182" t="s">
        <v>150</v>
      </c>
      <c r="L341" s="41"/>
      <c r="M341" s="187" t="s">
        <v>19</v>
      </c>
      <c r="N341" s="188" t="s">
        <v>40</v>
      </c>
      <c r="O341" s="66"/>
      <c r="P341" s="189">
        <f>O341*H341</f>
        <v>0</v>
      </c>
      <c r="Q341" s="189">
        <v>1.25E-3</v>
      </c>
      <c r="R341" s="189">
        <f>Q341*H341</f>
        <v>3.7499999999999999E-2</v>
      </c>
      <c r="S341" s="189">
        <v>0</v>
      </c>
      <c r="T341" s="190">
        <f>S341*H341</f>
        <v>0</v>
      </c>
      <c r="U341" s="36"/>
      <c r="V341" s="36"/>
      <c r="W341" s="36"/>
      <c r="X341" s="36"/>
      <c r="Y341" s="36"/>
      <c r="Z341" s="36"/>
      <c r="AA341" s="36"/>
      <c r="AB341" s="36"/>
      <c r="AC341" s="36"/>
      <c r="AD341" s="36"/>
      <c r="AE341" s="36"/>
      <c r="AR341" s="191" t="s">
        <v>542</v>
      </c>
      <c r="AT341" s="191" t="s">
        <v>146</v>
      </c>
      <c r="AU341" s="191" t="s">
        <v>78</v>
      </c>
      <c r="AY341" s="19" t="s">
        <v>144</v>
      </c>
      <c r="BE341" s="192">
        <f>IF(N341="základní",J341,0)</f>
        <v>0</v>
      </c>
      <c r="BF341" s="192">
        <f>IF(N341="snížená",J341,0)</f>
        <v>0</v>
      </c>
      <c r="BG341" s="192">
        <f>IF(N341="zákl. přenesená",J341,0)</f>
        <v>0</v>
      </c>
      <c r="BH341" s="192">
        <f>IF(N341="sníž. přenesená",J341,0)</f>
        <v>0</v>
      </c>
      <c r="BI341" s="192">
        <f>IF(N341="nulová",J341,0)</f>
        <v>0</v>
      </c>
      <c r="BJ341" s="19" t="s">
        <v>74</v>
      </c>
      <c r="BK341" s="192">
        <f>ROUND(I341*H341,2)</f>
        <v>0</v>
      </c>
      <c r="BL341" s="19" t="s">
        <v>542</v>
      </c>
      <c r="BM341" s="191" t="s">
        <v>4135</v>
      </c>
    </row>
    <row r="342" spans="1:65" s="2" customFormat="1" ht="10.199999999999999">
      <c r="A342" s="36"/>
      <c r="B342" s="37"/>
      <c r="C342" s="38"/>
      <c r="D342" s="193" t="s">
        <v>152</v>
      </c>
      <c r="E342" s="38"/>
      <c r="F342" s="194" t="s">
        <v>4136</v>
      </c>
      <c r="G342" s="38"/>
      <c r="H342" s="38"/>
      <c r="I342" s="195"/>
      <c r="J342" s="38"/>
      <c r="K342" s="38"/>
      <c r="L342" s="41"/>
      <c r="M342" s="196"/>
      <c r="N342" s="197"/>
      <c r="O342" s="66"/>
      <c r="P342" s="66"/>
      <c r="Q342" s="66"/>
      <c r="R342" s="66"/>
      <c r="S342" s="66"/>
      <c r="T342" s="67"/>
      <c r="U342" s="36"/>
      <c r="V342" s="36"/>
      <c r="W342" s="36"/>
      <c r="X342" s="36"/>
      <c r="Y342" s="36"/>
      <c r="Z342" s="36"/>
      <c r="AA342" s="36"/>
      <c r="AB342" s="36"/>
      <c r="AC342" s="36"/>
      <c r="AD342" s="36"/>
      <c r="AE342" s="36"/>
      <c r="AT342" s="19" t="s">
        <v>152</v>
      </c>
      <c r="AU342" s="19" t="s">
        <v>78</v>
      </c>
    </row>
    <row r="343" spans="1:65" s="2" customFormat="1" ht="24.15" customHeight="1">
      <c r="A343" s="36"/>
      <c r="B343" s="37"/>
      <c r="C343" s="180" t="s">
        <v>1087</v>
      </c>
      <c r="D343" s="180" t="s">
        <v>146</v>
      </c>
      <c r="E343" s="181" t="s">
        <v>4137</v>
      </c>
      <c r="F343" s="182" t="s">
        <v>4138</v>
      </c>
      <c r="G343" s="183" t="s">
        <v>653</v>
      </c>
      <c r="H343" s="184">
        <v>3</v>
      </c>
      <c r="I343" s="185"/>
      <c r="J343" s="186">
        <f>ROUND(I343*H343,2)</f>
        <v>0</v>
      </c>
      <c r="K343" s="182" t="s">
        <v>150</v>
      </c>
      <c r="L343" s="41"/>
      <c r="M343" s="187" t="s">
        <v>19</v>
      </c>
      <c r="N343" s="188" t="s">
        <v>40</v>
      </c>
      <c r="O343" s="66"/>
      <c r="P343" s="189">
        <f>O343*H343</f>
        <v>0</v>
      </c>
      <c r="Q343" s="189">
        <v>1.2999999999999999E-4</v>
      </c>
      <c r="R343" s="189">
        <f>Q343*H343</f>
        <v>3.8999999999999994E-4</v>
      </c>
      <c r="S343" s="189">
        <v>0</v>
      </c>
      <c r="T343" s="190">
        <f>S343*H343</f>
        <v>0</v>
      </c>
      <c r="U343" s="36"/>
      <c r="V343" s="36"/>
      <c r="W343" s="36"/>
      <c r="X343" s="36"/>
      <c r="Y343" s="36"/>
      <c r="Z343" s="36"/>
      <c r="AA343" s="36"/>
      <c r="AB343" s="36"/>
      <c r="AC343" s="36"/>
      <c r="AD343" s="36"/>
      <c r="AE343" s="36"/>
      <c r="AR343" s="191" t="s">
        <v>542</v>
      </c>
      <c r="AT343" s="191" t="s">
        <v>146</v>
      </c>
      <c r="AU343" s="191" t="s">
        <v>78</v>
      </c>
      <c r="AY343" s="19" t="s">
        <v>144</v>
      </c>
      <c r="BE343" s="192">
        <f>IF(N343="základní",J343,0)</f>
        <v>0</v>
      </c>
      <c r="BF343" s="192">
        <f>IF(N343="snížená",J343,0)</f>
        <v>0</v>
      </c>
      <c r="BG343" s="192">
        <f>IF(N343="zákl. přenesená",J343,0)</f>
        <v>0</v>
      </c>
      <c r="BH343" s="192">
        <f>IF(N343="sníž. přenesená",J343,0)</f>
        <v>0</v>
      </c>
      <c r="BI343" s="192">
        <f>IF(N343="nulová",J343,0)</f>
        <v>0</v>
      </c>
      <c r="BJ343" s="19" t="s">
        <v>74</v>
      </c>
      <c r="BK343" s="192">
        <f>ROUND(I343*H343,2)</f>
        <v>0</v>
      </c>
      <c r="BL343" s="19" t="s">
        <v>542</v>
      </c>
      <c r="BM343" s="191" t="s">
        <v>4139</v>
      </c>
    </row>
    <row r="344" spans="1:65" s="2" customFormat="1" ht="10.199999999999999">
      <c r="A344" s="36"/>
      <c r="B344" s="37"/>
      <c r="C344" s="38"/>
      <c r="D344" s="193" t="s">
        <v>152</v>
      </c>
      <c r="E344" s="38"/>
      <c r="F344" s="194" t="s">
        <v>4140</v>
      </c>
      <c r="G344" s="38"/>
      <c r="H344" s="38"/>
      <c r="I344" s="195"/>
      <c r="J344" s="38"/>
      <c r="K344" s="38"/>
      <c r="L344" s="41"/>
      <c r="M344" s="196"/>
      <c r="N344" s="197"/>
      <c r="O344" s="66"/>
      <c r="P344" s="66"/>
      <c r="Q344" s="66"/>
      <c r="R344" s="66"/>
      <c r="S344" s="66"/>
      <c r="T344" s="67"/>
      <c r="U344" s="36"/>
      <c r="V344" s="36"/>
      <c r="W344" s="36"/>
      <c r="X344" s="36"/>
      <c r="Y344" s="36"/>
      <c r="Z344" s="36"/>
      <c r="AA344" s="36"/>
      <c r="AB344" s="36"/>
      <c r="AC344" s="36"/>
      <c r="AD344" s="36"/>
      <c r="AE344" s="36"/>
      <c r="AT344" s="19" t="s">
        <v>152</v>
      </c>
      <c r="AU344" s="19" t="s">
        <v>78</v>
      </c>
    </row>
    <row r="345" spans="1:65" s="2" customFormat="1" ht="21.75" customHeight="1">
      <c r="A345" s="36"/>
      <c r="B345" s="37"/>
      <c r="C345" s="180" t="s">
        <v>1099</v>
      </c>
      <c r="D345" s="180" t="s">
        <v>146</v>
      </c>
      <c r="E345" s="181" t="s">
        <v>4141</v>
      </c>
      <c r="F345" s="182" t="s">
        <v>4142</v>
      </c>
      <c r="G345" s="183" t="s">
        <v>653</v>
      </c>
      <c r="H345" s="184">
        <v>3</v>
      </c>
      <c r="I345" s="185"/>
      <c r="J345" s="186">
        <f>ROUND(I345*H345,2)</f>
        <v>0</v>
      </c>
      <c r="K345" s="182" t="s">
        <v>150</v>
      </c>
      <c r="L345" s="41"/>
      <c r="M345" s="187" t="s">
        <v>19</v>
      </c>
      <c r="N345" s="188" t="s">
        <v>40</v>
      </c>
      <c r="O345" s="66"/>
      <c r="P345" s="189">
        <f>O345*H345</f>
        <v>0</v>
      </c>
      <c r="Q345" s="189">
        <v>4.4999999999999999E-4</v>
      </c>
      <c r="R345" s="189">
        <f>Q345*H345</f>
        <v>1.3500000000000001E-3</v>
      </c>
      <c r="S345" s="189">
        <v>0</v>
      </c>
      <c r="T345" s="190">
        <f>S345*H345</f>
        <v>0</v>
      </c>
      <c r="U345" s="36"/>
      <c r="V345" s="36"/>
      <c r="W345" s="36"/>
      <c r="X345" s="36"/>
      <c r="Y345" s="36"/>
      <c r="Z345" s="36"/>
      <c r="AA345" s="36"/>
      <c r="AB345" s="36"/>
      <c r="AC345" s="36"/>
      <c r="AD345" s="36"/>
      <c r="AE345" s="36"/>
      <c r="AR345" s="191" t="s">
        <v>542</v>
      </c>
      <c r="AT345" s="191" t="s">
        <v>146</v>
      </c>
      <c r="AU345" s="191" t="s">
        <v>78</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542</v>
      </c>
      <c r="BM345" s="191" t="s">
        <v>4143</v>
      </c>
    </row>
    <row r="346" spans="1:65" s="2" customFormat="1" ht="10.199999999999999">
      <c r="A346" s="36"/>
      <c r="B346" s="37"/>
      <c r="C346" s="38"/>
      <c r="D346" s="193" t="s">
        <v>152</v>
      </c>
      <c r="E346" s="38"/>
      <c r="F346" s="194" t="s">
        <v>4144</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78</v>
      </c>
    </row>
    <row r="347" spans="1:65" s="2" customFormat="1" ht="21.75" customHeight="1">
      <c r="A347" s="36"/>
      <c r="B347" s="37"/>
      <c r="C347" s="180" t="s">
        <v>1106</v>
      </c>
      <c r="D347" s="180" t="s">
        <v>146</v>
      </c>
      <c r="E347" s="181" t="s">
        <v>4145</v>
      </c>
      <c r="F347" s="182" t="s">
        <v>4146</v>
      </c>
      <c r="G347" s="183" t="s">
        <v>653</v>
      </c>
      <c r="H347" s="184">
        <v>3</v>
      </c>
      <c r="I347" s="185"/>
      <c r="J347" s="186">
        <f>ROUND(I347*H347,2)</f>
        <v>0</v>
      </c>
      <c r="K347" s="182" t="s">
        <v>150</v>
      </c>
      <c r="L347" s="41"/>
      <c r="M347" s="187" t="s">
        <v>19</v>
      </c>
      <c r="N347" s="188" t="s">
        <v>40</v>
      </c>
      <c r="O347" s="66"/>
      <c r="P347" s="189">
        <f>O347*H347</f>
        <v>0</v>
      </c>
      <c r="Q347" s="189">
        <v>5.5999999999999995E-4</v>
      </c>
      <c r="R347" s="189">
        <f>Q347*H347</f>
        <v>1.6799999999999999E-3</v>
      </c>
      <c r="S347" s="189">
        <v>0</v>
      </c>
      <c r="T347" s="190">
        <f>S347*H347</f>
        <v>0</v>
      </c>
      <c r="U347" s="36"/>
      <c r="V347" s="36"/>
      <c r="W347" s="36"/>
      <c r="X347" s="36"/>
      <c r="Y347" s="36"/>
      <c r="Z347" s="36"/>
      <c r="AA347" s="36"/>
      <c r="AB347" s="36"/>
      <c r="AC347" s="36"/>
      <c r="AD347" s="36"/>
      <c r="AE347" s="36"/>
      <c r="AR347" s="191" t="s">
        <v>542</v>
      </c>
      <c r="AT347" s="191" t="s">
        <v>146</v>
      </c>
      <c r="AU347" s="191" t="s">
        <v>78</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542</v>
      </c>
      <c r="BM347" s="191" t="s">
        <v>4147</v>
      </c>
    </row>
    <row r="348" spans="1:65" s="2" customFormat="1" ht="10.199999999999999">
      <c r="A348" s="36"/>
      <c r="B348" s="37"/>
      <c r="C348" s="38"/>
      <c r="D348" s="193" t="s">
        <v>152</v>
      </c>
      <c r="E348" s="38"/>
      <c r="F348" s="194" t="s">
        <v>4148</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78</v>
      </c>
    </row>
    <row r="349" spans="1:65" s="2" customFormat="1" ht="21.75" customHeight="1">
      <c r="A349" s="36"/>
      <c r="B349" s="37"/>
      <c r="C349" s="180" t="s">
        <v>1111</v>
      </c>
      <c r="D349" s="180" t="s">
        <v>146</v>
      </c>
      <c r="E349" s="181" t="s">
        <v>4149</v>
      </c>
      <c r="F349" s="182" t="s">
        <v>4150</v>
      </c>
      <c r="G349" s="183" t="s">
        <v>653</v>
      </c>
      <c r="H349" s="184">
        <v>1</v>
      </c>
      <c r="I349" s="185"/>
      <c r="J349" s="186">
        <f>ROUND(I349*H349,2)</f>
        <v>0</v>
      </c>
      <c r="K349" s="182" t="s">
        <v>150</v>
      </c>
      <c r="L349" s="41"/>
      <c r="M349" s="187" t="s">
        <v>19</v>
      </c>
      <c r="N349" s="188" t="s">
        <v>41</v>
      </c>
      <c r="O349" s="66"/>
      <c r="P349" s="189">
        <f>O349*H349</f>
        <v>0</v>
      </c>
      <c r="Q349" s="189">
        <v>6.0999999999999997E-4</v>
      </c>
      <c r="R349" s="189">
        <f>Q349*H349</f>
        <v>6.0999999999999997E-4</v>
      </c>
      <c r="S349" s="189">
        <v>0</v>
      </c>
      <c r="T349" s="190">
        <f>S349*H349</f>
        <v>0</v>
      </c>
      <c r="U349" s="36"/>
      <c r="V349" s="36"/>
      <c r="W349" s="36"/>
      <c r="X349" s="36"/>
      <c r="Y349" s="36"/>
      <c r="Z349" s="36"/>
      <c r="AA349" s="36"/>
      <c r="AB349" s="36"/>
      <c r="AC349" s="36"/>
      <c r="AD349" s="36"/>
      <c r="AE349" s="36"/>
      <c r="AR349" s="191" t="s">
        <v>542</v>
      </c>
      <c r="AT349" s="191" t="s">
        <v>146</v>
      </c>
      <c r="AU349" s="191" t="s">
        <v>78</v>
      </c>
      <c r="AY349" s="19" t="s">
        <v>144</v>
      </c>
      <c r="BE349" s="192">
        <f>IF(N349="základní",J349,0)</f>
        <v>0</v>
      </c>
      <c r="BF349" s="192">
        <f>IF(N349="snížená",J349,0)</f>
        <v>0</v>
      </c>
      <c r="BG349" s="192">
        <f>IF(N349="zákl. přenesená",J349,0)</f>
        <v>0</v>
      </c>
      <c r="BH349" s="192">
        <f>IF(N349="sníž. přenesená",J349,0)</f>
        <v>0</v>
      </c>
      <c r="BI349" s="192">
        <f>IF(N349="nulová",J349,0)</f>
        <v>0</v>
      </c>
      <c r="BJ349" s="19" t="s">
        <v>78</v>
      </c>
      <c r="BK349" s="192">
        <f>ROUND(I349*H349,2)</f>
        <v>0</v>
      </c>
      <c r="BL349" s="19" t="s">
        <v>542</v>
      </c>
      <c r="BM349" s="191" t="s">
        <v>4151</v>
      </c>
    </row>
    <row r="350" spans="1:65" s="2" customFormat="1" ht="10.199999999999999">
      <c r="A350" s="36"/>
      <c r="B350" s="37"/>
      <c r="C350" s="38"/>
      <c r="D350" s="193" t="s">
        <v>152</v>
      </c>
      <c r="E350" s="38"/>
      <c r="F350" s="194" t="s">
        <v>4152</v>
      </c>
      <c r="G350" s="38"/>
      <c r="H350" s="38"/>
      <c r="I350" s="195"/>
      <c r="J350" s="38"/>
      <c r="K350" s="38"/>
      <c r="L350" s="41"/>
      <c r="M350" s="196"/>
      <c r="N350" s="197"/>
      <c r="O350" s="66"/>
      <c r="P350" s="66"/>
      <c r="Q350" s="66"/>
      <c r="R350" s="66"/>
      <c r="S350" s="66"/>
      <c r="T350" s="67"/>
      <c r="U350" s="36"/>
      <c r="V350" s="36"/>
      <c r="W350" s="36"/>
      <c r="X350" s="36"/>
      <c r="Y350" s="36"/>
      <c r="Z350" s="36"/>
      <c r="AA350" s="36"/>
      <c r="AB350" s="36"/>
      <c r="AC350" s="36"/>
      <c r="AD350" s="36"/>
      <c r="AE350" s="36"/>
      <c r="AT350" s="19" t="s">
        <v>152</v>
      </c>
      <c r="AU350" s="19" t="s">
        <v>78</v>
      </c>
    </row>
    <row r="351" spans="1:65" s="2" customFormat="1" ht="24.15" customHeight="1">
      <c r="A351" s="36"/>
      <c r="B351" s="37"/>
      <c r="C351" s="180" t="s">
        <v>1118</v>
      </c>
      <c r="D351" s="180" t="s">
        <v>146</v>
      </c>
      <c r="E351" s="181" t="s">
        <v>4153</v>
      </c>
      <c r="F351" s="182" t="s">
        <v>4154</v>
      </c>
      <c r="G351" s="183" t="s">
        <v>184</v>
      </c>
      <c r="H351" s="184">
        <v>4.4999999999999998E-2</v>
      </c>
      <c r="I351" s="185"/>
      <c r="J351" s="186">
        <f>ROUND(I351*H351,2)</f>
        <v>0</v>
      </c>
      <c r="K351" s="182" t="s">
        <v>150</v>
      </c>
      <c r="L351" s="41"/>
      <c r="M351" s="187" t="s">
        <v>19</v>
      </c>
      <c r="N351" s="188" t="s">
        <v>40</v>
      </c>
      <c r="O351" s="66"/>
      <c r="P351" s="189">
        <f>O351*H351</f>
        <v>0</v>
      </c>
      <c r="Q351" s="189">
        <v>0</v>
      </c>
      <c r="R351" s="189">
        <f>Q351*H351</f>
        <v>0</v>
      </c>
      <c r="S351" s="189">
        <v>0</v>
      </c>
      <c r="T351" s="190">
        <f>S351*H351</f>
        <v>0</v>
      </c>
      <c r="U351" s="36"/>
      <c r="V351" s="36"/>
      <c r="W351" s="36"/>
      <c r="X351" s="36"/>
      <c r="Y351" s="36"/>
      <c r="Z351" s="36"/>
      <c r="AA351" s="36"/>
      <c r="AB351" s="36"/>
      <c r="AC351" s="36"/>
      <c r="AD351" s="36"/>
      <c r="AE351" s="36"/>
      <c r="AR351" s="191" t="s">
        <v>542</v>
      </c>
      <c r="AT351" s="191" t="s">
        <v>146</v>
      </c>
      <c r="AU351" s="191" t="s">
        <v>78</v>
      </c>
      <c r="AY351" s="19" t="s">
        <v>144</v>
      </c>
      <c r="BE351" s="192">
        <f>IF(N351="základní",J351,0)</f>
        <v>0</v>
      </c>
      <c r="BF351" s="192">
        <f>IF(N351="snížená",J351,0)</f>
        <v>0</v>
      </c>
      <c r="BG351" s="192">
        <f>IF(N351="zákl. přenesená",J351,0)</f>
        <v>0</v>
      </c>
      <c r="BH351" s="192">
        <f>IF(N351="sníž. přenesená",J351,0)</f>
        <v>0</v>
      </c>
      <c r="BI351" s="192">
        <f>IF(N351="nulová",J351,0)</f>
        <v>0</v>
      </c>
      <c r="BJ351" s="19" t="s">
        <v>74</v>
      </c>
      <c r="BK351" s="192">
        <f>ROUND(I351*H351,2)</f>
        <v>0</v>
      </c>
      <c r="BL351" s="19" t="s">
        <v>542</v>
      </c>
      <c r="BM351" s="191" t="s">
        <v>4155</v>
      </c>
    </row>
    <row r="352" spans="1:65" s="2" customFormat="1" ht="10.199999999999999">
      <c r="A352" s="36"/>
      <c r="B352" s="37"/>
      <c r="C352" s="38"/>
      <c r="D352" s="193" t="s">
        <v>152</v>
      </c>
      <c r="E352" s="38"/>
      <c r="F352" s="194" t="s">
        <v>4156</v>
      </c>
      <c r="G352" s="38"/>
      <c r="H352" s="38"/>
      <c r="I352" s="195"/>
      <c r="J352" s="38"/>
      <c r="K352" s="38"/>
      <c r="L352" s="41"/>
      <c r="M352" s="196"/>
      <c r="N352" s="197"/>
      <c r="O352" s="66"/>
      <c r="P352" s="66"/>
      <c r="Q352" s="66"/>
      <c r="R352" s="66"/>
      <c r="S352" s="66"/>
      <c r="T352" s="67"/>
      <c r="U352" s="36"/>
      <c r="V352" s="36"/>
      <c r="W352" s="36"/>
      <c r="X352" s="36"/>
      <c r="Y352" s="36"/>
      <c r="Z352" s="36"/>
      <c r="AA352" s="36"/>
      <c r="AB352" s="36"/>
      <c r="AC352" s="36"/>
      <c r="AD352" s="36"/>
      <c r="AE352" s="36"/>
      <c r="AT352" s="19" t="s">
        <v>152</v>
      </c>
      <c r="AU352" s="19" t="s">
        <v>78</v>
      </c>
    </row>
    <row r="353" spans="1:65" s="12" customFormat="1" ht="22.8" customHeight="1">
      <c r="B353" s="164"/>
      <c r="C353" s="165"/>
      <c r="D353" s="166" t="s">
        <v>68</v>
      </c>
      <c r="E353" s="178" t="s">
        <v>4157</v>
      </c>
      <c r="F353" s="178" t="s">
        <v>4158</v>
      </c>
      <c r="G353" s="165"/>
      <c r="H353" s="165"/>
      <c r="I353" s="168"/>
      <c r="J353" s="179">
        <f>BK353</f>
        <v>0</v>
      </c>
      <c r="K353" s="165"/>
      <c r="L353" s="170"/>
      <c r="M353" s="171"/>
      <c r="N353" s="172"/>
      <c r="O353" s="172"/>
      <c r="P353" s="173">
        <f>SUM(P354:P366)</f>
        <v>0</v>
      </c>
      <c r="Q353" s="172"/>
      <c r="R353" s="173">
        <f>SUM(R354:R366)</f>
        <v>1.406E-2</v>
      </c>
      <c r="S353" s="172"/>
      <c r="T353" s="174">
        <f>SUM(T354:T366)</f>
        <v>0</v>
      </c>
      <c r="AR353" s="175" t="s">
        <v>78</v>
      </c>
      <c r="AT353" s="176" t="s">
        <v>68</v>
      </c>
      <c r="AU353" s="176" t="s">
        <v>74</v>
      </c>
      <c r="AY353" s="175" t="s">
        <v>144</v>
      </c>
      <c r="BK353" s="177">
        <f>SUM(BK354:BK366)</f>
        <v>0</v>
      </c>
    </row>
    <row r="354" spans="1:65" s="2" customFormat="1" ht="24.15" customHeight="1">
      <c r="A354" s="36"/>
      <c r="B354" s="37"/>
      <c r="C354" s="180" t="s">
        <v>1125</v>
      </c>
      <c r="D354" s="180" t="s">
        <v>146</v>
      </c>
      <c r="E354" s="181" t="s">
        <v>4159</v>
      </c>
      <c r="F354" s="182" t="s">
        <v>4160</v>
      </c>
      <c r="G354" s="183" t="s">
        <v>2285</v>
      </c>
      <c r="H354" s="184">
        <v>2</v>
      </c>
      <c r="I354" s="185"/>
      <c r="J354" s="186">
        <f>ROUND(I354*H354,2)</f>
        <v>0</v>
      </c>
      <c r="K354" s="182" t="s">
        <v>150</v>
      </c>
      <c r="L354" s="41"/>
      <c r="M354" s="187" t="s">
        <v>19</v>
      </c>
      <c r="N354" s="188" t="s">
        <v>40</v>
      </c>
      <c r="O354" s="66"/>
      <c r="P354" s="189">
        <f>O354*H354</f>
        <v>0</v>
      </c>
      <c r="Q354" s="189">
        <v>3.82E-3</v>
      </c>
      <c r="R354" s="189">
        <f>Q354*H354</f>
        <v>7.6400000000000001E-3</v>
      </c>
      <c r="S354" s="189">
        <v>0</v>
      </c>
      <c r="T354" s="190">
        <f>S354*H354</f>
        <v>0</v>
      </c>
      <c r="U354" s="36"/>
      <c r="V354" s="36"/>
      <c r="W354" s="36"/>
      <c r="X354" s="36"/>
      <c r="Y354" s="36"/>
      <c r="Z354" s="36"/>
      <c r="AA354" s="36"/>
      <c r="AB354" s="36"/>
      <c r="AC354" s="36"/>
      <c r="AD354" s="36"/>
      <c r="AE354" s="36"/>
      <c r="AR354" s="191" t="s">
        <v>542</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542</v>
      </c>
      <c r="BM354" s="191" t="s">
        <v>4161</v>
      </c>
    </row>
    <row r="355" spans="1:65" s="2" customFormat="1" ht="10.199999999999999">
      <c r="A355" s="36"/>
      <c r="B355" s="37"/>
      <c r="C355" s="38"/>
      <c r="D355" s="193" t="s">
        <v>152</v>
      </c>
      <c r="E355" s="38"/>
      <c r="F355" s="194" t="s">
        <v>4162</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4" customFormat="1" ht="10.199999999999999">
      <c r="B356" s="209"/>
      <c r="C356" s="210"/>
      <c r="D356" s="200" t="s">
        <v>154</v>
      </c>
      <c r="E356" s="211" t="s">
        <v>19</v>
      </c>
      <c r="F356" s="212" t="s">
        <v>3891</v>
      </c>
      <c r="G356" s="210"/>
      <c r="H356" s="213">
        <v>2</v>
      </c>
      <c r="I356" s="214"/>
      <c r="J356" s="210"/>
      <c r="K356" s="210"/>
      <c r="L356" s="215"/>
      <c r="M356" s="216"/>
      <c r="N356" s="217"/>
      <c r="O356" s="217"/>
      <c r="P356" s="217"/>
      <c r="Q356" s="217"/>
      <c r="R356" s="217"/>
      <c r="S356" s="217"/>
      <c r="T356" s="218"/>
      <c r="AT356" s="219" t="s">
        <v>154</v>
      </c>
      <c r="AU356" s="219" t="s">
        <v>78</v>
      </c>
      <c r="AV356" s="14" t="s">
        <v>78</v>
      </c>
      <c r="AW356" s="14" t="s">
        <v>31</v>
      </c>
      <c r="AX356" s="14" t="s">
        <v>69</v>
      </c>
      <c r="AY356" s="219" t="s">
        <v>144</v>
      </c>
    </row>
    <row r="357" spans="1:65" s="15" customFormat="1" ht="10.199999999999999">
      <c r="B357" s="220"/>
      <c r="C357" s="221"/>
      <c r="D357" s="200" t="s">
        <v>154</v>
      </c>
      <c r="E357" s="222" t="s">
        <v>19</v>
      </c>
      <c r="F357" s="223" t="s">
        <v>158</v>
      </c>
      <c r="G357" s="221"/>
      <c r="H357" s="224">
        <v>2</v>
      </c>
      <c r="I357" s="225"/>
      <c r="J357" s="221"/>
      <c r="K357" s="221"/>
      <c r="L357" s="226"/>
      <c r="M357" s="227"/>
      <c r="N357" s="228"/>
      <c r="O357" s="228"/>
      <c r="P357" s="228"/>
      <c r="Q357" s="228"/>
      <c r="R357" s="228"/>
      <c r="S357" s="228"/>
      <c r="T357" s="229"/>
      <c r="AT357" s="230" t="s">
        <v>154</v>
      </c>
      <c r="AU357" s="230" t="s">
        <v>78</v>
      </c>
      <c r="AV357" s="15" t="s">
        <v>106</v>
      </c>
      <c r="AW357" s="15" t="s">
        <v>31</v>
      </c>
      <c r="AX357" s="15" t="s">
        <v>74</v>
      </c>
      <c r="AY357" s="230" t="s">
        <v>144</v>
      </c>
    </row>
    <row r="358" spans="1:65" s="2" customFormat="1" ht="16.5" customHeight="1">
      <c r="A358" s="36"/>
      <c r="B358" s="37"/>
      <c r="C358" s="180" t="s">
        <v>1130</v>
      </c>
      <c r="D358" s="180" t="s">
        <v>146</v>
      </c>
      <c r="E358" s="181" t="s">
        <v>3576</v>
      </c>
      <c r="F358" s="182" t="s">
        <v>3577</v>
      </c>
      <c r="G358" s="183" t="s">
        <v>2285</v>
      </c>
      <c r="H358" s="184">
        <v>2</v>
      </c>
      <c r="I358" s="185"/>
      <c r="J358" s="186">
        <f>ROUND(I358*H358,2)</f>
        <v>0</v>
      </c>
      <c r="K358" s="182" t="s">
        <v>150</v>
      </c>
      <c r="L358" s="41"/>
      <c r="M358" s="187" t="s">
        <v>19</v>
      </c>
      <c r="N358" s="188" t="s">
        <v>40</v>
      </c>
      <c r="O358" s="66"/>
      <c r="P358" s="189">
        <f>O358*H358</f>
        <v>0</v>
      </c>
      <c r="Q358" s="189">
        <v>6.4999999999999997E-4</v>
      </c>
      <c r="R358" s="189">
        <f>Q358*H358</f>
        <v>1.2999999999999999E-3</v>
      </c>
      <c r="S358" s="189">
        <v>0</v>
      </c>
      <c r="T358" s="190">
        <f>S358*H358</f>
        <v>0</v>
      </c>
      <c r="U358" s="36"/>
      <c r="V358" s="36"/>
      <c r="W358" s="36"/>
      <c r="X358" s="36"/>
      <c r="Y358" s="36"/>
      <c r="Z358" s="36"/>
      <c r="AA358" s="36"/>
      <c r="AB358" s="36"/>
      <c r="AC358" s="36"/>
      <c r="AD358" s="36"/>
      <c r="AE358" s="36"/>
      <c r="AR358" s="191" t="s">
        <v>542</v>
      </c>
      <c r="AT358" s="191" t="s">
        <v>146</v>
      </c>
      <c r="AU358" s="191" t="s">
        <v>78</v>
      </c>
      <c r="AY358" s="19" t="s">
        <v>144</v>
      </c>
      <c r="BE358" s="192">
        <f>IF(N358="základní",J358,0)</f>
        <v>0</v>
      </c>
      <c r="BF358" s="192">
        <f>IF(N358="snížená",J358,0)</f>
        <v>0</v>
      </c>
      <c r="BG358" s="192">
        <f>IF(N358="zákl. přenesená",J358,0)</f>
        <v>0</v>
      </c>
      <c r="BH358" s="192">
        <f>IF(N358="sníž. přenesená",J358,0)</f>
        <v>0</v>
      </c>
      <c r="BI358" s="192">
        <f>IF(N358="nulová",J358,0)</f>
        <v>0</v>
      </c>
      <c r="BJ358" s="19" t="s">
        <v>74</v>
      </c>
      <c r="BK358" s="192">
        <f>ROUND(I358*H358,2)</f>
        <v>0</v>
      </c>
      <c r="BL358" s="19" t="s">
        <v>542</v>
      </c>
      <c r="BM358" s="191" t="s">
        <v>4163</v>
      </c>
    </row>
    <row r="359" spans="1:65" s="2" customFormat="1" ht="10.199999999999999">
      <c r="A359" s="36"/>
      <c r="B359" s="37"/>
      <c r="C359" s="38"/>
      <c r="D359" s="193" t="s">
        <v>152</v>
      </c>
      <c r="E359" s="38"/>
      <c r="F359" s="194" t="s">
        <v>3579</v>
      </c>
      <c r="G359" s="38"/>
      <c r="H359" s="38"/>
      <c r="I359" s="195"/>
      <c r="J359" s="38"/>
      <c r="K359" s="38"/>
      <c r="L359" s="41"/>
      <c r="M359" s="196"/>
      <c r="N359" s="197"/>
      <c r="O359" s="66"/>
      <c r="P359" s="66"/>
      <c r="Q359" s="66"/>
      <c r="R359" s="66"/>
      <c r="S359" s="66"/>
      <c r="T359" s="67"/>
      <c r="U359" s="36"/>
      <c r="V359" s="36"/>
      <c r="W359" s="36"/>
      <c r="X359" s="36"/>
      <c r="Y359" s="36"/>
      <c r="Z359" s="36"/>
      <c r="AA359" s="36"/>
      <c r="AB359" s="36"/>
      <c r="AC359" s="36"/>
      <c r="AD359" s="36"/>
      <c r="AE359" s="36"/>
      <c r="AT359" s="19" t="s">
        <v>152</v>
      </c>
      <c r="AU359" s="19" t="s">
        <v>78</v>
      </c>
    </row>
    <row r="360" spans="1:65" s="2" customFormat="1" ht="21.75" customHeight="1">
      <c r="A360" s="36"/>
      <c r="B360" s="37"/>
      <c r="C360" s="180" t="s">
        <v>1354</v>
      </c>
      <c r="D360" s="180" t="s">
        <v>146</v>
      </c>
      <c r="E360" s="181" t="s">
        <v>3580</v>
      </c>
      <c r="F360" s="182" t="s">
        <v>3581</v>
      </c>
      <c r="G360" s="183" t="s">
        <v>653</v>
      </c>
      <c r="H360" s="184">
        <v>2</v>
      </c>
      <c r="I360" s="185"/>
      <c r="J360" s="186">
        <f>ROUND(I360*H360,2)</f>
        <v>0</v>
      </c>
      <c r="K360" s="182" t="s">
        <v>150</v>
      </c>
      <c r="L360" s="41"/>
      <c r="M360" s="187" t="s">
        <v>19</v>
      </c>
      <c r="N360" s="188" t="s">
        <v>40</v>
      </c>
      <c r="O360" s="66"/>
      <c r="P360" s="189">
        <f>O360*H360</f>
        <v>0</v>
      </c>
      <c r="Q360" s="189">
        <v>6.8000000000000005E-4</v>
      </c>
      <c r="R360" s="189">
        <f>Q360*H360</f>
        <v>1.3600000000000001E-3</v>
      </c>
      <c r="S360" s="189">
        <v>0</v>
      </c>
      <c r="T360" s="190">
        <f>S360*H360</f>
        <v>0</v>
      </c>
      <c r="U360" s="36"/>
      <c r="V360" s="36"/>
      <c r="W360" s="36"/>
      <c r="X360" s="36"/>
      <c r="Y360" s="36"/>
      <c r="Z360" s="36"/>
      <c r="AA360" s="36"/>
      <c r="AB360" s="36"/>
      <c r="AC360" s="36"/>
      <c r="AD360" s="36"/>
      <c r="AE360" s="36"/>
      <c r="AR360" s="191" t="s">
        <v>542</v>
      </c>
      <c r="AT360" s="191" t="s">
        <v>146</v>
      </c>
      <c r="AU360" s="191" t="s">
        <v>78</v>
      </c>
      <c r="AY360" s="19" t="s">
        <v>144</v>
      </c>
      <c r="BE360" s="192">
        <f>IF(N360="základní",J360,0)</f>
        <v>0</v>
      </c>
      <c r="BF360" s="192">
        <f>IF(N360="snížená",J360,0)</f>
        <v>0</v>
      </c>
      <c r="BG360" s="192">
        <f>IF(N360="zákl. přenesená",J360,0)</f>
        <v>0</v>
      </c>
      <c r="BH360" s="192">
        <f>IF(N360="sníž. přenesená",J360,0)</f>
        <v>0</v>
      </c>
      <c r="BI360" s="192">
        <f>IF(N360="nulová",J360,0)</f>
        <v>0</v>
      </c>
      <c r="BJ360" s="19" t="s">
        <v>74</v>
      </c>
      <c r="BK360" s="192">
        <f>ROUND(I360*H360,2)</f>
        <v>0</v>
      </c>
      <c r="BL360" s="19" t="s">
        <v>542</v>
      </c>
      <c r="BM360" s="191" t="s">
        <v>4164</v>
      </c>
    </row>
    <row r="361" spans="1:65" s="2" customFormat="1" ht="10.199999999999999">
      <c r="A361" s="36"/>
      <c r="B361" s="37"/>
      <c r="C361" s="38"/>
      <c r="D361" s="193" t="s">
        <v>152</v>
      </c>
      <c r="E361" s="38"/>
      <c r="F361" s="194" t="s">
        <v>3583</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152</v>
      </c>
      <c r="AU361" s="19" t="s">
        <v>78</v>
      </c>
    </row>
    <row r="362" spans="1:65" s="2" customFormat="1" ht="24.15" customHeight="1">
      <c r="A362" s="36"/>
      <c r="B362" s="37"/>
      <c r="C362" s="180" t="s">
        <v>1372</v>
      </c>
      <c r="D362" s="180" t="s">
        <v>146</v>
      </c>
      <c r="E362" s="181" t="s">
        <v>4165</v>
      </c>
      <c r="F362" s="182" t="s">
        <v>4166</v>
      </c>
      <c r="G362" s="183" t="s">
        <v>2285</v>
      </c>
      <c r="H362" s="184">
        <v>2</v>
      </c>
      <c r="I362" s="185"/>
      <c r="J362" s="186">
        <f>ROUND(I362*H362,2)</f>
        <v>0</v>
      </c>
      <c r="K362" s="182" t="s">
        <v>3806</v>
      </c>
      <c r="L362" s="41"/>
      <c r="M362" s="187" t="s">
        <v>19</v>
      </c>
      <c r="N362" s="188" t="s">
        <v>40</v>
      </c>
      <c r="O362" s="66"/>
      <c r="P362" s="189">
        <f>O362*H362</f>
        <v>0</v>
      </c>
      <c r="Q362" s="189">
        <v>1.8799999999999999E-3</v>
      </c>
      <c r="R362" s="189">
        <f>Q362*H362</f>
        <v>3.7599999999999999E-3</v>
      </c>
      <c r="S362" s="189">
        <v>0</v>
      </c>
      <c r="T362" s="190">
        <f>S362*H362</f>
        <v>0</v>
      </c>
      <c r="U362" s="36"/>
      <c r="V362" s="36"/>
      <c r="W362" s="36"/>
      <c r="X362" s="36"/>
      <c r="Y362" s="36"/>
      <c r="Z362" s="36"/>
      <c r="AA362" s="36"/>
      <c r="AB362" s="36"/>
      <c r="AC362" s="36"/>
      <c r="AD362" s="36"/>
      <c r="AE362" s="36"/>
      <c r="AR362" s="191" t="s">
        <v>542</v>
      </c>
      <c r="AT362" s="191" t="s">
        <v>146</v>
      </c>
      <c r="AU362" s="191" t="s">
        <v>78</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542</v>
      </c>
      <c r="BM362" s="191" t="s">
        <v>4167</v>
      </c>
    </row>
    <row r="363" spans="1:65" s="14" customFormat="1" ht="10.199999999999999">
      <c r="B363" s="209"/>
      <c r="C363" s="210"/>
      <c r="D363" s="200" t="s">
        <v>154</v>
      </c>
      <c r="E363" s="211" t="s">
        <v>19</v>
      </c>
      <c r="F363" s="212" t="s">
        <v>3891</v>
      </c>
      <c r="G363" s="210"/>
      <c r="H363" s="213">
        <v>2</v>
      </c>
      <c r="I363" s="214"/>
      <c r="J363" s="210"/>
      <c r="K363" s="210"/>
      <c r="L363" s="215"/>
      <c r="M363" s="216"/>
      <c r="N363" s="217"/>
      <c r="O363" s="217"/>
      <c r="P363" s="217"/>
      <c r="Q363" s="217"/>
      <c r="R363" s="217"/>
      <c r="S363" s="217"/>
      <c r="T363" s="218"/>
      <c r="AT363" s="219" t="s">
        <v>154</v>
      </c>
      <c r="AU363" s="219" t="s">
        <v>78</v>
      </c>
      <c r="AV363" s="14" t="s">
        <v>78</v>
      </c>
      <c r="AW363" s="14" t="s">
        <v>31</v>
      </c>
      <c r="AX363" s="14" t="s">
        <v>69</v>
      </c>
      <c r="AY363" s="219" t="s">
        <v>144</v>
      </c>
    </row>
    <row r="364" spans="1:65" s="15" customFormat="1" ht="10.199999999999999">
      <c r="B364" s="220"/>
      <c r="C364" s="221"/>
      <c r="D364" s="200" t="s">
        <v>154</v>
      </c>
      <c r="E364" s="222" t="s">
        <v>19</v>
      </c>
      <c r="F364" s="223" t="s">
        <v>158</v>
      </c>
      <c r="G364" s="221"/>
      <c r="H364" s="224">
        <v>2</v>
      </c>
      <c r="I364" s="225"/>
      <c r="J364" s="221"/>
      <c r="K364" s="221"/>
      <c r="L364" s="226"/>
      <c r="M364" s="227"/>
      <c r="N364" s="228"/>
      <c r="O364" s="228"/>
      <c r="P364" s="228"/>
      <c r="Q364" s="228"/>
      <c r="R364" s="228"/>
      <c r="S364" s="228"/>
      <c r="T364" s="229"/>
      <c r="AT364" s="230" t="s">
        <v>154</v>
      </c>
      <c r="AU364" s="230" t="s">
        <v>78</v>
      </c>
      <c r="AV364" s="15" t="s">
        <v>106</v>
      </c>
      <c r="AW364" s="15" t="s">
        <v>31</v>
      </c>
      <c r="AX364" s="15" t="s">
        <v>74</v>
      </c>
      <c r="AY364" s="230" t="s">
        <v>144</v>
      </c>
    </row>
    <row r="365" spans="1:65" s="2" customFormat="1" ht="24.15" customHeight="1">
      <c r="A365" s="36"/>
      <c r="B365" s="37"/>
      <c r="C365" s="180" t="s">
        <v>1381</v>
      </c>
      <c r="D365" s="180" t="s">
        <v>146</v>
      </c>
      <c r="E365" s="181" t="s">
        <v>4168</v>
      </c>
      <c r="F365" s="182" t="s">
        <v>4169</v>
      </c>
      <c r="G365" s="183" t="s">
        <v>184</v>
      </c>
      <c r="H365" s="184">
        <v>1.4E-2</v>
      </c>
      <c r="I365" s="185"/>
      <c r="J365" s="186">
        <f>ROUND(I365*H365,2)</f>
        <v>0</v>
      </c>
      <c r="K365" s="182" t="s">
        <v>150</v>
      </c>
      <c r="L365" s="41"/>
      <c r="M365" s="187" t="s">
        <v>19</v>
      </c>
      <c r="N365" s="188" t="s">
        <v>40</v>
      </c>
      <c r="O365" s="66"/>
      <c r="P365" s="189">
        <f>O365*H365</f>
        <v>0</v>
      </c>
      <c r="Q365" s="189">
        <v>0</v>
      </c>
      <c r="R365" s="189">
        <f>Q365*H365</f>
        <v>0</v>
      </c>
      <c r="S365" s="189">
        <v>0</v>
      </c>
      <c r="T365" s="190">
        <f>S365*H365</f>
        <v>0</v>
      </c>
      <c r="U365" s="36"/>
      <c r="V365" s="36"/>
      <c r="W365" s="36"/>
      <c r="X365" s="36"/>
      <c r="Y365" s="36"/>
      <c r="Z365" s="36"/>
      <c r="AA365" s="36"/>
      <c r="AB365" s="36"/>
      <c r="AC365" s="36"/>
      <c r="AD365" s="36"/>
      <c r="AE365" s="36"/>
      <c r="AR365" s="191" t="s">
        <v>542</v>
      </c>
      <c r="AT365" s="191" t="s">
        <v>146</v>
      </c>
      <c r="AU365" s="191" t="s">
        <v>78</v>
      </c>
      <c r="AY365" s="19" t="s">
        <v>144</v>
      </c>
      <c r="BE365" s="192">
        <f>IF(N365="základní",J365,0)</f>
        <v>0</v>
      </c>
      <c r="BF365" s="192">
        <f>IF(N365="snížená",J365,0)</f>
        <v>0</v>
      </c>
      <c r="BG365" s="192">
        <f>IF(N365="zákl. přenesená",J365,0)</f>
        <v>0</v>
      </c>
      <c r="BH365" s="192">
        <f>IF(N365="sníž. přenesená",J365,0)</f>
        <v>0</v>
      </c>
      <c r="BI365" s="192">
        <f>IF(N365="nulová",J365,0)</f>
        <v>0</v>
      </c>
      <c r="BJ365" s="19" t="s">
        <v>74</v>
      </c>
      <c r="BK365" s="192">
        <f>ROUND(I365*H365,2)</f>
        <v>0</v>
      </c>
      <c r="BL365" s="19" t="s">
        <v>542</v>
      </c>
      <c r="BM365" s="191" t="s">
        <v>4170</v>
      </c>
    </row>
    <row r="366" spans="1:65" s="2" customFormat="1" ht="10.199999999999999">
      <c r="A366" s="36"/>
      <c r="B366" s="37"/>
      <c r="C366" s="38"/>
      <c r="D366" s="193" t="s">
        <v>152</v>
      </c>
      <c r="E366" s="38"/>
      <c r="F366" s="194" t="s">
        <v>4171</v>
      </c>
      <c r="G366" s="38"/>
      <c r="H366" s="38"/>
      <c r="I366" s="195"/>
      <c r="J366" s="38"/>
      <c r="K366" s="38"/>
      <c r="L366" s="41"/>
      <c r="M366" s="196"/>
      <c r="N366" s="197"/>
      <c r="O366" s="66"/>
      <c r="P366" s="66"/>
      <c r="Q366" s="66"/>
      <c r="R366" s="66"/>
      <c r="S366" s="66"/>
      <c r="T366" s="67"/>
      <c r="U366" s="36"/>
      <c r="V366" s="36"/>
      <c r="W366" s="36"/>
      <c r="X366" s="36"/>
      <c r="Y366" s="36"/>
      <c r="Z366" s="36"/>
      <c r="AA366" s="36"/>
      <c r="AB366" s="36"/>
      <c r="AC366" s="36"/>
      <c r="AD366" s="36"/>
      <c r="AE366" s="36"/>
      <c r="AT366" s="19" t="s">
        <v>152</v>
      </c>
      <c r="AU366" s="19" t="s">
        <v>78</v>
      </c>
    </row>
    <row r="367" spans="1:65" s="12" customFormat="1" ht="22.8" customHeight="1">
      <c r="B367" s="164"/>
      <c r="C367" s="165"/>
      <c r="D367" s="166" t="s">
        <v>68</v>
      </c>
      <c r="E367" s="178" t="s">
        <v>2280</v>
      </c>
      <c r="F367" s="178" t="s">
        <v>2281</v>
      </c>
      <c r="G367" s="165"/>
      <c r="H367" s="165"/>
      <c r="I367" s="168"/>
      <c r="J367" s="179">
        <f>BK367</f>
        <v>0</v>
      </c>
      <c r="K367" s="165"/>
      <c r="L367" s="170"/>
      <c r="M367" s="171"/>
      <c r="N367" s="172"/>
      <c r="O367" s="172"/>
      <c r="P367" s="173">
        <f>SUM(P368:P418)</f>
        <v>0</v>
      </c>
      <c r="Q367" s="172"/>
      <c r="R367" s="173">
        <f>SUM(R368:R418)</f>
        <v>0.44985575120000015</v>
      </c>
      <c r="S367" s="172"/>
      <c r="T367" s="174">
        <f>SUM(T368:T418)</f>
        <v>0</v>
      </c>
      <c r="AR367" s="175" t="s">
        <v>78</v>
      </c>
      <c r="AT367" s="176" t="s">
        <v>68</v>
      </c>
      <c r="AU367" s="176" t="s">
        <v>74</v>
      </c>
      <c r="AY367" s="175" t="s">
        <v>144</v>
      </c>
      <c r="BK367" s="177">
        <f>SUM(BK368:BK418)</f>
        <v>0</v>
      </c>
    </row>
    <row r="368" spans="1:65" s="2" customFormat="1" ht="16.5" customHeight="1">
      <c r="A368" s="36"/>
      <c r="B368" s="37"/>
      <c r="C368" s="180" t="s">
        <v>1390</v>
      </c>
      <c r="D368" s="180" t="s">
        <v>146</v>
      </c>
      <c r="E368" s="181" t="s">
        <v>4172</v>
      </c>
      <c r="F368" s="182" t="s">
        <v>4173</v>
      </c>
      <c r="G368" s="183" t="s">
        <v>2285</v>
      </c>
      <c r="H368" s="184">
        <v>6</v>
      </c>
      <c r="I368" s="185"/>
      <c r="J368" s="186">
        <f>ROUND(I368*H368,2)</f>
        <v>0</v>
      </c>
      <c r="K368" s="182" t="s">
        <v>19</v>
      </c>
      <c r="L368" s="41"/>
      <c r="M368" s="187" t="s">
        <v>19</v>
      </c>
      <c r="N368" s="188" t="s">
        <v>40</v>
      </c>
      <c r="O368" s="66"/>
      <c r="P368" s="189">
        <f>O368*H368</f>
        <v>0</v>
      </c>
      <c r="Q368" s="189">
        <v>1.5838836299999999E-2</v>
      </c>
      <c r="R368" s="189">
        <f>Q368*H368</f>
        <v>9.5033017799999994E-2</v>
      </c>
      <c r="S368" s="189">
        <v>0</v>
      </c>
      <c r="T368" s="190">
        <f>S368*H368</f>
        <v>0</v>
      </c>
      <c r="U368" s="36"/>
      <c r="V368" s="36"/>
      <c r="W368" s="36"/>
      <c r="X368" s="36"/>
      <c r="Y368" s="36"/>
      <c r="Z368" s="36"/>
      <c r="AA368" s="36"/>
      <c r="AB368" s="36"/>
      <c r="AC368" s="36"/>
      <c r="AD368" s="36"/>
      <c r="AE368" s="36"/>
      <c r="AR368" s="191" t="s">
        <v>542</v>
      </c>
      <c r="AT368" s="191" t="s">
        <v>146</v>
      </c>
      <c r="AU368" s="191" t="s">
        <v>78</v>
      </c>
      <c r="AY368" s="19" t="s">
        <v>144</v>
      </c>
      <c r="BE368" s="192">
        <f>IF(N368="základní",J368,0)</f>
        <v>0</v>
      </c>
      <c r="BF368" s="192">
        <f>IF(N368="snížená",J368,0)</f>
        <v>0</v>
      </c>
      <c r="BG368" s="192">
        <f>IF(N368="zákl. přenesená",J368,0)</f>
        <v>0</v>
      </c>
      <c r="BH368" s="192">
        <f>IF(N368="sníž. přenesená",J368,0)</f>
        <v>0</v>
      </c>
      <c r="BI368" s="192">
        <f>IF(N368="nulová",J368,0)</f>
        <v>0</v>
      </c>
      <c r="BJ368" s="19" t="s">
        <v>74</v>
      </c>
      <c r="BK368" s="192">
        <f>ROUND(I368*H368,2)</f>
        <v>0</v>
      </c>
      <c r="BL368" s="19" t="s">
        <v>542</v>
      </c>
      <c r="BM368" s="191" t="s">
        <v>4174</v>
      </c>
    </row>
    <row r="369" spans="1:65" s="2" customFormat="1" ht="21.75" customHeight="1">
      <c r="A369" s="36"/>
      <c r="B369" s="37"/>
      <c r="C369" s="180" t="s">
        <v>1397</v>
      </c>
      <c r="D369" s="180" t="s">
        <v>146</v>
      </c>
      <c r="E369" s="181" t="s">
        <v>4175</v>
      </c>
      <c r="F369" s="182" t="s">
        <v>4176</v>
      </c>
      <c r="G369" s="183" t="s">
        <v>2285</v>
      </c>
      <c r="H369" s="184">
        <v>2</v>
      </c>
      <c r="I369" s="185"/>
      <c r="J369" s="186">
        <f>ROUND(I369*H369,2)</f>
        <v>0</v>
      </c>
      <c r="K369" s="182" t="s">
        <v>3806</v>
      </c>
      <c r="L369" s="41"/>
      <c r="M369" s="187" t="s">
        <v>19</v>
      </c>
      <c r="N369" s="188" t="s">
        <v>40</v>
      </c>
      <c r="O369" s="66"/>
      <c r="P369" s="189">
        <f>O369*H369</f>
        <v>0</v>
      </c>
      <c r="Q369" s="189">
        <v>1.6968836300000002E-2</v>
      </c>
      <c r="R369" s="189">
        <f>Q369*H369</f>
        <v>3.3937672600000003E-2</v>
      </c>
      <c r="S369" s="189">
        <v>0</v>
      </c>
      <c r="T369" s="190">
        <f>S369*H369</f>
        <v>0</v>
      </c>
      <c r="U369" s="36"/>
      <c r="V369" s="36"/>
      <c r="W369" s="36"/>
      <c r="X369" s="36"/>
      <c r="Y369" s="36"/>
      <c r="Z369" s="36"/>
      <c r="AA369" s="36"/>
      <c r="AB369" s="36"/>
      <c r="AC369" s="36"/>
      <c r="AD369" s="36"/>
      <c r="AE369" s="36"/>
      <c r="AR369" s="191" t="s">
        <v>542</v>
      </c>
      <c r="AT369" s="191" t="s">
        <v>146</v>
      </c>
      <c r="AU369" s="191" t="s">
        <v>78</v>
      </c>
      <c r="AY369" s="19" t="s">
        <v>144</v>
      </c>
      <c r="BE369" s="192">
        <f>IF(N369="základní",J369,0)</f>
        <v>0</v>
      </c>
      <c r="BF369" s="192">
        <f>IF(N369="snížená",J369,0)</f>
        <v>0</v>
      </c>
      <c r="BG369" s="192">
        <f>IF(N369="zákl. přenesená",J369,0)</f>
        <v>0</v>
      </c>
      <c r="BH369" s="192">
        <f>IF(N369="sníž. přenesená",J369,0)</f>
        <v>0</v>
      </c>
      <c r="BI369" s="192">
        <f>IF(N369="nulová",J369,0)</f>
        <v>0</v>
      </c>
      <c r="BJ369" s="19" t="s">
        <v>74</v>
      </c>
      <c r="BK369" s="192">
        <f>ROUND(I369*H369,2)</f>
        <v>0</v>
      </c>
      <c r="BL369" s="19" t="s">
        <v>542</v>
      </c>
      <c r="BM369" s="191" t="s">
        <v>4177</v>
      </c>
    </row>
    <row r="370" spans="1:65" s="2" customFormat="1" ht="16.5" customHeight="1">
      <c r="A370" s="36"/>
      <c r="B370" s="37"/>
      <c r="C370" s="180" t="s">
        <v>1404</v>
      </c>
      <c r="D370" s="180" t="s">
        <v>146</v>
      </c>
      <c r="E370" s="181" t="s">
        <v>4178</v>
      </c>
      <c r="F370" s="182" t="s">
        <v>4179</v>
      </c>
      <c r="G370" s="183" t="s">
        <v>2285</v>
      </c>
      <c r="H370" s="184">
        <v>1</v>
      </c>
      <c r="I370" s="185"/>
      <c r="J370" s="186">
        <f>ROUND(I370*H370,2)</f>
        <v>0</v>
      </c>
      <c r="K370" s="182" t="s">
        <v>150</v>
      </c>
      <c r="L370" s="41"/>
      <c r="M370" s="187" t="s">
        <v>19</v>
      </c>
      <c r="N370" s="188" t="s">
        <v>40</v>
      </c>
      <c r="O370" s="66"/>
      <c r="P370" s="189">
        <f>O370*H370</f>
        <v>0</v>
      </c>
      <c r="Q370" s="189">
        <v>1.7689313200000001E-2</v>
      </c>
      <c r="R370" s="189">
        <f>Q370*H370</f>
        <v>1.7689313200000001E-2</v>
      </c>
      <c r="S370" s="189">
        <v>0</v>
      </c>
      <c r="T370" s="190">
        <f>S370*H370</f>
        <v>0</v>
      </c>
      <c r="U370" s="36"/>
      <c r="V370" s="36"/>
      <c r="W370" s="36"/>
      <c r="X370" s="36"/>
      <c r="Y370" s="36"/>
      <c r="Z370" s="36"/>
      <c r="AA370" s="36"/>
      <c r="AB370" s="36"/>
      <c r="AC370" s="36"/>
      <c r="AD370" s="36"/>
      <c r="AE370" s="36"/>
      <c r="AR370" s="191" t="s">
        <v>542</v>
      </c>
      <c r="AT370" s="191" t="s">
        <v>146</v>
      </c>
      <c r="AU370" s="191" t="s">
        <v>78</v>
      </c>
      <c r="AY370" s="19" t="s">
        <v>144</v>
      </c>
      <c r="BE370" s="192">
        <f>IF(N370="základní",J370,0)</f>
        <v>0</v>
      </c>
      <c r="BF370" s="192">
        <f>IF(N370="snížená",J370,0)</f>
        <v>0</v>
      </c>
      <c r="BG370" s="192">
        <f>IF(N370="zákl. přenesená",J370,0)</f>
        <v>0</v>
      </c>
      <c r="BH370" s="192">
        <f>IF(N370="sníž. přenesená",J370,0)</f>
        <v>0</v>
      </c>
      <c r="BI370" s="192">
        <f>IF(N370="nulová",J370,0)</f>
        <v>0</v>
      </c>
      <c r="BJ370" s="19" t="s">
        <v>74</v>
      </c>
      <c r="BK370" s="192">
        <f>ROUND(I370*H370,2)</f>
        <v>0</v>
      </c>
      <c r="BL370" s="19" t="s">
        <v>542</v>
      </c>
      <c r="BM370" s="191" t="s">
        <v>4180</v>
      </c>
    </row>
    <row r="371" spans="1:65" s="2" customFormat="1" ht="10.199999999999999">
      <c r="A371" s="36"/>
      <c r="B371" s="37"/>
      <c r="C371" s="38"/>
      <c r="D371" s="193" t="s">
        <v>152</v>
      </c>
      <c r="E371" s="38"/>
      <c r="F371" s="194" t="s">
        <v>4181</v>
      </c>
      <c r="G371" s="38"/>
      <c r="H371" s="38"/>
      <c r="I371" s="195"/>
      <c r="J371" s="38"/>
      <c r="K371" s="38"/>
      <c r="L371" s="41"/>
      <c r="M371" s="196"/>
      <c r="N371" s="197"/>
      <c r="O371" s="66"/>
      <c r="P371" s="66"/>
      <c r="Q371" s="66"/>
      <c r="R371" s="66"/>
      <c r="S371" s="66"/>
      <c r="T371" s="67"/>
      <c r="U371" s="36"/>
      <c r="V371" s="36"/>
      <c r="W371" s="36"/>
      <c r="X371" s="36"/>
      <c r="Y371" s="36"/>
      <c r="Z371" s="36"/>
      <c r="AA371" s="36"/>
      <c r="AB371" s="36"/>
      <c r="AC371" s="36"/>
      <c r="AD371" s="36"/>
      <c r="AE371" s="36"/>
      <c r="AT371" s="19" t="s">
        <v>152</v>
      </c>
      <c r="AU371" s="19" t="s">
        <v>78</v>
      </c>
    </row>
    <row r="372" spans="1:65" s="2" customFormat="1" ht="24.15" customHeight="1">
      <c r="A372" s="36"/>
      <c r="B372" s="37"/>
      <c r="C372" s="180" t="s">
        <v>1411</v>
      </c>
      <c r="D372" s="180" t="s">
        <v>146</v>
      </c>
      <c r="E372" s="181" t="s">
        <v>4182</v>
      </c>
      <c r="F372" s="182" t="s">
        <v>4183</v>
      </c>
      <c r="G372" s="183" t="s">
        <v>2285</v>
      </c>
      <c r="H372" s="184">
        <v>8</v>
      </c>
      <c r="I372" s="185"/>
      <c r="J372" s="186">
        <f>ROUND(I372*H372,2)</f>
        <v>0</v>
      </c>
      <c r="K372" s="182" t="s">
        <v>150</v>
      </c>
      <c r="L372" s="41"/>
      <c r="M372" s="187" t="s">
        <v>19</v>
      </c>
      <c r="N372" s="188" t="s">
        <v>40</v>
      </c>
      <c r="O372" s="66"/>
      <c r="P372" s="189">
        <f>O372*H372</f>
        <v>0</v>
      </c>
      <c r="Q372" s="189">
        <v>1.197E-2</v>
      </c>
      <c r="R372" s="189">
        <f>Q372*H372</f>
        <v>9.5759999999999998E-2</v>
      </c>
      <c r="S372" s="189">
        <v>0</v>
      </c>
      <c r="T372" s="190">
        <f>S372*H372</f>
        <v>0</v>
      </c>
      <c r="U372" s="36"/>
      <c r="V372" s="36"/>
      <c r="W372" s="36"/>
      <c r="X372" s="36"/>
      <c r="Y372" s="36"/>
      <c r="Z372" s="36"/>
      <c r="AA372" s="36"/>
      <c r="AB372" s="36"/>
      <c r="AC372" s="36"/>
      <c r="AD372" s="36"/>
      <c r="AE372" s="36"/>
      <c r="AR372" s="191" t="s">
        <v>542</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542</v>
      </c>
      <c r="BM372" s="191" t="s">
        <v>4184</v>
      </c>
    </row>
    <row r="373" spans="1:65" s="2" customFormat="1" ht="10.199999999999999">
      <c r="A373" s="36"/>
      <c r="B373" s="37"/>
      <c r="C373" s="38"/>
      <c r="D373" s="193" t="s">
        <v>152</v>
      </c>
      <c r="E373" s="38"/>
      <c r="F373" s="194" t="s">
        <v>4185</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2" customFormat="1" ht="24.15" customHeight="1">
      <c r="A374" s="36"/>
      <c r="B374" s="37"/>
      <c r="C374" s="180" t="s">
        <v>1417</v>
      </c>
      <c r="D374" s="180" t="s">
        <v>146</v>
      </c>
      <c r="E374" s="181" t="s">
        <v>4186</v>
      </c>
      <c r="F374" s="182" t="s">
        <v>4187</v>
      </c>
      <c r="G374" s="183" t="s">
        <v>2285</v>
      </c>
      <c r="H374" s="184">
        <v>1</v>
      </c>
      <c r="I374" s="185"/>
      <c r="J374" s="186">
        <f>ROUND(I374*H374,2)</f>
        <v>0</v>
      </c>
      <c r="K374" s="182" t="s">
        <v>150</v>
      </c>
      <c r="L374" s="41"/>
      <c r="M374" s="187" t="s">
        <v>19</v>
      </c>
      <c r="N374" s="188" t="s">
        <v>40</v>
      </c>
      <c r="O374" s="66"/>
      <c r="P374" s="189">
        <f>O374*H374</f>
        <v>0</v>
      </c>
      <c r="Q374" s="189">
        <v>1.6469999999999999E-2</v>
      </c>
      <c r="R374" s="189">
        <f>Q374*H374</f>
        <v>1.6469999999999999E-2</v>
      </c>
      <c r="S374" s="189">
        <v>0</v>
      </c>
      <c r="T374" s="190">
        <f>S374*H374</f>
        <v>0</v>
      </c>
      <c r="U374" s="36"/>
      <c r="V374" s="36"/>
      <c r="W374" s="36"/>
      <c r="X374" s="36"/>
      <c r="Y374" s="36"/>
      <c r="Z374" s="36"/>
      <c r="AA374" s="36"/>
      <c r="AB374" s="36"/>
      <c r="AC374" s="36"/>
      <c r="AD374" s="36"/>
      <c r="AE374" s="36"/>
      <c r="AR374" s="191" t="s">
        <v>542</v>
      </c>
      <c r="AT374" s="191" t="s">
        <v>146</v>
      </c>
      <c r="AU374" s="191" t="s">
        <v>78</v>
      </c>
      <c r="AY374" s="19" t="s">
        <v>144</v>
      </c>
      <c r="BE374" s="192">
        <f>IF(N374="základní",J374,0)</f>
        <v>0</v>
      </c>
      <c r="BF374" s="192">
        <f>IF(N374="snížená",J374,0)</f>
        <v>0</v>
      </c>
      <c r="BG374" s="192">
        <f>IF(N374="zákl. přenesená",J374,0)</f>
        <v>0</v>
      </c>
      <c r="BH374" s="192">
        <f>IF(N374="sníž. přenesená",J374,0)</f>
        <v>0</v>
      </c>
      <c r="BI374" s="192">
        <f>IF(N374="nulová",J374,0)</f>
        <v>0</v>
      </c>
      <c r="BJ374" s="19" t="s">
        <v>74</v>
      </c>
      <c r="BK374" s="192">
        <f>ROUND(I374*H374,2)</f>
        <v>0</v>
      </c>
      <c r="BL374" s="19" t="s">
        <v>542</v>
      </c>
      <c r="BM374" s="191" t="s">
        <v>4188</v>
      </c>
    </row>
    <row r="375" spans="1:65" s="2" customFormat="1" ht="10.199999999999999">
      <c r="A375" s="36"/>
      <c r="B375" s="37"/>
      <c r="C375" s="38"/>
      <c r="D375" s="193" t="s">
        <v>152</v>
      </c>
      <c r="E375" s="38"/>
      <c r="F375" s="194" t="s">
        <v>4189</v>
      </c>
      <c r="G375" s="38"/>
      <c r="H375" s="38"/>
      <c r="I375" s="195"/>
      <c r="J375" s="38"/>
      <c r="K375" s="38"/>
      <c r="L375" s="41"/>
      <c r="M375" s="196"/>
      <c r="N375" s="197"/>
      <c r="O375" s="66"/>
      <c r="P375" s="66"/>
      <c r="Q375" s="66"/>
      <c r="R375" s="66"/>
      <c r="S375" s="66"/>
      <c r="T375" s="67"/>
      <c r="U375" s="36"/>
      <c r="V375" s="36"/>
      <c r="W375" s="36"/>
      <c r="X375" s="36"/>
      <c r="Y375" s="36"/>
      <c r="Z375" s="36"/>
      <c r="AA375" s="36"/>
      <c r="AB375" s="36"/>
      <c r="AC375" s="36"/>
      <c r="AD375" s="36"/>
      <c r="AE375" s="36"/>
      <c r="AT375" s="19" t="s">
        <v>152</v>
      </c>
      <c r="AU375" s="19" t="s">
        <v>78</v>
      </c>
    </row>
    <row r="376" spans="1:65" s="2" customFormat="1" ht="24.15" customHeight="1">
      <c r="A376" s="36"/>
      <c r="B376" s="37"/>
      <c r="C376" s="180" t="s">
        <v>1424</v>
      </c>
      <c r="D376" s="180" t="s">
        <v>146</v>
      </c>
      <c r="E376" s="181" t="s">
        <v>4190</v>
      </c>
      <c r="F376" s="182" t="s">
        <v>4191</v>
      </c>
      <c r="G376" s="183" t="s">
        <v>2285</v>
      </c>
      <c r="H376" s="184">
        <v>2</v>
      </c>
      <c r="I376" s="185"/>
      <c r="J376" s="186">
        <f>ROUND(I376*H376,2)</f>
        <v>0</v>
      </c>
      <c r="K376" s="182" t="s">
        <v>150</v>
      </c>
      <c r="L376" s="41"/>
      <c r="M376" s="187" t="s">
        <v>19</v>
      </c>
      <c r="N376" s="188" t="s">
        <v>40</v>
      </c>
      <c r="O376" s="66"/>
      <c r="P376" s="189">
        <f>O376*H376</f>
        <v>0</v>
      </c>
      <c r="Q376" s="189">
        <v>1.797E-2</v>
      </c>
      <c r="R376" s="189">
        <f>Q376*H376</f>
        <v>3.594E-2</v>
      </c>
      <c r="S376" s="189">
        <v>0</v>
      </c>
      <c r="T376" s="190">
        <f>S376*H376</f>
        <v>0</v>
      </c>
      <c r="U376" s="36"/>
      <c r="V376" s="36"/>
      <c r="W376" s="36"/>
      <c r="X376" s="36"/>
      <c r="Y376" s="36"/>
      <c r="Z376" s="36"/>
      <c r="AA376" s="36"/>
      <c r="AB376" s="36"/>
      <c r="AC376" s="36"/>
      <c r="AD376" s="36"/>
      <c r="AE376" s="36"/>
      <c r="AR376" s="191" t="s">
        <v>542</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542</v>
      </c>
      <c r="BM376" s="191" t="s">
        <v>4192</v>
      </c>
    </row>
    <row r="377" spans="1:65" s="2" customFormat="1" ht="10.199999999999999">
      <c r="A377" s="36"/>
      <c r="B377" s="37"/>
      <c r="C377" s="38"/>
      <c r="D377" s="193" t="s">
        <v>152</v>
      </c>
      <c r="E377" s="38"/>
      <c r="F377" s="194" t="s">
        <v>4193</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2" customFormat="1" ht="16.5" customHeight="1">
      <c r="A378" s="36"/>
      <c r="B378" s="37"/>
      <c r="C378" s="180" t="s">
        <v>1431</v>
      </c>
      <c r="D378" s="180" t="s">
        <v>146</v>
      </c>
      <c r="E378" s="181" t="s">
        <v>4194</v>
      </c>
      <c r="F378" s="182" t="s">
        <v>4195</v>
      </c>
      <c r="G378" s="183" t="s">
        <v>2285</v>
      </c>
      <c r="H378" s="184">
        <v>1</v>
      </c>
      <c r="I378" s="185"/>
      <c r="J378" s="186">
        <f>ROUND(I378*H378,2)</f>
        <v>0</v>
      </c>
      <c r="K378" s="182" t="s">
        <v>150</v>
      </c>
      <c r="L378" s="41"/>
      <c r="M378" s="187" t="s">
        <v>19</v>
      </c>
      <c r="N378" s="188" t="s">
        <v>41</v>
      </c>
      <c r="O378" s="66"/>
      <c r="P378" s="189">
        <f>O378*H378</f>
        <v>0</v>
      </c>
      <c r="Q378" s="189">
        <v>1.45152626E-2</v>
      </c>
      <c r="R378" s="189">
        <f>Q378*H378</f>
        <v>1.45152626E-2</v>
      </c>
      <c r="S378" s="189">
        <v>0</v>
      </c>
      <c r="T378" s="190">
        <f>S378*H378</f>
        <v>0</v>
      </c>
      <c r="U378" s="36"/>
      <c r="V378" s="36"/>
      <c r="W378" s="36"/>
      <c r="X378" s="36"/>
      <c r="Y378" s="36"/>
      <c r="Z378" s="36"/>
      <c r="AA378" s="36"/>
      <c r="AB378" s="36"/>
      <c r="AC378" s="36"/>
      <c r="AD378" s="36"/>
      <c r="AE378" s="36"/>
      <c r="AR378" s="191" t="s">
        <v>542</v>
      </c>
      <c r="AT378" s="191" t="s">
        <v>146</v>
      </c>
      <c r="AU378" s="191" t="s">
        <v>78</v>
      </c>
      <c r="AY378" s="19" t="s">
        <v>144</v>
      </c>
      <c r="BE378" s="192">
        <f>IF(N378="základní",J378,0)</f>
        <v>0</v>
      </c>
      <c r="BF378" s="192">
        <f>IF(N378="snížená",J378,0)</f>
        <v>0</v>
      </c>
      <c r="BG378" s="192">
        <f>IF(N378="zákl. přenesená",J378,0)</f>
        <v>0</v>
      </c>
      <c r="BH378" s="192">
        <f>IF(N378="sníž. přenesená",J378,0)</f>
        <v>0</v>
      </c>
      <c r="BI378" s="192">
        <f>IF(N378="nulová",J378,0)</f>
        <v>0</v>
      </c>
      <c r="BJ378" s="19" t="s">
        <v>78</v>
      </c>
      <c r="BK378" s="192">
        <f>ROUND(I378*H378,2)</f>
        <v>0</v>
      </c>
      <c r="BL378" s="19" t="s">
        <v>542</v>
      </c>
      <c r="BM378" s="191" t="s">
        <v>4196</v>
      </c>
    </row>
    <row r="379" spans="1:65" s="2" customFormat="1" ht="10.199999999999999">
      <c r="A379" s="36"/>
      <c r="B379" s="37"/>
      <c r="C379" s="38"/>
      <c r="D379" s="193" t="s">
        <v>152</v>
      </c>
      <c r="E379" s="38"/>
      <c r="F379" s="194" t="s">
        <v>4197</v>
      </c>
      <c r="G379" s="38"/>
      <c r="H379" s="38"/>
      <c r="I379" s="195"/>
      <c r="J379" s="38"/>
      <c r="K379" s="38"/>
      <c r="L379" s="41"/>
      <c r="M379" s="196"/>
      <c r="N379" s="197"/>
      <c r="O379" s="66"/>
      <c r="P379" s="66"/>
      <c r="Q379" s="66"/>
      <c r="R379" s="66"/>
      <c r="S379" s="66"/>
      <c r="T379" s="67"/>
      <c r="U379" s="36"/>
      <c r="V379" s="36"/>
      <c r="W379" s="36"/>
      <c r="X379" s="36"/>
      <c r="Y379" s="36"/>
      <c r="Z379" s="36"/>
      <c r="AA379" s="36"/>
      <c r="AB379" s="36"/>
      <c r="AC379" s="36"/>
      <c r="AD379" s="36"/>
      <c r="AE379" s="36"/>
      <c r="AT379" s="19" t="s">
        <v>152</v>
      </c>
      <c r="AU379" s="19" t="s">
        <v>78</v>
      </c>
    </row>
    <row r="380" spans="1:65" s="2" customFormat="1" ht="24.15" customHeight="1">
      <c r="A380" s="36"/>
      <c r="B380" s="37"/>
      <c r="C380" s="180" t="s">
        <v>115</v>
      </c>
      <c r="D380" s="180" t="s">
        <v>146</v>
      </c>
      <c r="E380" s="181" t="s">
        <v>4198</v>
      </c>
      <c r="F380" s="182" t="s">
        <v>4199</v>
      </c>
      <c r="G380" s="183" t="s">
        <v>2285</v>
      </c>
      <c r="H380" s="184">
        <v>1</v>
      </c>
      <c r="I380" s="185"/>
      <c r="J380" s="186">
        <f>ROUND(I380*H380,2)</f>
        <v>0</v>
      </c>
      <c r="K380" s="182" t="s">
        <v>150</v>
      </c>
      <c r="L380" s="41"/>
      <c r="M380" s="187" t="s">
        <v>19</v>
      </c>
      <c r="N380" s="188" t="s">
        <v>40</v>
      </c>
      <c r="O380" s="66"/>
      <c r="P380" s="189">
        <f>O380*H380</f>
        <v>0</v>
      </c>
      <c r="Q380" s="189">
        <v>3.6490000000000002E-2</v>
      </c>
      <c r="R380" s="189">
        <f>Q380*H380</f>
        <v>3.6490000000000002E-2</v>
      </c>
      <c r="S380" s="189">
        <v>0</v>
      </c>
      <c r="T380" s="190">
        <f>S380*H380</f>
        <v>0</v>
      </c>
      <c r="U380" s="36"/>
      <c r="V380" s="36"/>
      <c r="W380" s="36"/>
      <c r="X380" s="36"/>
      <c r="Y380" s="36"/>
      <c r="Z380" s="36"/>
      <c r="AA380" s="36"/>
      <c r="AB380" s="36"/>
      <c r="AC380" s="36"/>
      <c r="AD380" s="36"/>
      <c r="AE380" s="36"/>
      <c r="AR380" s="191" t="s">
        <v>542</v>
      </c>
      <c r="AT380" s="191" t="s">
        <v>146</v>
      </c>
      <c r="AU380" s="191" t="s">
        <v>78</v>
      </c>
      <c r="AY380" s="19" t="s">
        <v>144</v>
      </c>
      <c r="BE380" s="192">
        <f>IF(N380="základní",J380,0)</f>
        <v>0</v>
      </c>
      <c r="BF380" s="192">
        <f>IF(N380="snížená",J380,0)</f>
        <v>0</v>
      </c>
      <c r="BG380" s="192">
        <f>IF(N380="zákl. přenesená",J380,0)</f>
        <v>0</v>
      </c>
      <c r="BH380" s="192">
        <f>IF(N380="sníž. přenesená",J380,0)</f>
        <v>0</v>
      </c>
      <c r="BI380" s="192">
        <f>IF(N380="nulová",J380,0)</f>
        <v>0</v>
      </c>
      <c r="BJ380" s="19" t="s">
        <v>74</v>
      </c>
      <c r="BK380" s="192">
        <f>ROUND(I380*H380,2)</f>
        <v>0</v>
      </c>
      <c r="BL380" s="19" t="s">
        <v>542</v>
      </c>
      <c r="BM380" s="191" t="s">
        <v>4200</v>
      </c>
    </row>
    <row r="381" spans="1:65" s="2" customFormat="1" ht="10.199999999999999">
      <c r="A381" s="36"/>
      <c r="B381" s="37"/>
      <c r="C381" s="38"/>
      <c r="D381" s="193" t="s">
        <v>152</v>
      </c>
      <c r="E381" s="38"/>
      <c r="F381" s="194" t="s">
        <v>4201</v>
      </c>
      <c r="G381" s="38"/>
      <c r="H381" s="38"/>
      <c r="I381" s="195"/>
      <c r="J381" s="38"/>
      <c r="K381" s="38"/>
      <c r="L381" s="41"/>
      <c r="M381" s="196"/>
      <c r="N381" s="197"/>
      <c r="O381" s="66"/>
      <c r="P381" s="66"/>
      <c r="Q381" s="66"/>
      <c r="R381" s="66"/>
      <c r="S381" s="66"/>
      <c r="T381" s="67"/>
      <c r="U381" s="36"/>
      <c r="V381" s="36"/>
      <c r="W381" s="36"/>
      <c r="X381" s="36"/>
      <c r="Y381" s="36"/>
      <c r="Z381" s="36"/>
      <c r="AA381" s="36"/>
      <c r="AB381" s="36"/>
      <c r="AC381" s="36"/>
      <c r="AD381" s="36"/>
      <c r="AE381" s="36"/>
      <c r="AT381" s="19" t="s">
        <v>152</v>
      </c>
      <c r="AU381" s="19" t="s">
        <v>78</v>
      </c>
    </row>
    <row r="382" spans="1:65" s="2" customFormat="1" ht="16.5" customHeight="1">
      <c r="A382" s="36"/>
      <c r="B382" s="37"/>
      <c r="C382" s="180" t="s">
        <v>866</v>
      </c>
      <c r="D382" s="180" t="s">
        <v>146</v>
      </c>
      <c r="E382" s="181" t="s">
        <v>4202</v>
      </c>
      <c r="F382" s="182" t="s">
        <v>4203</v>
      </c>
      <c r="G382" s="183" t="s">
        <v>2285</v>
      </c>
      <c r="H382" s="184">
        <v>1</v>
      </c>
      <c r="I382" s="185"/>
      <c r="J382" s="186">
        <f>ROUND(I382*H382,2)</f>
        <v>0</v>
      </c>
      <c r="K382" s="182" t="s">
        <v>150</v>
      </c>
      <c r="L382" s="41"/>
      <c r="M382" s="187" t="s">
        <v>19</v>
      </c>
      <c r="N382" s="188" t="s">
        <v>40</v>
      </c>
      <c r="O382" s="66"/>
      <c r="P382" s="189">
        <f>O382*H382</f>
        <v>0</v>
      </c>
      <c r="Q382" s="189">
        <v>4.2999999999999999E-4</v>
      </c>
      <c r="R382" s="189">
        <f>Q382*H382</f>
        <v>4.2999999999999999E-4</v>
      </c>
      <c r="S382" s="189">
        <v>0</v>
      </c>
      <c r="T382" s="190">
        <f>S382*H382</f>
        <v>0</v>
      </c>
      <c r="U382" s="36"/>
      <c r="V382" s="36"/>
      <c r="W382" s="36"/>
      <c r="X382" s="36"/>
      <c r="Y382" s="36"/>
      <c r="Z382" s="36"/>
      <c r="AA382" s="36"/>
      <c r="AB382" s="36"/>
      <c r="AC382" s="36"/>
      <c r="AD382" s="36"/>
      <c r="AE382" s="36"/>
      <c r="AR382" s="191" t="s">
        <v>542</v>
      </c>
      <c r="AT382" s="191" t="s">
        <v>146</v>
      </c>
      <c r="AU382" s="191" t="s">
        <v>78</v>
      </c>
      <c r="AY382" s="19" t="s">
        <v>144</v>
      </c>
      <c r="BE382" s="192">
        <f>IF(N382="základní",J382,0)</f>
        <v>0</v>
      </c>
      <c r="BF382" s="192">
        <f>IF(N382="snížená",J382,0)</f>
        <v>0</v>
      </c>
      <c r="BG382" s="192">
        <f>IF(N382="zákl. přenesená",J382,0)</f>
        <v>0</v>
      </c>
      <c r="BH382" s="192">
        <f>IF(N382="sníž. přenesená",J382,0)</f>
        <v>0</v>
      </c>
      <c r="BI382" s="192">
        <f>IF(N382="nulová",J382,0)</f>
        <v>0</v>
      </c>
      <c r="BJ382" s="19" t="s">
        <v>74</v>
      </c>
      <c r="BK382" s="192">
        <f>ROUND(I382*H382,2)</f>
        <v>0</v>
      </c>
      <c r="BL382" s="19" t="s">
        <v>542</v>
      </c>
      <c r="BM382" s="191" t="s">
        <v>4204</v>
      </c>
    </row>
    <row r="383" spans="1:65" s="2" customFormat="1" ht="10.199999999999999">
      <c r="A383" s="36"/>
      <c r="B383" s="37"/>
      <c r="C383" s="38"/>
      <c r="D383" s="193" t="s">
        <v>152</v>
      </c>
      <c r="E383" s="38"/>
      <c r="F383" s="194" t="s">
        <v>4205</v>
      </c>
      <c r="G383" s="38"/>
      <c r="H383" s="38"/>
      <c r="I383" s="195"/>
      <c r="J383" s="38"/>
      <c r="K383" s="38"/>
      <c r="L383" s="41"/>
      <c r="M383" s="196"/>
      <c r="N383" s="197"/>
      <c r="O383" s="66"/>
      <c r="P383" s="66"/>
      <c r="Q383" s="66"/>
      <c r="R383" s="66"/>
      <c r="S383" s="66"/>
      <c r="T383" s="67"/>
      <c r="U383" s="36"/>
      <c r="V383" s="36"/>
      <c r="W383" s="36"/>
      <c r="X383" s="36"/>
      <c r="Y383" s="36"/>
      <c r="Z383" s="36"/>
      <c r="AA383" s="36"/>
      <c r="AB383" s="36"/>
      <c r="AC383" s="36"/>
      <c r="AD383" s="36"/>
      <c r="AE383" s="36"/>
      <c r="AT383" s="19" t="s">
        <v>152</v>
      </c>
      <c r="AU383" s="19" t="s">
        <v>78</v>
      </c>
    </row>
    <row r="384" spans="1:65" s="2" customFormat="1" ht="16.5" customHeight="1">
      <c r="A384" s="36"/>
      <c r="B384" s="37"/>
      <c r="C384" s="231" t="s">
        <v>1475</v>
      </c>
      <c r="D384" s="231" t="s">
        <v>195</v>
      </c>
      <c r="E384" s="232" t="s">
        <v>4206</v>
      </c>
      <c r="F384" s="233" t="s">
        <v>4207</v>
      </c>
      <c r="G384" s="234" t="s">
        <v>653</v>
      </c>
      <c r="H384" s="235">
        <v>1</v>
      </c>
      <c r="I384" s="236"/>
      <c r="J384" s="237">
        <f>ROUND(I384*H384,2)</f>
        <v>0</v>
      </c>
      <c r="K384" s="233" t="s">
        <v>19</v>
      </c>
      <c r="L384" s="238"/>
      <c r="M384" s="239" t="s">
        <v>19</v>
      </c>
      <c r="N384" s="240" t="s">
        <v>40</v>
      </c>
      <c r="O384" s="66"/>
      <c r="P384" s="189">
        <f>O384*H384</f>
        <v>0</v>
      </c>
      <c r="Q384" s="189">
        <v>4.4999999999999997E-3</v>
      </c>
      <c r="R384" s="189">
        <f>Q384*H384</f>
        <v>4.4999999999999997E-3</v>
      </c>
      <c r="S384" s="189">
        <v>0</v>
      </c>
      <c r="T384" s="190">
        <f>S384*H384</f>
        <v>0</v>
      </c>
      <c r="U384" s="36"/>
      <c r="V384" s="36"/>
      <c r="W384" s="36"/>
      <c r="X384" s="36"/>
      <c r="Y384" s="36"/>
      <c r="Z384" s="36"/>
      <c r="AA384" s="36"/>
      <c r="AB384" s="36"/>
      <c r="AC384" s="36"/>
      <c r="AD384" s="36"/>
      <c r="AE384" s="36"/>
      <c r="AR384" s="191" t="s">
        <v>684</v>
      </c>
      <c r="AT384" s="191" t="s">
        <v>195</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542</v>
      </c>
      <c r="BM384" s="191" t="s">
        <v>4208</v>
      </c>
    </row>
    <row r="385" spans="1:65" s="2" customFormat="1" ht="21.75" customHeight="1">
      <c r="A385" s="36"/>
      <c r="B385" s="37"/>
      <c r="C385" s="180" t="s">
        <v>1482</v>
      </c>
      <c r="D385" s="180" t="s">
        <v>146</v>
      </c>
      <c r="E385" s="181" t="s">
        <v>4209</v>
      </c>
      <c r="F385" s="182" t="s">
        <v>4210</v>
      </c>
      <c r="G385" s="183" t="s">
        <v>2285</v>
      </c>
      <c r="H385" s="184">
        <v>1</v>
      </c>
      <c r="I385" s="185"/>
      <c r="J385" s="186">
        <f>ROUND(I385*H385,2)</f>
        <v>0</v>
      </c>
      <c r="K385" s="182" t="s">
        <v>150</v>
      </c>
      <c r="L385" s="41"/>
      <c r="M385" s="187" t="s">
        <v>19</v>
      </c>
      <c r="N385" s="188" t="s">
        <v>40</v>
      </c>
      <c r="O385" s="66"/>
      <c r="P385" s="189">
        <f>O385*H385</f>
        <v>0</v>
      </c>
      <c r="Q385" s="189">
        <v>1.4749999999999999E-2</v>
      </c>
      <c r="R385" s="189">
        <f>Q385*H385</f>
        <v>1.4749999999999999E-2</v>
      </c>
      <c r="S385" s="189">
        <v>0</v>
      </c>
      <c r="T385" s="190">
        <f>S385*H385</f>
        <v>0</v>
      </c>
      <c r="U385" s="36"/>
      <c r="V385" s="36"/>
      <c r="W385" s="36"/>
      <c r="X385" s="36"/>
      <c r="Y385" s="36"/>
      <c r="Z385" s="36"/>
      <c r="AA385" s="36"/>
      <c r="AB385" s="36"/>
      <c r="AC385" s="36"/>
      <c r="AD385" s="36"/>
      <c r="AE385" s="36"/>
      <c r="AR385" s="191" t="s">
        <v>542</v>
      </c>
      <c r="AT385" s="191" t="s">
        <v>146</v>
      </c>
      <c r="AU385" s="191" t="s">
        <v>78</v>
      </c>
      <c r="AY385" s="19" t="s">
        <v>144</v>
      </c>
      <c r="BE385" s="192">
        <f>IF(N385="základní",J385,0)</f>
        <v>0</v>
      </c>
      <c r="BF385" s="192">
        <f>IF(N385="snížená",J385,0)</f>
        <v>0</v>
      </c>
      <c r="BG385" s="192">
        <f>IF(N385="zákl. přenesená",J385,0)</f>
        <v>0</v>
      </c>
      <c r="BH385" s="192">
        <f>IF(N385="sníž. přenesená",J385,0)</f>
        <v>0</v>
      </c>
      <c r="BI385" s="192">
        <f>IF(N385="nulová",J385,0)</f>
        <v>0</v>
      </c>
      <c r="BJ385" s="19" t="s">
        <v>74</v>
      </c>
      <c r="BK385" s="192">
        <f>ROUND(I385*H385,2)</f>
        <v>0</v>
      </c>
      <c r="BL385" s="19" t="s">
        <v>542</v>
      </c>
      <c r="BM385" s="191" t="s">
        <v>4211</v>
      </c>
    </row>
    <row r="386" spans="1:65" s="2" customFormat="1" ht="10.199999999999999">
      <c r="A386" s="36"/>
      <c r="B386" s="37"/>
      <c r="C386" s="38"/>
      <c r="D386" s="193" t="s">
        <v>152</v>
      </c>
      <c r="E386" s="38"/>
      <c r="F386" s="194" t="s">
        <v>4212</v>
      </c>
      <c r="G386" s="38"/>
      <c r="H386" s="38"/>
      <c r="I386" s="195"/>
      <c r="J386" s="38"/>
      <c r="K386" s="38"/>
      <c r="L386" s="41"/>
      <c r="M386" s="196"/>
      <c r="N386" s="197"/>
      <c r="O386" s="66"/>
      <c r="P386" s="66"/>
      <c r="Q386" s="66"/>
      <c r="R386" s="66"/>
      <c r="S386" s="66"/>
      <c r="T386" s="67"/>
      <c r="U386" s="36"/>
      <c r="V386" s="36"/>
      <c r="W386" s="36"/>
      <c r="X386" s="36"/>
      <c r="Y386" s="36"/>
      <c r="Z386" s="36"/>
      <c r="AA386" s="36"/>
      <c r="AB386" s="36"/>
      <c r="AC386" s="36"/>
      <c r="AD386" s="36"/>
      <c r="AE386" s="36"/>
      <c r="AT386" s="19" t="s">
        <v>152</v>
      </c>
      <c r="AU386" s="19" t="s">
        <v>78</v>
      </c>
    </row>
    <row r="387" spans="1:65" s="2" customFormat="1" ht="16.5" customHeight="1">
      <c r="A387" s="36"/>
      <c r="B387" s="37"/>
      <c r="C387" s="180" t="s">
        <v>1487</v>
      </c>
      <c r="D387" s="180" t="s">
        <v>146</v>
      </c>
      <c r="E387" s="181" t="s">
        <v>4213</v>
      </c>
      <c r="F387" s="182" t="s">
        <v>4214</v>
      </c>
      <c r="G387" s="183" t="s">
        <v>2285</v>
      </c>
      <c r="H387" s="184">
        <v>36</v>
      </c>
      <c r="I387" s="185"/>
      <c r="J387" s="186">
        <f>ROUND(I387*H387,2)</f>
        <v>0</v>
      </c>
      <c r="K387" s="182" t="s">
        <v>150</v>
      </c>
      <c r="L387" s="41"/>
      <c r="M387" s="187" t="s">
        <v>19</v>
      </c>
      <c r="N387" s="188" t="s">
        <v>40</v>
      </c>
      <c r="O387" s="66"/>
      <c r="P387" s="189">
        <f>O387*H387</f>
        <v>0</v>
      </c>
      <c r="Q387" s="189">
        <v>2.4000000000000001E-4</v>
      </c>
      <c r="R387" s="189">
        <f>Q387*H387</f>
        <v>8.6400000000000001E-3</v>
      </c>
      <c r="S387" s="189">
        <v>0</v>
      </c>
      <c r="T387" s="190">
        <f>S387*H387</f>
        <v>0</v>
      </c>
      <c r="U387" s="36"/>
      <c r="V387" s="36"/>
      <c r="W387" s="36"/>
      <c r="X387" s="36"/>
      <c r="Y387" s="36"/>
      <c r="Z387" s="36"/>
      <c r="AA387" s="36"/>
      <c r="AB387" s="36"/>
      <c r="AC387" s="36"/>
      <c r="AD387" s="36"/>
      <c r="AE387" s="36"/>
      <c r="AR387" s="191" t="s">
        <v>542</v>
      </c>
      <c r="AT387" s="191" t="s">
        <v>146</v>
      </c>
      <c r="AU387" s="191" t="s">
        <v>78</v>
      </c>
      <c r="AY387" s="19" t="s">
        <v>144</v>
      </c>
      <c r="BE387" s="192">
        <f>IF(N387="základní",J387,0)</f>
        <v>0</v>
      </c>
      <c r="BF387" s="192">
        <f>IF(N387="snížená",J387,0)</f>
        <v>0</v>
      </c>
      <c r="BG387" s="192">
        <f>IF(N387="zákl. přenesená",J387,0)</f>
        <v>0</v>
      </c>
      <c r="BH387" s="192">
        <f>IF(N387="sníž. přenesená",J387,0)</f>
        <v>0</v>
      </c>
      <c r="BI387" s="192">
        <f>IF(N387="nulová",J387,0)</f>
        <v>0</v>
      </c>
      <c r="BJ387" s="19" t="s">
        <v>74</v>
      </c>
      <c r="BK387" s="192">
        <f>ROUND(I387*H387,2)</f>
        <v>0</v>
      </c>
      <c r="BL387" s="19" t="s">
        <v>542</v>
      </c>
      <c r="BM387" s="191" t="s">
        <v>4215</v>
      </c>
    </row>
    <row r="388" spans="1:65" s="2" customFormat="1" ht="10.199999999999999">
      <c r="A388" s="36"/>
      <c r="B388" s="37"/>
      <c r="C388" s="38"/>
      <c r="D388" s="193" t="s">
        <v>152</v>
      </c>
      <c r="E388" s="38"/>
      <c r="F388" s="194" t="s">
        <v>4216</v>
      </c>
      <c r="G388" s="38"/>
      <c r="H388" s="38"/>
      <c r="I388" s="195"/>
      <c r="J388" s="38"/>
      <c r="K388" s="38"/>
      <c r="L388" s="41"/>
      <c r="M388" s="196"/>
      <c r="N388" s="197"/>
      <c r="O388" s="66"/>
      <c r="P388" s="66"/>
      <c r="Q388" s="66"/>
      <c r="R388" s="66"/>
      <c r="S388" s="66"/>
      <c r="T388" s="67"/>
      <c r="U388" s="36"/>
      <c r="V388" s="36"/>
      <c r="W388" s="36"/>
      <c r="X388" s="36"/>
      <c r="Y388" s="36"/>
      <c r="Z388" s="36"/>
      <c r="AA388" s="36"/>
      <c r="AB388" s="36"/>
      <c r="AC388" s="36"/>
      <c r="AD388" s="36"/>
      <c r="AE388" s="36"/>
      <c r="AT388" s="19" t="s">
        <v>152</v>
      </c>
      <c r="AU388" s="19" t="s">
        <v>78</v>
      </c>
    </row>
    <row r="389" spans="1:65" s="14" customFormat="1" ht="10.199999999999999">
      <c r="B389" s="209"/>
      <c r="C389" s="210"/>
      <c r="D389" s="200" t="s">
        <v>154</v>
      </c>
      <c r="E389" s="211" t="s">
        <v>19</v>
      </c>
      <c r="F389" s="212" t="s">
        <v>4217</v>
      </c>
      <c r="G389" s="210"/>
      <c r="H389" s="213">
        <v>36</v>
      </c>
      <c r="I389" s="214"/>
      <c r="J389" s="210"/>
      <c r="K389" s="210"/>
      <c r="L389" s="215"/>
      <c r="M389" s="216"/>
      <c r="N389" s="217"/>
      <c r="O389" s="217"/>
      <c r="P389" s="217"/>
      <c r="Q389" s="217"/>
      <c r="R389" s="217"/>
      <c r="S389" s="217"/>
      <c r="T389" s="218"/>
      <c r="AT389" s="219" t="s">
        <v>154</v>
      </c>
      <c r="AU389" s="219" t="s">
        <v>78</v>
      </c>
      <c r="AV389" s="14" t="s">
        <v>78</v>
      </c>
      <c r="AW389" s="14" t="s">
        <v>31</v>
      </c>
      <c r="AX389" s="14" t="s">
        <v>69</v>
      </c>
      <c r="AY389" s="219" t="s">
        <v>144</v>
      </c>
    </row>
    <row r="390" spans="1:65" s="15" customFormat="1" ht="10.199999999999999">
      <c r="B390" s="220"/>
      <c r="C390" s="221"/>
      <c r="D390" s="200" t="s">
        <v>154</v>
      </c>
      <c r="E390" s="222" t="s">
        <v>19</v>
      </c>
      <c r="F390" s="223" t="s">
        <v>158</v>
      </c>
      <c r="G390" s="221"/>
      <c r="H390" s="224">
        <v>36</v>
      </c>
      <c r="I390" s="225"/>
      <c r="J390" s="221"/>
      <c r="K390" s="221"/>
      <c r="L390" s="226"/>
      <c r="M390" s="227"/>
      <c r="N390" s="228"/>
      <c r="O390" s="228"/>
      <c r="P390" s="228"/>
      <c r="Q390" s="228"/>
      <c r="R390" s="228"/>
      <c r="S390" s="228"/>
      <c r="T390" s="229"/>
      <c r="AT390" s="230" t="s">
        <v>154</v>
      </c>
      <c r="AU390" s="230" t="s">
        <v>78</v>
      </c>
      <c r="AV390" s="15" t="s">
        <v>106</v>
      </c>
      <c r="AW390" s="15" t="s">
        <v>31</v>
      </c>
      <c r="AX390" s="15" t="s">
        <v>74</v>
      </c>
      <c r="AY390" s="230" t="s">
        <v>144</v>
      </c>
    </row>
    <row r="391" spans="1:65" s="2" customFormat="1" ht="16.5" customHeight="1">
      <c r="A391" s="36"/>
      <c r="B391" s="37"/>
      <c r="C391" s="180" t="s">
        <v>1492</v>
      </c>
      <c r="D391" s="180" t="s">
        <v>146</v>
      </c>
      <c r="E391" s="181" t="s">
        <v>4218</v>
      </c>
      <c r="F391" s="182" t="s">
        <v>4219</v>
      </c>
      <c r="G391" s="183" t="s">
        <v>653</v>
      </c>
      <c r="H391" s="184">
        <v>6</v>
      </c>
      <c r="I391" s="185"/>
      <c r="J391" s="186">
        <f>ROUND(I391*H391,2)</f>
        <v>0</v>
      </c>
      <c r="K391" s="182" t="s">
        <v>3806</v>
      </c>
      <c r="L391" s="41"/>
      <c r="M391" s="187" t="s">
        <v>19</v>
      </c>
      <c r="N391" s="188" t="s">
        <v>41</v>
      </c>
      <c r="O391" s="66"/>
      <c r="P391" s="189">
        <f>O391*H391</f>
        <v>0</v>
      </c>
      <c r="Q391" s="189">
        <v>1.09E-3</v>
      </c>
      <c r="R391" s="189">
        <f>Q391*H391</f>
        <v>6.5400000000000007E-3</v>
      </c>
      <c r="S391" s="189">
        <v>0</v>
      </c>
      <c r="T391" s="190">
        <f>S391*H391</f>
        <v>0</v>
      </c>
      <c r="U391" s="36"/>
      <c r="V391" s="36"/>
      <c r="W391" s="36"/>
      <c r="X391" s="36"/>
      <c r="Y391" s="36"/>
      <c r="Z391" s="36"/>
      <c r="AA391" s="36"/>
      <c r="AB391" s="36"/>
      <c r="AC391" s="36"/>
      <c r="AD391" s="36"/>
      <c r="AE391" s="36"/>
      <c r="AR391" s="191" t="s">
        <v>542</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78</v>
      </c>
      <c r="BK391" s="192">
        <f>ROUND(I391*H391,2)</f>
        <v>0</v>
      </c>
      <c r="BL391" s="19" t="s">
        <v>542</v>
      </c>
      <c r="BM391" s="191" t="s">
        <v>4220</v>
      </c>
    </row>
    <row r="392" spans="1:65" s="2" customFormat="1" ht="16.5" customHeight="1">
      <c r="A392" s="36"/>
      <c r="B392" s="37"/>
      <c r="C392" s="180" t="s">
        <v>1582</v>
      </c>
      <c r="D392" s="180" t="s">
        <v>146</v>
      </c>
      <c r="E392" s="181" t="s">
        <v>4221</v>
      </c>
      <c r="F392" s="182" t="s">
        <v>4222</v>
      </c>
      <c r="G392" s="183" t="s">
        <v>2285</v>
      </c>
      <c r="H392" s="184">
        <v>4</v>
      </c>
      <c r="I392" s="185"/>
      <c r="J392" s="186">
        <f>ROUND(I392*H392,2)</f>
        <v>0</v>
      </c>
      <c r="K392" s="182" t="s">
        <v>150</v>
      </c>
      <c r="L392" s="41"/>
      <c r="M392" s="187" t="s">
        <v>19</v>
      </c>
      <c r="N392" s="188" t="s">
        <v>40</v>
      </c>
      <c r="O392" s="66"/>
      <c r="P392" s="189">
        <f>O392*H392</f>
        <v>0</v>
      </c>
      <c r="Q392" s="189">
        <v>9.0000000000000006E-5</v>
      </c>
      <c r="R392" s="189">
        <f>Q392*H392</f>
        <v>3.6000000000000002E-4</v>
      </c>
      <c r="S392" s="189">
        <v>0</v>
      </c>
      <c r="T392" s="190">
        <f>S392*H392</f>
        <v>0</v>
      </c>
      <c r="U392" s="36"/>
      <c r="V392" s="36"/>
      <c r="W392" s="36"/>
      <c r="X392" s="36"/>
      <c r="Y392" s="36"/>
      <c r="Z392" s="36"/>
      <c r="AA392" s="36"/>
      <c r="AB392" s="36"/>
      <c r="AC392" s="36"/>
      <c r="AD392" s="36"/>
      <c r="AE392" s="36"/>
      <c r="AR392" s="191" t="s">
        <v>542</v>
      </c>
      <c r="AT392" s="191" t="s">
        <v>146</v>
      </c>
      <c r="AU392" s="191" t="s">
        <v>78</v>
      </c>
      <c r="AY392" s="19" t="s">
        <v>144</v>
      </c>
      <c r="BE392" s="192">
        <f>IF(N392="základní",J392,0)</f>
        <v>0</v>
      </c>
      <c r="BF392" s="192">
        <f>IF(N392="snížená",J392,0)</f>
        <v>0</v>
      </c>
      <c r="BG392" s="192">
        <f>IF(N392="zákl. přenesená",J392,0)</f>
        <v>0</v>
      </c>
      <c r="BH392" s="192">
        <f>IF(N392="sníž. přenesená",J392,0)</f>
        <v>0</v>
      </c>
      <c r="BI392" s="192">
        <f>IF(N392="nulová",J392,0)</f>
        <v>0</v>
      </c>
      <c r="BJ392" s="19" t="s">
        <v>74</v>
      </c>
      <c r="BK392" s="192">
        <f>ROUND(I392*H392,2)</f>
        <v>0</v>
      </c>
      <c r="BL392" s="19" t="s">
        <v>542</v>
      </c>
      <c r="BM392" s="191" t="s">
        <v>4223</v>
      </c>
    </row>
    <row r="393" spans="1:65" s="2" customFormat="1" ht="10.199999999999999">
      <c r="A393" s="36"/>
      <c r="B393" s="37"/>
      <c r="C393" s="38"/>
      <c r="D393" s="193" t="s">
        <v>152</v>
      </c>
      <c r="E393" s="38"/>
      <c r="F393" s="194" t="s">
        <v>4224</v>
      </c>
      <c r="G393" s="38"/>
      <c r="H393" s="38"/>
      <c r="I393" s="195"/>
      <c r="J393" s="38"/>
      <c r="K393" s="38"/>
      <c r="L393" s="41"/>
      <c r="M393" s="196"/>
      <c r="N393" s="197"/>
      <c r="O393" s="66"/>
      <c r="P393" s="66"/>
      <c r="Q393" s="66"/>
      <c r="R393" s="66"/>
      <c r="S393" s="66"/>
      <c r="T393" s="67"/>
      <c r="U393" s="36"/>
      <c r="V393" s="36"/>
      <c r="W393" s="36"/>
      <c r="X393" s="36"/>
      <c r="Y393" s="36"/>
      <c r="Z393" s="36"/>
      <c r="AA393" s="36"/>
      <c r="AB393" s="36"/>
      <c r="AC393" s="36"/>
      <c r="AD393" s="36"/>
      <c r="AE393" s="36"/>
      <c r="AT393" s="19" t="s">
        <v>152</v>
      </c>
      <c r="AU393" s="19" t="s">
        <v>78</v>
      </c>
    </row>
    <row r="394" spans="1:65" s="2" customFormat="1" ht="16.5" customHeight="1">
      <c r="A394" s="36"/>
      <c r="B394" s="37"/>
      <c r="C394" s="231" t="s">
        <v>1595</v>
      </c>
      <c r="D394" s="231" t="s">
        <v>195</v>
      </c>
      <c r="E394" s="232" t="s">
        <v>4225</v>
      </c>
      <c r="F394" s="233" t="s">
        <v>4226</v>
      </c>
      <c r="G394" s="234" t="s">
        <v>653</v>
      </c>
      <c r="H394" s="235">
        <v>4</v>
      </c>
      <c r="I394" s="236"/>
      <c r="J394" s="237">
        <f>ROUND(I394*H394,2)</f>
        <v>0</v>
      </c>
      <c r="K394" s="233" t="s">
        <v>3806</v>
      </c>
      <c r="L394" s="238"/>
      <c r="M394" s="239" t="s">
        <v>19</v>
      </c>
      <c r="N394" s="240" t="s">
        <v>40</v>
      </c>
      <c r="O394" s="66"/>
      <c r="P394" s="189">
        <f>O394*H394</f>
        <v>0</v>
      </c>
      <c r="Q394" s="189">
        <v>3.1E-4</v>
      </c>
      <c r="R394" s="189">
        <f>Q394*H394</f>
        <v>1.24E-3</v>
      </c>
      <c r="S394" s="189">
        <v>0</v>
      </c>
      <c r="T394" s="190">
        <f>S394*H394</f>
        <v>0</v>
      </c>
      <c r="U394" s="36"/>
      <c r="V394" s="36"/>
      <c r="W394" s="36"/>
      <c r="X394" s="36"/>
      <c r="Y394" s="36"/>
      <c r="Z394" s="36"/>
      <c r="AA394" s="36"/>
      <c r="AB394" s="36"/>
      <c r="AC394" s="36"/>
      <c r="AD394" s="36"/>
      <c r="AE394" s="36"/>
      <c r="AR394" s="191" t="s">
        <v>684</v>
      </c>
      <c r="AT394" s="191" t="s">
        <v>195</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542</v>
      </c>
      <c r="BM394" s="191" t="s">
        <v>4227</v>
      </c>
    </row>
    <row r="395" spans="1:65" s="2" customFormat="1" ht="16.5" customHeight="1">
      <c r="A395" s="36"/>
      <c r="B395" s="37"/>
      <c r="C395" s="231" t="s">
        <v>1600</v>
      </c>
      <c r="D395" s="231" t="s">
        <v>195</v>
      </c>
      <c r="E395" s="232" t="s">
        <v>4228</v>
      </c>
      <c r="F395" s="233" t="s">
        <v>4229</v>
      </c>
      <c r="G395" s="234" t="s">
        <v>250</v>
      </c>
      <c r="H395" s="235">
        <v>19</v>
      </c>
      <c r="I395" s="236"/>
      <c r="J395" s="237">
        <f>ROUND(I395*H395,2)</f>
        <v>0</v>
      </c>
      <c r="K395" s="233" t="s">
        <v>150</v>
      </c>
      <c r="L395" s="238"/>
      <c r="M395" s="239" t="s">
        <v>19</v>
      </c>
      <c r="N395" s="240" t="s">
        <v>40</v>
      </c>
      <c r="O395" s="66"/>
      <c r="P395" s="189">
        <f>O395*H395</f>
        <v>0</v>
      </c>
      <c r="Q395" s="189">
        <v>1.8000000000000001E-4</v>
      </c>
      <c r="R395" s="189">
        <f>Q395*H395</f>
        <v>3.4200000000000003E-3</v>
      </c>
      <c r="S395" s="189">
        <v>0</v>
      </c>
      <c r="T395" s="190">
        <f>S395*H395</f>
        <v>0</v>
      </c>
      <c r="U395" s="36"/>
      <c r="V395" s="36"/>
      <c r="W395" s="36"/>
      <c r="X395" s="36"/>
      <c r="Y395" s="36"/>
      <c r="Z395" s="36"/>
      <c r="AA395" s="36"/>
      <c r="AB395" s="36"/>
      <c r="AC395" s="36"/>
      <c r="AD395" s="36"/>
      <c r="AE395" s="36"/>
      <c r="AR395" s="191" t="s">
        <v>684</v>
      </c>
      <c r="AT395" s="191" t="s">
        <v>195</v>
      </c>
      <c r="AU395" s="191" t="s">
        <v>78</v>
      </c>
      <c r="AY395" s="19" t="s">
        <v>144</v>
      </c>
      <c r="BE395" s="192">
        <f>IF(N395="základní",J395,0)</f>
        <v>0</v>
      </c>
      <c r="BF395" s="192">
        <f>IF(N395="snížená",J395,0)</f>
        <v>0</v>
      </c>
      <c r="BG395" s="192">
        <f>IF(N395="zákl. přenesená",J395,0)</f>
        <v>0</v>
      </c>
      <c r="BH395" s="192">
        <f>IF(N395="sníž. přenesená",J395,0)</f>
        <v>0</v>
      </c>
      <c r="BI395" s="192">
        <f>IF(N395="nulová",J395,0)</f>
        <v>0</v>
      </c>
      <c r="BJ395" s="19" t="s">
        <v>74</v>
      </c>
      <c r="BK395" s="192">
        <f>ROUND(I395*H395,2)</f>
        <v>0</v>
      </c>
      <c r="BL395" s="19" t="s">
        <v>542</v>
      </c>
      <c r="BM395" s="191" t="s">
        <v>4230</v>
      </c>
    </row>
    <row r="396" spans="1:65" s="2" customFormat="1" ht="10.199999999999999">
      <c r="A396" s="36"/>
      <c r="B396" s="37"/>
      <c r="C396" s="38"/>
      <c r="D396" s="193" t="s">
        <v>152</v>
      </c>
      <c r="E396" s="38"/>
      <c r="F396" s="194" t="s">
        <v>4231</v>
      </c>
      <c r="G396" s="38"/>
      <c r="H396" s="38"/>
      <c r="I396" s="195"/>
      <c r="J396" s="38"/>
      <c r="K396" s="38"/>
      <c r="L396" s="41"/>
      <c r="M396" s="196"/>
      <c r="N396" s="197"/>
      <c r="O396" s="66"/>
      <c r="P396" s="66"/>
      <c r="Q396" s="66"/>
      <c r="R396" s="66"/>
      <c r="S396" s="66"/>
      <c r="T396" s="67"/>
      <c r="U396" s="36"/>
      <c r="V396" s="36"/>
      <c r="W396" s="36"/>
      <c r="X396" s="36"/>
      <c r="Y396" s="36"/>
      <c r="Z396" s="36"/>
      <c r="AA396" s="36"/>
      <c r="AB396" s="36"/>
      <c r="AC396" s="36"/>
      <c r="AD396" s="36"/>
      <c r="AE396" s="36"/>
      <c r="AT396" s="19" t="s">
        <v>152</v>
      </c>
      <c r="AU396" s="19" t="s">
        <v>78</v>
      </c>
    </row>
    <row r="397" spans="1:65" s="2" customFormat="1" ht="16.5" customHeight="1">
      <c r="A397" s="36"/>
      <c r="B397" s="37"/>
      <c r="C397" s="180" t="s">
        <v>1619</v>
      </c>
      <c r="D397" s="180" t="s">
        <v>146</v>
      </c>
      <c r="E397" s="181" t="s">
        <v>4232</v>
      </c>
      <c r="F397" s="182" t="s">
        <v>4233</v>
      </c>
      <c r="G397" s="183" t="s">
        <v>2285</v>
      </c>
      <c r="H397" s="184">
        <v>1</v>
      </c>
      <c r="I397" s="185"/>
      <c r="J397" s="186">
        <f>ROUND(I397*H397,2)</f>
        <v>0</v>
      </c>
      <c r="K397" s="182" t="s">
        <v>150</v>
      </c>
      <c r="L397" s="41"/>
      <c r="M397" s="187" t="s">
        <v>19</v>
      </c>
      <c r="N397" s="188" t="s">
        <v>40</v>
      </c>
      <c r="O397" s="66"/>
      <c r="P397" s="189">
        <f>O397*H397</f>
        <v>0</v>
      </c>
      <c r="Q397" s="189">
        <v>2.0799999999999998E-3</v>
      </c>
      <c r="R397" s="189">
        <f>Q397*H397</f>
        <v>2.0799999999999998E-3</v>
      </c>
      <c r="S397" s="189">
        <v>0</v>
      </c>
      <c r="T397" s="190">
        <f>S397*H397</f>
        <v>0</v>
      </c>
      <c r="U397" s="36"/>
      <c r="V397" s="36"/>
      <c r="W397" s="36"/>
      <c r="X397" s="36"/>
      <c r="Y397" s="36"/>
      <c r="Z397" s="36"/>
      <c r="AA397" s="36"/>
      <c r="AB397" s="36"/>
      <c r="AC397" s="36"/>
      <c r="AD397" s="36"/>
      <c r="AE397" s="36"/>
      <c r="AR397" s="191" t="s">
        <v>542</v>
      </c>
      <c r="AT397" s="191" t="s">
        <v>146</v>
      </c>
      <c r="AU397" s="191" t="s">
        <v>78</v>
      </c>
      <c r="AY397" s="19" t="s">
        <v>144</v>
      </c>
      <c r="BE397" s="192">
        <f>IF(N397="základní",J397,0)</f>
        <v>0</v>
      </c>
      <c r="BF397" s="192">
        <f>IF(N397="snížená",J397,0)</f>
        <v>0</v>
      </c>
      <c r="BG397" s="192">
        <f>IF(N397="zákl. přenesená",J397,0)</f>
        <v>0</v>
      </c>
      <c r="BH397" s="192">
        <f>IF(N397="sníž. přenesená",J397,0)</f>
        <v>0</v>
      </c>
      <c r="BI397" s="192">
        <f>IF(N397="nulová",J397,0)</f>
        <v>0</v>
      </c>
      <c r="BJ397" s="19" t="s">
        <v>74</v>
      </c>
      <c r="BK397" s="192">
        <f>ROUND(I397*H397,2)</f>
        <v>0</v>
      </c>
      <c r="BL397" s="19" t="s">
        <v>542</v>
      </c>
      <c r="BM397" s="191" t="s">
        <v>4234</v>
      </c>
    </row>
    <row r="398" spans="1:65" s="2" customFormat="1" ht="10.199999999999999">
      <c r="A398" s="36"/>
      <c r="B398" s="37"/>
      <c r="C398" s="38"/>
      <c r="D398" s="193" t="s">
        <v>152</v>
      </c>
      <c r="E398" s="38"/>
      <c r="F398" s="194" t="s">
        <v>4235</v>
      </c>
      <c r="G398" s="38"/>
      <c r="H398" s="38"/>
      <c r="I398" s="195"/>
      <c r="J398" s="38"/>
      <c r="K398" s="38"/>
      <c r="L398" s="41"/>
      <c r="M398" s="196"/>
      <c r="N398" s="197"/>
      <c r="O398" s="66"/>
      <c r="P398" s="66"/>
      <c r="Q398" s="66"/>
      <c r="R398" s="66"/>
      <c r="S398" s="66"/>
      <c r="T398" s="67"/>
      <c r="U398" s="36"/>
      <c r="V398" s="36"/>
      <c r="W398" s="36"/>
      <c r="X398" s="36"/>
      <c r="Y398" s="36"/>
      <c r="Z398" s="36"/>
      <c r="AA398" s="36"/>
      <c r="AB398" s="36"/>
      <c r="AC398" s="36"/>
      <c r="AD398" s="36"/>
      <c r="AE398" s="36"/>
      <c r="AT398" s="19" t="s">
        <v>152</v>
      </c>
      <c r="AU398" s="19" t="s">
        <v>78</v>
      </c>
    </row>
    <row r="399" spans="1:65" s="2" customFormat="1" ht="16.5" customHeight="1">
      <c r="A399" s="36"/>
      <c r="B399" s="37"/>
      <c r="C399" s="180" t="s">
        <v>1626</v>
      </c>
      <c r="D399" s="180" t="s">
        <v>146</v>
      </c>
      <c r="E399" s="181" t="s">
        <v>4236</v>
      </c>
      <c r="F399" s="182" t="s">
        <v>4237</v>
      </c>
      <c r="G399" s="183" t="s">
        <v>2285</v>
      </c>
      <c r="H399" s="184">
        <v>1</v>
      </c>
      <c r="I399" s="185"/>
      <c r="J399" s="186">
        <f>ROUND(I399*H399,2)</f>
        <v>0</v>
      </c>
      <c r="K399" s="182" t="s">
        <v>150</v>
      </c>
      <c r="L399" s="41"/>
      <c r="M399" s="187" t="s">
        <v>19</v>
      </c>
      <c r="N399" s="188" t="s">
        <v>40</v>
      </c>
      <c r="O399" s="66"/>
      <c r="P399" s="189">
        <f>O399*H399</f>
        <v>0</v>
      </c>
      <c r="Q399" s="189">
        <v>1.72E-3</v>
      </c>
      <c r="R399" s="189">
        <f>Q399*H399</f>
        <v>1.72E-3</v>
      </c>
      <c r="S399" s="189">
        <v>0</v>
      </c>
      <c r="T399" s="190">
        <f>S399*H399</f>
        <v>0</v>
      </c>
      <c r="U399" s="36"/>
      <c r="V399" s="36"/>
      <c r="W399" s="36"/>
      <c r="X399" s="36"/>
      <c r="Y399" s="36"/>
      <c r="Z399" s="36"/>
      <c r="AA399" s="36"/>
      <c r="AB399" s="36"/>
      <c r="AC399" s="36"/>
      <c r="AD399" s="36"/>
      <c r="AE399" s="36"/>
      <c r="AR399" s="191" t="s">
        <v>542</v>
      </c>
      <c r="AT399" s="191" t="s">
        <v>146</v>
      </c>
      <c r="AU399" s="191" t="s">
        <v>78</v>
      </c>
      <c r="AY399" s="19" t="s">
        <v>144</v>
      </c>
      <c r="BE399" s="192">
        <f>IF(N399="základní",J399,0)</f>
        <v>0</v>
      </c>
      <c r="BF399" s="192">
        <f>IF(N399="snížená",J399,0)</f>
        <v>0</v>
      </c>
      <c r="BG399" s="192">
        <f>IF(N399="zákl. přenesená",J399,0)</f>
        <v>0</v>
      </c>
      <c r="BH399" s="192">
        <f>IF(N399="sníž. přenesená",J399,0)</f>
        <v>0</v>
      </c>
      <c r="BI399" s="192">
        <f>IF(N399="nulová",J399,0)</f>
        <v>0</v>
      </c>
      <c r="BJ399" s="19" t="s">
        <v>74</v>
      </c>
      <c r="BK399" s="192">
        <f>ROUND(I399*H399,2)</f>
        <v>0</v>
      </c>
      <c r="BL399" s="19" t="s">
        <v>542</v>
      </c>
      <c r="BM399" s="191" t="s">
        <v>4238</v>
      </c>
    </row>
    <row r="400" spans="1:65" s="2" customFormat="1" ht="10.199999999999999">
      <c r="A400" s="36"/>
      <c r="B400" s="37"/>
      <c r="C400" s="38"/>
      <c r="D400" s="193" t="s">
        <v>152</v>
      </c>
      <c r="E400" s="38"/>
      <c r="F400" s="194" t="s">
        <v>4239</v>
      </c>
      <c r="G400" s="38"/>
      <c r="H400" s="38"/>
      <c r="I400" s="195"/>
      <c r="J400" s="38"/>
      <c r="K400" s="38"/>
      <c r="L400" s="41"/>
      <c r="M400" s="196"/>
      <c r="N400" s="197"/>
      <c r="O400" s="66"/>
      <c r="P400" s="66"/>
      <c r="Q400" s="66"/>
      <c r="R400" s="66"/>
      <c r="S400" s="66"/>
      <c r="T400" s="67"/>
      <c r="U400" s="36"/>
      <c r="V400" s="36"/>
      <c r="W400" s="36"/>
      <c r="X400" s="36"/>
      <c r="Y400" s="36"/>
      <c r="Z400" s="36"/>
      <c r="AA400" s="36"/>
      <c r="AB400" s="36"/>
      <c r="AC400" s="36"/>
      <c r="AD400" s="36"/>
      <c r="AE400" s="36"/>
      <c r="AT400" s="19" t="s">
        <v>152</v>
      </c>
      <c r="AU400" s="19" t="s">
        <v>78</v>
      </c>
    </row>
    <row r="401" spans="1:65" s="2" customFormat="1" ht="16.5" customHeight="1">
      <c r="A401" s="36"/>
      <c r="B401" s="37"/>
      <c r="C401" s="180" t="s">
        <v>1633</v>
      </c>
      <c r="D401" s="180" t="s">
        <v>146</v>
      </c>
      <c r="E401" s="181" t="s">
        <v>4240</v>
      </c>
      <c r="F401" s="182" t="s">
        <v>4241</v>
      </c>
      <c r="G401" s="183" t="s">
        <v>2285</v>
      </c>
      <c r="H401" s="184">
        <v>3</v>
      </c>
      <c r="I401" s="185"/>
      <c r="J401" s="186">
        <f>ROUND(I401*H401,2)</f>
        <v>0</v>
      </c>
      <c r="K401" s="182" t="s">
        <v>150</v>
      </c>
      <c r="L401" s="41"/>
      <c r="M401" s="187" t="s">
        <v>19</v>
      </c>
      <c r="N401" s="188" t="s">
        <v>40</v>
      </c>
      <c r="O401" s="66"/>
      <c r="P401" s="189">
        <f>O401*H401</f>
        <v>0</v>
      </c>
      <c r="Q401" s="189">
        <v>1.8E-3</v>
      </c>
      <c r="R401" s="189">
        <f>Q401*H401</f>
        <v>5.4000000000000003E-3</v>
      </c>
      <c r="S401" s="189">
        <v>0</v>
      </c>
      <c r="T401" s="190">
        <f>S401*H401</f>
        <v>0</v>
      </c>
      <c r="U401" s="36"/>
      <c r="V401" s="36"/>
      <c r="W401" s="36"/>
      <c r="X401" s="36"/>
      <c r="Y401" s="36"/>
      <c r="Z401" s="36"/>
      <c r="AA401" s="36"/>
      <c r="AB401" s="36"/>
      <c r="AC401" s="36"/>
      <c r="AD401" s="36"/>
      <c r="AE401" s="36"/>
      <c r="AR401" s="191" t="s">
        <v>542</v>
      </c>
      <c r="AT401" s="191" t="s">
        <v>146</v>
      </c>
      <c r="AU401" s="191" t="s">
        <v>78</v>
      </c>
      <c r="AY401" s="19" t="s">
        <v>144</v>
      </c>
      <c r="BE401" s="192">
        <f>IF(N401="základní",J401,0)</f>
        <v>0</v>
      </c>
      <c r="BF401" s="192">
        <f>IF(N401="snížená",J401,0)</f>
        <v>0</v>
      </c>
      <c r="BG401" s="192">
        <f>IF(N401="zákl. přenesená",J401,0)</f>
        <v>0</v>
      </c>
      <c r="BH401" s="192">
        <f>IF(N401="sníž. přenesená",J401,0)</f>
        <v>0</v>
      </c>
      <c r="BI401" s="192">
        <f>IF(N401="nulová",J401,0)</f>
        <v>0</v>
      </c>
      <c r="BJ401" s="19" t="s">
        <v>74</v>
      </c>
      <c r="BK401" s="192">
        <f>ROUND(I401*H401,2)</f>
        <v>0</v>
      </c>
      <c r="BL401" s="19" t="s">
        <v>542</v>
      </c>
      <c r="BM401" s="191" t="s">
        <v>4242</v>
      </c>
    </row>
    <row r="402" spans="1:65" s="2" customFormat="1" ht="10.199999999999999">
      <c r="A402" s="36"/>
      <c r="B402" s="37"/>
      <c r="C402" s="38"/>
      <c r="D402" s="193" t="s">
        <v>152</v>
      </c>
      <c r="E402" s="38"/>
      <c r="F402" s="194" t="s">
        <v>4243</v>
      </c>
      <c r="G402" s="38"/>
      <c r="H402" s="38"/>
      <c r="I402" s="195"/>
      <c r="J402" s="38"/>
      <c r="K402" s="38"/>
      <c r="L402" s="41"/>
      <c r="M402" s="196"/>
      <c r="N402" s="197"/>
      <c r="O402" s="66"/>
      <c r="P402" s="66"/>
      <c r="Q402" s="66"/>
      <c r="R402" s="66"/>
      <c r="S402" s="66"/>
      <c r="T402" s="67"/>
      <c r="U402" s="36"/>
      <c r="V402" s="36"/>
      <c r="W402" s="36"/>
      <c r="X402" s="36"/>
      <c r="Y402" s="36"/>
      <c r="Z402" s="36"/>
      <c r="AA402" s="36"/>
      <c r="AB402" s="36"/>
      <c r="AC402" s="36"/>
      <c r="AD402" s="36"/>
      <c r="AE402" s="36"/>
      <c r="AT402" s="19" t="s">
        <v>152</v>
      </c>
      <c r="AU402" s="19" t="s">
        <v>78</v>
      </c>
    </row>
    <row r="403" spans="1:65" s="2" customFormat="1" ht="16.5" customHeight="1">
      <c r="A403" s="36"/>
      <c r="B403" s="37"/>
      <c r="C403" s="180" t="s">
        <v>1640</v>
      </c>
      <c r="D403" s="180" t="s">
        <v>146</v>
      </c>
      <c r="E403" s="181" t="s">
        <v>4244</v>
      </c>
      <c r="F403" s="182" t="s">
        <v>4245</v>
      </c>
      <c r="G403" s="183" t="s">
        <v>2285</v>
      </c>
      <c r="H403" s="184">
        <v>1</v>
      </c>
      <c r="I403" s="185"/>
      <c r="J403" s="186">
        <f>ROUND(I403*H403,2)</f>
        <v>0</v>
      </c>
      <c r="K403" s="182" t="s">
        <v>19</v>
      </c>
      <c r="L403" s="41"/>
      <c r="M403" s="187" t="s">
        <v>19</v>
      </c>
      <c r="N403" s="188" t="s">
        <v>41</v>
      </c>
      <c r="O403" s="66"/>
      <c r="P403" s="189">
        <f>O403*H403</f>
        <v>0</v>
      </c>
      <c r="Q403" s="189">
        <v>1.8E-3</v>
      </c>
      <c r="R403" s="189">
        <f>Q403*H403</f>
        <v>1.8E-3</v>
      </c>
      <c r="S403" s="189">
        <v>0</v>
      </c>
      <c r="T403" s="190">
        <f>S403*H403</f>
        <v>0</v>
      </c>
      <c r="U403" s="36"/>
      <c r="V403" s="36"/>
      <c r="W403" s="36"/>
      <c r="X403" s="36"/>
      <c r="Y403" s="36"/>
      <c r="Z403" s="36"/>
      <c r="AA403" s="36"/>
      <c r="AB403" s="36"/>
      <c r="AC403" s="36"/>
      <c r="AD403" s="36"/>
      <c r="AE403" s="36"/>
      <c r="AR403" s="191" t="s">
        <v>542</v>
      </c>
      <c r="AT403" s="191" t="s">
        <v>146</v>
      </c>
      <c r="AU403" s="191" t="s">
        <v>78</v>
      </c>
      <c r="AY403" s="19" t="s">
        <v>144</v>
      </c>
      <c r="BE403" s="192">
        <f>IF(N403="základní",J403,0)</f>
        <v>0</v>
      </c>
      <c r="BF403" s="192">
        <f>IF(N403="snížená",J403,0)</f>
        <v>0</v>
      </c>
      <c r="BG403" s="192">
        <f>IF(N403="zákl. přenesená",J403,0)</f>
        <v>0</v>
      </c>
      <c r="BH403" s="192">
        <f>IF(N403="sníž. přenesená",J403,0)</f>
        <v>0</v>
      </c>
      <c r="BI403" s="192">
        <f>IF(N403="nulová",J403,0)</f>
        <v>0</v>
      </c>
      <c r="BJ403" s="19" t="s">
        <v>78</v>
      </c>
      <c r="BK403" s="192">
        <f>ROUND(I403*H403,2)</f>
        <v>0</v>
      </c>
      <c r="BL403" s="19" t="s">
        <v>542</v>
      </c>
      <c r="BM403" s="191" t="s">
        <v>4246</v>
      </c>
    </row>
    <row r="404" spans="1:65" s="2" customFormat="1" ht="16.5" customHeight="1">
      <c r="A404" s="36"/>
      <c r="B404" s="37"/>
      <c r="C404" s="180" t="s">
        <v>1647</v>
      </c>
      <c r="D404" s="180" t="s">
        <v>146</v>
      </c>
      <c r="E404" s="181" t="s">
        <v>4247</v>
      </c>
      <c r="F404" s="182" t="s">
        <v>4248</v>
      </c>
      <c r="G404" s="183" t="s">
        <v>2285</v>
      </c>
      <c r="H404" s="184">
        <v>8</v>
      </c>
      <c r="I404" s="185"/>
      <c r="J404" s="186">
        <f>ROUND(I404*H404,2)</f>
        <v>0</v>
      </c>
      <c r="K404" s="182" t="s">
        <v>150</v>
      </c>
      <c r="L404" s="41"/>
      <c r="M404" s="187" t="s">
        <v>19</v>
      </c>
      <c r="N404" s="188" t="s">
        <v>40</v>
      </c>
      <c r="O404" s="66"/>
      <c r="P404" s="189">
        <f>O404*H404</f>
        <v>0</v>
      </c>
      <c r="Q404" s="189">
        <v>1.8E-3</v>
      </c>
      <c r="R404" s="189">
        <f>Q404*H404</f>
        <v>1.44E-2</v>
      </c>
      <c r="S404" s="189">
        <v>0</v>
      </c>
      <c r="T404" s="190">
        <f>S404*H404</f>
        <v>0</v>
      </c>
      <c r="U404" s="36"/>
      <c r="V404" s="36"/>
      <c r="W404" s="36"/>
      <c r="X404" s="36"/>
      <c r="Y404" s="36"/>
      <c r="Z404" s="36"/>
      <c r="AA404" s="36"/>
      <c r="AB404" s="36"/>
      <c r="AC404" s="36"/>
      <c r="AD404" s="36"/>
      <c r="AE404" s="36"/>
      <c r="AR404" s="191" t="s">
        <v>542</v>
      </c>
      <c r="AT404" s="191" t="s">
        <v>146</v>
      </c>
      <c r="AU404" s="191" t="s">
        <v>78</v>
      </c>
      <c r="AY404" s="19" t="s">
        <v>144</v>
      </c>
      <c r="BE404" s="192">
        <f>IF(N404="základní",J404,0)</f>
        <v>0</v>
      </c>
      <c r="BF404" s="192">
        <f>IF(N404="snížená",J404,0)</f>
        <v>0</v>
      </c>
      <c r="BG404" s="192">
        <f>IF(N404="zákl. přenesená",J404,0)</f>
        <v>0</v>
      </c>
      <c r="BH404" s="192">
        <f>IF(N404="sníž. přenesená",J404,0)</f>
        <v>0</v>
      </c>
      <c r="BI404" s="192">
        <f>IF(N404="nulová",J404,0)</f>
        <v>0</v>
      </c>
      <c r="BJ404" s="19" t="s">
        <v>74</v>
      </c>
      <c r="BK404" s="192">
        <f>ROUND(I404*H404,2)</f>
        <v>0</v>
      </c>
      <c r="BL404" s="19" t="s">
        <v>542</v>
      </c>
      <c r="BM404" s="191" t="s">
        <v>4249</v>
      </c>
    </row>
    <row r="405" spans="1:65" s="2" customFormat="1" ht="10.199999999999999">
      <c r="A405" s="36"/>
      <c r="B405" s="37"/>
      <c r="C405" s="38"/>
      <c r="D405" s="193" t="s">
        <v>152</v>
      </c>
      <c r="E405" s="38"/>
      <c r="F405" s="194" t="s">
        <v>4250</v>
      </c>
      <c r="G405" s="38"/>
      <c r="H405" s="38"/>
      <c r="I405" s="195"/>
      <c r="J405" s="38"/>
      <c r="K405" s="38"/>
      <c r="L405" s="41"/>
      <c r="M405" s="196"/>
      <c r="N405" s="197"/>
      <c r="O405" s="66"/>
      <c r="P405" s="66"/>
      <c r="Q405" s="66"/>
      <c r="R405" s="66"/>
      <c r="S405" s="66"/>
      <c r="T405" s="67"/>
      <c r="U405" s="36"/>
      <c r="V405" s="36"/>
      <c r="W405" s="36"/>
      <c r="X405" s="36"/>
      <c r="Y405" s="36"/>
      <c r="Z405" s="36"/>
      <c r="AA405" s="36"/>
      <c r="AB405" s="36"/>
      <c r="AC405" s="36"/>
      <c r="AD405" s="36"/>
      <c r="AE405" s="36"/>
      <c r="AT405" s="19" t="s">
        <v>152</v>
      </c>
      <c r="AU405" s="19" t="s">
        <v>78</v>
      </c>
    </row>
    <row r="406" spans="1:65" s="2" customFormat="1" ht="16.5" customHeight="1">
      <c r="A406" s="36"/>
      <c r="B406" s="37"/>
      <c r="C406" s="180" t="s">
        <v>1653</v>
      </c>
      <c r="D406" s="180" t="s">
        <v>146</v>
      </c>
      <c r="E406" s="181" t="s">
        <v>4251</v>
      </c>
      <c r="F406" s="182" t="s">
        <v>4252</v>
      </c>
      <c r="G406" s="183" t="s">
        <v>2285</v>
      </c>
      <c r="H406" s="184">
        <v>3</v>
      </c>
      <c r="I406" s="185"/>
      <c r="J406" s="186">
        <f>ROUND(I406*H406,2)</f>
        <v>0</v>
      </c>
      <c r="K406" s="182" t="s">
        <v>3806</v>
      </c>
      <c r="L406" s="41"/>
      <c r="M406" s="187" t="s">
        <v>19</v>
      </c>
      <c r="N406" s="188" t="s">
        <v>41</v>
      </c>
      <c r="O406" s="66"/>
      <c r="P406" s="189">
        <f>O406*H406</f>
        <v>0</v>
      </c>
      <c r="Q406" s="189">
        <v>1.840097E-3</v>
      </c>
      <c r="R406" s="189">
        <f>Q406*H406</f>
        <v>5.5202910000000001E-3</v>
      </c>
      <c r="S406" s="189">
        <v>0</v>
      </c>
      <c r="T406" s="190">
        <f>S406*H406</f>
        <v>0</v>
      </c>
      <c r="U406" s="36"/>
      <c r="V406" s="36"/>
      <c r="W406" s="36"/>
      <c r="X406" s="36"/>
      <c r="Y406" s="36"/>
      <c r="Z406" s="36"/>
      <c r="AA406" s="36"/>
      <c r="AB406" s="36"/>
      <c r="AC406" s="36"/>
      <c r="AD406" s="36"/>
      <c r="AE406" s="36"/>
      <c r="AR406" s="191" t="s">
        <v>542</v>
      </c>
      <c r="AT406" s="191" t="s">
        <v>146</v>
      </c>
      <c r="AU406" s="191" t="s">
        <v>78</v>
      </c>
      <c r="AY406" s="19" t="s">
        <v>144</v>
      </c>
      <c r="BE406" s="192">
        <f>IF(N406="základní",J406,0)</f>
        <v>0</v>
      </c>
      <c r="BF406" s="192">
        <f>IF(N406="snížená",J406,0)</f>
        <v>0</v>
      </c>
      <c r="BG406" s="192">
        <f>IF(N406="zákl. přenesená",J406,0)</f>
        <v>0</v>
      </c>
      <c r="BH406" s="192">
        <f>IF(N406="sníž. přenesená",J406,0)</f>
        <v>0</v>
      </c>
      <c r="BI406" s="192">
        <f>IF(N406="nulová",J406,0)</f>
        <v>0</v>
      </c>
      <c r="BJ406" s="19" t="s">
        <v>78</v>
      </c>
      <c r="BK406" s="192">
        <f>ROUND(I406*H406,2)</f>
        <v>0</v>
      </c>
      <c r="BL406" s="19" t="s">
        <v>542</v>
      </c>
      <c r="BM406" s="191" t="s">
        <v>4253</v>
      </c>
    </row>
    <row r="407" spans="1:65" s="14" customFormat="1" ht="10.199999999999999">
      <c r="B407" s="209"/>
      <c r="C407" s="210"/>
      <c r="D407" s="200" t="s">
        <v>154</v>
      </c>
      <c r="E407" s="211" t="s">
        <v>19</v>
      </c>
      <c r="F407" s="212" t="s">
        <v>657</v>
      </c>
      <c r="G407" s="210"/>
      <c r="H407" s="213">
        <v>3</v>
      </c>
      <c r="I407" s="214"/>
      <c r="J407" s="210"/>
      <c r="K407" s="210"/>
      <c r="L407" s="215"/>
      <c r="M407" s="216"/>
      <c r="N407" s="217"/>
      <c r="O407" s="217"/>
      <c r="P407" s="217"/>
      <c r="Q407" s="217"/>
      <c r="R407" s="217"/>
      <c r="S407" s="217"/>
      <c r="T407" s="218"/>
      <c r="AT407" s="219" t="s">
        <v>154</v>
      </c>
      <c r="AU407" s="219" t="s">
        <v>78</v>
      </c>
      <c r="AV407" s="14" t="s">
        <v>78</v>
      </c>
      <c r="AW407" s="14" t="s">
        <v>31</v>
      </c>
      <c r="AX407" s="14" t="s">
        <v>69</v>
      </c>
      <c r="AY407" s="219" t="s">
        <v>144</v>
      </c>
    </row>
    <row r="408" spans="1:65" s="15" customFormat="1" ht="10.199999999999999">
      <c r="B408" s="220"/>
      <c r="C408" s="221"/>
      <c r="D408" s="200" t="s">
        <v>154</v>
      </c>
      <c r="E408" s="222" t="s">
        <v>19</v>
      </c>
      <c r="F408" s="223" t="s">
        <v>158</v>
      </c>
      <c r="G408" s="221"/>
      <c r="H408" s="224">
        <v>3</v>
      </c>
      <c r="I408" s="225"/>
      <c r="J408" s="221"/>
      <c r="K408" s="221"/>
      <c r="L408" s="226"/>
      <c r="M408" s="227"/>
      <c r="N408" s="228"/>
      <c r="O408" s="228"/>
      <c r="P408" s="228"/>
      <c r="Q408" s="228"/>
      <c r="R408" s="228"/>
      <c r="S408" s="228"/>
      <c r="T408" s="229"/>
      <c r="AT408" s="230" t="s">
        <v>154</v>
      </c>
      <c r="AU408" s="230" t="s">
        <v>78</v>
      </c>
      <c r="AV408" s="15" t="s">
        <v>106</v>
      </c>
      <c r="AW408" s="15" t="s">
        <v>31</v>
      </c>
      <c r="AX408" s="15" t="s">
        <v>74</v>
      </c>
      <c r="AY408" s="230" t="s">
        <v>144</v>
      </c>
    </row>
    <row r="409" spans="1:65" s="2" customFormat="1" ht="16.5" customHeight="1">
      <c r="A409" s="36"/>
      <c r="B409" s="37"/>
      <c r="C409" s="180" t="s">
        <v>1659</v>
      </c>
      <c r="D409" s="180" t="s">
        <v>146</v>
      </c>
      <c r="E409" s="181" t="s">
        <v>4254</v>
      </c>
      <c r="F409" s="182" t="s">
        <v>4255</v>
      </c>
      <c r="G409" s="183" t="s">
        <v>2285</v>
      </c>
      <c r="H409" s="184">
        <v>2</v>
      </c>
      <c r="I409" s="185"/>
      <c r="J409" s="186">
        <f t="shared" ref="J409:J415" si="0">ROUND(I409*H409,2)</f>
        <v>0</v>
      </c>
      <c r="K409" s="182" t="s">
        <v>19</v>
      </c>
      <c r="L409" s="41"/>
      <c r="M409" s="187" t="s">
        <v>19</v>
      </c>
      <c r="N409" s="188" t="s">
        <v>41</v>
      </c>
      <c r="O409" s="66"/>
      <c r="P409" s="189">
        <f t="shared" ref="P409:P415" si="1">O409*H409</f>
        <v>0</v>
      </c>
      <c r="Q409" s="189">
        <v>1.840097E-3</v>
      </c>
      <c r="R409" s="189">
        <f t="shared" ref="R409:R415" si="2">Q409*H409</f>
        <v>3.6801939999999999E-3</v>
      </c>
      <c r="S409" s="189">
        <v>0</v>
      </c>
      <c r="T409" s="190">
        <f t="shared" ref="T409:T415" si="3">S409*H409</f>
        <v>0</v>
      </c>
      <c r="U409" s="36"/>
      <c r="V409" s="36"/>
      <c r="W409" s="36"/>
      <c r="X409" s="36"/>
      <c r="Y409" s="36"/>
      <c r="Z409" s="36"/>
      <c r="AA409" s="36"/>
      <c r="AB409" s="36"/>
      <c r="AC409" s="36"/>
      <c r="AD409" s="36"/>
      <c r="AE409" s="36"/>
      <c r="AR409" s="191" t="s">
        <v>542</v>
      </c>
      <c r="AT409" s="191" t="s">
        <v>146</v>
      </c>
      <c r="AU409" s="191" t="s">
        <v>78</v>
      </c>
      <c r="AY409" s="19" t="s">
        <v>144</v>
      </c>
      <c r="BE409" s="192">
        <f t="shared" ref="BE409:BE415" si="4">IF(N409="základní",J409,0)</f>
        <v>0</v>
      </c>
      <c r="BF409" s="192">
        <f t="shared" ref="BF409:BF415" si="5">IF(N409="snížená",J409,0)</f>
        <v>0</v>
      </c>
      <c r="BG409" s="192">
        <f t="shared" ref="BG409:BG415" si="6">IF(N409="zákl. přenesená",J409,0)</f>
        <v>0</v>
      </c>
      <c r="BH409" s="192">
        <f t="shared" ref="BH409:BH415" si="7">IF(N409="sníž. přenesená",J409,0)</f>
        <v>0</v>
      </c>
      <c r="BI409" s="192">
        <f t="shared" ref="BI409:BI415" si="8">IF(N409="nulová",J409,0)</f>
        <v>0</v>
      </c>
      <c r="BJ409" s="19" t="s">
        <v>78</v>
      </c>
      <c r="BK409" s="192">
        <f t="shared" ref="BK409:BK415" si="9">ROUND(I409*H409,2)</f>
        <v>0</v>
      </c>
      <c r="BL409" s="19" t="s">
        <v>542</v>
      </c>
      <c r="BM409" s="191" t="s">
        <v>4256</v>
      </c>
    </row>
    <row r="410" spans="1:65" s="2" customFormat="1" ht="24.15" customHeight="1">
      <c r="A410" s="36"/>
      <c r="B410" s="37"/>
      <c r="C410" s="180" t="s">
        <v>1665</v>
      </c>
      <c r="D410" s="180" t="s">
        <v>146</v>
      </c>
      <c r="E410" s="181" t="s">
        <v>4257</v>
      </c>
      <c r="F410" s="182" t="s">
        <v>4258</v>
      </c>
      <c r="G410" s="183" t="s">
        <v>653</v>
      </c>
      <c r="H410" s="184">
        <v>9</v>
      </c>
      <c r="I410" s="185"/>
      <c r="J410" s="186">
        <f t="shared" si="0"/>
        <v>0</v>
      </c>
      <c r="K410" s="182" t="s">
        <v>19</v>
      </c>
      <c r="L410" s="41"/>
      <c r="M410" s="187" t="s">
        <v>19</v>
      </c>
      <c r="N410" s="188" t="s">
        <v>40</v>
      </c>
      <c r="O410" s="66"/>
      <c r="P410" s="189">
        <f t="shared" si="1"/>
        <v>0</v>
      </c>
      <c r="Q410" s="189">
        <v>4.0000000000000002E-4</v>
      </c>
      <c r="R410" s="189">
        <f t="shared" si="2"/>
        <v>3.6000000000000003E-3</v>
      </c>
      <c r="S410" s="189">
        <v>0</v>
      </c>
      <c r="T410" s="190">
        <f t="shared" si="3"/>
        <v>0</v>
      </c>
      <c r="U410" s="36"/>
      <c r="V410" s="36"/>
      <c r="W410" s="36"/>
      <c r="X410" s="36"/>
      <c r="Y410" s="36"/>
      <c r="Z410" s="36"/>
      <c r="AA410" s="36"/>
      <c r="AB410" s="36"/>
      <c r="AC410" s="36"/>
      <c r="AD410" s="36"/>
      <c r="AE410" s="36"/>
      <c r="AR410" s="191" t="s">
        <v>106</v>
      </c>
      <c r="AT410" s="191" t="s">
        <v>146</v>
      </c>
      <c r="AU410" s="191" t="s">
        <v>78</v>
      </c>
      <c r="AY410" s="19" t="s">
        <v>144</v>
      </c>
      <c r="BE410" s="192">
        <f t="shared" si="4"/>
        <v>0</v>
      </c>
      <c r="BF410" s="192">
        <f t="shared" si="5"/>
        <v>0</v>
      </c>
      <c r="BG410" s="192">
        <f t="shared" si="6"/>
        <v>0</v>
      </c>
      <c r="BH410" s="192">
        <f t="shared" si="7"/>
        <v>0</v>
      </c>
      <c r="BI410" s="192">
        <f t="shared" si="8"/>
        <v>0</v>
      </c>
      <c r="BJ410" s="19" t="s">
        <v>74</v>
      </c>
      <c r="BK410" s="192">
        <f t="shared" si="9"/>
        <v>0</v>
      </c>
      <c r="BL410" s="19" t="s">
        <v>106</v>
      </c>
      <c r="BM410" s="191" t="s">
        <v>4259</v>
      </c>
    </row>
    <row r="411" spans="1:65" s="2" customFormat="1" ht="16.5" customHeight="1">
      <c r="A411" s="36"/>
      <c r="B411" s="37"/>
      <c r="C411" s="231" t="s">
        <v>1672</v>
      </c>
      <c r="D411" s="231" t="s">
        <v>195</v>
      </c>
      <c r="E411" s="232" t="s">
        <v>4260</v>
      </c>
      <c r="F411" s="233" t="s">
        <v>4261</v>
      </c>
      <c r="G411" s="234" t="s">
        <v>232</v>
      </c>
      <c r="H411" s="235">
        <v>1</v>
      </c>
      <c r="I411" s="236"/>
      <c r="J411" s="237">
        <f t="shared" si="0"/>
        <v>0</v>
      </c>
      <c r="K411" s="233" t="s">
        <v>19</v>
      </c>
      <c r="L411" s="238"/>
      <c r="M411" s="239" t="s">
        <v>19</v>
      </c>
      <c r="N411" s="240" t="s">
        <v>40</v>
      </c>
      <c r="O411" s="66"/>
      <c r="P411" s="189">
        <f t="shared" si="1"/>
        <v>0</v>
      </c>
      <c r="Q411" s="189">
        <v>7.4999999999999997E-3</v>
      </c>
      <c r="R411" s="189">
        <f t="shared" si="2"/>
        <v>7.4999999999999997E-3</v>
      </c>
      <c r="S411" s="189">
        <v>0</v>
      </c>
      <c r="T411" s="190">
        <f t="shared" si="3"/>
        <v>0</v>
      </c>
      <c r="U411" s="36"/>
      <c r="V411" s="36"/>
      <c r="W411" s="36"/>
      <c r="X411" s="36"/>
      <c r="Y411" s="36"/>
      <c r="Z411" s="36"/>
      <c r="AA411" s="36"/>
      <c r="AB411" s="36"/>
      <c r="AC411" s="36"/>
      <c r="AD411" s="36"/>
      <c r="AE411" s="36"/>
      <c r="AR411" s="191" t="s">
        <v>198</v>
      </c>
      <c r="AT411" s="191" t="s">
        <v>195</v>
      </c>
      <c r="AU411" s="191" t="s">
        <v>78</v>
      </c>
      <c r="AY411" s="19" t="s">
        <v>144</v>
      </c>
      <c r="BE411" s="192">
        <f t="shared" si="4"/>
        <v>0</v>
      </c>
      <c r="BF411" s="192">
        <f t="shared" si="5"/>
        <v>0</v>
      </c>
      <c r="BG411" s="192">
        <f t="shared" si="6"/>
        <v>0</v>
      </c>
      <c r="BH411" s="192">
        <f t="shared" si="7"/>
        <v>0</v>
      </c>
      <c r="BI411" s="192">
        <f t="shared" si="8"/>
        <v>0</v>
      </c>
      <c r="BJ411" s="19" t="s">
        <v>74</v>
      </c>
      <c r="BK411" s="192">
        <f t="shared" si="9"/>
        <v>0</v>
      </c>
      <c r="BL411" s="19" t="s">
        <v>106</v>
      </c>
      <c r="BM411" s="191" t="s">
        <v>4262</v>
      </c>
    </row>
    <row r="412" spans="1:65" s="2" customFormat="1" ht="16.5" customHeight="1">
      <c r="A412" s="36"/>
      <c r="B412" s="37"/>
      <c r="C412" s="231" t="s">
        <v>1677</v>
      </c>
      <c r="D412" s="231" t="s">
        <v>195</v>
      </c>
      <c r="E412" s="232" t="s">
        <v>4263</v>
      </c>
      <c r="F412" s="233" t="s">
        <v>4264</v>
      </c>
      <c r="G412" s="234" t="s">
        <v>232</v>
      </c>
      <c r="H412" s="235">
        <v>1</v>
      </c>
      <c r="I412" s="236"/>
      <c r="J412" s="237">
        <f t="shared" si="0"/>
        <v>0</v>
      </c>
      <c r="K412" s="233" t="s">
        <v>19</v>
      </c>
      <c r="L412" s="238"/>
      <c r="M412" s="239" t="s">
        <v>19</v>
      </c>
      <c r="N412" s="240" t="s">
        <v>40</v>
      </c>
      <c r="O412" s="66"/>
      <c r="P412" s="189">
        <f t="shared" si="1"/>
        <v>0</v>
      </c>
      <c r="Q412" s="189">
        <v>0.01</v>
      </c>
      <c r="R412" s="189">
        <f t="shared" si="2"/>
        <v>0.01</v>
      </c>
      <c r="S412" s="189">
        <v>0</v>
      </c>
      <c r="T412" s="190">
        <f t="shared" si="3"/>
        <v>0</v>
      </c>
      <c r="U412" s="36"/>
      <c r="V412" s="36"/>
      <c r="W412" s="36"/>
      <c r="X412" s="36"/>
      <c r="Y412" s="36"/>
      <c r="Z412" s="36"/>
      <c r="AA412" s="36"/>
      <c r="AB412" s="36"/>
      <c r="AC412" s="36"/>
      <c r="AD412" s="36"/>
      <c r="AE412" s="36"/>
      <c r="AR412" s="191" t="s">
        <v>198</v>
      </c>
      <c r="AT412" s="191" t="s">
        <v>195</v>
      </c>
      <c r="AU412" s="191" t="s">
        <v>78</v>
      </c>
      <c r="AY412" s="19" t="s">
        <v>144</v>
      </c>
      <c r="BE412" s="192">
        <f t="shared" si="4"/>
        <v>0</v>
      </c>
      <c r="BF412" s="192">
        <f t="shared" si="5"/>
        <v>0</v>
      </c>
      <c r="BG412" s="192">
        <f t="shared" si="6"/>
        <v>0</v>
      </c>
      <c r="BH412" s="192">
        <f t="shared" si="7"/>
        <v>0</v>
      </c>
      <c r="BI412" s="192">
        <f t="shared" si="8"/>
        <v>0</v>
      </c>
      <c r="BJ412" s="19" t="s">
        <v>74</v>
      </c>
      <c r="BK412" s="192">
        <f t="shared" si="9"/>
        <v>0</v>
      </c>
      <c r="BL412" s="19" t="s">
        <v>106</v>
      </c>
      <c r="BM412" s="191" t="s">
        <v>4265</v>
      </c>
    </row>
    <row r="413" spans="1:65" s="2" customFormat="1" ht="16.5" customHeight="1">
      <c r="A413" s="36"/>
      <c r="B413" s="37"/>
      <c r="C413" s="231" t="s">
        <v>1684</v>
      </c>
      <c r="D413" s="231" t="s">
        <v>195</v>
      </c>
      <c r="E413" s="232" t="s">
        <v>4266</v>
      </c>
      <c r="F413" s="233" t="s">
        <v>4267</v>
      </c>
      <c r="G413" s="234" t="s">
        <v>653</v>
      </c>
      <c r="H413" s="235">
        <v>32</v>
      </c>
      <c r="I413" s="236"/>
      <c r="J413" s="237">
        <f t="shared" si="0"/>
        <v>0</v>
      </c>
      <c r="K413" s="233" t="s">
        <v>19</v>
      </c>
      <c r="L413" s="238"/>
      <c r="M413" s="239" t="s">
        <v>19</v>
      </c>
      <c r="N413" s="240" t="s">
        <v>40</v>
      </c>
      <c r="O413" s="66"/>
      <c r="P413" s="189">
        <f t="shared" si="1"/>
        <v>0</v>
      </c>
      <c r="Q413" s="189">
        <v>8.0000000000000007E-5</v>
      </c>
      <c r="R413" s="189">
        <f t="shared" si="2"/>
        <v>2.5600000000000002E-3</v>
      </c>
      <c r="S413" s="189">
        <v>0</v>
      </c>
      <c r="T413" s="190">
        <f t="shared" si="3"/>
        <v>0</v>
      </c>
      <c r="U413" s="36"/>
      <c r="V413" s="36"/>
      <c r="W413" s="36"/>
      <c r="X413" s="36"/>
      <c r="Y413" s="36"/>
      <c r="Z413" s="36"/>
      <c r="AA413" s="36"/>
      <c r="AB413" s="36"/>
      <c r="AC413" s="36"/>
      <c r="AD413" s="36"/>
      <c r="AE413" s="36"/>
      <c r="AR413" s="191" t="s">
        <v>198</v>
      </c>
      <c r="AT413" s="191" t="s">
        <v>195</v>
      </c>
      <c r="AU413" s="191" t="s">
        <v>78</v>
      </c>
      <c r="AY413" s="19" t="s">
        <v>144</v>
      </c>
      <c r="BE413" s="192">
        <f t="shared" si="4"/>
        <v>0</v>
      </c>
      <c r="BF413" s="192">
        <f t="shared" si="5"/>
        <v>0</v>
      </c>
      <c r="BG413" s="192">
        <f t="shared" si="6"/>
        <v>0</v>
      </c>
      <c r="BH413" s="192">
        <f t="shared" si="7"/>
        <v>0</v>
      </c>
      <c r="BI413" s="192">
        <f t="shared" si="8"/>
        <v>0</v>
      </c>
      <c r="BJ413" s="19" t="s">
        <v>74</v>
      </c>
      <c r="BK413" s="192">
        <f t="shared" si="9"/>
        <v>0</v>
      </c>
      <c r="BL413" s="19" t="s">
        <v>106</v>
      </c>
      <c r="BM413" s="191" t="s">
        <v>4268</v>
      </c>
    </row>
    <row r="414" spans="1:65" s="2" customFormat="1" ht="16.5" customHeight="1">
      <c r="A414" s="36"/>
      <c r="B414" s="37"/>
      <c r="C414" s="231" t="s">
        <v>1693</v>
      </c>
      <c r="D414" s="231" t="s">
        <v>195</v>
      </c>
      <c r="E414" s="232" t="s">
        <v>4269</v>
      </c>
      <c r="F414" s="233" t="s">
        <v>4270</v>
      </c>
      <c r="G414" s="234" t="s">
        <v>653</v>
      </c>
      <c r="H414" s="235">
        <v>28</v>
      </c>
      <c r="I414" s="236"/>
      <c r="J414" s="237">
        <f t="shared" si="0"/>
        <v>0</v>
      </c>
      <c r="K414" s="233" t="s">
        <v>19</v>
      </c>
      <c r="L414" s="238"/>
      <c r="M414" s="239" t="s">
        <v>19</v>
      </c>
      <c r="N414" s="240" t="s">
        <v>40</v>
      </c>
      <c r="O414" s="66"/>
      <c r="P414" s="189">
        <f t="shared" si="1"/>
        <v>0</v>
      </c>
      <c r="Q414" s="189">
        <v>1.2E-4</v>
      </c>
      <c r="R414" s="189">
        <f t="shared" si="2"/>
        <v>3.3600000000000001E-3</v>
      </c>
      <c r="S414" s="189">
        <v>0</v>
      </c>
      <c r="T414" s="190">
        <f t="shared" si="3"/>
        <v>0</v>
      </c>
      <c r="U414" s="36"/>
      <c r="V414" s="36"/>
      <c r="W414" s="36"/>
      <c r="X414" s="36"/>
      <c r="Y414" s="36"/>
      <c r="Z414" s="36"/>
      <c r="AA414" s="36"/>
      <c r="AB414" s="36"/>
      <c r="AC414" s="36"/>
      <c r="AD414" s="36"/>
      <c r="AE414" s="36"/>
      <c r="AR414" s="191" t="s">
        <v>198</v>
      </c>
      <c r="AT414" s="191" t="s">
        <v>195</v>
      </c>
      <c r="AU414" s="191" t="s">
        <v>78</v>
      </c>
      <c r="AY414" s="19" t="s">
        <v>144</v>
      </c>
      <c r="BE414" s="192">
        <f t="shared" si="4"/>
        <v>0</v>
      </c>
      <c r="BF414" s="192">
        <f t="shared" si="5"/>
        <v>0</v>
      </c>
      <c r="BG414" s="192">
        <f t="shared" si="6"/>
        <v>0</v>
      </c>
      <c r="BH414" s="192">
        <f t="shared" si="7"/>
        <v>0</v>
      </c>
      <c r="BI414" s="192">
        <f t="shared" si="8"/>
        <v>0</v>
      </c>
      <c r="BJ414" s="19" t="s">
        <v>74</v>
      </c>
      <c r="BK414" s="192">
        <f t="shared" si="9"/>
        <v>0</v>
      </c>
      <c r="BL414" s="19" t="s">
        <v>106</v>
      </c>
      <c r="BM414" s="191" t="s">
        <v>4271</v>
      </c>
    </row>
    <row r="415" spans="1:65" s="2" customFormat="1" ht="16.5" customHeight="1">
      <c r="A415" s="36"/>
      <c r="B415" s="37"/>
      <c r="C415" s="180" t="s">
        <v>1700</v>
      </c>
      <c r="D415" s="180" t="s">
        <v>146</v>
      </c>
      <c r="E415" s="181" t="s">
        <v>4272</v>
      </c>
      <c r="F415" s="182" t="s">
        <v>4273</v>
      </c>
      <c r="G415" s="183" t="s">
        <v>653</v>
      </c>
      <c r="H415" s="184">
        <v>9</v>
      </c>
      <c r="I415" s="185"/>
      <c r="J415" s="186">
        <f t="shared" si="0"/>
        <v>0</v>
      </c>
      <c r="K415" s="182" t="s">
        <v>150</v>
      </c>
      <c r="L415" s="41"/>
      <c r="M415" s="187" t="s">
        <v>19</v>
      </c>
      <c r="N415" s="188" t="s">
        <v>40</v>
      </c>
      <c r="O415" s="66"/>
      <c r="P415" s="189">
        <f t="shared" si="1"/>
        <v>0</v>
      </c>
      <c r="Q415" s="189">
        <v>2.7999999999999998E-4</v>
      </c>
      <c r="R415" s="189">
        <f t="shared" si="2"/>
        <v>2.5199999999999997E-3</v>
      </c>
      <c r="S415" s="189">
        <v>0</v>
      </c>
      <c r="T415" s="190">
        <f t="shared" si="3"/>
        <v>0</v>
      </c>
      <c r="U415" s="36"/>
      <c r="V415" s="36"/>
      <c r="W415" s="36"/>
      <c r="X415" s="36"/>
      <c r="Y415" s="36"/>
      <c r="Z415" s="36"/>
      <c r="AA415" s="36"/>
      <c r="AB415" s="36"/>
      <c r="AC415" s="36"/>
      <c r="AD415" s="36"/>
      <c r="AE415" s="36"/>
      <c r="AR415" s="191" t="s">
        <v>542</v>
      </c>
      <c r="AT415" s="191" t="s">
        <v>146</v>
      </c>
      <c r="AU415" s="191" t="s">
        <v>78</v>
      </c>
      <c r="AY415" s="19" t="s">
        <v>144</v>
      </c>
      <c r="BE415" s="192">
        <f t="shared" si="4"/>
        <v>0</v>
      </c>
      <c r="BF415" s="192">
        <f t="shared" si="5"/>
        <v>0</v>
      </c>
      <c r="BG415" s="192">
        <f t="shared" si="6"/>
        <v>0</v>
      </c>
      <c r="BH415" s="192">
        <f t="shared" si="7"/>
        <v>0</v>
      </c>
      <c r="BI415" s="192">
        <f t="shared" si="8"/>
        <v>0</v>
      </c>
      <c r="BJ415" s="19" t="s">
        <v>74</v>
      </c>
      <c r="BK415" s="192">
        <f t="shared" si="9"/>
        <v>0</v>
      </c>
      <c r="BL415" s="19" t="s">
        <v>542</v>
      </c>
      <c r="BM415" s="191" t="s">
        <v>4274</v>
      </c>
    </row>
    <row r="416" spans="1:65" s="2" customFormat="1" ht="10.199999999999999">
      <c r="A416" s="36"/>
      <c r="B416" s="37"/>
      <c r="C416" s="38"/>
      <c r="D416" s="193" t="s">
        <v>152</v>
      </c>
      <c r="E416" s="38"/>
      <c r="F416" s="194" t="s">
        <v>4275</v>
      </c>
      <c r="G416" s="38"/>
      <c r="H416" s="38"/>
      <c r="I416" s="195"/>
      <c r="J416" s="38"/>
      <c r="K416" s="38"/>
      <c r="L416" s="41"/>
      <c r="M416" s="196"/>
      <c r="N416" s="197"/>
      <c r="O416" s="66"/>
      <c r="P416" s="66"/>
      <c r="Q416" s="66"/>
      <c r="R416" s="66"/>
      <c r="S416" s="66"/>
      <c r="T416" s="67"/>
      <c r="U416" s="36"/>
      <c r="V416" s="36"/>
      <c r="W416" s="36"/>
      <c r="X416" s="36"/>
      <c r="Y416" s="36"/>
      <c r="Z416" s="36"/>
      <c r="AA416" s="36"/>
      <c r="AB416" s="36"/>
      <c r="AC416" s="36"/>
      <c r="AD416" s="36"/>
      <c r="AE416" s="36"/>
      <c r="AT416" s="19" t="s">
        <v>152</v>
      </c>
      <c r="AU416" s="19" t="s">
        <v>78</v>
      </c>
    </row>
    <row r="417" spans="1:65" s="14" customFormat="1" ht="10.199999999999999">
      <c r="B417" s="209"/>
      <c r="C417" s="210"/>
      <c r="D417" s="200" t="s">
        <v>154</v>
      </c>
      <c r="E417" s="211" t="s">
        <v>19</v>
      </c>
      <c r="F417" s="212" t="s">
        <v>4276</v>
      </c>
      <c r="G417" s="210"/>
      <c r="H417" s="213">
        <v>9</v>
      </c>
      <c r="I417" s="214"/>
      <c r="J417" s="210"/>
      <c r="K417" s="210"/>
      <c r="L417" s="215"/>
      <c r="M417" s="216"/>
      <c r="N417" s="217"/>
      <c r="O417" s="217"/>
      <c r="P417" s="217"/>
      <c r="Q417" s="217"/>
      <c r="R417" s="217"/>
      <c r="S417" s="217"/>
      <c r="T417" s="218"/>
      <c r="AT417" s="219" t="s">
        <v>154</v>
      </c>
      <c r="AU417" s="219" t="s">
        <v>78</v>
      </c>
      <c r="AV417" s="14" t="s">
        <v>78</v>
      </c>
      <c r="AW417" s="14" t="s">
        <v>31</v>
      </c>
      <c r="AX417" s="14" t="s">
        <v>74</v>
      </c>
      <c r="AY417" s="219" t="s">
        <v>144</v>
      </c>
    </row>
    <row r="418" spans="1:65" s="2" customFormat="1" ht="24.15" customHeight="1">
      <c r="A418" s="36"/>
      <c r="B418" s="37"/>
      <c r="C418" s="180" t="s">
        <v>1707</v>
      </c>
      <c r="D418" s="180" t="s">
        <v>146</v>
      </c>
      <c r="E418" s="181" t="s">
        <v>4277</v>
      </c>
      <c r="F418" s="182" t="s">
        <v>4278</v>
      </c>
      <c r="G418" s="183" t="s">
        <v>184</v>
      </c>
      <c r="H418" s="184">
        <v>0.42299999999999999</v>
      </c>
      <c r="I418" s="185"/>
      <c r="J418" s="186">
        <f>ROUND(I418*H418,2)</f>
        <v>0</v>
      </c>
      <c r="K418" s="182" t="s">
        <v>3806</v>
      </c>
      <c r="L418" s="41"/>
      <c r="M418" s="187" t="s">
        <v>19</v>
      </c>
      <c r="N418" s="188" t="s">
        <v>40</v>
      </c>
      <c r="O418" s="66"/>
      <c r="P418" s="189">
        <f>O418*H418</f>
        <v>0</v>
      </c>
      <c r="Q418" s="189">
        <v>0</v>
      </c>
      <c r="R418" s="189">
        <f>Q418*H418</f>
        <v>0</v>
      </c>
      <c r="S418" s="189">
        <v>0</v>
      </c>
      <c r="T418" s="190">
        <f>S418*H418</f>
        <v>0</v>
      </c>
      <c r="U418" s="36"/>
      <c r="V418" s="36"/>
      <c r="W418" s="36"/>
      <c r="X418" s="36"/>
      <c r="Y418" s="36"/>
      <c r="Z418" s="36"/>
      <c r="AA418" s="36"/>
      <c r="AB418" s="36"/>
      <c r="AC418" s="36"/>
      <c r="AD418" s="36"/>
      <c r="AE418" s="36"/>
      <c r="AR418" s="191" t="s">
        <v>542</v>
      </c>
      <c r="AT418" s="191" t="s">
        <v>146</v>
      </c>
      <c r="AU418" s="191" t="s">
        <v>78</v>
      </c>
      <c r="AY418" s="19" t="s">
        <v>144</v>
      </c>
      <c r="BE418" s="192">
        <f>IF(N418="základní",J418,0)</f>
        <v>0</v>
      </c>
      <c r="BF418" s="192">
        <f>IF(N418="snížená",J418,0)</f>
        <v>0</v>
      </c>
      <c r="BG418" s="192">
        <f>IF(N418="zákl. přenesená",J418,0)</f>
        <v>0</v>
      </c>
      <c r="BH418" s="192">
        <f>IF(N418="sníž. přenesená",J418,0)</f>
        <v>0</v>
      </c>
      <c r="BI418" s="192">
        <f>IF(N418="nulová",J418,0)</f>
        <v>0</v>
      </c>
      <c r="BJ418" s="19" t="s">
        <v>74</v>
      </c>
      <c r="BK418" s="192">
        <f>ROUND(I418*H418,2)</f>
        <v>0</v>
      </c>
      <c r="BL418" s="19" t="s">
        <v>542</v>
      </c>
      <c r="BM418" s="191" t="s">
        <v>4279</v>
      </c>
    </row>
    <row r="419" spans="1:65" s="12" customFormat="1" ht="22.8" customHeight="1">
      <c r="B419" s="164"/>
      <c r="C419" s="165"/>
      <c r="D419" s="166" t="s">
        <v>68</v>
      </c>
      <c r="E419" s="178" t="s">
        <v>4280</v>
      </c>
      <c r="F419" s="178" t="s">
        <v>4281</v>
      </c>
      <c r="G419" s="165"/>
      <c r="H419" s="165"/>
      <c r="I419" s="168"/>
      <c r="J419" s="179">
        <f>BK419</f>
        <v>0</v>
      </c>
      <c r="K419" s="165"/>
      <c r="L419" s="170"/>
      <c r="M419" s="171"/>
      <c r="N419" s="172"/>
      <c r="O419" s="172"/>
      <c r="P419" s="173">
        <f>SUM(P420:P423)</f>
        <v>0</v>
      </c>
      <c r="Q419" s="172"/>
      <c r="R419" s="173">
        <f>SUM(R420:R423)</f>
        <v>6.9400000000000003E-2</v>
      </c>
      <c r="S419" s="172"/>
      <c r="T419" s="174">
        <f>SUM(T420:T423)</f>
        <v>0</v>
      </c>
      <c r="AR419" s="175" t="s">
        <v>78</v>
      </c>
      <c r="AT419" s="176" t="s">
        <v>68</v>
      </c>
      <c r="AU419" s="176" t="s">
        <v>74</v>
      </c>
      <c r="AY419" s="175" t="s">
        <v>144</v>
      </c>
      <c r="BK419" s="177">
        <f>SUM(BK420:BK423)</f>
        <v>0</v>
      </c>
    </row>
    <row r="420" spans="1:65" s="2" customFormat="1" ht="24.15" customHeight="1">
      <c r="A420" s="36"/>
      <c r="B420" s="37"/>
      <c r="C420" s="180" t="s">
        <v>1714</v>
      </c>
      <c r="D420" s="180" t="s">
        <v>146</v>
      </c>
      <c r="E420" s="181" t="s">
        <v>4282</v>
      </c>
      <c r="F420" s="182" t="s">
        <v>4283</v>
      </c>
      <c r="G420" s="183" t="s">
        <v>2285</v>
      </c>
      <c r="H420" s="184">
        <v>2</v>
      </c>
      <c r="I420" s="185"/>
      <c r="J420" s="186">
        <f>ROUND(I420*H420,2)</f>
        <v>0</v>
      </c>
      <c r="K420" s="182" t="s">
        <v>3806</v>
      </c>
      <c r="L420" s="41"/>
      <c r="M420" s="187" t="s">
        <v>19</v>
      </c>
      <c r="N420" s="188" t="s">
        <v>41</v>
      </c>
      <c r="O420" s="66"/>
      <c r="P420" s="189">
        <f>O420*H420</f>
        <v>0</v>
      </c>
      <c r="Q420" s="189">
        <v>9.1999999999999998E-3</v>
      </c>
      <c r="R420" s="189">
        <f>Q420*H420</f>
        <v>1.84E-2</v>
      </c>
      <c r="S420" s="189">
        <v>0</v>
      </c>
      <c r="T420" s="190">
        <f>S420*H420</f>
        <v>0</v>
      </c>
      <c r="U420" s="36"/>
      <c r="V420" s="36"/>
      <c r="W420" s="36"/>
      <c r="X420" s="36"/>
      <c r="Y420" s="36"/>
      <c r="Z420" s="36"/>
      <c r="AA420" s="36"/>
      <c r="AB420" s="36"/>
      <c r="AC420" s="36"/>
      <c r="AD420" s="36"/>
      <c r="AE420" s="36"/>
      <c r="AR420" s="191" t="s">
        <v>542</v>
      </c>
      <c r="AT420" s="191" t="s">
        <v>146</v>
      </c>
      <c r="AU420" s="191" t="s">
        <v>78</v>
      </c>
      <c r="AY420" s="19" t="s">
        <v>144</v>
      </c>
      <c r="BE420" s="192">
        <f>IF(N420="základní",J420,0)</f>
        <v>0</v>
      </c>
      <c r="BF420" s="192">
        <f>IF(N420="snížená",J420,0)</f>
        <v>0</v>
      </c>
      <c r="BG420" s="192">
        <f>IF(N420="zákl. přenesená",J420,0)</f>
        <v>0</v>
      </c>
      <c r="BH420" s="192">
        <f>IF(N420="sníž. přenesená",J420,0)</f>
        <v>0</v>
      </c>
      <c r="BI420" s="192">
        <f>IF(N420="nulová",J420,0)</f>
        <v>0</v>
      </c>
      <c r="BJ420" s="19" t="s">
        <v>78</v>
      </c>
      <c r="BK420" s="192">
        <f>ROUND(I420*H420,2)</f>
        <v>0</v>
      </c>
      <c r="BL420" s="19" t="s">
        <v>542</v>
      </c>
      <c r="BM420" s="191" t="s">
        <v>4284</v>
      </c>
    </row>
    <row r="421" spans="1:65" s="2" customFormat="1" ht="24.15" customHeight="1">
      <c r="A421" s="36"/>
      <c r="B421" s="37"/>
      <c r="C421" s="180" t="s">
        <v>1721</v>
      </c>
      <c r="D421" s="180" t="s">
        <v>146</v>
      </c>
      <c r="E421" s="181" t="s">
        <v>4285</v>
      </c>
      <c r="F421" s="182" t="s">
        <v>4286</v>
      </c>
      <c r="G421" s="183" t="s">
        <v>2285</v>
      </c>
      <c r="H421" s="184">
        <v>6</v>
      </c>
      <c r="I421" s="185"/>
      <c r="J421" s="186">
        <f>ROUND(I421*H421,2)</f>
        <v>0</v>
      </c>
      <c r="K421" s="182" t="s">
        <v>150</v>
      </c>
      <c r="L421" s="41"/>
      <c r="M421" s="187" t="s">
        <v>19</v>
      </c>
      <c r="N421" s="188" t="s">
        <v>40</v>
      </c>
      <c r="O421" s="66"/>
      <c r="P421" s="189">
        <f>O421*H421</f>
        <v>0</v>
      </c>
      <c r="Q421" s="189">
        <v>8.5000000000000006E-3</v>
      </c>
      <c r="R421" s="189">
        <f>Q421*H421</f>
        <v>5.1000000000000004E-2</v>
      </c>
      <c r="S421" s="189">
        <v>0</v>
      </c>
      <c r="T421" s="190">
        <f>S421*H421</f>
        <v>0</v>
      </c>
      <c r="U421" s="36"/>
      <c r="V421" s="36"/>
      <c r="W421" s="36"/>
      <c r="X421" s="36"/>
      <c r="Y421" s="36"/>
      <c r="Z421" s="36"/>
      <c r="AA421" s="36"/>
      <c r="AB421" s="36"/>
      <c r="AC421" s="36"/>
      <c r="AD421" s="36"/>
      <c r="AE421" s="36"/>
      <c r="AR421" s="191" t="s">
        <v>542</v>
      </c>
      <c r="AT421" s="191" t="s">
        <v>146</v>
      </c>
      <c r="AU421" s="191" t="s">
        <v>78</v>
      </c>
      <c r="AY421" s="19" t="s">
        <v>144</v>
      </c>
      <c r="BE421" s="192">
        <f>IF(N421="základní",J421,0)</f>
        <v>0</v>
      </c>
      <c r="BF421" s="192">
        <f>IF(N421="snížená",J421,0)</f>
        <v>0</v>
      </c>
      <c r="BG421" s="192">
        <f>IF(N421="zákl. přenesená",J421,0)</f>
        <v>0</v>
      </c>
      <c r="BH421" s="192">
        <f>IF(N421="sníž. přenesená",J421,0)</f>
        <v>0</v>
      </c>
      <c r="BI421" s="192">
        <f>IF(N421="nulová",J421,0)</f>
        <v>0</v>
      </c>
      <c r="BJ421" s="19" t="s">
        <v>74</v>
      </c>
      <c r="BK421" s="192">
        <f>ROUND(I421*H421,2)</f>
        <v>0</v>
      </c>
      <c r="BL421" s="19" t="s">
        <v>542</v>
      </c>
      <c r="BM421" s="191" t="s">
        <v>4287</v>
      </c>
    </row>
    <row r="422" spans="1:65" s="2" customFormat="1" ht="10.199999999999999">
      <c r="A422" s="36"/>
      <c r="B422" s="37"/>
      <c r="C422" s="38"/>
      <c r="D422" s="193" t="s">
        <v>152</v>
      </c>
      <c r="E422" s="38"/>
      <c r="F422" s="194" t="s">
        <v>4288</v>
      </c>
      <c r="G422" s="38"/>
      <c r="H422" s="38"/>
      <c r="I422" s="195"/>
      <c r="J422" s="38"/>
      <c r="K422" s="38"/>
      <c r="L422" s="41"/>
      <c r="M422" s="196"/>
      <c r="N422" s="197"/>
      <c r="O422" s="66"/>
      <c r="P422" s="66"/>
      <c r="Q422" s="66"/>
      <c r="R422" s="66"/>
      <c r="S422" s="66"/>
      <c r="T422" s="67"/>
      <c r="U422" s="36"/>
      <c r="V422" s="36"/>
      <c r="W422" s="36"/>
      <c r="X422" s="36"/>
      <c r="Y422" s="36"/>
      <c r="Z422" s="36"/>
      <c r="AA422" s="36"/>
      <c r="AB422" s="36"/>
      <c r="AC422" s="36"/>
      <c r="AD422" s="36"/>
      <c r="AE422" s="36"/>
      <c r="AT422" s="19" t="s">
        <v>152</v>
      </c>
      <c r="AU422" s="19" t="s">
        <v>78</v>
      </c>
    </row>
    <row r="423" spans="1:65" s="2" customFormat="1" ht="24.15" customHeight="1">
      <c r="A423" s="36"/>
      <c r="B423" s="37"/>
      <c r="C423" s="180" t="s">
        <v>1727</v>
      </c>
      <c r="D423" s="180" t="s">
        <v>146</v>
      </c>
      <c r="E423" s="181" t="s">
        <v>4289</v>
      </c>
      <c r="F423" s="182" t="s">
        <v>4290</v>
      </c>
      <c r="G423" s="183" t="s">
        <v>184</v>
      </c>
      <c r="H423" s="184">
        <v>6.9000000000000006E-2</v>
      </c>
      <c r="I423" s="185"/>
      <c r="J423" s="186">
        <f>ROUND(I423*H423,2)</f>
        <v>0</v>
      </c>
      <c r="K423" s="182" t="s">
        <v>3806</v>
      </c>
      <c r="L423" s="41"/>
      <c r="M423" s="187" t="s">
        <v>19</v>
      </c>
      <c r="N423" s="188" t="s">
        <v>40</v>
      </c>
      <c r="O423" s="66"/>
      <c r="P423" s="189">
        <f>O423*H423</f>
        <v>0</v>
      </c>
      <c r="Q423" s="189">
        <v>0</v>
      </c>
      <c r="R423" s="189">
        <f>Q423*H423</f>
        <v>0</v>
      </c>
      <c r="S423" s="189">
        <v>0</v>
      </c>
      <c r="T423" s="190">
        <f>S423*H423</f>
        <v>0</v>
      </c>
      <c r="U423" s="36"/>
      <c r="V423" s="36"/>
      <c r="W423" s="36"/>
      <c r="X423" s="36"/>
      <c r="Y423" s="36"/>
      <c r="Z423" s="36"/>
      <c r="AA423" s="36"/>
      <c r="AB423" s="36"/>
      <c r="AC423" s="36"/>
      <c r="AD423" s="36"/>
      <c r="AE423" s="36"/>
      <c r="AR423" s="191" t="s">
        <v>542</v>
      </c>
      <c r="AT423" s="191" t="s">
        <v>146</v>
      </c>
      <c r="AU423" s="191" t="s">
        <v>78</v>
      </c>
      <c r="AY423" s="19" t="s">
        <v>144</v>
      </c>
      <c r="BE423" s="192">
        <f>IF(N423="základní",J423,0)</f>
        <v>0</v>
      </c>
      <c r="BF423" s="192">
        <f>IF(N423="snížená",J423,0)</f>
        <v>0</v>
      </c>
      <c r="BG423" s="192">
        <f>IF(N423="zákl. přenesená",J423,0)</f>
        <v>0</v>
      </c>
      <c r="BH423" s="192">
        <f>IF(N423="sníž. přenesená",J423,0)</f>
        <v>0</v>
      </c>
      <c r="BI423" s="192">
        <f>IF(N423="nulová",J423,0)</f>
        <v>0</v>
      </c>
      <c r="BJ423" s="19" t="s">
        <v>74</v>
      </c>
      <c r="BK423" s="192">
        <f>ROUND(I423*H423,2)</f>
        <v>0</v>
      </c>
      <c r="BL423" s="19" t="s">
        <v>542</v>
      </c>
      <c r="BM423" s="191" t="s">
        <v>4291</v>
      </c>
    </row>
    <row r="424" spans="1:65" s="12" customFormat="1" ht="22.8" customHeight="1">
      <c r="B424" s="164"/>
      <c r="C424" s="165"/>
      <c r="D424" s="166" t="s">
        <v>68</v>
      </c>
      <c r="E424" s="178" t="s">
        <v>3556</v>
      </c>
      <c r="F424" s="178" t="s">
        <v>3557</v>
      </c>
      <c r="G424" s="165"/>
      <c r="H424" s="165"/>
      <c r="I424" s="168"/>
      <c r="J424" s="179">
        <f>BK424</f>
        <v>0</v>
      </c>
      <c r="K424" s="165"/>
      <c r="L424" s="170"/>
      <c r="M424" s="171"/>
      <c r="N424" s="172"/>
      <c r="O424" s="172"/>
      <c r="P424" s="173">
        <v>0</v>
      </c>
      <c r="Q424" s="172"/>
      <c r="R424" s="173">
        <v>0</v>
      </c>
      <c r="S424" s="172"/>
      <c r="T424" s="174">
        <v>0</v>
      </c>
      <c r="AR424" s="175" t="s">
        <v>78</v>
      </c>
      <c r="AT424" s="176" t="s">
        <v>68</v>
      </c>
      <c r="AU424" s="176" t="s">
        <v>74</v>
      </c>
      <c r="AY424" s="175" t="s">
        <v>144</v>
      </c>
      <c r="BK424" s="177">
        <v>0</v>
      </c>
    </row>
    <row r="425" spans="1:65" s="12" customFormat="1" ht="22.8" customHeight="1">
      <c r="B425" s="164"/>
      <c r="C425" s="165"/>
      <c r="D425" s="166" t="s">
        <v>68</v>
      </c>
      <c r="E425" s="178" t="s">
        <v>3368</v>
      </c>
      <c r="F425" s="178" t="s">
        <v>3369</v>
      </c>
      <c r="G425" s="165"/>
      <c r="H425" s="165"/>
      <c r="I425" s="168"/>
      <c r="J425" s="179">
        <f>BK425</f>
        <v>0</v>
      </c>
      <c r="K425" s="165"/>
      <c r="L425" s="170"/>
      <c r="M425" s="171"/>
      <c r="N425" s="172"/>
      <c r="O425" s="172"/>
      <c r="P425" s="173">
        <f>SUM(P426:P429)</f>
        <v>0</v>
      </c>
      <c r="Q425" s="172"/>
      <c r="R425" s="173">
        <f>SUM(R426:R429)</f>
        <v>2.5000000000000001E-4</v>
      </c>
      <c r="S425" s="172"/>
      <c r="T425" s="174">
        <f>SUM(T426:T429)</f>
        <v>0</v>
      </c>
      <c r="AR425" s="175" t="s">
        <v>78</v>
      </c>
      <c r="AT425" s="176" t="s">
        <v>68</v>
      </c>
      <c r="AU425" s="176" t="s">
        <v>74</v>
      </c>
      <c r="AY425" s="175" t="s">
        <v>144</v>
      </c>
      <c r="BK425" s="177">
        <f>SUM(BK426:BK429)</f>
        <v>0</v>
      </c>
    </row>
    <row r="426" spans="1:65" s="2" customFormat="1" ht="16.5" customHeight="1">
      <c r="A426" s="36"/>
      <c r="B426" s="37"/>
      <c r="C426" s="180" t="s">
        <v>1732</v>
      </c>
      <c r="D426" s="180" t="s">
        <v>146</v>
      </c>
      <c r="E426" s="181" t="s">
        <v>4292</v>
      </c>
      <c r="F426" s="182" t="s">
        <v>4293</v>
      </c>
      <c r="G426" s="183" t="s">
        <v>250</v>
      </c>
      <c r="H426" s="184">
        <v>5</v>
      </c>
      <c r="I426" s="185"/>
      <c r="J426" s="186">
        <f>ROUND(I426*H426,2)</f>
        <v>0</v>
      </c>
      <c r="K426" s="182" t="s">
        <v>150</v>
      </c>
      <c r="L426" s="41"/>
      <c r="M426" s="187" t="s">
        <v>19</v>
      </c>
      <c r="N426" s="188" t="s">
        <v>40</v>
      </c>
      <c r="O426" s="66"/>
      <c r="P426" s="189">
        <f>O426*H426</f>
        <v>0</v>
      </c>
      <c r="Q426" s="189">
        <v>2.0000000000000002E-5</v>
      </c>
      <c r="R426" s="189">
        <f>Q426*H426</f>
        <v>1E-4</v>
      </c>
      <c r="S426" s="189">
        <v>0</v>
      </c>
      <c r="T426" s="190">
        <f>S426*H426</f>
        <v>0</v>
      </c>
      <c r="U426" s="36"/>
      <c r="V426" s="36"/>
      <c r="W426" s="36"/>
      <c r="X426" s="36"/>
      <c r="Y426" s="36"/>
      <c r="Z426" s="36"/>
      <c r="AA426" s="36"/>
      <c r="AB426" s="36"/>
      <c r="AC426" s="36"/>
      <c r="AD426" s="36"/>
      <c r="AE426" s="36"/>
      <c r="AR426" s="191" t="s">
        <v>542</v>
      </c>
      <c r="AT426" s="191" t="s">
        <v>146</v>
      </c>
      <c r="AU426" s="191" t="s">
        <v>78</v>
      </c>
      <c r="AY426" s="19" t="s">
        <v>144</v>
      </c>
      <c r="BE426" s="192">
        <f>IF(N426="základní",J426,0)</f>
        <v>0</v>
      </c>
      <c r="BF426" s="192">
        <f>IF(N426="snížená",J426,0)</f>
        <v>0</v>
      </c>
      <c r="BG426" s="192">
        <f>IF(N426="zákl. přenesená",J426,0)</f>
        <v>0</v>
      </c>
      <c r="BH426" s="192">
        <f>IF(N426="sníž. přenesená",J426,0)</f>
        <v>0</v>
      </c>
      <c r="BI426" s="192">
        <f>IF(N426="nulová",J426,0)</f>
        <v>0</v>
      </c>
      <c r="BJ426" s="19" t="s">
        <v>74</v>
      </c>
      <c r="BK426" s="192">
        <f>ROUND(I426*H426,2)</f>
        <v>0</v>
      </c>
      <c r="BL426" s="19" t="s">
        <v>542</v>
      </c>
      <c r="BM426" s="191" t="s">
        <v>4294</v>
      </c>
    </row>
    <row r="427" spans="1:65" s="2" customFormat="1" ht="10.199999999999999">
      <c r="A427" s="36"/>
      <c r="B427" s="37"/>
      <c r="C427" s="38"/>
      <c r="D427" s="193" t="s">
        <v>152</v>
      </c>
      <c r="E427" s="38"/>
      <c r="F427" s="194" t="s">
        <v>4295</v>
      </c>
      <c r="G427" s="38"/>
      <c r="H427" s="38"/>
      <c r="I427" s="195"/>
      <c r="J427" s="38"/>
      <c r="K427" s="38"/>
      <c r="L427" s="41"/>
      <c r="M427" s="196"/>
      <c r="N427" s="197"/>
      <c r="O427" s="66"/>
      <c r="P427" s="66"/>
      <c r="Q427" s="66"/>
      <c r="R427" s="66"/>
      <c r="S427" s="66"/>
      <c r="T427" s="67"/>
      <c r="U427" s="36"/>
      <c r="V427" s="36"/>
      <c r="W427" s="36"/>
      <c r="X427" s="36"/>
      <c r="Y427" s="36"/>
      <c r="Z427" s="36"/>
      <c r="AA427" s="36"/>
      <c r="AB427" s="36"/>
      <c r="AC427" s="36"/>
      <c r="AD427" s="36"/>
      <c r="AE427" s="36"/>
      <c r="AT427" s="19" t="s">
        <v>152</v>
      </c>
      <c r="AU427" s="19" t="s">
        <v>78</v>
      </c>
    </row>
    <row r="428" spans="1:65" s="2" customFormat="1" ht="21.75" customHeight="1">
      <c r="A428" s="36"/>
      <c r="B428" s="37"/>
      <c r="C428" s="180" t="s">
        <v>1737</v>
      </c>
      <c r="D428" s="180" t="s">
        <v>146</v>
      </c>
      <c r="E428" s="181" t="s">
        <v>4296</v>
      </c>
      <c r="F428" s="182" t="s">
        <v>4297</v>
      </c>
      <c r="G428" s="183" t="s">
        <v>250</v>
      </c>
      <c r="H428" s="184">
        <v>5</v>
      </c>
      <c r="I428" s="185"/>
      <c r="J428" s="186">
        <f>ROUND(I428*H428,2)</f>
        <v>0</v>
      </c>
      <c r="K428" s="182" t="s">
        <v>150</v>
      </c>
      <c r="L428" s="41"/>
      <c r="M428" s="187" t="s">
        <v>19</v>
      </c>
      <c r="N428" s="188" t="s">
        <v>40</v>
      </c>
      <c r="O428" s="66"/>
      <c r="P428" s="189">
        <f>O428*H428</f>
        <v>0</v>
      </c>
      <c r="Q428" s="189">
        <v>3.0000000000000001E-5</v>
      </c>
      <c r="R428" s="189">
        <f>Q428*H428</f>
        <v>1.5000000000000001E-4</v>
      </c>
      <c r="S428" s="189">
        <v>0</v>
      </c>
      <c r="T428" s="190">
        <f>S428*H428</f>
        <v>0</v>
      </c>
      <c r="U428" s="36"/>
      <c r="V428" s="36"/>
      <c r="W428" s="36"/>
      <c r="X428" s="36"/>
      <c r="Y428" s="36"/>
      <c r="Z428" s="36"/>
      <c r="AA428" s="36"/>
      <c r="AB428" s="36"/>
      <c r="AC428" s="36"/>
      <c r="AD428" s="36"/>
      <c r="AE428" s="36"/>
      <c r="AR428" s="191" t="s">
        <v>542</v>
      </c>
      <c r="AT428" s="191" t="s">
        <v>146</v>
      </c>
      <c r="AU428" s="191" t="s">
        <v>78</v>
      </c>
      <c r="AY428" s="19" t="s">
        <v>144</v>
      </c>
      <c r="BE428" s="192">
        <f>IF(N428="základní",J428,0)</f>
        <v>0</v>
      </c>
      <c r="BF428" s="192">
        <f>IF(N428="snížená",J428,0)</f>
        <v>0</v>
      </c>
      <c r="BG428" s="192">
        <f>IF(N428="zákl. přenesená",J428,0)</f>
        <v>0</v>
      </c>
      <c r="BH428" s="192">
        <f>IF(N428="sníž. přenesená",J428,0)</f>
        <v>0</v>
      </c>
      <c r="BI428" s="192">
        <f>IF(N428="nulová",J428,0)</f>
        <v>0</v>
      </c>
      <c r="BJ428" s="19" t="s">
        <v>74</v>
      </c>
      <c r="BK428" s="192">
        <f>ROUND(I428*H428,2)</f>
        <v>0</v>
      </c>
      <c r="BL428" s="19" t="s">
        <v>542</v>
      </c>
      <c r="BM428" s="191" t="s">
        <v>4298</v>
      </c>
    </row>
    <row r="429" spans="1:65" s="2" customFormat="1" ht="10.199999999999999">
      <c r="A429" s="36"/>
      <c r="B429" s="37"/>
      <c r="C429" s="38"/>
      <c r="D429" s="193" t="s">
        <v>152</v>
      </c>
      <c r="E429" s="38"/>
      <c r="F429" s="194" t="s">
        <v>4299</v>
      </c>
      <c r="G429" s="38"/>
      <c r="H429" s="38"/>
      <c r="I429" s="195"/>
      <c r="J429" s="38"/>
      <c r="K429" s="38"/>
      <c r="L429" s="41"/>
      <c r="M429" s="196"/>
      <c r="N429" s="197"/>
      <c r="O429" s="66"/>
      <c r="P429" s="66"/>
      <c r="Q429" s="66"/>
      <c r="R429" s="66"/>
      <c r="S429" s="66"/>
      <c r="T429" s="67"/>
      <c r="U429" s="36"/>
      <c r="V429" s="36"/>
      <c r="W429" s="36"/>
      <c r="X429" s="36"/>
      <c r="Y429" s="36"/>
      <c r="Z429" s="36"/>
      <c r="AA429" s="36"/>
      <c r="AB429" s="36"/>
      <c r="AC429" s="36"/>
      <c r="AD429" s="36"/>
      <c r="AE429" s="36"/>
      <c r="AT429" s="19" t="s">
        <v>152</v>
      </c>
      <c r="AU429" s="19" t="s">
        <v>78</v>
      </c>
    </row>
    <row r="430" spans="1:65" s="12" customFormat="1" ht="25.95" customHeight="1">
      <c r="B430" s="164"/>
      <c r="C430" s="165"/>
      <c r="D430" s="166" t="s">
        <v>68</v>
      </c>
      <c r="E430" s="167" t="s">
        <v>195</v>
      </c>
      <c r="F430" s="167" t="s">
        <v>4300</v>
      </c>
      <c r="G430" s="165"/>
      <c r="H430" s="165"/>
      <c r="I430" s="168"/>
      <c r="J430" s="169">
        <f>BK430</f>
        <v>0</v>
      </c>
      <c r="K430" s="165"/>
      <c r="L430" s="170"/>
      <c r="M430" s="171"/>
      <c r="N430" s="172"/>
      <c r="O430" s="172"/>
      <c r="P430" s="173">
        <f>P431</f>
        <v>0</v>
      </c>
      <c r="Q430" s="172"/>
      <c r="R430" s="173">
        <f>R431</f>
        <v>0</v>
      </c>
      <c r="S430" s="172"/>
      <c r="T430" s="174">
        <f>T431</f>
        <v>0</v>
      </c>
      <c r="AR430" s="175" t="s">
        <v>103</v>
      </c>
      <c r="AT430" s="176" t="s">
        <v>68</v>
      </c>
      <c r="AU430" s="176" t="s">
        <v>69</v>
      </c>
      <c r="AY430" s="175" t="s">
        <v>144</v>
      </c>
      <c r="BK430" s="177">
        <f>BK431</f>
        <v>0</v>
      </c>
    </row>
    <row r="431" spans="1:65" s="12" customFormat="1" ht="22.8" customHeight="1">
      <c r="B431" s="164"/>
      <c r="C431" s="165"/>
      <c r="D431" s="166" t="s">
        <v>68</v>
      </c>
      <c r="E431" s="178" t="s">
        <v>4301</v>
      </c>
      <c r="F431" s="178" t="s">
        <v>4302</v>
      </c>
      <c r="G431" s="165"/>
      <c r="H431" s="165"/>
      <c r="I431" s="168"/>
      <c r="J431" s="179">
        <f>BK431</f>
        <v>0</v>
      </c>
      <c r="K431" s="165"/>
      <c r="L431" s="170"/>
      <c r="M431" s="171"/>
      <c r="N431" s="172"/>
      <c r="O431" s="172"/>
      <c r="P431" s="173">
        <f>SUM(P432:P436)</f>
        <v>0</v>
      </c>
      <c r="Q431" s="172"/>
      <c r="R431" s="173">
        <f>SUM(R432:R436)</f>
        <v>0</v>
      </c>
      <c r="S431" s="172"/>
      <c r="T431" s="174">
        <f>SUM(T432:T436)</f>
        <v>0</v>
      </c>
      <c r="AR431" s="175" t="s">
        <v>103</v>
      </c>
      <c r="AT431" s="176" t="s">
        <v>68</v>
      </c>
      <c r="AU431" s="176" t="s">
        <v>74</v>
      </c>
      <c r="AY431" s="175" t="s">
        <v>144</v>
      </c>
      <c r="BK431" s="177">
        <f>SUM(BK432:BK436)</f>
        <v>0</v>
      </c>
    </row>
    <row r="432" spans="1:65" s="2" customFormat="1" ht="24.15" customHeight="1">
      <c r="A432" s="36"/>
      <c r="B432" s="37"/>
      <c r="C432" s="180" t="s">
        <v>1744</v>
      </c>
      <c r="D432" s="180" t="s">
        <v>146</v>
      </c>
      <c r="E432" s="181" t="s">
        <v>4303</v>
      </c>
      <c r="F432" s="182" t="s">
        <v>4304</v>
      </c>
      <c r="G432" s="183" t="s">
        <v>4305</v>
      </c>
      <c r="H432" s="184">
        <v>1</v>
      </c>
      <c r="I432" s="185"/>
      <c r="J432" s="186">
        <f>ROUND(I432*H432,2)</f>
        <v>0</v>
      </c>
      <c r="K432" s="182" t="s">
        <v>4042</v>
      </c>
      <c r="L432" s="41"/>
      <c r="M432" s="187" t="s">
        <v>19</v>
      </c>
      <c r="N432" s="188" t="s">
        <v>41</v>
      </c>
      <c r="O432" s="66"/>
      <c r="P432" s="189">
        <f>O432*H432</f>
        <v>0</v>
      </c>
      <c r="Q432" s="189">
        <v>0</v>
      </c>
      <c r="R432" s="189">
        <f>Q432*H432</f>
        <v>0</v>
      </c>
      <c r="S432" s="189">
        <v>0</v>
      </c>
      <c r="T432" s="190">
        <f>S432*H432</f>
        <v>0</v>
      </c>
      <c r="U432" s="36"/>
      <c r="V432" s="36"/>
      <c r="W432" s="36"/>
      <c r="X432" s="36"/>
      <c r="Y432" s="36"/>
      <c r="Z432" s="36"/>
      <c r="AA432" s="36"/>
      <c r="AB432" s="36"/>
      <c r="AC432" s="36"/>
      <c r="AD432" s="36"/>
      <c r="AE432" s="36"/>
      <c r="AR432" s="191" t="s">
        <v>966</v>
      </c>
      <c r="AT432" s="191" t="s">
        <v>146</v>
      </c>
      <c r="AU432" s="191" t="s">
        <v>78</v>
      </c>
      <c r="AY432" s="19" t="s">
        <v>144</v>
      </c>
      <c r="BE432" s="192">
        <f>IF(N432="základní",J432,0)</f>
        <v>0</v>
      </c>
      <c r="BF432" s="192">
        <f>IF(N432="snížená",J432,0)</f>
        <v>0</v>
      </c>
      <c r="BG432" s="192">
        <f>IF(N432="zákl. přenesená",J432,0)</f>
        <v>0</v>
      </c>
      <c r="BH432" s="192">
        <f>IF(N432="sníž. přenesená",J432,0)</f>
        <v>0</v>
      </c>
      <c r="BI432" s="192">
        <f>IF(N432="nulová",J432,0)</f>
        <v>0</v>
      </c>
      <c r="BJ432" s="19" t="s">
        <v>78</v>
      </c>
      <c r="BK432" s="192">
        <f>ROUND(I432*H432,2)</f>
        <v>0</v>
      </c>
      <c r="BL432" s="19" t="s">
        <v>966</v>
      </c>
      <c r="BM432" s="191" t="s">
        <v>4306</v>
      </c>
    </row>
    <row r="433" spans="1:65" s="2" customFormat="1" ht="16.5" customHeight="1">
      <c r="A433" s="36"/>
      <c r="B433" s="37"/>
      <c r="C433" s="180" t="s">
        <v>1750</v>
      </c>
      <c r="D433" s="180" t="s">
        <v>146</v>
      </c>
      <c r="E433" s="181" t="s">
        <v>4307</v>
      </c>
      <c r="F433" s="182" t="s">
        <v>4308</v>
      </c>
      <c r="G433" s="183" t="s">
        <v>4305</v>
      </c>
      <c r="H433" s="184">
        <v>1</v>
      </c>
      <c r="I433" s="185"/>
      <c r="J433" s="186">
        <f>ROUND(I433*H433,2)</f>
        <v>0</v>
      </c>
      <c r="K433" s="182" t="s">
        <v>4042</v>
      </c>
      <c r="L433" s="41"/>
      <c r="M433" s="187" t="s">
        <v>19</v>
      </c>
      <c r="N433" s="188" t="s">
        <v>41</v>
      </c>
      <c r="O433" s="66"/>
      <c r="P433" s="189">
        <f>O433*H433</f>
        <v>0</v>
      </c>
      <c r="Q433" s="189">
        <v>0</v>
      </c>
      <c r="R433" s="189">
        <f>Q433*H433</f>
        <v>0</v>
      </c>
      <c r="S433" s="189">
        <v>0</v>
      </c>
      <c r="T433" s="190">
        <f>S433*H433</f>
        <v>0</v>
      </c>
      <c r="U433" s="36"/>
      <c r="V433" s="36"/>
      <c r="W433" s="36"/>
      <c r="X433" s="36"/>
      <c r="Y433" s="36"/>
      <c r="Z433" s="36"/>
      <c r="AA433" s="36"/>
      <c r="AB433" s="36"/>
      <c r="AC433" s="36"/>
      <c r="AD433" s="36"/>
      <c r="AE433" s="36"/>
      <c r="AR433" s="191" t="s">
        <v>966</v>
      </c>
      <c r="AT433" s="191" t="s">
        <v>146</v>
      </c>
      <c r="AU433" s="191" t="s">
        <v>78</v>
      </c>
      <c r="AY433" s="19" t="s">
        <v>144</v>
      </c>
      <c r="BE433" s="192">
        <f>IF(N433="základní",J433,0)</f>
        <v>0</v>
      </c>
      <c r="BF433" s="192">
        <f>IF(N433="snížená",J433,0)</f>
        <v>0</v>
      </c>
      <c r="BG433" s="192">
        <f>IF(N433="zákl. přenesená",J433,0)</f>
        <v>0</v>
      </c>
      <c r="BH433" s="192">
        <f>IF(N433="sníž. přenesená",J433,0)</f>
        <v>0</v>
      </c>
      <c r="BI433" s="192">
        <f>IF(N433="nulová",J433,0)</f>
        <v>0</v>
      </c>
      <c r="BJ433" s="19" t="s">
        <v>78</v>
      </c>
      <c r="BK433" s="192">
        <f>ROUND(I433*H433,2)</f>
        <v>0</v>
      </c>
      <c r="BL433" s="19" t="s">
        <v>966</v>
      </c>
      <c r="BM433" s="191" t="s">
        <v>4309</v>
      </c>
    </row>
    <row r="434" spans="1:65" s="2" customFormat="1" ht="16.5" customHeight="1">
      <c r="A434" s="36"/>
      <c r="B434" s="37"/>
      <c r="C434" s="180" t="s">
        <v>1756</v>
      </c>
      <c r="D434" s="180" t="s">
        <v>146</v>
      </c>
      <c r="E434" s="181" t="s">
        <v>4310</v>
      </c>
      <c r="F434" s="182" t="s">
        <v>4311</v>
      </c>
      <c r="G434" s="183" t="s">
        <v>4305</v>
      </c>
      <c r="H434" s="184">
        <v>1</v>
      </c>
      <c r="I434" s="185"/>
      <c r="J434" s="186">
        <f>ROUND(I434*H434,2)</f>
        <v>0</v>
      </c>
      <c r="K434" s="182" t="s">
        <v>4042</v>
      </c>
      <c r="L434" s="41"/>
      <c r="M434" s="187" t="s">
        <v>19</v>
      </c>
      <c r="N434" s="188" t="s">
        <v>41</v>
      </c>
      <c r="O434" s="66"/>
      <c r="P434" s="189">
        <f>O434*H434</f>
        <v>0</v>
      </c>
      <c r="Q434" s="189">
        <v>0</v>
      </c>
      <c r="R434" s="189">
        <f>Q434*H434</f>
        <v>0</v>
      </c>
      <c r="S434" s="189">
        <v>0</v>
      </c>
      <c r="T434" s="190">
        <f>S434*H434</f>
        <v>0</v>
      </c>
      <c r="U434" s="36"/>
      <c r="V434" s="36"/>
      <c r="W434" s="36"/>
      <c r="X434" s="36"/>
      <c r="Y434" s="36"/>
      <c r="Z434" s="36"/>
      <c r="AA434" s="36"/>
      <c r="AB434" s="36"/>
      <c r="AC434" s="36"/>
      <c r="AD434" s="36"/>
      <c r="AE434" s="36"/>
      <c r="AR434" s="191" t="s">
        <v>966</v>
      </c>
      <c r="AT434" s="191" t="s">
        <v>146</v>
      </c>
      <c r="AU434" s="191" t="s">
        <v>78</v>
      </c>
      <c r="AY434" s="19" t="s">
        <v>144</v>
      </c>
      <c r="BE434" s="192">
        <f>IF(N434="základní",J434,0)</f>
        <v>0</v>
      </c>
      <c r="BF434" s="192">
        <f>IF(N434="snížená",J434,0)</f>
        <v>0</v>
      </c>
      <c r="BG434" s="192">
        <f>IF(N434="zákl. přenesená",J434,0)</f>
        <v>0</v>
      </c>
      <c r="BH434" s="192">
        <f>IF(N434="sníž. přenesená",J434,0)</f>
        <v>0</v>
      </c>
      <c r="BI434" s="192">
        <f>IF(N434="nulová",J434,0)</f>
        <v>0</v>
      </c>
      <c r="BJ434" s="19" t="s">
        <v>78</v>
      </c>
      <c r="BK434" s="192">
        <f>ROUND(I434*H434,2)</f>
        <v>0</v>
      </c>
      <c r="BL434" s="19" t="s">
        <v>966</v>
      </c>
      <c r="BM434" s="191" t="s">
        <v>4312</v>
      </c>
    </row>
    <row r="435" spans="1:65" s="2" customFormat="1" ht="21.75" customHeight="1">
      <c r="A435" s="36"/>
      <c r="B435" s="37"/>
      <c r="C435" s="180" t="s">
        <v>1784</v>
      </c>
      <c r="D435" s="180" t="s">
        <v>146</v>
      </c>
      <c r="E435" s="181" t="s">
        <v>4313</v>
      </c>
      <c r="F435" s="182" t="s">
        <v>4314</v>
      </c>
      <c r="G435" s="183" t="s">
        <v>4305</v>
      </c>
      <c r="H435" s="184">
        <v>1</v>
      </c>
      <c r="I435" s="185"/>
      <c r="J435" s="186">
        <f>ROUND(I435*H435,2)</f>
        <v>0</v>
      </c>
      <c r="K435" s="182" t="s">
        <v>4042</v>
      </c>
      <c r="L435" s="41"/>
      <c r="M435" s="187" t="s">
        <v>19</v>
      </c>
      <c r="N435" s="188" t="s">
        <v>41</v>
      </c>
      <c r="O435" s="66"/>
      <c r="P435" s="189">
        <f>O435*H435</f>
        <v>0</v>
      </c>
      <c r="Q435" s="189">
        <v>0</v>
      </c>
      <c r="R435" s="189">
        <f>Q435*H435</f>
        <v>0</v>
      </c>
      <c r="S435" s="189">
        <v>0</v>
      </c>
      <c r="T435" s="190">
        <f>S435*H435</f>
        <v>0</v>
      </c>
      <c r="U435" s="36"/>
      <c r="V435" s="36"/>
      <c r="W435" s="36"/>
      <c r="X435" s="36"/>
      <c r="Y435" s="36"/>
      <c r="Z435" s="36"/>
      <c r="AA435" s="36"/>
      <c r="AB435" s="36"/>
      <c r="AC435" s="36"/>
      <c r="AD435" s="36"/>
      <c r="AE435" s="36"/>
      <c r="AR435" s="191" t="s">
        <v>966</v>
      </c>
      <c r="AT435" s="191" t="s">
        <v>146</v>
      </c>
      <c r="AU435" s="191" t="s">
        <v>78</v>
      </c>
      <c r="AY435" s="19" t="s">
        <v>144</v>
      </c>
      <c r="BE435" s="192">
        <f>IF(N435="základní",J435,0)</f>
        <v>0</v>
      </c>
      <c r="BF435" s="192">
        <f>IF(N435="snížená",J435,0)</f>
        <v>0</v>
      </c>
      <c r="BG435" s="192">
        <f>IF(N435="zákl. přenesená",J435,0)</f>
        <v>0</v>
      </c>
      <c r="BH435" s="192">
        <f>IF(N435="sníž. přenesená",J435,0)</f>
        <v>0</v>
      </c>
      <c r="BI435" s="192">
        <f>IF(N435="nulová",J435,0)</f>
        <v>0</v>
      </c>
      <c r="BJ435" s="19" t="s">
        <v>78</v>
      </c>
      <c r="BK435" s="192">
        <f>ROUND(I435*H435,2)</f>
        <v>0</v>
      </c>
      <c r="BL435" s="19" t="s">
        <v>966</v>
      </c>
      <c r="BM435" s="191" t="s">
        <v>4315</v>
      </c>
    </row>
    <row r="436" spans="1:65" s="2" customFormat="1" ht="16.5" customHeight="1">
      <c r="A436" s="36"/>
      <c r="B436" s="37"/>
      <c r="C436" s="180" t="s">
        <v>1791</v>
      </c>
      <c r="D436" s="180" t="s">
        <v>146</v>
      </c>
      <c r="E436" s="181" t="s">
        <v>4316</v>
      </c>
      <c r="F436" s="182" t="s">
        <v>4317</v>
      </c>
      <c r="G436" s="183" t="s">
        <v>4305</v>
      </c>
      <c r="H436" s="184">
        <v>1</v>
      </c>
      <c r="I436" s="185"/>
      <c r="J436" s="186">
        <f>ROUND(I436*H436,2)</f>
        <v>0</v>
      </c>
      <c r="K436" s="182" t="s">
        <v>3934</v>
      </c>
      <c r="L436" s="41"/>
      <c r="M436" s="257" t="s">
        <v>19</v>
      </c>
      <c r="N436" s="258" t="s">
        <v>41</v>
      </c>
      <c r="O436" s="243"/>
      <c r="P436" s="259">
        <f>O436*H436</f>
        <v>0</v>
      </c>
      <c r="Q436" s="259">
        <v>0</v>
      </c>
      <c r="R436" s="259">
        <f>Q436*H436</f>
        <v>0</v>
      </c>
      <c r="S436" s="259">
        <v>0</v>
      </c>
      <c r="T436" s="260">
        <f>S436*H436</f>
        <v>0</v>
      </c>
      <c r="U436" s="36"/>
      <c r="V436" s="36"/>
      <c r="W436" s="36"/>
      <c r="X436" s="36"/>
      <c r="Y436" s="36"/>
      <c r="Z436" s="36"/>
      <c r="AA436" s="36"/>
      <c r="AB436" s="36"/>
      <c r="AC436" s="36"/>
      <c r="AD436" s="36"/>
      <c r="AE436" s="36"/>
      <c r="AR436" s="191" t="s">
        <v>966</v>
      </c>
      <c r="AT436" s="191" t="s">
        <v>146</v>
      </c>
      <c r="AU436" s="191" t="s">
        <v>78</v>
      </c>
      <c r="AY436" s="19" t="s">
        <v>144</v>
      </c>
      <c r="BE436" s="192">
        <f>IF(N436="základní",J436,0)</f>
        <v>0</v>
      </c>
      <c r="BF436" s="192">
        <f>IF(N436="snížená",J436,0)</f>
        <v>0</v>
      </c>
      <c r="BG436" s="192">
        <f>IF(N436="zákl. přenesená",J436,0)</f>
        <v>0</v>
      </c>
      <c r="BH436" s="192">
        <f>IF(N436="sníž. přenesená",J436,0)</f>
        <v>0</v>
      </c>
      <c r="BI436" s="192">
        <f>IF(N436="nulová",J436,0)</f>
        <v>0</v>
      </c>
      <c r="BJ436" s="19" t="s">
        <v>78</v>
      </c>
      <c r="BK436" s="192">
        <f>ROUND(I436*H436,2)</f>
        <v>0</v>
      </c>
      <c r="BL436" s="19" t="s">
        <v>966</v>
      </c>
      <c r="BM436" s="191" t="s">
        <v>4318</v>
      </c>
    </row>
    <row r="437" spans="1:65" s="2" customFormat="1" ht="6.9" customHeight="1">
      <c r="A437" s="36"/>
      <c r="B437" s="49"/>
      <c r="C437" s="50"/>
      <c r="D437" s="50"/>
      <c r="E437" s="50"/>
      <c r="F437" s="50"/>
      <c r="G437" s="50"/>
      <c r="H437" s="50"/>
      <c r="I437" s="50"/>
      <c r="J437" s="50"/>
      <c r="K437" s="50"/>
      <c r="L437" s="41"/>
      <c r="M437" s="36"/>
      <c r="O437" s="36"/>
      <c r="P437" s="36"/>
      <c r="Q437" s="36"/>
      <c r="R437" s="36"/>
      <c r="S437" s="36"/>
      <c r="T437" s="36"/>
      <c r="U437" s="36"/>
      <c r="V437" s="36"/>
      <c r="W437" s="36"/>
      <c r="X437" s="36"/>
      <c r="Y437" s="36"/>
      <c r="Z437" s="36"/>
      <c r="AA437" s="36"/>
      <c r="AB437" s="36"/>
      <c r="AC437" s="36"/>
      <c r="AD437" s="36"/>
      <c r="AE437" s="36"/>
    </row>
  </sheetData>
  <sheetProtection algorithmName="SHA-512" hashValue="CuAnsCVErYAm+H5rJxbqw9yr8H6eWV0fJ/RO6TZukRUYQroaljiM0F6hlIzfd8CZPmUSEP83RAASC5xUtdIVuQ==" saltValue="7gjKdzWrpJ5wXKgc7yh57V23ShlTj3+lhFjwY0IntzTfAulHDeiObWONKAzqEDWKZciSkw90yxpCkE67uwFR5A==" spinCount="100000" sheet="1" objects="1" scenarios="1" formatColumns="0" formatRows="0" autoFilter="0"/>
  <autoFilter ref="C101:K436" xr:uid="{00000000-0009-0000-0000-000004000000}"/>
  <mergeCells count="12">
    <mergeCell ref="E94:H94"/>
    <mergeCell ref="L2:V2"/>
    <mergeCell ref="E50:H50"/>
    <mergeCell ref="E52:H52"/>
    <mergeCell ref="E54:H54"/>
    <mergeCell ref="E90:H90"/>
    <mergeCell ref="E92:H92"/>
    <mergeCell ref="E7:H7"/>
    <mergeCell ref="E9:H9"/>
    <mergeCell ref="E11:H11"/>
    <mergeCell ref="E20:H20"/>
    <mergeCell ref="E29:H29"/>
  </mergeCells>
  <hyperlinks>
    <hyperlink ref="F106" r:id="rId1" xr:uid="{00000000-0004-0000-0400-000000000000}"/>
    <hyperlink ref="F127" r:id="rId2" xr:uid="{00000000-0004-0000-0400-000001000000}"/>
    <hyperlink ref="F147" r:id="rId3" xr:uid="{00000000-0004-0000-0400-000002000000}"/>
    <hyperlink ref="F149" r:id="rId4" xr:uid="{00000000-0004-0000-0400-000003000000}"/>
    <hyperlink ref="F151" r:id="rId5" xr:uid="{00000000-0004-0000-0400-000004000000}"/>
    <hyperlink ref="F160" r:id="rId6" xr:uid="{00000000-0004-0000-0400-000005000000}"/>
    <hyperlink ref="F164" r:id="rId7" xr:uid="{00000000-0004-0000-0400-000006000000}"/>
    <hyperlink ref="F168" r:id="rId8" xr:uid="{00000000-0004-0000-0400-000007000000}"/>
    <hyperlink ref="F170" r:id="rId9" xr:uid="{00000000-0004-0000-0400-000008000000}"/>
    <hyperlink ref="F172" r:id="rId10" xr:uid="{00000000-0004-0000-0400-000009000000}"/>
    <hyperlink ref="F180" r:id="rId11" xr:uid="{00000000-0004-0000-0400-00000A000000}"/>
    <hyperlink ref="F184" r:id="rId12" xr:uid="{00000000-0004-0000-0400-00000B000000}"/>
    <hyperlink ref="F188" r:id="rId13" xr:uid="{00000000-0004-0000-0400-00000C000000}"/>
    <hyperlink ref="F192" r:id="rId14" xr:uid="{00000000-0004-0000-0400-00000D000000}"/>
    <hyperlink ref="F194" r:id="rId15" xr:uid="{00000000-0004-0000-0400-00000E000000}"/>
    <hyperlink ref="F196" r:id="rId16" xr:uid="{00000000-0004-0000-0400-00000F000000}"/>
    <hyperlink ref="F198" r:id="rId17" xr:uid="{00000000-0004-0000-0400-000010000000}"/>
    <hyperlink ref="F200" r:id="rId18" xr:uid="{00000000-0004-0000-0400-000011000000}"/>
    <hyperlink ref="F204" r:id="rId19" xr:uid="{00000000-0004-0000-0400-000012000000}"/>
    <hyperlink ref="F212" r:id="rId20" xr:uid="{00000000-0004-0000-0400-000013000000}"/>
    <hyperlink ref="F214" r:id="rId21" xr:uid="{00000000-0004-0000-0400-000014000000}"/>
    <hyperlink ref="F216" r:id="rId22" xr:uid="{00000000-0004-0000-0400-000015000000}"/>
    <hyperlink ref="F218" r:id="rId23" xr:uid="{00000000-0004-0000-0400-000016000000}"/>
    <hyperlink ref="F222" r:id="rId24" xr:uid="{00000000-0004-0000-0400-000017000000}"/>
    <hyperlink ref="F226" r:id="rId25" xr:uid="{00000000-0004-0000-0400-000018000000}"/>
    <hyperlink ref="F230" r:id="rId26" xr:uid="{00000000-0004-0000-0400-000019000000}"/>
    <hyperlink ref="F233" r:id="rId27" xr:uid="{00000000-0004-0000-0400-00001A000000}"/>
    <hyperlink ref="F235" r:id="rId28" xr:uid="{00000000-0004-0000-0400-00001B000000}"/>
    <hyperlink ref="F243" r:id="rId29" xr:uid="{00000000-0004-0000-0400-00001C000000}"/>
    <hyperlink ref="F248" r:id="rId30" xr:uid="{00000000-0004-0000-0400-00001D000000}"/>
    <hyperlink ref="F260" r:id="rId31" xr:uid="{00000000-0004-0000-0400-00001E000000}"/>
    <hyperlink ref="F262" r:id="rId32" xr:uid="{00000000-0004-0000-0400-00001F000000}"/>
    <hyperlink ref="F266" r:id="rId33" xr:uid="{00000000-0004-0000-0400-000020000000}"/>
    <hyperlink ref="F268" r:id="rId34" xr:uid="{00000000-0004-0000-0400-000021000000}"/>
    <hyperlink ref="F275" r:id="rId35" xr:uid="{00000000-0004-0000-0400-000022000000}"/>
    <hyperlink ref="F286" r:id="rId36" xr:uid="{00000000-0004-0000-0400-000023000000}"/>
    <hyperlink ref="F288" r:id="rId37" xr:uid="{00000000-0004-0000-0400-000024000000}"/>
    <hyperlink ref="F292" r:id="rId38" xr:uid="{00000000-0004-0000-0400-000025000000}"/>
    <hyperlink ref="F308" r:id="rId39" xr:uid="{00000000-0004-0000-0400-000026000000}"/>
    <hyperlink ref="F312" r:id="rId40" xr:uid="{00000000-0004-0000-0400-000027000000}"/>
    <hyperlink ref="F316" r:id="rId41" xr:uid="{00000000-0004-0000-0400-000028000000}"/>
    <hyperlink ref="F323" r:id="rId42" xr:uid="{00000000-0004-0000-0400-000029000000}"/>
    <hyperlink ref="F325" r:id="rId43" xr:uid="{00000000-0004-0000-0400-00002A000000}"/>
    <hyperlink ref="F327" r:id="rId44" xr:uid="{00000000-0004-0000-0400-00002B000000}"/>
    <hyperlink ref="F334" r:id="rId45" xr:uid="{00000000-0004-0000-0400-00002C000000}"/>
    <hyperlink ref="F340" r:id="rId46" xr:uid="{00000000-0004-0000-0400-00002D000000}"/>
    <hyperlink ref="F342" r:id="rId47" xr:uid="{00000000-0004-0000-0400-00002E000000}"/>
    <hyperlink ref="F344" r:id="rId48" xr:uid="{00000000-0004-0000-0400-00002F000000}"/>
    <hyperlink ref="F346" r:id="rId49" xr:uid="{00000000-0004-0000-0400-000030000000}"/>
    <hyperlink ref="F348" r:id="rId50" xr:uid="{00000000-0004-0000-0400-000031000000}"/>
    <hyperlink ref="F350" r:id="rId51" xr:uid="{00000000-0004-0000-0400-000032000000}"/>
    <hyperlink ref="F352" r:id="rId52" xr:uid="{00000000-0004-0000-0400-000033000000}"/>
    <hyperlink ref="F355" r:id="rId53" xr:uid="{00000000-0004-0000-0400-000034000000}"/>
    <hyperlink ref="F359" r:id="rId54" xr:uid="{00000000-0004-0000-0400-000035000000}"/>
    <hyperlink ref="F361" r:id="rId55" xr:uid="{00000000-0004-0000-0400-000036000000}"/>
    <hyperlink ref="F366" r:id="rId56" xr:uid="{00000000-0004-0000-0400-000037000000}"/>
    <hyperlink ref="F371" r:id="rId57" xr:uid="{00000000-0004-0000-0400-000038000000}"/>
    <hyperlink ref="F373" r:id="rId58" xr:uid="{00000000-0004-0000-0400-000039000000}"/>
    <hyperlink ref="F375" r:id="rId59" xr:uid="{00000000-0004-0000-0400-00003A000000}"/>
    <hyperlink ref="F377" r:id="rId60" xr:uid="{00000000-0004-0000-0400-00003B000000}"/>
    <hyperlink ref="F379" r:id="rId61" xr:uid="{00000000-0004-0000-0400-00003C000000}"/>
    <hyperlink ref="F381" r:id="rId62" xr:uid="{00000000-0004-0000-0400-00003D000000}"/>
    <hyperlink ref="F383" r:id="rId63" xr:uid="{00000000-0004-0000-0400-00003E000000}"/>
    <hyperlink ref="F386" r:id="rId64" xr:uid="{00000000-0004-0000-0400-00003F000000}"/>
    <hyperlink ref="F388" r:id="rId65" xr:uid="{00000000-0004-0000-0400-000040000000}"/>
    <hyperlink ref="F393" r:id="rId66" xr:uid="{00000000-0004-0000-0400-000041000000}"/>
    <hyperlink ref="F396" r:id="rId67" xr:uid="{00000000-0004-0000-0400-000042000000}"/>
    <hyperlink ref="F398" r:id="rId68" xr:uid="{00000000-0004-0000-0400-000043000000}"/>
    <hyperlink ref="F400" r:id="rId69" xr:uid="{00000000-0004-0000-0400-000044000000}"/>
    <hyperlink ref="F402" r:id="rId70" xr:uid="{00000000-0004-0000-0400-000045000000}"/>
    <hyperlink ref="F405" r:id="rId71" xr:uid="{00000000-0004-0000-0400-000046000000}"/>
    <hyperlink ref="F416" r:id="rId72" xr:uid="{00000000-0004-0000-0400-000047000000}"/>
    <hyperlink ref="F422" r:id="rId73" xr:uid="{00000000-0004-0000-0400-000048000000}"/>
    <hyperlink ref="F427" r:id="rId74" xr:uid="{00000000-0004-0000-0400-000049000000}"/>
    <hyperlink ref="F429" r:id="rId75" xr:uid="{00000000-0004-0000-0400-00004A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7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35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93</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4319</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ROUND((SUM(BE95:BE358)),  2)</f>
        <v>0</v>
      </c>
      <c r="G35" s="36"/>
      <c r="H35" s="36"/>
      <c r="I35" s="126">
        <v>0.21</v>
      </c>
      <c r="J35" s="125">
        <f>ROUND(((SUM(BE95:BE358))*I35),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ROUND((SUM(BF95:BF358)),  2)</f>
        <v>0</v>
      </c>
      <c r="G36" s="36"/>
      <c r="H36" s="36"/>
      <c r="I36" s="126">
        <v>0.15</v>
      </c>
      <c r="J36" s="125">
        <f>ROUND(((SUM(BF95:BF358))*I36),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ROUND((SUM(BG95:BG358)),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ROUND((SUM(BH95:BH358)),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ROUND((SUM(BI95:BI358)),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2 - 04 - elektroinstaklace - hlavní způsobilé náklady</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4320</v>
      </c>
      <c r="E64" s="145"/>
      <c r="F64" s="145"/>
      <c r="G64" s="145"/>
      <c r="H64" s="145"/>
      <c r="I64" s="145"/>
      <c r="J64" s="146">
        <f>J96</f>
        <v>0</v>
      </c>
      <c r="K64" s="143"/>
      <c r="L64" s="147"/>
    </row>
    <row r="65" spans="1:31" s="9" customFormat="1" ht="24.9" customHeight="1">
      <c r="B65" s="142"/>
      <c r="C65" s="143"/>
      <c r="D65" s="144" t="s">
        <v>4321</v>
      </c>
      <c r="E65" s="145"/>
      <c r="F65" s="145"/>
      <c r="G65" s="145"/>
      <c r="H65" s="145"/>
      <c r="I65" s="145"/>
      <c r="J65" s="146">
        <f>J111</f>
        <v>0</v>
      </c>
      <c r="K65" s="143"/>
      <c r="L65" s="147"/>
    </row>
    <row r="66" spans="1:31" s="9" customFormat="1" ht="24.9" customHeight="1">
      <c r="B66" s="142"/>
      <c r="C66" s="143"/>
      <c r="D66" s="144" t="s">
        <v>4322</v>
      </c>
      <c r="E66" s="145"/>
      <c r="F66" s="145"/>
      <c r="G66" s="145"/>
      <c r="H66" s="145"/>
      <c r="I66" s="145"/>
      <c r="J66" s="146">
        <f>J124</f>
        <v>0</v>
      </c>
      <c r="K66" s="143"/>
      <c r="L66" s="147"/>
    </row>
    <row r="67" spans="1:31" s="9" customFormat="1" ht="24.9" customHeight="1">
      <c r="B67" s="142"/>
      <c r="C67" s="143"/>
      <c r="D67" s="144" t="s">
        <v>4323</v>
      </c>
      <c r="E67" s="145"/>
      <c r="F67" s="145"/>
      <c r="G67" s="145"/>
      <c r="H67" s="145"/>
      <c r="I67" s="145"/>
      <c r="J67" s="146">
        <f>J150</f>
        <v>0</v>
      </c>
      <c r="K67" s="143"/>
      <c r="L67" s="147"/>
    </row>
    <row r="68" spans="1:31" s="9" customFormat="1" ht="24.9" customHeight="1">
      <c r="B68" s="142"/>
      <c r="C68" s="143"/>
      <c r="D68" s="144" t="s">
        <v>4324</v>
      </c>
      <c r="E68" s="145"/>
      <c r="F68" s="145"/>
      <c r="G68" s="145"/>
      <c r="H68" s="145"/>
      <c r="I68" s="145"/>
      <c r="J68" s="146">
        <f>J159</f>
        <v>0</v>
      </c>
      <c r="K68" s="143"/>
      <c r="L68" s="147"/>
    </row>
    <row r="69" spans="1:31" s="9" customFormat="1" ht="24.9" customHeight="1">
      <c r="B69" s="142"/>
      <c r="C69" s="143"/>
      <c r="D69" s="144" t="s">
        <v>4325</v>
      </c>
      <c r="E69" s="145"/>
      <c r="F69" s="145"/>
      <c r="G69" s="145"/>
      <c r="H69" s="145"/>
      <c r="I69" s="145"/>
      <c r="J69" s="146">
        <f>J186</f>
        <v>0</v>
      </c>
      <c r="K69" s="143"/>
      <c r="L69" s="147"/>
    </row>
    <row r="70" spans="1:31" s="9" customFormat="1" ht="24.9" customHeight="1">
      <c r="B70" s="142"/>
      <c r="C70" s="143"/>
      <c r="D70" s="144" t="s">
        <v>4326</v>
      </c>
      <c r="E70" s="145"/>
      <c r="F70" s="145"/>
      <c r="G70" s="145"/>
      <c r="H70" s="145"/>
      <c r="I70" s="145"/>
      <c r="J70" s="146">
        <f>J227</f>
        <v>0</v>
      </c>
      <c r="K70" s="143"/>
      <c r="L70" s="147"/>
    </row>
    <row r="71" spans="1:31" s="9" customFormat="1" ht="24.9" customHeight="1">
      <c r="B71" s="142"/>
      <c r="C71" s="143"/>
      <c r="D71" s="144" t="s">
        <v>4327</v>
      </c>
      <c r="E71" s="145"/>
      <c r="F71" s="145"/>
      <c r="G71" s="145"/>
      <c r="H71" s="145"/>
      <c r="I71" s="145"/>
      <c r="J71" s="146">
        <f>J248</f>
        <v>0</v>
      </c>
      <c r="K71" s="143"/>
      <c r="L71" s="147"/>
    </row>
    <row r="72" spans="1:31" s="9" customFormat="1" ht="24.9" customHeight="1">
      <c r="B72" s="142"/>
      <c r="C72" s="143"/>
      <c r="D72" s="144" t="s">
        <v>4328</v>
      </c>
      <c r="E72" s="145"/>
      <c r="F72" s="145"/>
      <c r="G72" s="145"/>
      <c r="H72" s="145"/>
      <c r="I72" s="145"/>
      <c r="J72" s="146">
        <f>J332</f>
        <v>0</v>
      </c>
      <c r="K72" s="143"/>
      <c r="L72" s="147"/>
    </row>
    <row r="73" spans="1:31" s="9" customFormat="1" ht="24.9" customHeight="1">
      <c r="B73" s="142"/>
      <c r="C73" s="143"/>
      <c r="D73" s="144" t="s">
        <v>4329</v>
      </c>
      <c r="E73" s="145"/>
      <c r="F73" s="145"/>
      <c r="G73" s="145"/>
      <c r="H73" s="145"/>
      <c r="I73" s="145"/>
      <c r="J73" s="146">
        <f>J350</f>
        <v>0</v>
      </c>
      <c r="K73" s="143"/>
      <c r="L73" s="147"/>
    </row>
    <row r="74" spans="1:31" s="2" customFormat="1" ht="21.75"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49"/>
      <c r="C75" s="50"/>
      <c r="D75" s="50"/>
      <c r="E75" s="50"/>
      <c r="F75" s="50"/>
      <c r="G75" s="50"/>
      <c r="H75" s="50"/>
      <c r="I75" s="50"/>
      <c r="J75" s="50"/>
      <c r="K75" s="50"/>
      <c r="L75" s="115"/>
      <c r="S75" s="36"/>
      <c r="T75" s="36"/>
      <c r="U75" s="36"/>
      <c r="V75" s="36"/>
      <c r="W75" s="36"/>
      <c r="X75" s="36"/>
      <c r="Y75" s="36"/>
      <c r="Z75" s="36"/>
      <c r="AA75" s="36"/>
      <c r="AB75" s="36"/>
      <c r="AC75" s="36"/>
      <c r="AD75" s="36"/>
      <c r="AE75" s="36"/>
    </row>
    <row r="79" spans="1:31" s="2" customFormat="1" ht="6.9" customHeight="1">
      <c r="A79" s="36"/>
      <c r="B79" s="51"/>
      <c r="C79" s="52"/>
      <c r="D79" s="52"/>
      <c r="E79" s="52"/>
      <c r="F79" s="52"/>
      <c r="G79" s="52"/>
      <c r="H79" s="52"/>
      <c r="I79" s="52"/>
      <c r="J79" s="52"/>
      <c r="K79" s="52"/>
      <c r="L79" s="115"/>
      <c r="S79" s="36"/>
      <c r="T79" s="36"/>
      <c r="U79" s="36"/>
      <c r="V79" s="36"/>
      <c r="W79" s="36"/>
      <c r="X79" s="36"/>
      <c r="Y79" s="36"/>
      <c r="Z79" s="36"/>
      <c r="AA79" s="36"/>
      <c r="AB79" s="36"/>
      <c r="AC79" s="36"/>
      <c r="AD79" s="36"/>
      <c r="AE79" s="36"/>
    </row>
    <row r="80" spans="1:31" s="2" customFormat="1" ht="24.9" customHeight="1">
      <c r="A80" s="36"/>
      <c r="B80" s="37"/>
      <c r="C80" s="25" t="s">
        <v>129</v>
      </c>
      <c r="D80" s="38"/>
      <c r="E80" s="38"/>
      <c r="F80" s="38"/>
      <c r="G80" s="38"/>
      <c r="H80" s="38"/>
      <c r="I80" s="38"/>
      <c r="J80" s="38"/>
      <c r="K80" s="38"/>
      <c r="L80" s="115"/>
      <c r="S80" s="36"/>
      <c r="T80" s="36"/>
      <c r="U80" s="36"/>
      <c r="V80" s="36"/>
      <c r="W80" s="36"/>
      <c r="X80" s="36"/>
      <c r="Y80" s="36"/>
      <c r="Z80" s="36"/>
      <c r="AA80" s="36"/>
      <c r="AB80" s="36"/>
      <c r="AC80" s="36"/>
      <c r="AD80" s="36"/>
      <c r="AE80" s="36"/>
    </row>
    <row r="81" spans="1:63"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3" s="2" customFormat="1" ht="12" customHeight="1">
      <c r="A82" s="36"/>
      <c r="B82" s="37"/>
      <c r="C82" s="31" t="s">
        <v>16</v>
      </c>
      <c r="D82" s="38"/>
      <c r="E82" s="38"/>
      <c r="F82" s="38"/>
      <c r="G82" s="38"/>
      <c r="H82" s="38"/>
      <c r="I82" s="38"/>
      <c r="J82" s="38"/>
      <c r="K82" s="38"/>
      <c r="L82" s="115"/>
      <c r="S82" s="36"/>
      <c r="T82" s="36"/>
      <c r="U82" s="36"/>
      <c r="V82" s="36"/>
      <c r="W82" s="36"/>
      <c r="X82" s="36"/>
      <c r="Y82" s="36"/>
      <c r="Z82" s="36"/>
      <c r="AA82" s="36"/>
      <c r="AB82" s="36"/>
      <c r="AC82" s="36"/>
      <c r="AD82" s="36"/>
      <c r="AE82" s="36"/>
    </row>
    <row r="83" spans="1:63" s="2" customFormat="1" ht="16.5" customHeight="1">
      <c r="A83" s="36"/>
      <c r="B83" s="37"/>
      <c r="C83" s="38"/>
      <c r="D83" s="38"/>
      <c r="E83" s="397" t="str">
        <f>E7</f>
        <v>Vědomice - přístavba a stavební úpravy mateřské školy - rev 0821</v>
      </c>
      <c r="F83" s="398"/>
      <c r="G83" s="398"/>
      <c r="H83" s="398"/>
      <c r="I83" s="38"/>
      <c r="J83" s="38"/>
      <c r="K83" s="38"/>
      <c r="L83" s="115"/>
      <c r="S83" s="36"/>
      <c r="T83" s="36"/>
      <c r="U83" s="36"/>
      <c r="V83" s="36"/>
      <c r="W83" s="36"/>
      <c r="X83" s="36"/>
      <c r="Y83" s="36"/>
      <c r="Z83" s="36"/>
      <c r="AA83" s="36"/>
      <c r="AB83" s="36"/>
      <c r="AC83" s="36"/>
      <c r="AD83" s="36"/>
      <c r="AE83" s="36"/>
    </row>
    <row r="84" spans="1:63" s="1" customFormat="1" ht="12" customHeight="1">
      <c r="B84" s="23"/>
      <c r="C84" s="31" t="s">
        <v>119</v>
      </c>
      <c r="D84" s="24"/>
      <c r="E84" s="24"/>
      <c r="F84" s="24"/>
      <c r="G84" s="24"/>
      <c r="H84" s="24"/>
      <c r="I84" s="24"/>
      <c r="J84" s="24"/>
      <c r="K84" s="24"/>
      <c r="L84" s="22"/>
    </row>
    <row r="85" spans="1:63" s="2" customFormat="1" ht="16.5" customHeight="1">
      <c r="A85" s="36"/>
      <c r="B85" s="37"/>
      <c r="C85" s="38"/>
      <c r="D85" s="38"/>
      <c r="E85" s="397" t="s">
        <v>201</v>
      </c>
      <c r="F85" s="399"/>
      <c r="G85" s="399"/>
      <c r="H85" s="399"/>
      <c r="I85" s="38"/>
      <c r="J85" s="38"/>
      <c r="K85" s="38"/>
      <c r="L85" s="115"/>
      <c r="S85" s="36"/>
      <c r="T85" s="36"/>
      <c r="U85" s="36"/>
      <c r="V85" s="36"/>
      <c r="W85" s="36"/>
      <c r="X85" s="36"/>
      <c r="Y85" s="36"/>
      <c r="Z85" s="36"/>
      <c r="AA85" s="36"/>
      <c r="AB85" s="36"/>
      <c r="AC85" s="36"/>
      <c r="AD85" s="36"/>
      <c r="AE85" s="36"/>
    </row>
    <row r="86" spans="1:63" s="2" customFormat="1" ht="12" customHeight="1">
      <c r="A86" s="36"/>
      <c r="B86" s="37"/>
      <c r="C86" s="31" t="s">
        <v>202</v>
      </c>
      <c r="D86" s="38"/>
      <c r="E86" s="38"/>
      <c r="F86" s="38"/>
      <c r="G86" s="38"/>
      <c r="H86" s="38"/>
      <c r="I86" s="38"/>
      <c r="J86" s="38"/>
      <c r="K86" s="38"/>
      <c r="L86" s="115"/>
      <c r="S86" s="36"/>
      <c r="T86" s="36"/>
      <c r="U86" s="36"/>
      <c r="V86" s="36"/>
      <c r="W86" s="36"/>
      <c r="X86" s="36"/>
      <c r="Y86" s="36"/>
      <c r="Z86" s="36"/>
      <c r="AA86" s="36"/>
      <c r="AB86" s="36"/>
      <c r="AC86" s="36"/>
      <c r="AD86" s="36"/>
      <c r="AE86" s="36"/>
    </row>
    <row r="87" spans="1:63" s="2" customFormat="1" ht="16.5" customHeight="1">
      <c r="A87" s="36"/>
      <c r="B87" s="37"/>
      <c r="C87" s="38"/>
      <c r="D87" s="38"/>
      <c r="E87" s="351" t="str">
        <f>E11</f>
        <v>2 - 04 - elektroinstaklace - hlavní způsobilé náklady</v>
      </c>
      <c r="F87" s="399"/>
      <c r="G87" s="399"/>
      <c r="H87" s="399"/>
      <c r="I87" s="38"/>
      <c r="J87" s="38"/>
      <c r="K87" s="38"/>
      <c r="L87" s="115"/>
      <c r="S87" s="36"/>
      <c r="T87" s="36"/>
      <c r="U87" s="36"/>
      <c r="V87" s="36"/>
      <c r="W87" s="36"/>
      <c r="X87" s="36"/>
      <c r="Y87" s="36"/>
      <c r="Z87" s="36"/>
      <c r="AA87" s="36"/>
      <c r="AB87" s="36"/>
      <c r="AC87" s="36"/>
      <c r="AD87" s="36"/>
      <c r="AE87" s="36"/>
    </row>
    <row r="88" spans="1:63"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3" s="2" customFormat="1" ht="12" customHeight="1">
      <c r="A89" s="36"/>
      <c r="B89" s="37"/>
      <c r="C89" s="31" t="s">
        <v>21</v>
      </c>
      <c r="D89" s="38"/>
      <c r="E89" s="38"/>
      <c r="F89" s="29" t="str">
        <f>F14</f>
        <v xml:space="preserve"> </v>
      </c>
      <c r="G89" s="38"/>
      <c r="H89" s="38"/>
      <c r="I89" s="31" t="s">
        <v>23</v>
      </c>
      <c r="J89" s="61" t="str">
        <f>IF(J14="","",J14)</f>
        <v>31. 8. 2021</v>
      </c>
      <c r="K89" s="38"/>
      <c r="L89" s="115"/>
      <c r="S89" s="36"/>
      <c r="T89" s="36"/>
      <c r="U89" s="36"/>
      <c r="V89" s="36"/>
      <c r="W89" s="36"/>
      <c r="X89" s="36"/>
      <c r="Y89" s="36"/>
      <c r="Z89" s="36"/>
      <c r="AA89" s="36"/>
      <c r="AB89" s="36"/>
      <c r="AC89" s="36"/>
      <c r="AD89" s="36"/>
      <c r="AE89" s="36"/>
    </row>
    <row r="90" spans="1:63" s="2" customFormat="1" ht="6.9"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3" s="2" customFormat="1" ht="15.15" customHeight="1">
      <c r="A91" s="36"/>
      <c r="B91" s="37"/>
      <c r="C91" s="31" t="s">
        <v>25</v>
      </c>
      <c r="D91" s="38"/>
      <c r="E91" s="38"/>
      <c r="F91" s="29" t="str">
        <f>E17</f>
        <v xml:space="preserve"> </v>
      </c>
      <c r="G91" s="38"/>
      <c r="H91" s="38"/>
      <c r="I91" s="31" t="s">
        <v>30</v>
      </c>
      <c r="J91" s="34" t="str">
        <f>E23</f>
        <v xml:space="preserve"> </v>
      </c>
      <c r="K91" s="38"/>
      <c r="L91" s="115"/>
      <c r="S91" s="36"/>
      <c r="T91" s="36"/>
      <c r="U91" s="36"/>
      <c r="V91" s="36"/>
      <c r="W91" s="36"/>
      <c r="X91" s="36"/>
      <c r="Y91" s="36"/>
      <c r="Z91" s="36"/>
      <c r="AA91" s="36"/>
      <c r="AB91" s="36"/>
      <c r="AC91" s="36"/>
      <c r="AD91" s="36"/>
      <c r="AE91" s="36"/>
    </row>
    <row r="92" spans="1:63" s="2" customFormat="1" ht="15.15" customHeight="1">
      <c r="A92" s="36"/>
      <c r="B92" s="37"/>
      <c r="C92" s="31" t="s">
        <v>28</v>
      </c>
      <c r="D92" s="38"/>
      <c r="E92" s="38"/>
      <c r="F92" s="29" t="str">
        <f>IF(E20="","",E20)</f>
        <v>Vyplň údaj</v>
      </c>
      <c r="G92" s="38"/>
      <c r="H92" s="38"/>
      <c r="I92" s="31" t="s">
        <v>32</v>
      </c>
      <c r="J92" s="34" t="str">
        <f>E26</f>
        <v xml:space="preserve"> </v>
      </c>
      <c r="K92" s="38"/>
      <c r="L92" s="115"/>
      <c r="S92" s="36"/>
      <c r="T92" s="36"/>
      <c r="U92" s="36"/>
      <c r="V92" s="36"/>
      <c r="W92" s="36"/>
      <c r="X92" s="36"/>
      <c r="Y92" s="36"/>
      <c r="Z92" s="36"/>
      <c r="AA92" s="36"/>
      <c r="AB92" s="36"/>
      <c r="AC92" s="36"/>
      <c r="AD92" s="36"/>
      <c r="AE92" s="36"/>
    </row>
    <row r="93" spans="1:63" s="2" customFormat="1" ht="10.35" customHeight="1">
      <c r="A93" s="36"/>
      <c r="B93" s="37"/>
      <c r="C93" s="38"/>
      <c r="D93" s="38"/>
      <c r="E93" s="38"/>
      <c r="F93" s="38"/>
      <c r="G93" s="38"/>
      <c r="H93" s="38"/>
      <c r="I93" s="38"/>
      <c r="J93" s="38"/>
      <c r="K93" s="38"/>
      <c r="L93" s="115"/>
      <c r="S93" s="36"/>
      <c r="T93" s="36"/>
      <c r="U93" s="36"/>
      <c r="V93" s="36"/>
      <c r="W93" s="36"/>
      <c r="X93" s="36"/>
      <c r="Y93" s="36"/>
      <c r="Z93" s="36"/>
      <c r="AA93" s="36"/>
      <c r="AB93" s="36"/>
      <c r="AC93" s="36"/>
      <c r="AD93" s="36"/>
      <c r="AE93" s="36"/>
    </row>
    <row r="94" spans="1:63" s="11" customFormat="1" ht="29.25" customHeight="1">
      <c r="A94" s="153"/>
      <c r="B94" s="154"/>
      <c r="C94" s="155" t="s">
        <v>130</v>
      </c>
      <c r="D94" s="156" t="s">
        <v>54</v>
      </c>
      <c r="E94" s="156" t="s">
        <v>50</v>
      </c>
      <c r="F94" s="156" t="s">
        <v>51</v>
      </c>
      <c r="G94" s="156" t="s">
        <v>131</v>
      </c>
      <c r="H94" s="156" t="s">
        <v>132</v>
      </c>
      <c r="I94" s="156" t="s">
        <v>133</v>
      </c>
      <c r="J94" s="156" t="s">
        <v>123</v>
      </c>
      <c r="K94" s="157" t="s">
        <v>134</v>
      </c>
      <c r="L94" s="158"/>
      <c r="M94" s="70" t="s">
        <v>19</v>
      </c>
      <c r="N94" s="71" t="s">
        <v>39</v>
      </c>
      <c r="O94" s="71" t="s">
        <v>135</v>
      </c>
      <c r="P94" s="71" t="s">
        <v>136</v>
      </c>
      <c r="Q94" s="71" t="s">
        <v>137</v>
      </c>
      <c r="R94" s="71" t="s">
        <v>138</v>
      </c>
      <c r="S94" s="71" t="s">
        <v>139</v>
      </c>
      <c r="T94" s="72" t="s">
        <v>140</v>
      </c>
      <c r="U94" s="153"/>
      <c r="V94" s="153"/>
      <c r="W94" s="153"/>
      <c r="X94" s="153"/>
      <c r="Y94" s="153"/>
      <c r="Z94" s="153"/>
      <c r="AA94" s="153"/>
      <c r="AB94" s="153"/>
      <c r="AC94" s="153"/>
      <c r="AD94" s="153"/>
      <c r="AE94" s="153"/>
    </row>
    <row r="95" spans="1:63" s="2" customFormat="1" ht="22.8" customHeight="1">
      <c r="A95" s="36"/>
      <c r="B95" s="37"/>
      <c r="C95" s="77" t="s">
        <v>141</v>
      </c>
      <c r="D95" s="38"/>
      <c r="E95" s="38"/>
      <c r="F95" s="38"/>
      <c r="G95" s="38"/>
      <c r="H95" s="38"/>
      <c r="I95" s="38"/>
      <c r="J95" s="159">
        <f>BK95</f>
        <v>0</v>
      </c>
      <c r="K95" s="38"/>
      <c r="L95" s="41"/>
      <c r="M95" s="73"/>
      <c r="N95" s="160"/>
      <c r="O95" s="74"/>
      <c r="P95" s="161">
        <f>P96+P111+P124+P150+P159+P186+P227+P248+P332+P350</f>
        <v>0</v>
      </c>
      <c r="Q95" s="74"/>
      <c r="R95" s="161">
        <f>R96+R111+R124+R150+R159+R186+R227+R248+R332+R350</f>
        <v>0</v>
      </c>
      <c r="S95" s="74"/>
      <c r="T95" s="162">
        <f>T96+T111+T124+T150+T159+T186+T227+T248+T332+T350</f>
        <v>0</v>
      </c>
      <c r="U95" s="36"/>
      <c r="V95" s="36"/>
      <c r="W95" s="36"/>
      <c r="X95" s="36"/>
      <c r="Y95" s="36"/>
      <c r="Z95" s="36"/>
      <c r="AA95" s="36"/>
      <c r="AB95" s="36"/>
      <c r="AC95" s="36"/>
      <c r="AD95" s="36"/>
      <c r="AE95" s="36"/>
      <c r="AT95" s="19" t="s">
        <v>68</v>
      </c>
      <c r="AU95" s="19" t="s">
        <v>124</v>
      </c>
      <c r="BK95" s="163">
        <f>BK96+BK111+BK124+BK150+BK159+BK186+BK227+BK248+BK332+BK350</f>
        <v>0</v>
      </c>
    </row>
    <row r="96" spans="1:63" s="12" customFormat="1" ht="25.95" customHeight="1">
      <c r="B96" s="164"/>
      <c r="C96" s="165"/>
      <c r="D96" s="166" t="s">
        <v>68</v>
      </c>
      <c r="E96" s="167" t="s">
        <v>4330</v>
      </c>
      <c r="F96" s="167" t="s">
        <v>4331</v>
      </c>
      <c r="G96" s="165"/>
      <c r="H96" s="165"/>
      <c r="I96" s="168"/>
      <c r="J96" s="169">
        <f>BK96</f>
        <v>0</v>
      </c>
      <c r="K96" s="165"/>
      <c r="L96" s="170"/>
      <c r="M96" s="171"/>
      <c r="N96" s="172"/>
      <c r="O96" s="172"/>
      <c r="P96" s="173">
        <f>SUM(P97:P110)</f>
        <v>0</v>
      </c>
      <c r="Q96" s="172"/>
      <c r="R96" s="173">
        <f>SUM(R97:R110)</f>
        <v>0</v>
      </c>
      <c r="S96" s="172"/>
      <c r="T96" s="174">
        <f>SUM(T97:T110)</f>
        <v>0</v>
      </c>
      <c r="AR96" s="175" t="s">
        <v>74</v>
      </c>
      <c r="AT96" s="176" t="s">
        <v>68</v>
      </c>
      <c r="AU96" s="176" t="s">
        <v>69</v>
      </c>
      <c r="AY96" s="175" t="s">
        <v>144</v>
      </c>
      <c r="BK96" s="177">
        <f>SUM(BK97:BK110)</f>
        <v>0</v>
      </c>
    </row>
    <row r="97" spans="1:65" s="2" customFormat="1" ht="16.5" customHeight="1">
      <c r="A97" s="36"/>
      <c r="B97" s="37"/>
      <c r="C97" s="180" t="s">
        <v>69</v>
      </c>
      <c r="D97" s="180" t="s">
        <v>146</v>
      </c>
      <c r="E97" s="181" t="s">
        <v>4332</v>
      </c>
      <c r="F97" s="182" t="s">
        <v>4333</v>
      </c>
      <c r="G97" s="183" t="s">
        <v>1922</v>
      </c>
      <c r="H97" s="184">
        <v>1</v>
      </c>
      <c r="I97" s="185"/>
      <c r="J97" s="186">
        <f>ROUND(I97*H97,2)</f>
        <v>0</v>
      </c>
      <c r="K97" s="182" t="s">
        <v>4334</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78</v>
      </c>
    </row>
    <row r="98" spans="1:65" s="2" customFormat="1" ht="19.2">
      <c r="A98" s="36"/>
      <c r="B98" s="37"/>
      <c r="C98" s="38"/>
      <c r="D98" s="200" t="s">
        <v>4335</v>
      </c>
      <c r="E98" s="38"/>
      <c r="F98" s="261" t="s">
        <v>4336</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4335</v>
      </c>
      <c r="AU98" s="19" t="s">
        <v>74</v>
      </c>
    </row>
    <row r="99" spans="1:65" s="2" customFormat="1" ht="16.5" customHeight="1">
      <c r="A99" s="36"/>
      <c r="B99" s="37"/>
      <c r="C99" s="180" t="s">
        <v>69</v>
      </c>
      <c r="D99" s="180" t="s">
        <v>146</v>
      </c>
      <c r="E99" s="181" t="s">
        <v>4337</v>
      </c>
      <c r="F99" s="182" t="s">
        <v>4338</v>
      </c>
      <c r="G99" s="183" t="s">
        <v>1922</v>
      </c>
      <c r="H99" s="184">
        <v>2</v>
      </c>
      <c r="I99" s="185"/>
      <c r="J99" s="186">
        <f>ROUND(I99*H99,2)</f>
        <v>0</v>
      </c>
      <c r="K99" s="182" t="s">
        <v>4334</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106</v>
      </c>
    </row>
    <row r="100" spans="1:65" s="2" customFormat="1" ht="19.2">
      <c r="A100" s="36"/>
      <c r="B100" s="37"/>
      <c r="C100" s="38"/>
      <c r="D100" s="200" t="s">
        <v>4335</v>
      </c>
      <c r="E100" s="38"/>
      <c r="F100" s="261" t="s">
        <v>4339</v>
      </c>
      <c r="G100" s="38"/>
      <c r="H100" s="38"/>
      <c r="I100" s="195"/>
      <c r="J100" s="38"/>
      <c r="K100" s="38"/>
      <c r="L100" s="41"/>
      <c r="M100" s="196"/>
      <c r="N100" s="197"/>
      <c r="O100" s="66"/>
      <c r="P100" s="66"/>
      <c r="Q100" s="66"/>
      <c r="R100" s="66"/>
      <c r="S100" s="66"/>
      <c r="T100" s="67"/>
      <c r="U100" s="36"/>
      <c r="V100" s="36"/>
      <c r="W100" s="36"/>
      <c r="X100" s="36"/>
      <c r="Y100" s="36"/>
      <c r="Z100" s="36"/>
      <c r="AA100" s="36"/>
      <c r="AB100" s="36"/>
      <c r="AC100" s="36"/>
      <c r="AD100" s="36"/>
      <c r="AE100" s="36"/>
      <c r="AT100" s="19" t="s">
        <v>4335</v>
      </c>
      <c r="AU100" s="19" t="s">
        <v>74</v>
      </c>
    </row>
    <row r="101" spans="1:65" s="2" customFormat="1" ht="16.5" customHeight="1">
      <c r="A101" s="36"/>
      <c r="B101" s="37"/>
      <c r="C101" s="180" t="s">
        <v>69</v>
      </c>
      <c r="D101" s="180" t="s">
        <v>146</v>
      </c>
      <c r="E101" s="181" t="s">
        <v>4340</v>
      </c>
      <c r="F101" s="182" t="s">
        <v>4341</v>
      </c>
      <c r="G101" s="183" t="s">
        <v>1922</v>
      </c>
      <c r="H101" s="184">
        <v>2</v>
      </c>
      <c r="I101" s="185"/>
      <c r="J101" s="186">
        <f t="shared" ref="J101:J110" si="0">ROUND(I101*H101,2)</f>
        <v>0</v>
      </c>
      <c r="K101" s="182" t="s">
        <v>4334</v>
      </c>
      <c r="L101" s="41"/>
      <c r="M101" s="187" t="s">
        <v>19</v>
      </c>
      <c r="N101" s="188" t="s">
        <v>40</v>
      </c>
      <c r="O101" s="66"/>
      <c r="P101" s="189">
        <f t="shared" ref="P101:P110" si="1">O101*H101</f>
        <v>0</v>
      </c>
      <c r="Q101" s="189">
        <v>0</v>
      </c>
      <c r="R101" s="189">
        <f t="shared" ref="R101:R110" si="2">Q101*H101</f>
        <v>0</v>
      </c>
      <c r="S101" s="189">
        <v>0</v>
      </c>
      <c r="T101" s="190">
        <f t="shared" ref="T101:T110" si="3">S101*H101</f>
        <v>0</v>
      </c>
      <c r="U101" s="36"/>
      <c r="V101" s="36"/>
      <c r="W101" s="36"/>
      <c r="X101" s="36"/>
      <c r="Y101" s="36"/>
      <c r="Z101" s="36"/>
      <c r="AA101" s="36"/>
      <c r="AB101" s="36"/>
      <c r="AC101" s="36"/>
      <c r="AD101" s="36"/>
      <c r="AE101" s="36"/>
      <c r="AR101" s="191" t="s">
        <v>106</v>
      </c>
      <c r="AT101" s="191" t="s">
        <v>146</v>
      </c>
      <c r="AU101" s="191" t="s">
        <v>74</v>
      </c>
      <c r="AY101" s="19" t="s">
        <v>144</v>
      </c>
      <c r="BE101" s="192">
        <f t="shared" ref="BE101:BE110" si="4">IF(N101="základní",J101,0)</f>
        <v>0</v>
      </c>
      <c r="BF101" s="192">
        <f t="shared" ref="BF101:BF110" si="5">IF(N101="snížená",J101,0)</f>
        <v>0</v>
      </c>
      <c r="BG101" s="192">
        <f t="shared" ref="BG101:BG110" si="6">IF(N101="zákl. přenesená",J101,0)</f>
        <v>0</v>
      </c>
      <c r="BH101" s="192">
        <f t="shared" ref="BH101:BH110" si="7">IF(N101="sníž. přenesená",J101,0)</f>
        <v>0</v>
      </c>
      <c r="BI101" s="192">
        <f t="shared" ref="BI101:BI110" si="8">IF(N101="nulová",J101,0)</f>
        <v>0</v>
      </c>
      <c r="BJ101" s="19" t="s">
        <v>74</v>
      </c>
      <c r="BK101" s="192">
        <f t="shared" ref="BK101:BK110" si="9">ROUND(I101*H101,2)</f>
        <v>0</v>
      </c>
      <c r="BL101" s="19" t="s">
        <v>106</v>
      </c>
      <c r="BM101" s="191" t="s">
        <v>109</v>
      </c>
    </row>
    <row r="102" spans="1:65" s="2" customFormat="1" ht="16.5" customHeight="1">
      <c r="A102" s="36"/>
      <c r="B102" s="37"/>
      <c r="C102" s="180" t="s">
        <v>69</v>
      </c>
      <c r="D102" s="180" t="s">
        <v>146</v>
      </c>
      <c r="E102" s="181" t="s">
        <v>4342</v>
      </c>
      <c r="F102" s="182" t="s">
        <v>4343</v>
      </c>
      <c r="G102" s="183" t="s">
        <v>1922</v>
      </c>
      <c r="H102" s="184">
        <v>1</v>
      </c>
      <c r="I102" s="185"/>
      <c r="J102" s="186">
        <f t="shared" si="0"/>
        <v>0</v>
      </c>
      <c r="K102" s="182" t="s">
        <v>4334</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198</v>
      </c>
    </row>
    <row r="103" spans="1:65" s="2" customFormat="1" ht="16.5" customHeight="1">
      <c r="A103" s="36"/>
      <c r="B103" s="37"/>
      <c r="C103" s="180" t="s">
        <v>69</v>
      </c>
      <c r="D103" s="180" t="s">
        <v>146</v>
      </c>
      <c r="E103" s="181" t="s">
        <v>4344</v>
      </c>
      <c r="F103" s="182" t="s">
        <v>4345</v>
      </c>
      <c r="G103" s="183" t="s">
        <v>1922</v>
      </c>
      <c r="H103" s="184">
        <v>3</v>
      </c>
      <c r="I103" s="185"/>
      <c r="J103" s="186">
        <f t="shared" si="0"/>
        <v>0</v>
      </c>
      <c r="K103" s="182" t="s">
        <v>4334</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481</v>
      </c>
    </row>
    <row r="104" spans="1:65" s="2" customFormat="1" ht="16.5" customHeight="1">
      <c r="A104" s="36"/>
      <c r="B104" s="37"/>
      <c r="C104" s="180" t="s">
        <v>69</v>
      </c>
      <c r="D104" s="180" t="s">
        <v>146</v>
      </c>
      <c r="E104" s="181" t="s">
        <v>4346</v>
      </c>
      <c r="F104" s="182" t="s">
        <v>4347</v>
      </c>
      <c r="G104" s="183" t="s">
        <v>1922</v>
      </c>
      <c r="H104" s="184">
        <v>2</v>
      </c>
      <c r="I104" s="185"/>
      <c r="J104" s="186">
        <f t="shared" si="0"/>
        <v>0</v>
      </c>
      <c r="K104" s="182" t="s">
        <v>4334</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507</v>
      </c>
    </row>
    <row r="105" spans="1:65" s="2" customFormat="1" ht="16.5" customHeight="1">
      <c r="A105" s="36"/>
      <c r="B105" s="37"/>
      <c r="C105" s="180" t="s">
        <v>69</v>
      </c>
      <c r="D105" s="180" t="s">
        <v>146</v>
      </c>
      <c r="E105" s="181" t="s">
        <v>4348</v>
      </c>
      <c r="F105" s="182" t="s">
        <v>4349</v>
      </c>
      <c r="G105" s="183" t="s">
        <v>1922</v>
      </c>
      <c r="H105" s="184">
        <v>1</v>
      </c>
      <c r="I105" s="185"/>
      <c r="J105" s="186">
        <f t="shared" si="0"/>
        <v>0</v>
      </c>
      <c r="K105" s="182" t="s">
        <v>4334</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526</v>
      </c>
    </row>
    <row r="106" spans="1:65" s="2" customFormat="1" ht="16.5" customHeight="1">
      <c r="A106" s="36"/>
      <c r="B106" s="37"/>
      <c r="C106" s="180" t="s">
        <v>69</v>
      </c>
      <c r="D106" s="180" t="s">
        <v>146</v>
      </c>
      <c r="E106" s="181" t="s">
        <v>4350</v>
      </c>
      <c r="F106" s="182" t="s">
        <v>4351</v>
      </c>
      <c r="G106" s="183" t="s">
        <v>4352</v>
      </c>
      <c r="H106" s="184">
        <v>2</v>
      </c>
      <c r="I106" s="185"/>
      <c r="J106" s="186">
        <f t="shared" si="0"/>
        <v>0</v>
      </c>
      <c r="K106" s="182" t="s">
        <v>4334</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542</v>
      </c>
    </row>
    <row r="107" spans="1:65" s="2" customFormat="1" ht="16.5" customHeight="1">
      <c r="A107" s="36"/>
      <c r="B107" s="37"/>
      <c r="C107" s="180" t="s">
        <v>69</v>
      </c>
      <c r="D107" s="180" t="s">
        <v>146</v>
      </c>
      <c r="E107" s="181" t="s">
        <v>4353</v>
      </c>
      <c r="F107" s="182" t="s">
        <v>4354</v>
      </c>
      <c r="G107" s="183" t="s">
        <v>1922</v>
      </c>
      <c r="H107" s="184">
        <v>2</v>
      </c>
      <c r="I107" s="185"/>
      <c r="J107" s="186">
        <f t="shared" si="0"/>
        <v>0</v>
      </c>
      <c r="K107" s="182" t="s">
        <v>4334</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573</v>
      </c>
    </row>
    <row r="108" spans="1:65" s="2" customFormat="1" ht="16.5" customHeight="1">
      <c r="A108" s="36"/>
      <c r="B108" s="37"/>
      <c r="C108" s="180" t="s">
        <v>69</v>
      </c>
      <c r="D108" s="180" t="s">
        <v>146</v>
      </c>
      <c r="E108" s="181" t="s">
        <v>4355</v>
      </c>
      <c r="F108" s="182" t="s">
        <v>4356</v>
      </c>
      <c r="G108" s="183" t="s">
        <v>1922</v>
      </c>
      <c r="H108" s="184">
        <v>2</v>
      </c>
      <c r="I108" s="185"/>
      <c r="J108" s="186">
        <f t="shared" si="0"/>
        <v>0</v>
      </c>
      <c r="K108" s="182" t="s">
        <v>4334</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593</v>
      </c>
    </row>
    <row r="109" spans="1:65" s="2" customFormat="1" ht="16.5" customHeight="1">
      <c r="A109" s="36"/>
      <c r="B109" s="37"/>
      <c r="C109" s="180" t="s">
        <v>69</v>
      </c>
      <c r="D109" s="180" t="s">
        <v>146</v>
      </c>
      <c r="E109" s="181" t="s">
        <v>4357</v>
      </c>
      <c r="F109" s="182" t="s">
        <v>4358</v>
      </c>
      <c r="G109" s="183" t="s">
        <v>1916</v>
      </c>
      <c r="H109" s="184">
        <v>1</v>
      </c>
      <c r="I109" s="185"/>
      <c r="J109" s="186">
        <f t="shared" si="0"/>
        <v>0</v>
      </c>
      <c r="K109" s="182" t="s">
        <v>4334</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613</v>
      </c>
    </row>
    <row r="110" spans="1:65" s="2" customFormat="1" ht="16.5" customHeight="1">
      <c r="A110" s="36"/>
      <c r="B110" s="37"/>
      <c r="C110" s="180" t="s">
        <v>69</v>
      </c>
      <c r="D110" s="180" t="s">
        <v>146</v>
      </c>
      <c r="E110" s="181" t="s">
        <v>4359</v>
      </c>
      <c r="F110" s="182" t="s">
        <v>4360</v>
      </c>
      <c r="G110" s="183" t="s">
        <v>1916</v>
      </c>
      <c r="H110" s="184">
        <v>1</v>
      </c>
      <c r="I110" s="185"/>
      <c r="J110" s="186">
        <f t="shared" si="0"/>
        <v>0</v>
      </c>
      <c r="K110" s="182" t="s">
        <v>4334</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636</v>
      </c>
    </row>
    <row r="111" spans="1:65" s="12" customFormat="1" ht="25.95" customHeight="1">
      <c r="B111" s="164"/>
      <c r="C111" s="165"/>
      <c r="D111" s="166" t="s">
        <v>68</v>
      </c>
      <c r="E111" s="167" t="s">
        <v>4361</v>
      </c>
      <c r="F111" s="167" t="s">
        <v>4362</v>
      </c>
      <c r="G111" s="165"/>
      <c r="H111" s="165"/>
      <c r="I111" s="168"/>
      <c r="J111" s="169">
        <f>BK111</f>
        <v>0</v>
      </c>
      <c r="K111" s="165"/>
      <c r="L111" s="170"/>
      <c r="M111" s="171"/>
      <c r="N111" s="172"/>
      <c r="O111" s="172"/>
      <c r="P111" s="173">
        <f>SUM(P112:P123)</f>
        <v>0</v>
      </c>
      <c r="Q111" s="172"/>
      <c r="R111" s="173">
        <f>SUM(R112:R123)</f>
        <v>0</v>
      </c>
      <c r="S111" s="172"/>
      <c r="T111" s="174">
        <f>SUM(T112:T123)</f>
        <v>0</v>
      </c>
      <c r="AR111" s="175" t="s">
        <v>74</v>
      </c>
      <c r="AT111" s="176" t="s">
        <v>68</v>
      </c>
      <c r="AU111" s="176" t="s">
        <v>69</v>
      </c>
      <c r="AY111" s="175" t="s">
        <v>144</v>
      </c>
      <c r="BK111" s="177">
        <f>SUM(BK112:BK123)</f>
        <v>0</v>
      </c>
    </row>
    <row r="112" spans="1:65" s="2" customFormat="1" ht="16.5" customHeight="1">
      <c r="A112" s="36"/>
      <c r="B112" s="37"/>
      <c r="C112" s="180" t="s">
        <v>69</v>
      </c>
      <c r="D112" s="180" t="s">
        <v>146</v>
      </c>
      <c r="E112" s="181" t="s">
        <v>4332</v>
      </c>
      <c r="F112" s="182" t="s">
        <v>4333</v>
      </c>
      <c r="G112" s="183" t="s">
        <v>1922</v>
      </c>
      <c r="H112" s="184">
        <v>1</v>
      </c>
      <c r="I112" s="185"/>
      <c r="J112" s="186">
        <f>ROUND(I112*H112,2)</f>
        <v>0</v>
      </c>
      <c r="K112" s="182" t="s">
        <v>4334</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74</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650</v>
      </c>
    </row>
    <row r="113" spans="1:65" s="2" customFormat="1" ht="19.2">
      <c r="A113" s="36"/>
      <c r="B113" s="37"/>
      <c r="C113" s="38"/>
      <c r="D113" s="200" t="s">
        <v>4335</v>
      </c>
      <c r="E113" s="38"/>
      <c r="F113" s="261" t="s">
        <v>4336</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4335</v>
      </c>
      <c r="AU113" s="19" t="s">
        <v>74</v>
      </c>
    </row>
    <row r="114" spans="1:65" s="2" customFormat="1" ht="16.5" customHeight="1">
      <c r="A114" s="36"/>
      <c r="B114" s="37"/>
      <c r="C114" s="180" t="s">
        <v>69</v>
      </c>
      <c r="D114" s="180" t="s">
        <v>146</v>
      </c>
      <c r="E114" s="181" t="s">
        <v>4337</v>
      </c>
      <c r="F114" s="182" t="s">
        <v>4338</v>
      </c>
      <c r="G114" s="183" t="s">
        <v>1922</v>
      </c>
      <c r="H114" s="184">
        <v>1</v>
      </c>
      <c r="I114" s="185"/>
      <c r="J114" s="186">
        <f>ROUND(I114*H114,2)</f>
        <v>0</v>
      </c>
      <c r="K114" s="182" t="s">
        <v>4334</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74</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664</v>
      </c>
    </row>
    <row r="115" spans="1:65" s="2" customFormat="1" ht="19.2">
      <c r="A115" s="36"/>
      <c r="B115" s="37"/>
      <c r="C115" s="38"/>
      <c r="D115" s="200" t="s">
        <v>4335</v>
      </c>
      <c r="E115" s="38"/>
      <c r="F115" s="261" t="s">
        <v>4339</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4335</v>
      </c>
      <c r="AU115" s="19" t="s">
        <v>74</v>
      </c>
    </row>
    <row r="116" spans="1:65" s="2" customFormat="1" ht="16.5" customHeight="1">
      <c r="A116" s="36"/>
      <c r="B116" s="37"/>
      <c r="C116" s="180" t="s">
        <v>69</v>
      </c>
      <c r="D116" s="180" t="s">
        <v>146</v>
      </c>
      <c r="E116" s="181" t="s">
        <v>4340</v>
      </c>
      <c r="F116" s="182" t="s">
        <v>4341</v>
      </c>
      <c r="G116" s="183" t="s">
        <v>1922</v>
      </c>
      <c r="H116" s="184">
        <v>1</v>
      </c>
      <c r="I116" s="185"/>
      <c r="J116" s="186">
        <f t="shared" ref="J116:J123" si="10">ROUND(I116*H116,2)</f>
        <v>0</v>
      </c>
      <c r="K116" s="182" t="s">
        <v>4334</v>
      </c>
      <c r="L116" s="41"/>
      <c r="M116" s="187" t="s">
        <v>19</v>
      </c>
      <c r="N116" s="188" t="s">
        <v>40</v>
      </c>
      <c r="O116" s="66"/>
      <c r="P116" s="189">
        <f t="shared" ref="P116:P123" si="11">O116*H116</f>
        <v>0</v>
      </c>
      <c r="Q116" s="189">
        <v>0</v>
      </c>
      <c r="R116" s="189">
        <f t="shared" ref="R116:R123" si="12">Q116*H116</f>
        <v>0</v>
      </c>
      <c r="S116" s="189">
        <v>0</v>
      </c>
      <c r="T116" s="190">
        <f t="shared" ref="T116:T123" si="13">S116*H116</f>
        <v>0</v>
      </c>
      <c r="U116" s="36"/>
      <c r="V116" s="36"/>
      <c r="W116" s="36"/>
      <c r="X116" s="36"/>
      <c r="Y116" s="36"/>
      <c r="Z116" s="36"/>
      <c r="AA116" s="36"/>
      <c r="AB116" s="36"/>
      <c r="AC116" s="36"/>
      <c r="AD116" s="36"/>
      <c r="AE116" s="36"/>
      <c r="AR116" s="191" t="s">
        <v>106</v>
      </c>
      <c r="AT116" s="191" t="s">
        <v>146</v>
      </c>
      <c r="AU116" s="191" t="s">
        <v>74</v>
      </c>
      <c r="AY116" s="19" t="s">
        <v>144</v>
      </c>
      <c r="BE116" s="192">
        <f t="shared" ref="BE116:BE123" si="14">IF(N116="základní",J116,0)</f>
        <v>0</v>
      </c>
      <c r="BF116" s="192">
        <f t="shared" ref="BF116:BF123" si="15">IF(N116="snížená",J116,0)</f>
        <v>0</v>
      </c>
      <c r="BG116" s="192">
        <f t="shared" ref="BG116:BG123" si="16">IF(N116="zákl. přenesená",J116,0)</f>
        <v>0</v>
      </c>
      <c r="BH116" s="192">
        <f t="shared" ref="BH116:BH123" si="17">IF(N116="sníž. přenesená",J116,0)</f>
        <v>0</v>
      </c>
      <c r="BI116" s="192">
        <f t="shared" ref="BI116:BI123" si="18">IF(N116="nulová",J116,0)</f>
        <v>0</v>
      </c>
      <c r="BJ116" s="19" t="s">
        <v>74</v>
      </c>
      <c r="BK116" s="192">
        <f t="shared" ref="BK116:BK123" si="19">ROUND(I116*H116,2)</f>
        <v>0</v>
      </c>
      <c r="BL116" s="19" t="s">
        <v>106</v>
      </c>
      <c r="BM116" s="191" t="s">
        <v>674</v>
      </c>
    </row>
    <row r="117" spans="1:65" s="2" customFormat="1" ht="16.5" customHeight="1">
      <c r="A117" s="36"/>
      <c r="B117" s="37"/>
      <c r="C117" s="180" t="s">
        <v>69</v>
      </c>
      <c r="D117" s="180" t="s">
        <v>146</v>
      </c>
      <c r="E117" s="181" t="s">
        <v>4344</v>
      </c>
      <c r="F117" s="182" t="s">
        <v>4345</v>
      </c>
      <c r="G117" s="183" t="s">
        <v>1922</v>
      </c>
      <c r="H117" s="184">
        <v>2</v>
      </c>
      <c r="I117" s="185"/>
      <c r="J117" s="186">
        <f t="shared" si="10"/>
        <v>0</v>
      </c>
      <c r="K117" s="182" t="s">
        <v>4334</v>
      </c>
      <c r="L117" s="41"/>
      <c r="M117" s="187" t="s">
        <v>19</v>
      </c>
      <c r="N117" s="188" t="s">
        <v>40</v>
      </c>
      <c r="O117" s="66"/>
      <c r="P117" s="189">
        <f t="shared" si="11"/>
        <v>0</v>
      </c>
      <c r="Q117" s="189">
        <v>0</v>
      </c>
      <c r="R117" s="189">
        <f t="shared" si="12"/>
        <v>0</v>
      </c>
      <c r="S117" s="189">
        <v>0</v>
      </c>
      <c r="T117" s="190">
        <f t="shared" si="13"/>
        <v>0</v>
      </c>
      <c r="U117" s="36"/>
      <c r="V117" s="36"/>
      <c r="W117" s="36"/>
      <c r="X117" s="36"/>
      <c r="Y117" s="36"/>
      <c r="Z117" s="36"/>
      <c r="AA117" s="36"/>
      <c r="AB117" s="36"/>
      <c r="AC117" s="36"/>
      <c r="AD117" s="36"/>
      <c r="AE117" s="36"/>
      <c r="AR117" s="191" t="s">
        <v>106</v>
      </c>
      <c r="AT117" s="191" t="s">
        <v>146</v>
      </c>
      <c r="AU117" s="191" t="s">
        <v>74</v>
      </c>
      <c r="AY117" s="19" t="s">
        <v>144</v>
      </c>
      <c r="BE117" s="192">
        <f t="shared" si="14"/>
        <v>0</v>
      </c>
      <c r="BF117" s="192">
        <f t="shared" si="15"/>
        <v>0</v>
      </c>
      <c r="BG117" s="192">
        <f t="shared" si="16"/>
        <v>0</v>
      </c>
      <c r="BH117" s="192">
        <f t="shared" si="17"/>
        <v>0</v>
      </c>
      <c r="BI117" s="192">
        <f t="shared" si="18"/>
        <v>0</v>
      </c>
      <c r="BJ117" s="19" t="s">
        <v>74</v>
      </c>
      <c r="BK117" s="192">
        <f t="shared" si="19"/>
        <v>0</v>
      </c>
      <c r="BL117" s="19" t="s">
        <v>106</v>
      </c>
      <c r="BM117" s="191" t="s">
        <v>684</v>
      </c>
    </row>
    <row r="118" spans="1:65" s="2" customFormat="1" ht="16.5" customHeight="1">
      <c r="A118" s="36"/>
      <c r="B118" s="37"/>
      <c r="C118" s="180" t="s">
        <v>69</v>
      </c>
      <c r="D118" s="180" t="s">
        <v>146</v>
      </c>
      <c r="E118" s="181" t="s">
        <v>4346</v>
      </c>
      <c r="F118" s="182" t="s">
        <v>4347</v>
      </c>
      <c r="G118" s="183" t="s">
        <v>1922</v>
      </c>
      <c r="H118" s="184">
        <v>2</v>
      </c>
      <c r="I118" s="185"/>
      <c r="J118" s="186">
        <f t="shared" si="10"/>
        <v>0</v>
      </c>
      <c r="K118" s="182" t="s">
        <v>4334</v>
      </c>
      <c r="L118" s="41"/>
      <c r="M118" s="187" t="s">
        <v>19</v>
      </c>
      <c r="N118" s="188" t="s">
        <v>40</v>
      </c>
      <c r="O118" s="66"/>
      <c r="P118" s="189">
        <f t="shared" si="11"/>
        <v>0</v>
      </c>
      <c r="Q118" s="189">
        <v>0</v>
      </c>
      <c r="R118" s="189">
        <f t="shared" si="12"/>
        <v>0</v>
      </c>
      <c r="S118" s="189">
        <v>0</v>
      </c>
      <c r="T118" s="190">
        <f t="shared" si="13"/>
        <v>0</v>
      </c>
      <c r="U118" s="36"/>
      <c r="V118" s="36"/>
      <c r="W118" s="36"/>
      <c r="X118" s="36"/>
      <c r="Y118" s="36"/>
      <c r="Z118" s="36"/>
      <c r="AA118" s="36"/>
      <c r="AB118" s="36"/>
      <c r="AC118" s="36"/>
      <c r="AD118" s="36"/>
      <c r="AE118" s="36"/>
      <c r="AR118" s="191" t="s">
        <v>106</v>
      </c>
      <c r="AT118" s="191" t="s">
        <v>146</v>
      </c>
      <c r="AU118" s="191" t="s">
        <v>74</v>
      </c>
      <c r="AY118" s="19" t="s">
        <v>144</v>
      </c>
      <c r="BE118" s="192">
        <f t="shared" si="14"/>
        <v>0</v>
      </c>
      <c r="BF118" s="192">
        <f t="shared" si="15"/>
        <v>0</v>
      </c>
      <c r="BG118" s="192">
        <f t="shared" si="16"/>
        <v>0</v>
      </c>
      <c r="BH118" s="192">
        <f t="shared" si="17"/>
        <v>0</v>
      </c>
      <c r="BI118" s="192">
        <f t="shared" si="18"/>
        <v>0</v>
      </c>
      <c r="BJ118" s="19" t="s">
        <v>74</v>
      </c>
      <c r="BK118" s="192">
        <f t="shared" si="19"/>
        <v>0</v>
      </c>
      <c r="BL118" s="19" t="s">
        <v>106</v>
      </c>
      <c r="BM118" s="191" t="s">
        <v>694</v>
      </c>
    </row>
    <row r="119" spans="1:65" s="2" customFormat="1" ht="16.5" customHeight="1">
      <c r="A119" s="36"/>
      <c r="B119" s="37"/>
      <c r="C119" s="180" t="s">
        <v>69</v>
      </c>
      <c r="D119" s="180" t="s">
        <v>146</v>
      </c>
      <c r="E119" s="181" t="s">
        <v>4350</v>
      </c>
      <c r="F119" s="182" t="s">
        <v>4351</v>
      </c>
      <c r="G119" s="183" t="s">
        <v>4352</v>
      </c>
      <c r="H119" s="184">
        <v>1</v>
      </c>
      <c r="I119" s="185"/>
      <c r="J119" s="186">
        <f t="shared" si="10"/>
        <v>0</v>
      </c>
      <c r="K119" s="182" t="s">
        <v>4334</v>
      </c>
      <c r="L119" s="41"/>
      <c r="M119" s="187" t="s">
        <v>19</v>
      </c>
      <c r="N119" s="188" t="s">
        <v>40</v>
      </c>
      <c r="O119" s="66"/>
      <c r="P119" s="189">
        <f t="shared" si="11"/>
        <v>0</v>
      </c>
      <c r="Q119" s="189">
        <v>0</v>
      </c>
      <c r="R119" s="189">
        <f t="shared" si="12"/>
        <v>0</v>
      </c>
      <c r="S119" s="189">
        <v>0</v>
      </c>
      <c r="T119" s="190">
        <f t="shared" si="13"/>
        <v>0</v>
      </c>
      <c r="U119" s="36"/>
      <c r="V119" s="36"/>
      <c r="W119" s="36"/>
      <c r="X119" s="36"/>
      <c r="Y119" s="36"/>
      <c r="Z119" s="36"/>
      <c r="AA119" s="36"/>
      <c r="AB119" s="36"/>
      <c r="AC119" s="36"/>
      <c r="AD119" s="36"/>
      <c r="AE119" s="36"/>
      <c r="AR119" s="191" t="s">
        <v>106</v>
      </c>
      <c r="AT119" s="191" t="s">
        <v>146</v>
      </c>
      <c r="AU119" s="191" t="s">
        <v>74</v>
      </c>
      <c r="AY119" s="19" t="s">
        <v>144</v>
      </c>
      <c r="BE119" s="192">
        <f t="shared" si="14"/>
        <v>0</v>
      </c>
      <c r="BF119" s="192">
        <f t="shared" si="15"/>
        <v>0</v>
      </c>
      <c r="BG119" s="192">
        <f t="shared" si="16"/>
        <v>0</v>
      </c>
      <c r="BH119" s="192">
        <f t="shared" si="17"/>
        <v>0</v>
      </c>
      <c r="BI119" s="192">
        <f t="shared" si="18"/>
        <v>0</v>
      </c>
      <c r="BJ119" s="19" t="s">
        <v>74</v>
      </c>
      <c r="BK119" s="192">
        <f t="shared" si="19"/>
        <v>0</v>
      </c>
      <c r="BL119" s="19" t="s">
        <v>106</v>
      </c>
      <c r="BM119" s="191" t="s">
        <v>709</v>
      </c>
    </row>
    <row r="120" spans="1:65" s="2" customFormat="1" ht="16.5" customHeight="1">
      <c r="A120" s="36"/>
      <c r="B120" s="37"/>
      <c r="C120" s="180" t="s">
        <v>69</v>
      </c>
      <c r="D120" s="180" t="s">
        <v>146</v>
      </c>
      <c r="E120" s="181" t="s">
        <v>4363</v>
      </c>
      <c r="F120" s="182" t="s">
        <v>4364</v>
      </c>
      <c r="G120" s="183" t="s">
        <v>1922</v>
      </c>
      <c r="H120" s="184">
        <v>1</v>
      </c>
      <c r="I120" s="185"/>
      <c r="J120" s="186">
        <f t="shared" si="10"/>
        <v>0</v>
      </c>
      <c r="K120" s="182" t="s">
        <v>4334</v>
      </c>
      <c r="L120" s="41"/>
      <c r="M120" s="187" t="s">
        <v>19</v>
      </c>
      <c r="N120" s="188" t="s">
        <v>40</v>
      </c>
      <c r="O120" s="66"/>
      <c r="P120" s="189">
        <f t="shared" si="11"/>
        <v>0</v>
      </c>
      <c r="Q120" s="189">
        <v>0</v>
      </c>
      <c r="R120" s="189">
        <f t="shared" si="12"/>
        <v>0</v>
      </c>
      <c r="S120" s="189">
        <v>0</v>
      </c>
      <c r="T120" s="190">
        <f t="shared" si="13"/>
        <v>0</v>
      </c>
      <c r="U120" s="36"/>
      <c r="V120" s="36"/>
      <c r="W120" s="36"/>
      <c r="X120" s="36"/>
      <c r="Y120" s="36"/>
      <c r="Z120" s="36"/>
      <c r="AA120" s="36"/>
      <c r="AB120" s="36"/>
      <c r="AC120" s="36"/>
      <c r="AD120" s="36"/>
      <c r="AE120" s="36"/>
      <c r="AR120" s="191" t="s">
        <v>106</v>
      </c>
      <c r="AT120" s="191" t="s">
        <v>146</v>
      </c>
      <c r="AU120" s="191" t="s">
        <v>74</v>
      </c>
      <c r="AY120" s="19" t="s">
        <v>144</v>
      </c>
      <c r="BE120" s="192">
        <f t="shared" si="14"/>
        <v>0</v>
      </c>
      <c r="BF120" s="192">
        <f t="shared" si="15"/>
        <v>0</v>
      </c>
      <c r="BG120" s="192">
        <f t="shared" si="16"/>
        <v>0</v>
      </c>
      <c r="BH120" s="192">
        <f t="shared" si="17"/>
        <v>0</v>
      </c>
      <c r="BI120" s="192">
        <f t="shared" si="18"/>
        <v>0</v>
      </c>
      <c r="BJ120" s="19" t="s">
        <v>74</v>
      </c>
      <c r="BK120" s="192">
        <f t="shared" si="19"/>
        <v>0</v>
      </c>
      <c r="BL120" s="19" t="s">
        <v>106</v>
      </c>
      <c r="BM120" s="191" t="s">
        <v>723</v>
      </c>
    </row>
    <row r="121" spans="1:65" s="2" customFormat="1" ht="16.5" customHeight="1">
      <c r="A121" s="36"/>
      <c r="B121" s="37"/>
      <c r="C121" s="180" t="s">
        <v>69</v>
      </c>
      <c r="D121" s="180" t="s">
        <v>146</v>
      </c>
      <c r="E121" s="181" t="s">
        <v>4355</v>
      </c>
      <c r="F121" s="182" t="s">
        <v>4356</v>
      </c>
      <c r="G121" s="183" t="s">
        <v>1922</v>
      </c>
      <c r="H121" s="184">
        <v>1</v>
      </c>
      <c r="I121" s="185"/>
      <c r="J121" s="186">
        <f t="shared" si="10"/>
        <v>0</v>
      </c>
      <c r="K121" s="182" t="s">
        <v>4334</v>
      </c>
      <c r="L121" s="41"/>
      <c r="M121" s="187" t="s">
        <v>19</v>
      </c>
      <c r="N121" s="188" t="s">
        <v>40</v>
      </c>
      <c r="O121" s="66"/>
      <c r="P121" s="189">
        <f t="shared" si="11"/>
        <v>0</v>
      </c>
      <c r="Q121" s="189">
        <v>0</v>
      </c>
      <c r="R121" s="189">
        <f t="shared" si="12"/>
        <v>0</v>
      </c>
      <c r="S121" s="189">
        <v>0</v>
      </c>
      <c r="T121" s="190">
        <f t="shared" si="13"/>
        <v>0</v>
      </c>
      <c r="U121" s="36"/>
      <c r="V121" s="36"/>
      <c r="W121" s="36"/>
      <c r="X121" s="36"/>
      <c r="Y121" s="36"/>
      <c r="Z121" s="36"/>
      <c r="AA121" s="36"/>
      <c r="AB121" s="36"/>
      <c r="AC121" s="36"/>
      <c r="AD121" s="36"/>
      <c r="AE121" s="36"/>
      <c r="AR121" s="191" t="s">
        <v>106</v>
      </c>
      <c r="AT121" s="191" t="s">
        <v>146</v>
      </c>
      <c r="AU121" s="191" t="s">
        <v>74</v>
      </c>
      <c r="AY121" s="19" t="s">
        <v>144</v>
      </c>
      <c r="BE121" s="192">
        <f t="shared" si="14"/>
        <v>0</v>
      </c>
      <c r="BF121" s="192">
        <f t="shared" si="15"/>
        <v>0</v>
      </c>
      <c r="BG121" s="192">
        <f t="shared" si="16"/>
        <v>0</v>
      </c>
      <c r="BH121" s="192">
        <f t="shared" si="17"/>
        <v>0</v>
      </c>
      <c r="BI121" s="192">
        <f t="shared" si="18"/>
        <v>0</v>
      </c>
      <c r="BJ121" s="19" t="s">
        <v>74</v>
      </c>
      <c r="BK121" s="192">
        <f t="shared" si="19"/>
        <v>0</v>
      </c>
      <c r="BL121" s="19" t="s">
        <v>106</v>
      </c>
      <c r="BM121" s="191" t="s">
        <v>744</v>
      </c>
    </row>
    <row r="122" spans="1:65" s="2" customFormat="1" ht="16.5" customHeight="1">
      <c r="A122" s="36"/>
      <c r="B122" s="37"/>
      <c r="C122" s="180" t="s">
        <v>69</v>
      </c>
      <c r="D122" s="180" t="s">
        <v>146</v>
      </c>
      <c r="E122" s="181" t="s">
        <v>4357</v>
      </c>
      <c r="F122" s="182" t="s">
        <v>4358</v>
      </c>
      <c r="G122" s="183" t="s">
        <v>1916</v>
      </c>
      <c r="H122" s="184">
        <v>1</v>
      </c>
      <c r="I122" s="185"/>
      <c r="J122" s="186">
        <f t="shared" si="10"/>
        <v>0</v>
      </c>
      <c r="K122" s="182" t="s">
        <v>4334</v>
      </c>
      <c r="L122" s="41"/>
      <c r="M122" s="187" t="s">
        <v>19</v>
      </c>
      <c r="N122" s="188" t="s">
        <v>40</v>
      </c>
      <c r="O122" s="66"/>
      <c r="P122" s="189">
        <f t="shared" si="11"/>
        <v>0</v>
      </c>
      <c r="Q122" s="189">
        <v>0</v>
      </c>
      <c r="R122" s="189">
        <f t="shared" si="12"/>
        <v>0</v>
      </c>
      <c r="S122" s="189">
        <v>0</v>
      </c>
      <c r="T122" s="190">
        <f t="shared" si="13"/>
        <v>0</v>
      </c>
      <c r="U122" s="36"/>
      <c r="V122" s="36"/>
      <c r="W122" s="36"/>
      <c r="X122" s="36"/>
      <c r="Y122" s="36"/>
      <c r="Z122" s="36"/>
      <c r="AA122" s="36"/>
      <c r="AB122" s="36"/>
      <c r="AC122" s="36"/>
      <c r="AD122" s="36"/>
      <c r="AE122" s="36"/>
      <c r="AR122" s="191" t="s">
        <v>106</v>
      </c>
      <c r="AT122" s="191" t="s">
        <v>146</v>
      </c>
      <c r="AU122" s="191" t="s">
        <v>74</v>
      </c>
      <c r="AY122" s="19" t="s">
        <v>144</v>
      </c>
      <c r="BE122" s="192">
        <f t="shared" si="14"/>
        <v>0</v>
      </c>
      <c r="BF122" s="192">
        <f t="shared" si="15"/>
        <v>0</v>
      </c>
      <c r="BG122" s="192">
        <f t="shared" si="16"/>
        <v>0</v>
      </c>
      <c r="BH122" s="192">
        <f t="shared" si="17"/>
        <v>0</v>
      </c>
      <c r="BI122" s="192">
        <f t="shared" si="18"/>
        <v>0</v>
      </c>
      <c r="BJ122" s="19" t="s">
        <v>74</v>
      </c>
      <c r="BK122" s="192">
        <f t="shared" si="19"/>
        <v>0</v>
      </c>
      <c r="BL122" s="19" t="s">
        <v>106</v>
      </c>
      <c r="BM122" s="191" t="s">
        <v>775</v>
      </c>
    </row>
    <row r="123" spans="1:65" s="2" customFormat="1" ht="16.5" customHeight="1">
      <c r="A123" s="36"/>
      <c r="B123" s="37"/>
      <c r="C123" s="180" t="s">
        <v>69</v>
      </c>
      <c r="D123" s="180" t="s">
        <v>146</v>
      </c>
      <c r="E123" s="181" t="s">
        <v>4359</v>
      </c>
      <c r="F123" s="182" t="s">
        <v>4360</v>
      </c>
      <c r="G123" s="183" t="s">
        <v>1916</v>
      </c>
      <c r="H123" s="184">
        <v>1</v>
      </c>
      <c r="I123" s="185"/>
      <c r="J123" s="186">
        <f t="shared" si="10"/>
        <v>0</v>
      </c>
      <c r="K123" s="182" t="s">
        <v>4334</v>
      </c>
      <c r="L123" s="41"/>
      <c r="M123" s="187" t="s">
        <v>19</v>
      </c>
      <c r="N123" s="188" t="s">
        <v>40</v>
      </c>
      <c r="O123" s="66"/>
      <c r="P123" s="189">
        <f t="shared" si="11"/>
        <v>0</v>
      </c>
      <c r="Q123" s="189">
        <v>0</v>
      </c>
      <c r="R123" s="189">
        <f t="shared" si="12"/>
        <v>0</v>
      </c>
      <c r="S123" s="189">
        <v>0</v>
      </c>
      <c r="T123" s="190">
        <f t="shared" si="13"/>
        <v>0</v>
      </c>
      <c r="U123" s="36"/>
      <c r="V123" s="36"/>
      <c r="W123" s="36"/>
      <c r="X123" s="36"/>
      <c r="Y123" s="36"/>
      <c r="Z123" s="36"/>
      <c r="AA123" s="36"/>
      <c r="AB123" s="36"/>
      <c r="AC123" s="36"/>
      <c r="AD123" s="36"/>
      <c r="AE123" s="36"/>
      <c r="AR123" s="191" t="s">
        <v>106</v>
      </c>
      <c r="AT123" s="191" t="s">
        <v>146</v>
      </c>
      <c r="AU123" s="191" t="s">
        <v>74</v>
      </c>
      <c r="AY123" s="19" t="s">
        <v>144</v>
      </c>
      <c r="BE123" s="192">
        <f t="shared" si="14"/>
        <v>0</v>
      </c>
      <c r="BF123" s="192">
        <f t="shared" si="15"/>
        <v>0</v>
      </c>
      <c r="BG123" s="192">
        <f t="shared" si="16"/>
        <v>0</v>
      </c>
      <c r="BH123" s="192">
        <f t="shared" si="17"/>
        <v>0</v>
      </c>
      <c r="BI123" s="192">
        <f t="shared" si="18"/>
        <v>0</v>
      </c>
      <c r="BJ123" s="19" t="s">
        <v>74</v>
      </c>
      <c r="BK123" s="192">
        <f t="shared" si="19"/>
        <v>0</v>
      </c>
      <c r="BL123" s="19" t="s">
        <v>106</v>
      </c>
      <c r="BM123" s="191" t="s">
        <v>803</v>
      </c>
    </row>
    <row r="124" spans="1:65" s="12" customFormat="1" ht="25.95" customHeight="1">
      <c r="B124" s="164"/>
      <c r="C124" s="165"/>
      <c r="D124" s="166" t="s">
        <v>68</v>
      </c>
      <c r="E124" s="167" t="s">
        <v>4365</v>
      </c>
      <c r="F124" s="167" t="s">
        <v>4366</v>
      </c>
      <c r="G124" s="165"/>
      <c r="H124" s="165"/>
      <c r="I124" s="168"/>
      <c r="J124" s="169">
        <f>BK124</f>
        <v>0</v>
      </c>
      <c r="K124" s="165"/>
      <c r="L124" s="170"/>
      <c r="M124" s="171"/>
      <c r="N124" s="172"/>
      <c r="O124" s="172"/>
      <c r="P124" s="173">
        <f>SUM(P125:P149)</f>
        <v>0</v>
      </c>
      <c r="Q124" s="172"/>
      <c r="R124" s="173">
        <f>SUM(R125:R149)</f>
        <v>0</v>
      </c>
      <c r="S124" s="172"/>
      <c r="T124" s="174">
        <f>SUM(T125:T149)</f>
        <v>0</v>
      </c>
      <c r="AR124" s="175" t="s">
        <v>74</v>
      </c>
      <c r="AT124" s="176" t="s">
        <v>68</v>
      </c>
      <c r="AU124" s="176" t="s">
        <v>69</v>
      </c>
      <c r="AY124" s="175" t="s">
        <v>144</v>
      </c>
      <c r="BK124" s="177">
        <f>SUM(BK125:BK149)</f>
        <v>0</v>
      </c>
    </row>
    <row r="125" spans="1:65" s="2" customFormat="1" ht="16.5" customHeight="1">
      <c r="A125" s="36"/>
      <c r="B125" s="37"/>
      <c r="C125" s="180" t="s">
        <v>69</v>
      </c>
      <c r="D125" s="180" t="s">
        <v>146</v>
      </c>
      <c r="E125" s="181" t="s">
        <v>4367</v>
      </c>
      <c r="F125" s="182" t="s">
        <v>4368</v>
      </c>
      <c r="G125" s="183" t="s">
        <v>1922</v>
      </c>
      <c r="H125" s="184">
        <v>1</v>
      </c>
      <c r="I125" s="185"/>
      <c r="J125" s="186">
        <f>ROUND(I125*H125,2)</f>
        <v>0</v>
      </c>
      <c r="K125" s="182" t="s">
        <v>4334</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74</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822</v>
      </c>
    </row>
    <row r="126" spans="1:65" s="2" customFormat="1" ht="19.2">
      <c r="A126" s="36"/>
      <c r="B126" s="37"/>
      <c r="C126" s="38"/>
      <c r="D126" s="200" t="s">
        <v>4335</v>
      </c>
      <c r="E126" s="38"/>
      <c r="F126" s="261" t="s">
        <v>4369</v>
      </c>
      <c r="G126" s="38"/>
      <c r="H126" s="38"/>
      <c r="I126" s="195"/>
      <c r="J126" s="38"/>
      <c r="K126" s="38"/>
      <c r="L126" s="41"/>
      <c r="M126" s="196"/>
      <c r="N126" s="197"/>
      <c r="O126" s="66"/>
      <c r="P126" s="66"/>
      <c r="Q126" s="66"/>
      <c r="R126" s="66"/>
      <c r="S126" s="66"/>
      <c r="T126" s="67"/>
      <c r="U126" s="36"/>
      <c r="V126" s="36"/>
      <c r="W126" s="36"/>
      <c r="X126" s="36"/>
      <c r="Y126" s="36"/>
      <c r="Z126" s="36"/>
      <c r="AA126" s="36"/>
      <c r="AB126" s="36"/>
      <c r="AC126" s="36"/>
      <c r="AD126" s="36"/>
      <c r="AE126" s="36"/>
      <c r="AT126" s="19" t="s">
        <v>4335</v>
      </c>
      <c r="AU126" s="19" t="s">
        <v>74</v>
      </c>
    </row>
    <row r="127" spans="1:65" s="2" customFormat="1" ht="16.5" customHeight="1">
      <c r="A127" s="36"/>
      <c r="B127" s="37"/>
      <c r="C127" s="180" t="s">
        <v>69</v>
      </c>
      <c r="D127" s="180" t="s">
        <v>146</v>
      </c>
      <c r="E127" s="181" t="s">
        <v>4370</v>
      </c>
      <c r="F127" s="182" t="s">
        <v>4371</v>
      </c>
      <c r="G127" s="183" t="s">
        <v>1922</v>
      </c>
      <c r="H127" s="184">
        <v>1</v>
      </c>
      <c r="I127" s="185"/>
      <c r="J127" s="186">
        <f t="shared" ref="J127:J149" si="20">ROUND(I127*H127,2)</f>
        <v>0</v>
      </c>
      <c r="K127" s="182" t="s">
        <v>4334</v>
      </c>
      <c r="L127" s="41"/>
      <c r="M127" s="187" t="s">
        <v>19</v>
      </c>
      <c r="N127" s="188" t="s">
        <v>40</v>
      </c>
      <c r="O127" s="66"/>
      <c r="P127" s="189">
        <f t="shared" ref="P127:P149" si="21">O127*H127</f>
        <v>0</v>
      </c>
      <c r="Q127" s="189">
        <v>0</v>
      </c>
      <c r="R127" s="189">
        <f t="shared" ref="R127:R149" si="22">Q127*H127</f>
        <v>0</v>
      </c>
      <c r="S127" s="189">
        <v>0</v>
      </c>
      <c r="T127" s="190">
        <f t="shared" ref="T127:T149" si="23">S127*H127</f>
        <v>0</v>
      </c>
      <c r="U127" s="36"/>
      <c r="V127" s="36"/>
      <c r="W127" s="36"/>
      <c r="X127" s="36"/>
      <c r="Y127" s="36"/>
      <c r="Z127" s="36"/>
      <c r="AA127" s="36"/>
      <c r="AB127" s="36"/>
      <c r="AC127" s="36"/>
      <c r="AD127" s="36"/>
      <c r="AE127" s="36"/>
      <c r="AR127" s="191" t="s">
        <v>106</v>
      </c>
      <c r="AT127" s="191" t="s">
        <v>146</v>
      </c>
      <c r="AU127" s="191" t="s">
        <v>74</v>
      </c>
      <c r="AY127" s="19" t="s">
        <v>144</v>
      </c>
      <c r="BE127" s="192">
        <f t="shared" ref="BE127:BE149" si="24">IF(N127="základní",J127,0)</f>
        <v>0</v>
      </c>
      <c r="BF127" s="192">
        <f t="shared" ref="BF127:BF149" si="25">IF(N127="snížená",J127,0)</f>
        <v>0</v>
      </c>
      <c r="BG127" s="192">
        <f t="shared" ref="BG127:BG149" si="26">IF(N127="zákl. přenesená",J127,0)</f>
        <v>0</v>
      </c>
      <c r="BH127" s="192">
        <f t="shared" ref="BH127:BH149" si="27">IF(N127="sníž. přenesená",J127,0)</f>
        <v>0</v>
      </c>
      <c r="BI127" s="192">
        <f t="shared" ref="BI127:BI149" si="28">IF(N127="nulová",J127,0)</f>
        <v>0</v>
      </c>
      <c r="BJ127" s="19" t="s">
        <v>74</v>
      </c>
      <c r="BK127" s="192">
        <f t="shared" ref="BK127:BK149" si="29">ROUND(I127*H127,2)</f>
        <v>0</v>
      </c>
      <c r="BL127" s="19" t="s">
        <v>106</v>
      </c>
      <c r="BM127" s="191" t="s">
        <v>836</v>
      </c>
    </row>
    <row r="128" spans="1:65" s="2" customFormat="1" ht="16.5" customHeight="1">
      <c r="A128" s="36"/>
      <c r="B128" s="37"/>
      <c r="C128" s="180" t="s">
        <v>69</v>
      </c>
      <c r="D128" s="180" t="s">
        <v>146</v>
      </c>
      <c r="E128" s="181" t="s">
        <v>4372</v>
      </c>
      <c r="F128" s="182" t="s">
        <v>4373</v>
      </c>
      <c r="G128" s="183" t="s">
        <v>1922</v>
      </c>
      <c r="H128" s="184">
        <v>1</v>
      </c>
      <c r="I128" s="185"/>
      <c r="J128" s="186">
        <f t="shared" si="20"/>
        <v>0</v>
      </c>
      <c r="K128" s="182" t="s">
        <v>4334</v>
      </c>
      <c r="L128" s="41"/>
      <c r="M128" s="187" t="s">
        <v>19</v>
      </c>
      <c r="N128" s="188" t="s">
        <v>40</v>
      </c>
      <c r="O128" s="66"/>
      <c r="P128" s="189">
        <f t="shared" si="21"/>
        <v>0</v>
      </c>
      <c r="Q128" s="189">
        <v>0</v>
      </c>
      <c r="R128" s="189">
        <f t="shared" si="22"/>
        <v>0</v>
      </c>
      <c r="S128" s="189">
        <v>0</v>
      </c>
      <c r="T128" s="190">
        <f t="shared" si="23"/>
        <v>0</v>
      </c>
      <c r="U128" s="36"/>
      <c r="V128" s="36"/>
      <c r="W128" s="36"/>
      <c r="X128" s="36"/>
      <c r="Y128" s="36"/>
      <c r="Z128" s="36"/>
      <c r="AA128" s="36"/>
      <c r="AB128" s="36"/>
      <c r="AC128" s="36"/>
      <c r="AD128" s="36"/>
      <c r="AE128" s="36"/>
      <c r="AR128" s="191" t="s">
        <v>106</v>
      </c>
      <c r="AT128" s="191" t="s">
        <v>146</v>
      </c>
      <c r="AU128" s="191" t="s">
        <v>74</v>
      </c>
      <c r="AY128" s="19" t="s">
        <v>144</v>
      </c>
      <c r="BE128" s="192">
        <f t="shared" si="24"/>
        <v>0</v>
      </c>
      <c r="BF128" s="192">
        <f t="shared" si="25"/>
        <v>0</v>
      </c>
      <c r="BG128" s="192">
        <f t="shared" si="26"/>
        <v>0</v>
      </c>
      <c r="BH128" s="192">
        <f t="shared" si="27"/>
        <v>0</v>
      </c>
      <c r="BI128" s="192">
        <f t="shared" si="28"/>
        <v>0</v>
      </c>
      <c r="BJ128" s="19" t="s">
        <v>74</v>
      </c>
      <c r="BK128" s="192">
        <f t="shared" si="29"/>
        <v>0</v>
      </c>
      <c r="BL128" s="19" t="s">
        <v>106</v>
      </c>
      <c r="BM128" s="191" t="s">
        <v>852</v>
      </c>
    </row>
    <row r="129" spans="1:65" s="2" customFormat="1" ht="16.5" customHeight="1">
      <c r="A129" s="36"/>
      <c r="B129" s="37"/>
      <c r="C129" s="180" t="s">
        <v>69</v>
      </c>
      <c r="D129" s="180" t="s">
        <v>146</v>
      </c>
      <c r="E129" s="181" t="s">
        <v>4374</v>
      </c>
      <c r="F129" s="182" t="s">
        <v>4375</v>
      </c>
      <c r="G129" s="183" t="s">
        <v>1922</v>
      </c>
      <c r="H129" s="184">
        <v>1</v>
      </c>
      <c r="I129" s="185"/>
      <c r="J129" s="186">
        <f t="shared" si="20"/>
        <v>0</v>
      </c>
      <c r="K129" s="182" t="s">
        <v>4334</v>
      </c>
      <c r="L129" s="41"/>
      <c r="M129" s="187" t="s">
        <v>19</v>
      </c>
      <c r="N129" s="188" t="s">
        <v>40</v>
      </c>
      <c r="O129" s="66"/>
      <c r="P129" s="189">
        <f t="shared" si="21"/>
        <v>0</v>
      </c>
      <c r="Q129" s="189">
        <v>0</v>
      </c>
      <c r="R129" s="189">
        <f t="shared" si="22"/>
        <v>0</v>
      </c>
      <c r="S129" s="189">
        <v>0</v>
      </c>
      <c r="T129" s="190">
        <f t="shared" si="23"/>
        <v>0</v>
      </c>
      <c r="U129" s="36"/>
      <c r="V129" s="36"/>
      <c r="W129" s="36"/>
      <c r="X129" s="36"/>
      <c r="Y129" s="36"/>
      <c r="Z129" s="36"/>
      <c r="AA129" s="36"/>
      <c r="AB129" s="36"/>
      <c r="AC129" s="36"/>
      <c r="AD129" s="36"/>
      <c r="AE129" s="36"/>
      <c r="AR129" s="191" t="s">
        <v>106</v>
      </c>
      <c r="AT129" s="191" t="s">
        <v>146</v>
      </c>
      <c r="AU129" s="191" t="s">
        <v>74</v>
      </c>
      <c r="AY129" s="19" t="s">
        <v>144</v>
      </c>
      <c r="BE129" s="192">
        <f t="shared" si="24"/>
        <v>0</v>
      </c>
      <c r="BF129" s="192">
        <f t="shared" si="25"/>
        <v>0</v>
      </c>
      <c r="BG129" s="192">
        <f t="shared" si="26"/>
        <v>0</v>
      </c>
      <c r="BH129" s="192">
        <f t="shared" si="27"/>
        <v>0</v>
      </c>
      <c r="BI129" s="192">
        <f t="shared" si="28"/>
        <v>0</v>
      </c>
      <c r="BJ129" s="19" t="s">
        <v>74</v>
      </c>
      <c r="BK129" s="192">
        <f t="shared" si="29"/>
        <v>0</v>
      </c>
      <c r="BL129" s="19" t="s">
        <v>106</v>
      </c>
      <c r="BM129" s="191" t="s">
        <v>880</v>
      </c>
    </row>
    <row r="130" spans="1:65" s="2" customFormat="1" ht="16.5" customHeight="1">
      <c r="A130" s="36"/>
      <c r="B130" s="37"/>
      <c r="C130" s="180" t="s">
        <v>69</v>
      </c>
      <c r="D130" s="180" t="s">
        <v>146</v>
      </c>
      <c r="E130" s="181" t="s">
        <v>4376</v>
      </c>
      <c r="F130" s="182" t="s">
        <v>4377</v>
      </c>
      <c r="G130" s="183" t="s">
        <v>1922</v>
      </c>
      <c r="H130" s="184">
        <v>8</v>
      </c>
      <c r="I130" s="185"/>
      <c r="J130" s="186">
        <f t="shared" si="20"/>
        <v>0</v>
      </c>
      <c r="K130" s="182" t="s">
        <v>4334</v>
      </c>
      <c r="L130" s="41"/>
      <c r="M130" s="187" t="s">
        <v>19</v>
      </c>
      <c r="N130" s="188" t="s">
        <v>40</v>
      </c>
      <c r="O130" s="66"/>
      <c r="P130" s="189">
        <f t="shared" si="21"/>
        <v>0</v>
      </c>
      <c r="Q130" s="189">
        <v>0</v>
      </c>
      <c r="R130" s="189">
        <f t="shared" si="22"/>
        <v>0</v>
      </c>
      <c r="S130" s="189">
        <v>0</v>
      </c>
      <c r="T130" s="190">
        <f t="shared" si="23"/>
        <v>0</v>
      </c>
      <c r="U130" s="36"/>
      <c r="V130" s="36"/>
      <c r="W130" s="36"/>
      <c r="X130" s="36"/>
      <c r="Y130" s="36"/>
      <c r="Z130" s="36"/>
      <c r="AA130" s="36"/>
      <c r="AB130" s="36"/>
      <c r="AC130" s="36"/>
      <c r="AD130" s="36"/>
      <c r="AE130" s="36"/>
      <c r="AR130" s="191" t="s">
        <v>106</v>
      </c>
      <c r="AT130" s="191" t="s">
        <v>146</v>
      </c>
      <c r="AU130" s="191" t="s">
        <v>74</v>
      </c>
      <c r="AY130" s="19" t="s">
        <v>144</v>
      </c>
      <c r="BE130" s="192">
        <f t="shared" si="24"/>
        <v>0</v>
      </c>
      <c r="BF130" s="192">
        <f t="shared" si="25"/>
        <v>0</v>
      </c>
      <c r="BG130" s="192">
        <f t="shared" si="26"/>
        <v>0</v>
      </c>
      <c r="BH130" s="192">
        <f t="shared" si="27"/>
        <v>0</v>
      </c>
      <c r="BI130" s="192">
        <f t="shared" si="28"/>
        <v>0</v>
      </c>
      <c r="BJ130" s="19" t="s">
        <v>74</v>
      </c>
      <c r="BK130" s="192">
        <f t="shared" si="29"/>
        <v>0</v>
      </c>
      <c r="BL130" s="19" t="s">
        <v>106</v>
      </c>
      <c r="BM130" s="191" t="s">
        <v>898</v>
      </c>
    </row>
    <row r="131" spans="1:65" s="2" customFormat="1" ht="16.5" customHeight="1">
      <c r="A131" s="36"/>
      <c r="B131" s="37"/>
      <c r="C131" s="180" t="s">
        <v>69</v>
      </c>
      <c r="D131" s="180" t="s">
        <v>146</v>
      </c>
      <c r="E131" s="181" t="s">
        <v>4378</v>
      </c>
      <c r="F131" s="182" t="s">
        <v>4379</v>
      </c>
      <c r="G131" s="183" t="s">
        <v>1922</v>
      </c>
      <c r="H131" s="184">
        <v>8</v>
      </c>
      <c r="I131" s="185"/>
      <c r="J131" s="186">
        <f t="shared" si="20"/>
        <v>0</v>
      </c>
      <c r="K131" s="182" t="s">
        <v>4334</v>
      </c>
      <c r="L131" s="41"/>
      <c r="M131" s="187" t="s">
        <v>19</v>
      </c>
      <c r="N131" s="188" t="s">
        <v>40</v>
      </c>
      <c r="O131" s="66"/>
      <c r="P131" s="189">
        <f t="shared" si="21"/>
        <v>0</v>
      </c>
      <c r="Q131" s="189">
        <v>0</v>
      </c>
      <c r="R131" s="189">
        <f t="shared" si="22"/>
        <v>0</v>
      </c>
      <c r="S131" s="189">
        <v>0</v>
      </c>
      <c r="T131" s="190">
        <f t="shared" si="23"/>
        <v>0</v>
      </c>
      <c r="U131" s="36"/>
      <c r="V131" s="36"/>
      <c r="W131" s="36"/>
      <c r="X131" s="36"/>
      <c r="Y131" s="36"/>
      <c r="Z131" s="36"/>
      <c r="AA131" s="36"/>
      <c r="AB131" s="36"/>
      <c r="AC131" s="36"/>
      <c r="AD131" s="36"/>
      <c r="AE131" s="36"/>
      <c r="AR131" s="191" t="s">
        <v>106</v>
      </c>
      <c r="AT131" s="191" t="s">
        <v>146</v>
      </c>
      <c r="AU131" s="191" t="s">
        <v>74</v>
      </c>
      <c r="AY131" s="19" t="s">
        <v>144</v>
      </c>
      <c r="BE131" s="192">
        <f t="shared" si="24"/>
        <v>0</v>
      </c>
      <c r="BF131" s="192">
        <f t="shared" si="25"/>
        <v>0</v>
      </c>
      <c r="BG131" s="192">
        <f t="shared" si="26"/>
        <v>0</v>
      </c>
      <c r="BH131" s="192">
        <f t="shared" si="27"/>
        <v>0</v>
      </c>
      <c r="BI131" s="192">
        <f t="shared" si="28"/>
        <v>0</v>
      </c>
      <c r="BJ131" s="19" t="s">
        <v>74</v>
      </c>
      <c r="BK131" s="192">
        <f t="shared" si="29"/>
        <v>0</v>
      </c>
      <c r="BL131" s="19" t="s">
        <v>106</v>
      </c>
      <c r="BM131" s="191" t="s">
        <v>913</v>
      </c>
    </row>
    <row r="132" spans="1:65" s="2" customFormat="1" ht="16.5" customHeight="1">
      <c r="A132" s="36"/>
      <c r="B132" s="37"/>
      <c r="C132" s="180" t="s">
        <v>69</v>
      </c>
      <c r="D132" s="180" t="s">
        <v>146</v>
      </c>
      <c r="E132" s="181" t="s">
        <v>4380</v>
      </c>
      <c r="F132" s="182" t="s">
        <v>4381</v>
      </c>
      <c r="G132" s="183" t="s">
        <v>1922</v>
      </c>
      <c r="H132" s="184">
        <v>1</v>
      </c>
      <c r="I132" s="185"/>
      <c r="J132" s="186">
        <f t="shared" si="20"/>
        <v>0</v>
      </c>
      <c r="K132" s="182" t="s">
        <v>4334</v>
      </c>
      <c r="L132" s="41"/>
      <c r="M132" s="187" t="s">
        <v>19</v>
      </c>
      <c r="N132" s="188" t="s">
        <v>40</v>
      </c>
      <c r="O132" s="66"/>
      <c r="P132" s="189">
        <f t="shared" si="21"/>
        <v>0</v>
      </c>
      <c r="Q132" s="189">
        <v>0</v>
      </c>
      <c r="R132" s="189">
        <f t="shared" si="22"/>
        <v>0</v>
      </c>
      <c r="S132" s="189">
        <v>0</v>
      </c>
      <c r="T132" s="190">
        <f t="shared" si="23"/>
        <v>0</v>
      </c>
      <c r="U132" s="36"/>
      <c r="V132" s="36"/>
      <c r="W132" s="36"/>
      <c r="X132" s="36"/>
      <c r="Y132" s="36"/>
      <c r="Z132" s="36"/>
      <c r="AA132" s="36"/>
      <c r="AB132" s="36"/>
      <c r="AC132" s="36"/>
      <c r="AD132" s="36"/>
      <c r="AE132" s="36"/>
      <c r="AR132" s="191" t="s">
        <v>106</v>
      </c>
      <c r="AT132" s="191" t="s">
        <v>146</v>
      </c>
      <c r="AU132" s="191" t="s">
        <v>74</v>
      </c>
      <c r="AY132" s="19" t="s">
        <v>144</v>
      </c>
      <c r="BE132" s="192">
        <f t="shared" si="24"/>
        <v>0</v>
      </c>
      <c r="BF132" s="192">
        <f t="shared" si="25"/>
        <v>0</v>
      </c>
      <c r="BG132" s="192">
        <f t="shared" si="26"/>
        <v>0</v>
      </c>
      <c r="BH132" s="192">
        <f t="shared" si="27"/>
        <v>0</v>
      </c>
      <c r="BI132" s="192">
        <f t="shared" si="28"/>
        <v>0</v>
      </c>
      <c r="BJ132" s="19" t="s">
        <v>74</v>
      </c>
      <c r="BK132" s="192">
        <f t="shared" si="29"/>
        <v>0</v>
      </c>
      <c r="BL132" s="19" t="s">
        <v>106</v>
      </c>
      <c r="BM132" s="191" t="s">
        <v>923</v>
      </c>
    </row>
    <row r="133" spans="1:65" s="2" customFormat="1" ht="16.5" customHeight="1">
      <c r="A133" s="36"/>
      <c r="B133" s="37"/>
      <c r="C133" s="180" t="s">
        <v>69</v>
      </c>
      <c r="D133" s="180" t="s">
        <v>146</v>
      </c>
      <c r="E133" s="181" t="s">
        <v>4382</v>
      </c>
      <c r="F133" s="182" t="s">
        <v>4383</v>
      </c>
      <c r="G133" s="183" t="s">
        <v>1922</v>
      </c>
      <c r="H133" s="184">
        <v>4</v>
      </c>
      <c r="I133" s="185"/>
      <c r="J133" s="186">
        <f t="shared" si="20"/>
        <v>0</v>
      </c>
      <c r="K133" s="182" t="s">
        <v>4334</v>
      </c>
      <c r="L133" s="41"/>
      <c r="M133" s="187" t="s">
        <v>19</v>
      </c>
      <c r="N133" s="188" t="s">
        <v>40</v>
      </c>
      <c r="O133" s="66"/>
      <c r="P133" s="189">
        <f t="shared" si="21"/>
        <v>0</v>
      </c>
      <c r="Q133" s="189">
        <v>0</v>
      </c>
      <c r="R133" s="189">
        <f t="shared" si="22"/>
        <v>0</v>
      </c>
      <c r="S133" s="189">
        <v>0</v>
      </c>
      <c r="T133" s="190">
        <f t="shared" si="23"/>
        <v>0</v>
      </c>
      <c r="U133" s="36"/>
      <c r="V133" s="36"/>
      <c r="W133" s="36"/>
      <c r="X133" s="36"/>
      <c r="Y133" s="36"/>
      <c r="Z133" s="36"/>
      <c r="AA133" s="36"/>
      <c r="AB133" s="36"/>
      <c r="AC133" s="36"/>
      <c r="AD133" s="36"/>
      <c r="AE133" s="36"/>
      <c r="AR133" s="191" t="s">
        <v>106</v>
      </c>
      <c r="AT133" s="191" t="s">
        <v>146</v>
      </c>
      <c r="AU133" s="191" t="s">
        <v>74</v>
      </c>
      <c r="AY133" s="19" t="s">
        <v>144</v>
      </c>
      <c r="BE133" s="192">
        <f t="shared" si="24"/>
        <v>0</v>
      </c>
      <c r="BF133" s="192">
        <f t="shared" si="25"/>
        <v>0</v>
      </c>
      <c r="BG133" s="192">
        <f t="shared" si="26"/>
        <v>0</v>
      </c>
      <c r="BH133" s="192">
        <f t="shared" si="27"/>
        <v>0</v>
      </c>
      <c r="BI133" s="192">
        <f t="shared" si="28"/>
        <v>0</v>
      </c>
      <c r="BJ133" s="19" t="s">
        <v>74</v>
      </c>
      <c r="BK133" s="192">
        <f t="shared" si="29"/>
        <v>0</v>
      </c>
      <c r="BL133" s="19" t="s">
        <v>106</v>
      </c>
      <c r="BM133" s="191" t="s">
        <v>946</v>
      </c>
    </row>
    <row r="134" spans="1:65" s="2" customFormat="1" ht="16.5" customHeight="1">
      <c r="A134" s="36"/>
      <c r="B134" s="37"/>
      <c r="C134" s="180" t="s">
        <v>69</v>
      </c>
      <c r="D134" s="180" t="s">
        <v>146</v>
      </c>
      <c r="E134" s="181" t="s">
        <v>4384</v>
      </c>
      <c r="F134" s="182" t="s">
        <v>4385</v>
      </c>
      <c r="G134" s="183" t="s">
        <v>1922</v>
      </c>
      <c r="H134" s="184">
        <v>8</v>
      </c>
      <c r="I134" s="185"/>
      <c r="J134" s="186">
        <f t="shared" si="20"/>
        <v>0</v>
      </c>
      <c r="K134" s="182" t="s">
        <v>4334</v>
      </c>
      <c r="L134" s="41"/>
      <c r="M134" s="187" t="s">
        <v>19</v>
      </c>
      <c r="N134" s="188" t="s">
        <v>40</v>
      </c>
      <c r="O134" s="66"/>
      <c r="P134" s="189">
        <f t="shared" si="21"/>
        <v>0</v>
      </c>
      <c r="Q134" s="189">
        <v>0</v>
      </c>
      <c r="R134" s="189">
        <f t="shared" si="22"/>
        <v>0</v>
      </c>
      <c r="S134" s="189">
        <v>0</v>
      </c>
      <c r="T134" s="190">
        <f t="shared" si="23"/>
        <v>0</v>
      </c>
      <c r="U134" s="36"/>
      <c r="V134" s="36"/>
      <c r="W134" s="36"/>
      <c r="X134" s="36"/>
      <c r="Y134" s="36"/>
      <c r="Z134" s="36"/>
      <c r="AA134" s="36"/>
      <c r="AB134" s="36"/>
      <c r="AC134" s="36"/>
      <c r="AD134" s="36"/>
      <c r="AE134" s="36"/>
      <c r="AR134" s="191" t="s">
        <v>106</v>
      </c>
      <c r="AT134" s="191" t="s">
        <v>146</v>
      </c>
      <c r="AU134" s="191" t="s">
        <v>74</v>
      </c>
      <c r="AY134" s="19" t="s">
        <v>144</v>
      </c>
      <c r="BE134" s="192">
        <f t="shared" si="24"/>
        <v>0</v>
      </c>
      <c r="BF134" s="192">
        <f t="shared" si="25"/>
        <v>0</v>
      </c>
      <c r="BG134" s="192">
        <f t="shared" si="26"/>
        <v>0</v>
      </c>
      <c r="BH134" s="192">
        <f t="shared" si="27"/>
        <v>0</v>
      </c>
      <c r="BI134" s="192">
        <f t="shared" si="28"/>
        <v>0</v>
      </c>
      <c r="BJ134" s="19" t="s">
        <v>74</v>
      </c>
      <c r="BK134" s="192">
        <f t="shared" si="29"/>
        <v>0</v>
      </c>
      <c r="BL134" s="19" t="s">
        <v>106</v>
      </c>
      <c r="BM134" s="191" t="s">
        <v>959</v>
      </c>
    </row>
    <row r="135" spans="1:65" s="2" customFormat="1" ht="16.5" customHeight="1">
      <c r="A135" s="36"/>
      <c r="B135" s="37"/>
      <c r="C135" s="180" t="s">
        <v>69</v>
      </c>
      <c r="D135" s="180" t="s">
        <v>146</v>
      </c>
      <c r="E135" s="181" t="s">
        <v>4386</v>
      </c>
      <c r="F135" s="182" t="s">
        <v>4387</v>
      </c>
      <c r="G135" s="183" t="s">
        <v>1922</v>
      </c>
      <c r="H135" s="184">
        <v>22</v>
      </c>
      <c r="I135" s="185"/>
      <c r="J135" s="186">
        <f t="shared" si="20"/>
        <v>0</v>
      </c>
      <c r="K135" s="182" t="s">
        <v>4334</v>
      </c>
      <c r="L135" s="41"/>
      <c r="M135" s="187" t="s">
        <v>19</v>
      </c>
      <c r="N135" s="188" t="s">
        <v>40</v>
      </c>
      <c r="O135" s="66"/>
      <c r="P135" s="189">
        <f t="shared" si="21"/>
        <v>0</v>
      </c>
      <c r="Q135" s="189">
        <v>0</v>
      </c>
      <c r="R135" s="189">
        <f t="shared" si="22"/>
        <v>0</v>
      </c>
      <c r="S135" s="189">
        <v>0</v>
      </c>
      <c r="T135" s="190">
        <f t="shared" si="23"/>
        <v>0</v>
      </c>
      <c r="U135" s="36"/>
      <c r="V135" s="36"/>
      <c r="W135" s="36"/>
      <c r="X135" s="36"/>
      <c r="Y135" s="36"/>
      <c r="Z135" s="36"/>
      <c r="AA135" s="36"/>
      <c r="AB135" s="36"/>
      <c r="AC135" s="36"/>
      <c r="AD135" s="36"/>
      <c r="AE135" s="36"/>
      <c r="AR135" s="191" t="s">
        <v>106</v>
      </c>
      <c r="AT135" s="191" t="s">
        <v>146</v>
      </c>
      <c r="AU135" s="191" t="s">
        <v>74</v>
      </c>
      <c r="AY135" s="19" t="s">
        <v>144</v>
      </c>
      <c r="BE135" s="192">
        <f t="shared" si="24"/>
        <v>0</v>
      </c>
      <c r="BF135" s="192">
        <f t="shared" si="25"/>
        <v>0</v>
      </c>
      <c r="BG135" s="192">
        <f t="shared" si="26"/>
        <v>0</v>
      </c>
      <c r="BH135" s="192">
        <f t="shared" si="27"/>
        <v>0</v>
      </c>
      <c r="BI135" s="192">
        <f t="shared" si="28"/>
        <v>0</v>
      </c>
      <c r="BJ135" s="19" t="s">
        <v>74</v>
      </c>
      <c r="BK135" s="192">
        <f t="shared" si="29"/>
        <v>0</v>
      </c>
      <c r="BL135" s="19" t="s">
        <v>106</v>
      </c>
      <c r="BM135" s="191" t="s">
        <v>966</v>
      </c>
    </row>
    <row r="136" spans="1:65" s="2" customFormat="1" ht="16.5" customHeight="1">
      <c r="A136" s="36"/>
      <c r="B136" s="37"/>
      <c r="C136" s="180" t="s">
        <v>69</v>
      </c>
      <c r="D136" s="180" t="s">
        <v>146</v>
      </c>
      <c r="E136" s="181" t="s">
        <v>4388</v>
      </c>
      <c r="F136" s="182" t="s">
        <v>4389</v>
      </c>
      <c r="G136" s="183" t="s">
        <v>1922</v>
      </c>
      <c r="H136" s="184">
        <v>1</v>
      </c>
      <c r="I136" s="185"/>
      <c r="J136" s="186">
        <f t="shared" si="20"/>
        <v>0</v>
      </c>
      <c r="K136" s="182" t="s">
        <v>4334</v>
      </c>
      <c r="L136" s="41"/>
      <c r="M136" s="187" t="s">
        <v>19</v>
      </c>
      <c r="N136" s="188" t="s">
        <v>40</v>
      </c>
      <c r="O136" s="66"/>
      <c r="P136" s="189">
        <f t="shared" si="21"/>
        <v>0</v>
      </c>
      <c r="Q136" s="189">
        <v>0</v>
      </c>
      <c r="R136" s="189">
        <f t="shared" si="22"/>
        <v>0</v>
      </c>
      <c r="S136" s="189">
        <v>0</v>
      </c>
      <c r="T136" s="190">
        <f t="shared" si="23"/>
        <v>0</v>
      </c>
      <c r="U136" s="36"/>
      <c r="V136" s="36"/>
      <c r="W136" s="36"/>
      <c r="X136" s="36"/>
      <c r="Y136" s="36"/>
      <c r="Z136" s="36"/>
      <c r="AA136" s="36"/>
      <c r="AB136" s="36"/>
      <c r="AC136" s="36"/>
      <c r="AD136" s="36"/>
      <c r="AE136" s="36"/>
      <c r="AR136" s="191" t="s">
        <v>106</v>
      </c>
      <c r="AT136" s="191" t="s">
        <v>146</v>
      </c>
      <c r="AU136" s="191" t="s">
        <v>74</v>
      </c>
      <c r="AY136" s="19" t="s">
        <v>144</v>
      </c>
      <c r="BE136" s="192">
        <f t="shared" si="24"/>
        <v>0</v>
      </c>
      <c r="BF136" s="192">
        <f t="shared" si="25"/>
        <v>0</v>
      </c>
      <c r="BG136" s="192">
        <f t="shared" si="26"/>
        <v>0</v>
      </c>
      <c r="BH136" s="192">
        <f t="shared" si="27"/>
        <v>0</v>
      </c>
      <c r="BI136" s="192">
        <f t="shared" si="28"/>
        <v>0</v>
      </c>
      <c r="BJ136" s="19" t="s">
        <v>74</v>
      </c>
      <c r="BK136" s="192">
        <f t="shared" si="29"/>
        <v>0</v>
      </c>
      <c r="BL136" s="19" t="s">
        <v>106</v>
      </c>
      <c r="BM136" s="191" t="s">
        <v>980</v>
      </c>
    </row>
    <row r="137" spans="1:65" s="2" customFormat="1" ht="16.5" customHeight="1">
      <c r="A137" s="36"/>
      <c r="B137" s="37"/>
      <c r="C137" s="180" t="s">
        <v>69</v>
      </c>
      <c r="D137" s="180" t="s">
        <v>146</v>
      </c>
      <c r="E137" s="181" t="s">
        <v>4390</v>
      </c>
      <c r="F137" s="182" t="s">
        <v>4391</v>
      </c>
      <c r="G137" s="183" t="s">
        <v>1922</v>
      </c>
      <c r="H137" s="184">
        <v>4</v>
      </c>
      <c r="I137" s="185"/>
      <c r="J137" s="186">
        <f t="shared" si="20"/>
        <v>0</v>
      </c>
      <c r="K137" s="182" t="s">
        <v>4334</v>
      </c>
      <c r="L137" s="41"/>
      <c r="M137" s="187" t="s">
        <v>19</v>
      </c>
      <c r="N137" s="188" t="s">
        <v>40</v>
      </c>
      <c r="O137" s="66"/>
      <c r="P137" s="189">
        <f t="shared" si="21"/>
        <v>0</v>
      </c>
      <c r="Q137" s="189">
        <v>0</v>
      </c>
      <c r="R137" s="189">
        <f t="shared" si="22"/>
        <v>0</v>
      </c>
      <c r="S137" s="189">
        <v>0</v>
      </c>
      <c r="T137" s="190">
        <f t="shared" si="23"/>
        <v>0</v>
      </c>
      <c r="U137" s="36"/>
      <c r="V137" s="36"/>
      <c r="W137" s="36"/>
      <c r="X137" s="36"/>
      <c r="Y137" s="36"/>
      <c r="Z137" s="36"/>
      <c r="AA137" s="36"/>
      <c r="AB137" s="36"/>
      <c r="AC137" s="36"/>
      <c r="AD137" s="36"/>
      <c r="AE137" s="36"/>
      <c r="AR137" s="191" t="s">
        <v>106</v>
      </c>
      <c r="AT137" s="191" t="s">
        <v>146</v>
      </c>
      <c r="AU137" s="191" t="s">
        <v>74</v>
      </c>
      <c r="AY137" s="19" t="s">
        <v>144</v>
      </c>
      <c r="BE137" s="192">
        <f t="shared" si="24"/>
        <v>0</v>
      </c>
      <c r="BF137" s="192">
        <f t="shared" si="25"/>
        <v>0</v>
      </c>
      <c r="BG137" s="192">
        <f t="shared" si="26"/>
        <v>0</v>
      </c>
      <c r="BH137" s="192">
        <f t="shared" si="27"/>
        <v>0</v>
      </c>
      <c r="BI137" s="192">
        <f t="shared" si="28"/>
        <v>0</v>
      </c>
      <c r="BJ137" s="19" t="s">
        <v>74</v>
      </c>
      <c r="BK137" s="192">
        <f t="shared" si="29"/>
        <v>0</v>
      </c>
      <c r="BL137" s="19" t="s">
        <v>106</v>
      </c>
      <c r="BM137" s="191" t="s">
        <v>990</v>
      </c>
    </row>
    <row r="138" spans="1:65" s="2" customFormat="1" ht="16.5" customHeight="1">
      <c r="A138" s="36"/>
      <c r="B138" s="37"/>
      <c r="C138" s="180" t="s">
        <v>69</v>
      </c>
      <c r="D138" s="180" t="s">
        <v>146</v>
      </c>
      <c r="E138" s="181" t="s">
        <v>4392</v>
      </c>
      <c r="F138" s="182" t="s">
        <v>4393</v>
      </c>
      <c r="G138" s="183" t="s">
        <v>1922</v>
      </c>
      <c r="H138" s="184">
        <v>1</v>
      </c>
      <c r="I138" s="185"/>
      <c r="J138" s="186">
        <f t="shared" si="20"/>
        <v>0</v>
      </c>
      <c r="K138" s="182" t="s">
        <v>4334</v>
      </c>
      <c r="L138" s="41"/>
      <c r="M138" s="187" t="s">
        <v>19</v>
      </c>
      <c r="N138" s="188" t="s">
        <v>40</v>
      </c>
      <c r="O138" s="66"/>
      <c r="P138" s="189">
        <f t="shared" si="21"/>
        <v>0</v>
      </c>
      <c r="Q138" s="189">
        <v>0</v>
      </c>
      <c r="R138" s="189">
        <f t="shared" si="22"/>
        <v>0</v>
      </c>
      <c r="S138" s="189">
        <v>0</v>
      </c>
      <c r="T138" s="190">
        <f t="shared" si="23"/>
        <v>0</v>
      </c>
      <c r="U138" s="36"/>
      <c r="V138" s="36"/>
      <c r="W138" s="36"/>
      <c r="X138" s="36"/>
      <c r="Y138" s="36"/>
      <c r="Z138" s="36"/>
      <c r="AA138" s="36"/>
      <c r="AB138" s="36"/>
      <c r="AC138" s="36"/>
      <c r="AD138" s="36"/>
      <c r="AE138" s="36"/>
      <c r="AR138" s="191" t="s">
        <v>106</v>
      </c>
      <c r="AT138" s="191" t="s">
        <v>146</v>
      </c>
      <c r="AU138" s="191" t="s">
        <v>74</v>
      </c>
      <c r="AY138" s="19" t="s">
        <v>144</v>
      </c>
      <c r="BE138" s="192">
        <f t="shared" si="24"/>
        <v>0</v>
      </c>
      <c r="BF138" s="192">
        <f t="shared" si="25"/>
        <v>0</v>
      </c>
      <c r="BG138" s="192">
        <f t="shared" si="26"/>
        <v>0</v>
      </c>
      <c r="BH138" s="192">
        <f t="shared" si="27"/>
        <v>0</v>
      </c>
      <c r="BI138" s="192">
        <f t="shared" si="28"/>
        <v>0</v>
      </c>
      <c r="BJ138" s="19" t="s">
        <v>74</v>
      </c>
      <c r="BK138" s="192">
        <f t="shared" si="29"/>
        <v>0</v>
      </c>
      <c r="BL138" s="19" t="s">
        <v>106</v>
      </c>
      <c r="BM138" s="191" t="s">
        <v>1005</v>
      </c>
    </row>
    <row r="139" spans="1:65" s="2" customFormat="1" ht="16.5" customHeight="1">
      <c r="A139" s="36"/>
      <c r="B139" s="37"/>
      <c r="C139" s="180" t="s">
        <v>69</v>
      </c>
      <c r="D139" s="180" t="s">
        <v>146</v>
      </c>
      <c r="E139" s="181" t="s">
        <v>4394</v>
      </c>
      <c r="F139" s="182" t="s">
        <v>4395</v>
      </c>
      <c r="G139" s="183" t="s">
        <v>1922</v>
      </c>
      <c r="H139" s="184">
        <v>3</v>
      </c>
      <c r="I139" s="185"/>
      <c r="J139" s="186">
        <f t="shared" si="20"/>
        <v>0</v>
      </c>
      <c r="K139" s="182" t="s">
        <v>4334</v>
      </c>
      <c r="L139" s="41"/>
      <c r="M139" s="187" t="s">
        <v>19</v>
      </c>
      <c r="N139" s="188" t="s">
        <v>40</v>
      </c>
      <c r="O139" s="66"/>
      <c r="P139" s="189">
        <f t="shared" si="21"/>
        <v>0</v>
      </c>
      <c r="Q139" s="189">
        <v>0</v>
      </c>
      <c r="R139" s="189">
        <f t="shared" si="22"/>
        <v>0</v>
      </c>
      <c r="S139" s="189">
        <v>0</v>
      </c>
      <c r="T139" s="190">
        <f t="shared" si="23"/>
        <v>0</v>
      </c>
      <c r="U139" s="36"/>
      <c r="V139" s="36"/>
      <c r="W139" s="36"/>
      <c r="X139" s="36"/>
      <c r="Y139" s="36"/>
      <c r="Z139" s="36"/>
      <c r="AA139" s="36"/>
      <c r="AB139" s="36"/>
      <c r="AC139" s="36"/>
      <c r="AD139" s="36"/>
      <c r="AE139" s="36"/>
      <c r="AR139" s="191" t="s">
        <v>106</v>
      </c>
      <c r="AT139" s="191" t="s">
        <v>146</v>
      </c>
      <c r="AU139" s="191" t="s">
        <v>74</v>
      </c>
      <c r="AY139" s="19" t="s">
        <v>144</v>
      </c>
      <c r="BE139" s="192">
        <f t="shared" si="24"/>
        <v>0</v>
      </c>
      <c r="BF139" s="192">
        <f t="shared" si="25"/>
        <v>0</v>
      </c>
      <c r="BG139" s="192">
        <f t="shared" si="26"/>
        <v>0</v>
      </c>
      <c r="BH139" s="192">
        <f t="shared" si="27"/>
        <v>0</v>
      </c>
      <c r="BI139" s="192">
        <f t="shared" si="28"/>
        <v>0</v>
      </c>
      <c r="BJ139" s="19" t="s">
        <v>74</v>
      </c>
      <c r="BK139" s="192">
        <f t="shared" si="29"/>
        <v>0</v>
      </c>
      <c r="BL139" s="19" t="s">
        <v>106</v>
      </c>
      <c r="BM139" s="191" t="s">
        <v>1017</v>
      </c>
    </row>
    <row r="140" spans="1:65" s="2" customFormat="1" ht="16.5" customHeight="1">
      <c r="A140" s="36"/>
      <c r="B140" s="37"/>
      <c r="C140" s="180" t="s">
        <v>69</v>
      </c>
      <c r="D140" s="180" t="s">
        <v>146</v>
      </c>
      <c r="E140" s="181" t="s">
        <v>4396</v>
      </c>
      <c r="F140" s="182" t="s">
        <v>4397</v>
      </c>
      <c r="G140" s="183" t="s">
        <v>1922</v>
      </c>
      <c r="H140" s="184">
        <v>1</v>
      </c>
      <c r="I140" s="185"/>
      <c r="J140" s="186">
        <f t="shared" si="20"/>
        <v>0</v>
      </c>
      <c r="K140" s="182" t="s">
        <v>4334</v>
      </c>
      <c r="L140" s="41"/>
      <c r="M140" s="187" t="s">
        <v>19</v>
      </c>
      <c r="N140" s="188" t="s">
        <v>40</v>
      </c>
      <c r="O140" s="66"/>
      <c r="P140" s="189">
        <f t="shared" si="21"/>
        <v>0</v>
      </c>
      <c r="Q140" s="189">
        <v>0</v>
      </c>
      <c r="R140" s="189">
        <f t="shared" si="22"/>
        <v>0</v>
      </c>
      <c r="S140" s="189">
        <v>0</v>
      </c>
      <c r="T140" s="190">
        <f t="shared" si="23"/>
        <v>0</v>
      </c>
      <c r="U140" s="36"/>
      <c r="V140" s="36"/>
      <c r="W140" s="36"/>
      <c r="X140" s="36"/>
      <c r="Y140" s="36"/>
      <c r="Z140" s="36"/>
      <c r="AA140" s="36"/>
      <c r="AB140" s="36"/>
      <c r="AC140" s="36"/>
      <c r="AD140" s="36"/>
      <c r="AE140" s="36"/>
      <c r="AR140" s="191" t="s">
        <v>106</v>
      </c>
      <c r="AT140" s="191" t="s">
        <v>146</v>
      </c>
      <c r="AU140" s="191" t="s">
        <v>74</v>
      </c>
      <c r="AY140" s="19" t="s">
        <v>144</v>
      </c>
      <c r="BE140" s="192">
        <f t="shared" si="24"/>
        <v>0</v>
      </c>
      <c r="BF140" s="192">
        <f t="shared" si="25"/>
        <v>0</v>
      </c>
      <c r="BG140" s="192">
        <f t="shared" si="26"/>
        <v>0</v>
      </c>
      <c r="BH140" s="192">
        <f t="shared" si="27"/>
        <v>0</v>
      </c>
      <c r="BI140" s="192">
        <f t="shared" si="28"/>
        <v>0</v>
      </c>
      <c r="BJ140" s="19" t="s">
        <v>74</v>
      </c>
      <c r="BK140" s="192">
        <f t="shared" si="29"/>
        <v>0</v>
      </c>
      <c r="BL140" s="19" t="s">
        <v>106</v>
      </c>
      <c r="BM140" s="191" t="s">
        <v>1029</v>
      </c>
    </row>
    <row r="141" spans="1:65" s="2" customFormat="1" ht="16.5" customHeight="1">
      <c r="A141" s="36"/>
      <c r="B141" s="37"/>
      <c r="C141" s="180" t="s">
        <v>69</v>
      </c>
      <c r="D141" s="180" t="s">
        <v>146</v>
      </c>
      <c r="E141" s="181" t="s">
        <v>4398</v>
      </c>
      <c r="F141" s="182" t="s">
        <v>4399</v>
      </c>
      <c r="G141" s="183" t="s">
        <v>1922</v>
      </c>
      <c r="H141" s="184">
        <v>1</v>
      </c>
      <c r="I141" s="185"/>
      <c r="J141" s="186">
        <f t="shared" si="20"/>
        <v>0</v>
      </c>
      <c r="K141" s="182" t="s">
        <v>4334</v>
      </c>
      <c r="L141" s="41"/>
      <c r="M141" s="187" t="s">
        <v>19</v>
      </c>
      <c r="N141" s="188" t="s">
        <v>40</v>
      </c>
      <c r="O141" s="66"/>
      <c r="P141" s="189">
        <f t="shared" si="21"/>
        <v>0</v>
      </c>
      <c r="Q141" s="189">
        <v>0</v>
      </c>
      <c r="R141" s="189">
        <f t="shared" si="22"/>
        <v>0</v>
      </c>
      <c r="S141" s="189">
        <v>0</v>
      </c>
      <c r="T141" s="190">
        <f t="shared" si="23"/>
        <v>0</v>
      </c>
      <c r="U141" s="36"/>
      <c r="V141" s="36"/>
      <c r="W141" s="36"/>
      <c r="X141" s="36"/>
      <c r="Y141" s="36"/>
      <c r="Z141" s="36"/>
      <c r="AA141" s="36"/>
      <c r="AB141" s="36"/>
      <c r="AC141" s="36"/>
      <c r="AD141" s="36"/>
      <c r="AE141" s="36"/>
      <c r="AR141" s="191" t="s">
        <v>106</v>
      </c>
      <c r="AT141" s="191" t="s">
        <v>146</v>
      </c>
      <c r="AU141" s="191" t="s">
        <v>74</v>
      </c>
      <c r="AY141" s="19" t="s">
        <v>144</v>
      </c>
      <c r="BE141" s="192">
        <f t="shared" si="24"/>
        <v>0</v>
      </c>
      <c r="BF141" s="192">
        <f t="shared" si="25"/>
        <v>0</v>
      </c>
      <c r="BG141" s="192">
        <f t="shared" si="26"/>
        <v>0</v>
      </c>
      <c r="BH141" s="192">
        <f t="shared" si="27"/>
        <v>0</v>
      </c>
      <c r="BI141" s="192">
        <f t="shared" si="28"/>
        <v>0</v>
      </c>
      <c r="BJ141" s="19" t="s">
        <v>74</v>
      </c>
      <c r="BK141" s="192">
        <f t="shared" si="29"/>
        <v>0</v>
      </c>
      <c r="BL141" s="19" t="s">
        <v>106</v>
      </c>
      <c r="BM141" s="191" t="s">
        <v>1041</v>
      </c>
    </row>
    <row r="142" spans="1:65" s="2" customFormat="1" ht="16.5" customHeight="1">
      <c r="A142" s="36"/>
      <c r="B142" s="37"/>
      <c r="C142" s="180" t="s">
        <v>69</v>
      </c>
      <c r="D142" s="180" t="s">
        <v>146</v>
      </c>
      <c r="E142" s="181" t="s">
        <v>4400</v>
      </c>
      <c r="F142" s="182" t="s">
        <v>4401</v>
      </c>
      <c r="G142" s="183" t="s">
        <v>1922</v>
      </c>
      <c r="H142" s="184">
        <v>1</v>
      </c>
      <c r="I142" s="185"/>
      <c r="J142" s="186">
        <f t="shared" si="20"/>
        <v>0</v>
      </c>
      <c r="K142" s="182" t="s">
        <v>4334</v>
      </c>
      <c r="L142" s="41"/>
      <c r="M142" s="187" t="s">
        <v>19</v>
      </c>
      <c r="N142" s="188" t="s">
        <v>40</v>
      </c>
      <c r="O142" s="66"/>
      <c r="P142" s="189">
        <f t="shared" si="21"/>
        <v>0</v>
      </c>
      <c r="Q142" s="189">
        <v>0</v>
      </c>
      <c r="R142" s="189">
        <f t="shared" si="22"/>
        <v>0</v>
      </c>
      <c r="S142" s="189">
        <v>0</v>
      </c>
      <c r="T142" s="190">
        <f t="shared" si="23"/>
        <v>0</v>
      </c>
      <c r="U142" s="36"/>
      <c r="V142" s="36"/>
      <c r="W142" s="36"/>
      <c r="X142" s="36"/>
      <c r="Y142" s="36"/>
      <c r="Z142" s="36"/>
      <c r="AA142" s="36"/>
      <c r="AB142" s="36"/>
      <c r="AC142" s="36"/>
      <c r="AD142" s="36"/>
      <c r="AE142" s="36"/>
      <c r="AR142" s="191" t="s">
        <v>106</v>
      </c>
      <c r="AT142" s="191" t="s">
        <v>146</v>
      </c>
      <c r="AU142" s="191" t="s">
        <v>74</v>
      </c>
      <c r="AY142" s="19" t="s">
        <v>144</v>
      </c>
      <c r="BE142" s="192">
        <f t="shared" si="24"/>
        <v>0</v>
      </c>
      <c r="BF142" s="192">
        <f t="shared" si="25"/>
        <v>0</v>
      </c>
      <c r="BG142" s="192">
        <f t="shared" si="26"/>
        <v>0</v>
      </c>
      <c r="BH142" s="192">
        <f t="shared" si="27"/>
        <v>0</v>
      </c>
      <c r="BI142" s="192">
        <f t="shared" si="28"/>
        <v>0</v>
      </c>
      <c r="BJ142" s="19" t="s">
        <v>74</v>
      </c>
      <c r="BK142" s="192">
        <f t="shared" si="29"/>
        <v>0</v>
      </c>
      <c r="BL142" s="19" t="s">
        <v>106</v>
      </c>
      <c r="BM142" s="191" t="s">
        <v>1055</v>
      </c>
    </row>
    <row r="143" spans="1:65" s="2" customFormat="1" ht="16.5" customHeight="1">
      <c r="A143" s="36"/>
      <c r="B143" s="37"/>
      <c r="C143" s="180" t="s">
        <v>69</v>
      </c>
      <c r="D143" s="180" t="s">
        <v>146</v>
      </c>
      <c r="E143" s="181" t="s">
        <v>4402</v>
      </c>
      <c r="F143" s="182" t="s">
        <v>4403</v>
      </c>
      <c r="G143" s="183" t="s">
        <v>1922</v>
      </c>
      <c r="H143" s="184">
        <v>8</v>
      </c>
      <c r="I143" s="185"/>
      <c r="J143" s="186">
        <f t="shared" si="20"/>
        <v>0</v>
      </c>
      <c r="K143" s="182" t="s">
        <v>4334</v>
      </c>
      <c r="L143" s="41"/>
      <c r="M143" s="187" t="s">
        <v>19</v>
      </c>
      <c r="N143" s="188" t="s">
        <v>40</v>
      </c>
      <c r="O143" s="66"/>
      <c r="P143" s="189">
        <f t="shared" si="21"/>
        <v>0</v>
      </c>
      <c r="Q143" s="189">
        <v>0</v>
      </c>
      <c r="R143" s="189">
        <f t="shared" si="22"/>
        <v>0</v>
      </c>
      <c r="S143" s="189">
        <v>0</v>
      </c>
      <c r="T143" s="190">
        <f t="shared" si="23"/>
        <v>0</v>
      </c>
      <c r="U143" s="36"/>
      <c r="V143" s="36"/>
      <c r="W143" s="36"/>
      <c r="X143" s="36"/>
      <c r="Y143" s="36"/>
      <c r="Z143" s="36"/>
      <c r="AA143" s="36"/>
      <c r="AB143" s="36"/>
      <c r="AC143" s="36"/>
      <c r="AD143" s="36"/>
      <c r="AE143" s="36"/>
      <c r="AR143" s="191" t="s">
        <v>106</v>
      </c>
      <c r="AT143" s="191" t="s">
        <v>146</v>
      </c>
      <c r="AU143" s="191" t="s">
        <v>74</v>
      </c>
      <c r="AY143" s="19" t="s">
        <v>144</v>
      </c>
      <c r="BE143" s="192">
        <f t="shared" si="24"/>
        <v>0</v>
      </c>
      <c r="BF143" s="192">
        <f t="shared" si="25"/>
        <v>0</v>
      </c>
      <c r="BG143" s="192">
        <f t="shared" si="26"/>
        <v>0</v>
      </c>
      <c r="BH143" s="192">
        <f t="shared" si="27"/>
        <v>0</v>
      </c>
      <c r="BI143" s="192">
        <f t="shared" si="28"/>
        <v>0</v>
      </c>
      <c r="BJ143" s="19" t="s">
        <v>74</v>
      </c>
      <c r="BK143" s="192">
        <f t="shared" si="29"/>
        <v>0</v>
      </c>
      <c r="BL143" s="19" t="s">
        <v>106</v>
      </c>
      <c r="BM143" s="191" t="s">
        <v>1073</v>
      </c>
    </row>
    <row r="144" spans="1:65" s="2" customFormat="1" ht="16.5" customHeight="1">
      <c r="A144" s="36"/>
      <c r="B144" s="37"/>
      <c r="C144" s="180" t="s">
        <v>69</v>
      </c>
      <c r="D144" s="180" t="s">
        <v>146</v>
      </c>
      <c r="E144" s="181" t="s">
        <v>4404</v>
      </c>
      <c r="F144" s="182" t="s">
        <v>4405</v>
      </c>
      <c r="G144" s="183" t="s">
        <v>1922</v>
      </c>
      <c r="H144" s="184">
        <v>1</v>
      </c>
      <c r="I144" s="185"/>
      <c r="J144" s="186">
        <f t="shared" si="20"/>
        <v>0</v>
      </c>
      <c r="K144" s="182" t="s">
        <v>4334</v>
      </c>
      <c r="L144" s="41"/>
      <c r="M144" s="187" t="s">
        <v>19</v>
      </c>
      <c r="N144" s="188" t="s">
        <v>40</v>
      </c>
      <c r="O144" s="66"/>
      <c r="P144" s="189">
        <f t="shared" si="21"/>
        <v>0</v>
      </c>
      <c r="Q144" s="189">
        <v>0</v>
      </c>
      <c r="R144" s="189">
        <f t="shared" si="22"/>
        <v>0</v>
      </c>
      <c r="S144" s="189">
        <v>0</v>
      </c>
      <c r="T144" s="190">
        <f t="shared" si="23"/>
        <v>0</v>
      </c>
      <c r="U144" s="36"/>
      <c r="V144" s="36"/>
      <c r="W144" s="36"/>
      <c r="X144" s="36"/>
      <c r="Y144" s="36"/>
      <c r="Z144" s="36"/>
      <c r="AA144" s="36"/>
      <c r="AB144" s="36"/>
      <c r="AC144" s="36"/>
      <c r="AD144" s="36"/>
      <c r="AE144" s="36"/>
      <c r="AR144" s="191" t="s">
        <v>106</v>
      </c>
      <c r="AT144" s="191" t="s">
        <v>146</v>
      </c>
      <c r="AU144" s="191" t="s">
        <v>74</v>
      </c>
      <c r="AY144" s="19" t="s">
        <v>144</v>
      </c>
      <c r="BE144" s="192">
        <f t="shared" si="24"/>
        <v>0</v>
      </c>
      <c r="BF144" s="192">
        <f t="shared" si="25"/>
        <v>0</v>
      </c>
      <c r="BG144" s="192">
        <f t="shared" si="26"/>
        <v>0</v>
      </c>
      <c r="BH144" s="192">
        <f t="shared" si="27"/>
        <v>0</v>
      </c>
      <c r="BI144" s="192">
        <f t="shared" si="28"/>
        <v>0</v>
      </c>
      <c r="BJ144" s="19" t="s">
        <v>74</v>
      </c>
      <c r="BK144" s="192">
        <f t="shared" si="29"/>
        <v>0</v>
      </c>
      <c r="BL144" s="19" t="s">
        <v>106</v>
      </c>
      <c r="BM144" s="191" t="s">
        <v>1087</v>
      </c>
    </row>
    <row r="145" spans="1:65" s="2" customFormat="1" ht="16.5" customHeight="1">
      <c r="A145" s="36"/>
      <c r="B145" s="37"/>
      <c r="C145" s="180" t="s">
        <v>69</v>
      </c>
      <c r="D145" s="180" t="s">
        <v>146</v>
      </c>
      <c r="E145" s="181" t="s">
        <v>4406</v>
      </c>
      <c r="F145" s="182" t="s">
        <v>4407</v>
      </c>
      <c r="G145" s="183" t="s">
        <v>1922</v>
      </c>
      <c r="H145" s="184">
        <v>1</v>
      </c>
      <c r="I145" s="185"/>
      <c r="J145" s="186">
        <f t="shared" si="20"/>
        <v>0</v>
      </c>
      <c r="K145" s="182" t="s">
        <v>4334</v>
      </c>
      <c r="L145" s="41"/>
      <c r="M145" s="187" t="s">
        <v>19</v>
      </c>
      <c r="N145" s="188" t="s">
        <v>40</v>
      </c>
      <c r="O145" s="66"/>
      <c r="P145" s="189">
        <f t="shared" si="21"/>
        <v>0</v>
      </c>
      <c r="Q145" s="189">
        <v>0</v>
      </c>
      <c r="R145" s="189">
        <f t="shared" si="22"/>
        <v>0</v>
      </c>
      <c r="S145" s="189">
        <v>0</v>
      </c>
      <c r="T145" s="190">
        <f t="shared" si="23"/>
        <v>0</v>
      </c>
      <c r="U145" s="36"/>
      <c r="V145" s="36"/>
      <c r="W145" s="36"/>
      <c r="X145" s="36"/>
      <c r="Y145" s="36"/>
      <c r="Z145" s="36"/>
      <c r="AA145" s="36"/>
      <c r="AB145" s="36"/>
      <c r="AC145" s="36"/>
      <c r="AD145" s="36"/>
      <c r="AE145" s="36"/>
      <c r="AR145" s="191" t="s">
        <v>106</v>
      </c>
      <c r="AT145" s="191" t="s">
        <v>146</v>
      </c>
      <c r="AU145" s="191" t="s">
        <v>74</v>
      </c>
      <c r="AY145" s="19" t="s">
        <v>144</v>
      </c>
      <c r="BE145" s="192">
        <f t="shared" si="24"/>
        <v>0</v>
      </c>
      <c r="BF145" s="192">
        <f t="shared" si="25"/>
        <v>0</v>
      </c>
      <c r="BG145" s="192">
        <f t="shared" si="26"/>
        <v>0</v>
      </c>
      <c r="BH145" s="192">
        <f t="shared" si="27"/>
        <v>0</v>
      </c>
      <c r="BI145" s="192">
        <f t="shared" si="28"/>
        <v>0</v>
      </c>
      <c r="BJ145" s="19" t="s">
        <v>74</v>
      </c>
      <c r="BK145" s="192">
        <f t="shared" si="29"/>
        <v>0</v>
      </c>
      <c r="BL145" s="19" t="s">
        <v>106</v>
      </c>
      <c r="BM145" s="191" t="s">
        <v>1106</v>
      </c>
    </row>
    <row r="146" spans="1:65" s="2" customFormat="1" ht="16.5" customHeight="1">
      <c r="A146" s="36"/>
      <c r="B146" s="37"/>
      <c r="C146" s="180" t="s">
        <v>69</v>
      </c>
      <c r="D146" s="180" t="s">
        <v>146</v>
      </c>
      <c r="E146" s="181" t="s">
        <v>4408</v>
      </c>
      <c r="F146" s="182" t="s">
        <v>4409</v>
      </c>
      <c r="G146" s="183" t="s">
        <v>1922</v>
      </c>
      <c r="H146" s="184">
        <v>1</v>
      </c>
      <c r="I146" s="185"/>
      <c r="J146" s="186">
        <f t="shared" si="20"/>
        <v>0</v>
      </c>
      <c r="K146" s="182" t="s">
        <v>4334</v>
      </c>
      <c r="L146" s="41"/>
      <c r="M146" s="187" t="s">
        <v>19</v>
      </c>
      <c r="N146" s="188" t="s">
        <v>40</v>
      </c>
      <c r="O146" s="66"/>
      <c r="P146" s="189">
        <f t="shared" si="21"/>
        <v>0</v>
      </c>
      <c r="Q146" s="189">
        <v>0</v>
      </c>
      <c r="R146" s="189">
        <f t="shared" si="22"/>
        <v>0</v>
      </c>
      <c r="S146" s="189">
        <v>0</v>
      </c>
      <c r="T146" s="190">
        <f t="shared" si="23"/>
        <v>0</v>
      </c>
      <c r="U146" s="36"/>
      <c r="V146" s="36"/>
      <c r="W146" s="36"/>
      <c r="X146" s="36"/>
      <c r="Y146" s="36"/>
      <c r="Z146" s="36"/>
      <c r="AA146" s="36"/>
      <c r="AB146" s="36"/>
      <c r="AC146" s="36"/>
      <c r="AD146" s="36"/>
      <c r="AE146" s="36"/>
      <c r="AR146" s="191" t="s">
        <v>106</v>
      </c>
      <c r="AT146" s="191" t="s">
        <v>146</v>
      </c>
      <c r="AU146" s="191" t="s">
        <v>74</v>
      </c>
      <c r="AY146" s="19" t="s">
        <v>144</v>
      </c>
      <c r="BE146" s="192">
        <f t="shared" si="24"/>
        <v>0</v>
      </c>
      <c r="BF146" s="192">
        <f t="shared" si="25"/>
        <v>0</v>
      </c>
      <c r="BG146" s="192">
        <f t="shared" si="26"/>
        <v>0</v>
      </c>
      <c r="BH146" s="192">
        <f t="shared" si="27"/>
        <v>0</v>
      </c>
      <c r="BI146" s="192">
        <f t="shared" si="28"/>
        <v>0</v>
      </c>
      <c r="BJ146" s="19" t="s">
        <v>74</v>
      </c>
      <c r="BK146" s="192">
        <f t="shared" si="29"/>
        <v>0</v>
      </c>
      <c r="BL146" s="19" t="s">
        <v>106</v>
      </c>
      <c r="BM146" s="191" t="s">
        <v>1118</v>
      </c>
    </row>
    <row r="147" spans="1:65" s="2" customFormat="1" ht="16.5" customHeight="1">
      <c r="A147" s="36"/>
      <c r="B147" s="37"/>
      <c r="C147" s="180" t="s">
        <v>69</v>
      </c>
      <c r="D147" s="180" t="s">
        <v>146</v>
      </c>
      <c r="E147" s="181" t="s">
        <v>4410</v>
      </c>
      <c r="F147" s="182" t="s">
        <v>4411</v>
      </c>
      <c r="G147" s="183" t="s">
        <v>1922</v>
      </c>
      <c r="H147" s="184">
        <v>1</v>
      </c>
      <c r="I147" s="185"/>
      <c r="J147" s="186">
        <f t="shared" si="20"/>
        <v>0</v>
      </c>
      <c r="K147" s="182" t="s">
        <v>4334</v>
      </c>
      <c r="L147" s="41"/>
      <c r="M147" s="187" t="s">
        <v>19</v>
      </c>
      <c r="N147" s="188" t="s">
        <v>40</v>
      </c>
      <c r="O147" s="66"/>
      <c r="P147" s="189">
        <f t="shared" si="21"/>
        <v>0</v>
      </c>
      <c r="Q147" s="189">
        <v>0</v>
      </c>
      <c r="R147" s="189">
        <f t="shared" si="22"/>
        <v>0</v>
      </c>
      <c r="S147" s="189">
        <v>0</v>
      </c>
      <c r="T147" s="190">
        <f t="shared" si="23"/>
        <v>0</v>
      </c>
      <c r="U147" s="36"/>
      <c r="V147" s="36"/>
      <c r="W147" s="36"/>
      <c r="X147" s="36"/>
      <c r="Y147" s="36"/>
      <c r="Z147" s="36"/>
      <c r="AA147" s="36"/>
      <c r="AB147" s="36"/>
      <c r="AC147" s="36"/>
      <c r="AD147" s="36"/>
      <c r="AE147" s="36"/>
      <c r="AR147" s="191" t="s">
        <v>106</v>
      </c>
      <c r="AT147" s="191" t="s">
        <v>146</v>
      </c>
      <c r="AU147" s="191" t="s">
        <v>74</v>
      </c>
      <c r="AY147" s="19" t="s">
        <v>144</v>
      </c>
      <c r="BE147" s="192">
        <f t="shared" si="24"/>
        <v>0</v>
      </c>
      <c r="BF147" s="192">
        <f t="shared" si="25"/>
        <v>0</v>
      </c>
      <c r="BG147" s="192">
        <f t="shared" si="26"/>
        <v>0</v>
      </c>
      <c r="BH147" s="192">
        <f t="shared" si="27"/>
        <v>0</v>
      </c>
      <c r="BI147" s="192">
        <f t="shared" si="28"/>
        <v>0</v>
      </c>
      <c r="BJ147" s="19" t="s">
        <v>74</v>
      </c>
      <c r="BK147" s="192">
        <f t="shared" si="29"/>
        <v>0</v>
      </c>
      <c r="BL147" s="19" t="s">
        <v>106</v>
      </c>
      <c r="BM147" s="191" t="s">
        <v>1130</v>
      </c>
    </row>
    <row r="148" spans="1:65" s="2" customFormat="1" ht="16.5" customHeight="1">
      <c r="A148" s="36"/>
      <c r="B148" s="37"/>
      <c r="C148" s="180" t="s">
        <v>69</v>
      </c>
      <c r="D148" s="180" t="s">
        <v>146</v>
      </c>
      <c r="E148" s="181" t="s">
        <v>4412</v>
      </c>
      <c r="F148" s="182" t="s">
        <v>4413</v>
      </c>
      <c r="G148" s="183" t="s">
        <v>1916</v>
      </c>
      <c r="H148" s="184">
        <v>1</v>
      </c>
      <c r="I148" s="185"/>
      <c r="J148" s="186">
        <f t="shared" si="20"/>
        <v>0</v>
      </c>
      <c r="K148" s="182" t="s">
        <v>4334</v>
      </c>
      <c r="L148" s="41"/>
      <c r="M148" s="187" t="s">
        <v>19</v>
      </c>
      <c r="N148" s="188" t="s">
        <v>40</v>
      </c>
      <c r="O148" s="66"/>
      <c r="P148" s="189">
        <f t="shared" si="21"/>
        <v>0</v>
      </c>
      <c r="Q148" s="189">
        <v>0</v>
      </c>
      <c r="R148" s="189">
        <f t="shared" si="22"/>
        <v>0</v>
      </c>
      <c r="S148" s="189">
        <v>0</v>
      </c>
      <c r="T148" s="190">
        <f t="shared" si="23"/>
        <v>0</v>
      </c>
      <c r="U148" s="36"/>
      <c r="V148" s="36"/>
      <c r="W148" s="36"/>
      <c r="X148" s="36"/>
      <c r="Y148" s="36"/>
      <c r="Z148" s="36"/>
      <c r="AA148" s="36"/>
      <c r="AB148" s="36"/>
      <c r="AC148" s="36"/>
      <c r="AD148" s="36"/>
      <c r="AE148" s="36"/>
      <c r="AR148" s="191" t="s">
        <v>106</v>
      </c>
      <c r="AT148" s="191" t="s">
        <v>146</v>
      </c>
      <c r="AU148" s="191" t="s">
        <v>74</v>
      </c>
      <c r="AY148" s="19" t="s">
        <v>144</v>
      </c>
      <c r="BE148" s="192">
        <f t="shared" si="24"/>
        <v>0</v>
      </c>
      <c r="BF148" s="192">
        <f t="shared" si="25"/>
        <v>0</v>
      </c>
      <c r="BG148" s="192">
        <f t="shared" si="26"/>
        <v>0</v>
      </c>
      <c r="BH148" s="192">
        <f t="shared" si="27"/>
        <v>0</v>
      </c>
      <c r="BI148" s="192">
        <f t="shared" si="28"/>
        <v>0</v>
      </c>
      <c r="BJ148" s="19" t="s">
        <v>74</v>
      </c>
      <c r="BK148" s="192">
        <f t="shared" si="29"/>
        <v>0</v>
      </c>
      <c r="BL148" s="19" t="s">
        <v>106</v>
      </c>
      <c r="BM148" s="191" t="s">
        <v>1372</v>
      </c>
    </row>
    <row r="149" spans="1:65" s="2" customFormat="1" ht="16.5" customHeight="1">
      <c r="A149" s="36"/>
      <c r="B149" s="37"/>
      <c r="C149" s="180" t="s">
        <v>69</v>
      </c>
      <c r="D149" s="180" t="s">
        <v>146</v>
      </c>
      <c r="E149" s="181" t="s">
        <v>4414</v>
      </c>
      <c r="F149" s="182" t="s">
        <v>4360</v>
      </c>
      <c r="G149" s="183" t="s">
        <v>1916</v>
      </c>
      <c r="H149" s="184">
        <v>1</v>
      </c>
      <c r="I149" s="185"/>
      <c r="J149" s="186">
        <f t="shared" si="20"/>
        <v>0</v>
      </c>
      <c r="K149" s="182" t="s">
        <v>4334</v>
      </c>
      <c r="L149" s="41"/>
      <c r="M149" s="187" t="s">
        <v>19</v>
      </c>
      <c r="N149" s="188" t="s">
        <v>40</v>
      </c>
      <c r="O149" s="66"/>
      <c r="P149" s="189">
        <f t="shared" si="21"/>
        <v>0</v>
      </c>
      <c r="Q149" s="189">
        <v>0</v>
      </c>
      <c r="R149" s="189">
        <f t="shared" si="22"/>
        <v>0</v>
      </c>
      <c r="S149" s="189">
        <v>0</v>
      </c>
      <c r="T149" s="190">
        <f t="shared" si="23"/>
        <v>0</v>
      </c>
      <c r="U149" s="36"/>
      <c r="V149" s="36"/>
      <c r="W149" s="36"/>
      <c r="X149" s="36"/>
      <c r="Y149" s="36"/>
      <c r="Z149" s="36"/>
      <c r="AA149" s="36"/>
      <c r="AB149" s="36"/>
      <c r="AC149" s="36"/>
      <c r="AD149" s="36"/>
      <c r="AE149" s="36"/>
      <c r="AR149" s="191" t="s">
        <v>106</v>
      </c>
      <c r="AT149" s="191" t="s">
        <v>146</v>
      </c>
      <c r="AU149" s="191" t="s">
        <v>74</v>
      </c>
      <c r="AY149" s="19" t="s">
        <v>144</v>
      </c>
      <c r="BE149" s="192">
        <f t="shared" si="24"/>
        <v>0</v>
      </c>
      <c r="BF149" s="192">
        <f t="shared" si="25"/>
        <v>0</v>
      </c>
      <c r="BG149" s="192">
        <f t="shared" si="26"/>
        <v>0</v>
      </c>
      <c r="BH149" s="192">
        <f t="shared" si="27"/>
        <v>0</v>
      </c>
      <c r="BI149" s="192">
        <f t="shared" si="28"/>
        <v>0</v>
      </c>
      <c r="BJ149" s="19" t="s">
        <v>74</v>
      </c>
      <c r="BK149" s="192">
        <f t="shared" si="29"/>
        <v>0</v>
      </c>
      <c r="BL149" s="19" t="s">
        <v>106</v>
      </c>
      <c r="BM149" s="191" t="s">
        <v>1390</v>
      </c>
    </row>
    <row r="150" spans="1:65" s="12" customFormat="1" ht="25.95" customHeight="1">
      <c r="B150" s="164"/>
      <c r="C150" s="165"/>
      <c r="D150" s="166" t="s">
        <v>68</v>
      </c>
      <c r="E150" s="167" t="s">
        <v>4415</v>
      </c>
      <c r="F150" s="167" t="s">
        <v>4416</v>
      </c>
      <c r="G150" s="165"/>
      <c r="H150" s="165"/>
      <c r="I150" s="168"/>
      <c r="J150" s="169">
        <f>BK150</f>
        <v>0</v>
      </c>
      <c r="K150" s="165"/>
      <c r="L150" s="170"/>
      <c r="M150" s="171"/>
      <c r="N150" s="172"/>
      <c r="O150" s="172"/>
      <c r="P150" s="173">
        <f>SUM(P151:P158)</f>
        <v>0</v>
      </c>
      <c r="Q150" s="172"/>
      <c r="R150" s="173">
        <f>SUM(R151:R158)</f>
        <v>0</v>
      </c>
      <c r="S150" s="172"/>
      <c r="T150" s="174">
        <f>SUM(T151:T158)</f>
        <v>0</v>
      </c>
      <c r="AR150" s="175" t="s">
        <v>74</v>
      </c>
      <c r="AT150" s="176" t="s">
        <v>68</v>
      </c>
      <c r="AU150" s="176" t="s">
        <v>69</v>
      </c>
      <c r="AY150" s="175" t="s">
        <v>144</v>
      </c>
      <c r="BK150" s="177">
        <f>SUM(BK151:BK158)</f>
        <v>0</v>
      </c>
    </row>
    <row r="151" spans="1:65" s="2" customFormat="1" ht="16.5" customHeight="1">
      <c r="A151" s="36"/>
      <c r="B151" s="37"/>
      <c r="C151" s="180" t="s">
        <v>69</v>
      </c>
      <c r="D151" s="180" t="s">
        <v>146</v>
      </c>
      <c r="E151" s="181" t="s">
        <v>4417</v>
      </c>
      <c r="F151" s="182" t="s">
        <v>4368</v>
      </c>
      <c r="G151" s="183" t="s">
        <v>1922</v>
      </c>
      <c r="H151" s="184">
        <v>1</v>
      </c>
      <c r="I151" s="185"/>
      <c r="J151" s="186">
        <f>ROUND(I151*H151,2)</f>
        <v>0</v>
      </c>
      <c r="K151" s="182" t="s">
        <v>4334</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1404</v>
      </c>
    </row>
    <row r="152" spans="1:65" s="2" customFormat="1" ht="19.2">
      <c r="A152" s="36"/>
      <c r="B152" s="37"/>
      <c r="C152" s="38"/>
      <c r="D152" s="200" t="s">
        <v>4335</v>
      </c>
      <c r="E152" s="38"/>
      <c r="F152" s="261" t="s">
        <v>4369</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4335</v>
      </c>
      <c r="AU152" s="19" t="s">
        <v>74</v>
      </c>
    </row>
    <row r="153" spans="1:65" s="2" customFormat="1" ht="16.5" customHeight="1">
      <c r="A153" s="36"/>
      <c r="B153" s="37"/>
      <c r="C153" s="180" t="s">
        <v>69</v>
      </c>
      <c r="D153" s="180" t="s">
        <v>146</v>
      </c>
      <c r="E153" s="181" t="s">
        <v>4418</v>
      </c>
      <c r="F153" s="182" t="s">
        <v>4419</v>
      </c>
      <c r="G153" s="183" t="s">
        <v>1922</v>
      </c>
      <c r="H153" s="184">
        <v>1</v>
      </c>
      <c r="I153" s="185"/>
      <c r="J153" s="186">
        <f>ROUND(I153*H153,2)</f>
        <v>0</v>
      </c>
      <c r="K153" s="182" t="s">
        <v>4334</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1417</v>
      </c>
    </row>
    <row r="154" spans="1:65" s="2" customFormat="1" ht="16.5" customHeight="1">
      <c r="A154" s="36"/>
      <c r="B154" s="37"/>
      <c r="C154" s="180" t="s">
        <v>69</v>
      </c>
      <c r="D154" s="180" t="s">
        <v>146</v>
      </c>
      <c r="E154" s="181" t="s">
        <v>4420</v>
      </c>
      <c r="F154" s="182" t="s">
        <v>4421</v>
      </c>
      <c r="G154" s="183" t="s">
        <v>1922</v>
      </c>
      <c r="H154" s="184">
        <v>1</v>
      </c>
      <c r="I154" s="185"/>
      <c r="J154" s="186">
        <f>ROUND(I154*H154,2)</f>
        <v>0</v>
      </c>
      <c r="K154" s="182" t="s">
        <v>4334</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74</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1431</v>
      </c>
    </row>
    <row r="155" spans="1:65" s="2" customFormat="1" ht="16.5" customHeight="1">
      <c r="A155" s="36"/>
      <c r="B155" s="37"/>
      <c r="C155" s="180" t="s">
        <v>69</v>
      </c>
      <c r="D155" s="180" t="s">
        <v>146</v>
      </c>
      <c r="E155" s="181" t="s">
        <v>4422</v>
      </c>
      <c r="F155" s="182" t="s">
        <v>4413</v>
      </c>
      <c r="G155" s="183" t="s">
        <v>1916</v>
      </c>
      <c r="H155" s="184">
        <v>1</v>
      </c>
      <c r="I155" s="185"/>
      <c r="J155" s="186">
        <f>ROUND(I155*H155,2)</f>
        <v>0</v>
      </c>
      <c r="K155" s="182" t="s">
        <v>4334</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74</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866</v>
      </c>
    </row>
    <row r="156" spans="1:65" s="2" customFormat="1" ht="16.5" customHeight="1">
      <c r="A156" s="36"/>
      <c r="B156" s="37"/>
      <c r="C156" s="180" t="s">
        <v>69</v>
      </c>
      <c r="D156" s="180" t="s">
        <v>146</v>
      </c>
      <c r="E156" s="181" t="s">
        <v>4423</v>
      </c>
      <c r="F156" s="182" t="s">
        <v>4360</v>
      </c>
      <c r="G156" s="183" t="s">
        <v>1916</v>
      </c>
      <c r="H156" s="184">
        <v>1</v>
      </c>
      <c r="I156" s="185"/>
      <c r="J156" s="186">
        <f>ROUND(I156*H156,2)</f>
        <v>0</v>
      </c>
      <c r="K156" s="182" t="s">
        <v>4334</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74</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1482</v>
      </c>
    </row>
    <row r="157" spans="1:65" s="2" customFormat="1" ht="16.5" customHeight="1">
      <c r="A157" s="36"/>
      <c r="B157" s="37"/>
      <c r="C157" s="180" t="s">
        <v>181</v>
      </c>
      <c r="D157" s="180" t="s">
        <v>146</v>
      </c>
      <c r="E157" s="181" t="s">
        <v>4424</v>
      </c>
      <c r="F157" s="182" t="s">
        <v>4425</v>
      </c>
      <c r="G157" s="183" t="s">
        <v>1922</v>
      </c>
      <c r="H157" s="184">
        <v>1</v>
      </c>
      <c r="I157" s="185"/>
      <c r="J157" s="186">
        <f>ROUND(I157*H157,2)</f>
        <v>0</v>
      </c>
      <c r="K157" s="182" t="s">
        <v>4334</v>
      </c>
      <c r="L157" s="41"/>
      <c r="M157" s="187" t="s">
        <v>19</v>
      </c>
      <c r="N157" s="188" t="s">
        <v>40</v>
      </c>
      <c r="O157" s="66"/>
      <c r="P157" s="189">
        <f>O157*H157</f>
        <v>0</v>
      </c>
      <c r="Q157" s="189">
        <v>0</v>
      </c>
      <c r="R157" s="189">
        <f>Q157*H157</f>
        <v>0</v>
      </c>
      <c r="S157" s="189">
        <v>0</v>
      </c>
      <c r="T157" s="190">
        <f>S157*H157</f>
        <v>0</v>
      </c>
      <c r="U157" s="36"/>
      <c r="V157" s="36"/>
      <c r="W157" s="36"/>
      <c r="X157" s="36"/>
      <c r="Y157" s="36"/>
      <c r="Z157" s="36"/>
      <c r="AA157" s="36"/>
      <c r="AB157" s="36"/>
      <c r="AC157" s="36"/>
      <c r="AD157" s="36"/>
      <c r="AE157" s="36"/>
      <c r="AR157" s="191" t="s">
        <v>106</v>
      </c>
      <c r="AT157" s="191" t="s">
        <v>146</v>
      </c>
      <c r="AU157" s="191" t="s">
        <v>74</v>
      </c>
      <c r="AY157" s="19" t="s">
        <v>144</v>
      </c>
      <c r="BE157" s="192">
        <f>IF(N157="základní",J157,0)</f>
        <v>0</v>
      </c>
      <c r="BF157" s="192">
        <f>IF(N157="snížená",J157,0)</f>
        <v>0</v>
      </c>
      <c r="BG157" s="192">
        <f>IF(N157="zákl. přenesená",J157,0)</f>
        <v>0</v>
      </c>
      <c r="BH157" s="192">
        <f>IF(N157="sníž. přenesená",J157,0)</f>
        <v>0</v>
      </c>
      <c r="BI157" s="192">
        <f>IF(N157="nulová",J157,0)</f>
        <v>0</v>
      </c>
      <c r="BJ157" s="19" t="s">
        <v>74</v>
      </c>
      <c r="BK157" s="192">
        <f>ROUND(I157*H157,2)</f>
        <v>0</v>
      </c>
      <c r="BL157" s="19" t="s">
        <v>106</v>
      </c>
      <c r="BM157" s="191" t="s">
        <v>1492</v>
      </c>
    </row>
    <row r="158" spans="1:65" s="2" customFormat="1" ht="19.2">
      <c r="A158" s="36"/>
      <c r="B158" s="37"/>
      <c r="C158" s="38"/>
      <c r="D158" s="200" t="s">
        <v>4335</v>
      </c>
      <c r="E158" s="38"/>
      <c r="F158" s="261" t="s">
        <v>4426</v>
      </c>
      <c r="G158" s="38"/>
      <c r="H158" s="38"/>
      <c r="I158" s="195"/>
      <c r="J158" s="38"/>
      <c r="K158" s="38"/>
      <c r="L158" s="41"/>
      <c r="M158" s="196"/>
      <c r="N158" s="197"/>
      <c r="O158" s="66"/>
      <c r="P158" s="66"/>
      <c r="Q158" s="66"/>
      <c r="R158" s="66"/>
      <c r="S158" s="66"/>
      <c r="T158" s="67"/>
      <c r="U158" s="36"/>
      <c r="V158" s="36"/>
      <c r="W158" s="36"/>
      <c r="X158" s="36"/>
      <c r="Y158" s="36"/>
      <c r="Z158" s="36"/>
      <c r="AA158" s="36"/>
      <c r="AB158" s="36"/>
      <c r="AC158" s="36"/>
      <c r="AD158" s="36"/>
      <c r="AE158" s="36"/>
      <c r="AT158" s="19" t="s">
        <v>4335</v>
      </c>
      <c r="AU158" s="19" t="s">
        <v>74</v>
      </c>
    </row>
    <row r="159" spans="1:65" s="12" customFormat="1" ht="25.95" customHeight="1">
      <c r="B159" s="164"/>
      <c r="C159" s="165"/>
      <c r="D159" s="166" t="s">
        <v>68</v>
      </c>
      <c r="E159" s="167" t="s">
        <v>4427</v>
      </c>
      <c r="F159" s="167" t="s">
        <v>4428</v>
      </c>
      <c r="G159" s="165"/>
      <c r="H159" s="165"/>
      <c r="I159" s="168"/>
      <c r="J159" s="169">
        <f>BK159</f>
        <v>0</v>
      </c>
      <c r="K159" s="165"/>
      <c r="L159" s="170"/>
      <c r="M159" s="171"/>
      <c r="N159" s="172"/>
      <c r="O159" s="172"/>
      <c r="P159" s="173">
        <f>SUM(P160:P185)</f>
        <v>0</v>
      </c>
      <c r="Q159" s="172"/>
      <c r="R159" s="173">
        <f>SUM(R160:R185)</f>
        <v>0</v>
      </c>
      <c r="S159" s="172"/>
      <c r="T159" s="174">
        <f>SUM(T160:T185)</f>
        <v>0</v>
      </c>
      <c r="AR159" s="175" t="s">
        <v>74</v>
      </c>
      <c r="AT159" s="176" t="s">
        <v>68</v>
      </c>
      <c r="AU159" s="176" t="s">
        <v>69</v>
      </c>
      <c r="AY159" s="175" t="s">
        <v>144</v>
      </c>
      <c r="BK159" s="177">
        <f>SUM(BK160:BK185)</f>
        <v>0</v>
      </c>
    </row>
    <row r="160" spans="1:65" s="2" customFormat="1" ht="16.5" customHeight="1">
      <c r="A160" s="36"/>
      <c r="B160" s="37"/>
      <c r="C160" s="180" t="s">
        <v>69</v>
      </c>
      <c r="D160" s="180" t="s">
        <v>146</v>
      </c>
      <c r="E160" s="181" t="s">
        <v>4429</v>
      </c>
      <c r="F160" s="182" t="s">
        <v>4430</v>
      </c>
      <c r="G160" s="183" t="s">
        <v>1922</v>
      </c>
      <c r="H160" s="184">
        <v>25</v>
      </c>
      <c r="I160" s="185"/>
      <c r="J160" s="186">
        <f>ROUND(I160*H160,2)</f>
        <v>0</v>
      </c>
      <c r="K160" s="182" t="s">
        <v>4334</v>
      </c>
      <c r="L160" s="41"/>
      <c r="M160" s="187" t="s">
        <v>19</v>
      </c>
      <c r="N160" s="188" t="s">
        <v>40</v>
      </c>
      <c r="O160" s="66"/>
      <c r="P160" s="189">
        <f>O160*H160</f>
        <v>0</v>
      </c>
      <c r="Q160" s="189">
        <v>0</v>
      </c>
      <c r="R160" s="189">
        <f>Q160*H160</f>
        <v>0</v>
      </c>
      <c r="S160" s="189">
        <v>0</v>
      </c>
      <c r="T160" s="190">
        <f>S160*H160</f>
        <v>0</v>
      </c>
      <c r="U160" s="36"/>
      <c r="V160" s="36"/>
      <c r="W160" s="36"/>
      <c r="X160" s="36"/>
      <c r="Y160" s="36"/>
      <c r="Z160" s="36"/>
      <c r="AA160" s="36"/>
      <c r="AB160" s="36"/>
      <c r="AC160" s="36"/>
      <c r="AD160" s="36"/>
      <c r="AE160" s="36"/>
      <c r="AR160" s="191" t="s">
        <v>106</v>
      </c>
      <c r="AT160" s="191" t="s">
        <v>146</v>
      </c>
      <c r="AU160" s="191" t="s">
        <v>74</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106</v>
      </c>
      <c r="BM160" s="191" t="s">
        <v>1619</v>
      </c>
    </row>
    <row r="161" spans="1:65" s="2" customFormat="1" ht="28.8">
      <c r="A161" s="36"/>
      <c r="B161" s="37"/>
      <c r="C161" s="38"/>
      <c r="D161" s="200" t="s">
        <v>4335</v>
      </c>
      <c r="E161" s="38"/>
      <c r="F161" s="261" t="s">
        <v>4431</v>
      </c>
      <c r="G161" s="38"/>
      <c r="H161" s="38"/>
      <c r="I161" s="195"/>
      <c r="J161" s="38"/>
      <c r="K161" s="38"/>
      <c r="L161" s="41"/>
      <c r="M161" s="196"/>
      <c r="N161" s="197"/>
      <c r="O161" s="66"/>
      <c r="P161" s="66"/>
      <c r="Q161" s="66"/>
      <c r="R161" s="66"/>
      <c r="S161" s="66"/>
      <c r="T161" s="67"/>
      <c r="U161" s="36"/>
      <c r="V161" s="36"/>
      <c r="W161" s="36"/>
      <c r="X161" s="36"/>
      <c r="Y161" s="36"/>
      <c r="Z161" s="36"/>
      <c r="AA161" s="36"/>
      <c r="AB161" s="36"/>
      <c r="AC161" s="36"/>
      <c r="AD161" s="36"/>
      <c r="AE161" s="36"/>
      <c r="AT161" s="19" t="s">
        <v>4335</v>
      </c>
      <c r="AU161" s="19" t="s">
        <v>74</v>
      </c>
    </row>
    <row r="162" spans="1:65" s="2" customFormat="1" ht="16.5" customHeight="1">
      <c r="A162" s="36"/>
      <c r="B162" s="37"/>
      <c r="C162" s="180" t="s">
        <v>69</v>
      </c>
      <c r="D162" s="180" t="s">
        <v>146</v>
      </c>
      <c r="E162" s="181" t="s">
        <v>4432</v>
      </c>
      <c r="F162" s="182" t="s">
        <v>4433</v>
      </c>
      <c r="G162" s="183" t="s">
        <v>1922</v>
      </c>
      <c r="H162" s="184">
        <v>7</v>
      </c>
      <c r="I162" s="185"/>
      <c r="J162" s="186">
        <f>ROUND(I162*H162,2)</f>
        <v>0</v>
      </c>
      <c r="K162" s="182" t="s">
        <v>4334</v>
      </c>
      <c r="L162" s="41"/>
      <c r="M162" s="187" t="s">
        <v>19</v>
      </c>
      <c r="N162" s="188" t="s">
        <v>40</v>
      </c>
      <c r="O162" s="66"/>
      <c r="P162" s="189">
        <f>O162*H162</f>
        <v>0</v>
      </c>
      <c r="Q162" s="189">
        <v>0</v>
      </c>
      <c r="R162" s="189">
        <f>Q162*H162</f>
        <v>0</v>
      </c>
      <c r="S162" s="189">
        <v>0</v>
      </c>
      <c r="T162" s="190">
        <f>S162*H162</f>
        <v>0</v>
      </c>
      <c r="U162" s="36"/>
      <c r="V162" s="36"/>
      <c r="W162" s="36"/>
      <c r="X162" s="36"/>
      <c r="Y162" s="36"/>
      <c r="Z162" s="36"/>
      <c r="AA162" s="36"/>
      <c r="AB162" s="36"/>
      <c r="AC162" s="36"/>
      <c r="AD162" s="36"/>
      <c r="AE162" s="36"/>
      <c r="AR162" s="191" t="s">
        <v>106</v>
      </c>
      <c r="AT162" s="191" t="s">
        <v>146</v>
      </c>
      <c r="AU162" s="191" t="s">
        <v>74</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1633</v>
      </c>
    </row>
    <row r="163" spans="1:65" s="2" customFormat="1" ht="28.8">
      <c r="A163" s="36"/>
      <c r="B163" s="37"/>
      <c r="C163" s="38"/>
      <c r="D163" s="200" t="s">
        <v>4335</v>
      </c>
      <c r="E163" s="38"/>
      <c r="F163" s="261" t="s">
        <v>4434</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4335</v>
      </c>
      <c r="AU163" s="19" t="s">
        <v>74</v>
      </c>
    </row>
    <row r="164" spans="1:65" s="2" customFormat="1" ht="16.5" customHeight="1">
      <c r="A164" s="36"/>
      <c r="B164" s="37"/>
      <c r="C164" s="180" t="s">
        <v>69</v>
      </c>
      <c r="D164" s="180" t="s">
        <v>146</v>
      </c>
      <c r="E164" s="181" t="s">
        <v>4435</v>
      </c>
      <c r="F164" s="182" t="s">
        <v>4436</v>
      </c>
      <c r="G164" s="183" t="s">
        <v>1922</v>
      </c>
      <c r="H164" s="184">
        <v>3</v>
      </c>
      <c r="I164" s="185"/>
      <c r="J164" s="186">
        <f>ROUND(I164*H164,2)</f>
        <v>0</v>
      </c>
      <c r="K164" s="182" t="s">
        <v>4334</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106</v>
      </c>
      <c r="AT164" s="191" t="s">
        <v>146</v>
      </c>
      <c r="AU164" s="191" t="s">
        <v>74</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106</v>
      </c>
      <c r="BM164" s="191" t="s">
        <v>1647</v>
      </c>
    </row>
    <row r="165" spans="1:65" s="2" customFormat="1" ht="28.8">
      <c r="A165" s="36"/>
      <c r="B165" s="37"/>
      <c r="C165" s="38"/>
      <c r="D165" s="200" t="s">
        <v>4335</v>
      </c>
      <c r="E165" s="38"/>
      <c r="F165" s="261" t="s">
        <v>4437</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4335</v>
      </c>
      <c r="AU165" s="19" t="s">
        <v>74</v>
      </c>
    </row>
    <row r="166" spans="1:65" s="2" customFormat="1" ht="16.5" customHeight="1">
      <c r="A166" s="36"/>
      <c r="B166" s="37"/>
      <c r="C166" s="180" t="s">
        <v>69</v>
      </c>
      <c r="D166" s="180" t="s">
        <v>146</v>
      </c>
      <c r="E166" s="181" t="s">
        <v>4438</v>
      </c>
      <c r="F166" s="182" t="s">
        <v>4439</v>
      </c>
      <c r="G166" s="183" t="s">
        <v>1922</v>
      </c>
      <c r="H166" s="184">
        <v>2</v>
      </c>
      <c r="I166" s="185"/>
      <c r="J166" s="186">
        <f>ROUND(I166*H166,2)</f>
        <v>0</v>
      </c>
      <c r="K166" s="182" t="s">
        <v>4334</v>
      </c>
      <c r="L166" s="41"/>
      <c r="M166" s="187" t="s">
        <v>19</v>
      </c>
      <c r="N166" s="188" t="s">
        <v>40</v>
      </c>
      <c r="O166" s="66"/>
      <c r="P166" s="189">
        <f>O166*H166</f>
        <v>0</v>
      </c>
      <c r="Q166" s="189">
        <v>0</v>
      </c>
      <c r="R166" s="189">
        <f>Q166*H166</f>
        <v>0</v>
      </c>
      <c r="S166" s="189">
        <v>0</v>
      </c>
      <c r="T166" s="190">
        <f>S166*H166</f>
        <v>0</v>
      </c>
      <c r="U166" s="36"/>
      <c r="V166" s="36"/>
      <c r="W166" s="36"/>
      <c r="X166" s="36"/>
      <c r="Y166" s="36"/>
      <c r="Z166" s="36"/>
      <c r="AA166" s="36"/>
      <c r="AB166" s="36"/>
      <c r="AC166" s="36"/>
      <c r="AD166" s="36"/>
      <c r="AE166" s="36"/>
      <c r="AR166" s="191" t="s">
        <v>106</v>
      </c>
      <c r="AT166" s="191" t="s">
        <v>146</v>
      </c>
      <c r="AU166" s="191" t="s">
        <v>74</v>
      </c>
      <c r="AY166" s="19" t="s">
        <v>144</v>
      </c>
      <c r="BE166" s="192">
        <f>IF(N166="základní",J166,0)</f>
        <v>0</v>
      </c>
      <c r="BF166" s="192">
        <f>IF(N166="snížená",J166,0)</f>
        <v>0</v>
      </c>
      <c r="BG166" s="192">
        <f>IF(N166="zákl. přenesená",J166,0)</f>
        <v>0</v>
      </c>
      <c r="BH166" s="192">
        <f>IF(N166="sníž. přenesená",J166,0)</f>
        <v>0</v>
      </c>
      <c r="BI166" s="192">
        <f>IF(N166="nulová",J166,0)</f>
        <v>0</v>
      </c>
      <c r="BJ166" s="19" t="s">
        <v>74</v>
      </c>
      <c r="BK166" s="192">
        <f>ROUND(I166*H166,2)</f>
        <v>0</v>
      </c>
      <c r="BL166" s="19" t="s">
        <v>106</v>
      </c>
      <c r="BM166" s="191" t="s">
        <v>1659</v>
      </c>
    </row>
    <row r="167" spans="1:65" s="2" customFormat="1" ht="28.8">
      <c r="A167" s="36"/>
      <c r="B167" s="37"/>
      <c r="C167" s="38"/>
      <c r="D167" s="200" t="s">
        <v>4335</v>
      </c>
      <c r="E167" s="38"/>
      <c r="F167" s="261" t="s">
        <v>4440</v>
      </c>
      <c r="G167" s="38"/>
      <c r="H167" s="38"/>
      <c r="I167" s="195"/>
      <c r="J167" s="38"/>
      <c r="K167" s="38"/>
      <c r="L167" s="41"/>
      <c r="M167" s="196"/>
      <c r="N167" s="197"/>
      <c r="O167" s="66"/>
      <c r="P167" s="66"/>
      <c r="Q167" s="66"/>
      <c r="R167" s="66"/>
      <c r="S167" s="66"/>
      <c r="T167" s="67"/>
      <c r="U167" s="36"/>
      <c r="V167" s="36"/>
      <c r="W167" s="36"/>
      <c r="X167" s="36"/>
      <c r="Y167" s="36"/>
      <c r="Z167" s="36"/>
      <c r="AA167" s="36"/>
      <c r="AB167" s="36"/>
      <c r="AC167" s="36"/>
      <c r="AD167" s="36"/>
      <c r="AE167" s="36"/>
      <c r="AT167" s="19" t="s">
        <v>4335</v>
      </c>
      <c r="AU167" s="19" t="s">
        <v>74</v>
      </c>
    </row>
    <row r="168" spans="1:65" s="2" customFormat="1" ht="16.5" customHeight="1">
      <c r="A168" s="36"/>
      <c r="B168" s="37"/>
      <c r="C168" s="180" t="s">
        <v>69</v>
      </c>
      <c r="D168" s="180" t="s">
        <v>146</v>
      </c>
      <c r="E168" s="181" t="s">
        <v>4441</v>
      </c>
      <c r="F168" s="182" t="s">
        <v>4442</v>
      </c>
      <c r="G168" s="183" t="s">
        <v>1922</v>
      </c>
      <c r="H168" s="184">
        <v>1</v>
      </c>
      <c r="I168" s="185"/>
      <c r="J168" s="186">
        <f>ROUND(I168*H168,2)</f>
        <v>0</v>
      </c>
      <c r="K168" s="182" t="s">
        <v>4334</v>
      </c>
      <c r="L168" s="41"/>
      <c r="M168" s="187" t="s">
        <v>19</v>
      </c>
      <c r="N168" s="188" t="s">
        <v>40</v>
      </c>
      <c r="O168" s="66"/>
      <c r="P168" s="189">
        <f>O168*H168</f>
        <v>0</v>
      </c>
      <c r="Q168" s="189">
        <v>0</v>
      </c>
      <c r="R168" s="189">
        <f>Q168*H168</f>
        <v>0</v>
      </c>
      <c r="S168" s="189">
        <v>0</v>
      </c>
      <c r="T168" s="190">
        <f>S168*H168</f>
        <v>0</v>
      </c>
      <c r="U168" s="36"/>
      <c r="V168" s="36"/>
      <c r="W168" s="36"/>
      <c r="X168" s="36"/>
      <c r="Y168" s="36"/>
      <c r="Z168" s="36"/>
      <c r="AA168" s="36"/>
      <c r="AB168" s="36"/>
      <c r="AC168" s="36"/>
      <c r="AD168" s="36"/>
      <c r="AE168" s="36"/>
      <c r="AR168" s="191" t="s">
        <v>106</v>
      </c>
      <c r="AT168" s="191" t="s">
        <v>146</v>
      </c>
      <c r="AU168" s="191" t="s">
        <v>74</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1672</v>
      </c>
    </row>
    <row r="169" spans="1:65" s="2" customFormat="1" ht="28.8">
      <c r="A169" s="36"/>
      <c r="B169" s="37"/>
      <c r="C169" s="38"/>
      <c r="D169" s="200" t="s">
        <v>4335</v>
      </c>
      <c r="E169" s="38"/>
      <c r="F169" s="261" t="s">
        <v>4443</v>
      </c>
      <c r="G169" s="38"/>
      <c r="H169" s="38"/>
      <c r="I169" s="195"/>
      <c r="J169" s="38"/>
      <c r="K169" s="38"/>
      <c r="L169" s="41"/>
      <c r="M169" s="196"/>
      <c r="N169" s="197"/>
      <c r="O169" s="66"/>
      <c r="P169" s="66"/>
      <c r="Q169" s="66"/>
      <c r="R169" s="66"/>
      <c r="S169" s="66"/>
      <c r="T169" s="67"/>
      <c r="U169" s="36"/>
      <c r="V169" s="36"/>
      <c r="W169" s="36"/>
      <c r="X169" s="36"/>
      <c r="Y169" s="36"/>
      <c r="Z169" s="36"/>
      <c r="AA169" s="36"/>
      <c r="AB169" s="36"/>
      <c r="AC169" s="36"/>
      <c r="AD169" s="36"/>
      <c r="AE169" s="36"/>
      <c r="AT169" s="19" t="s">
        <v>4335</v>
      </c>
      <c r="AU169" s="19" t="s">
        <v>74</v>
      </c>
    </row>
    <row r="170" spans="1:65" s="2" customFormat="1" ht="16.5" customHeight="1">
      <c r="A170" s="36"/>
      <c r="B170" s="37"/>
      <c r="C170" s="180" t="s">
        <v>69</v>
      </c>
      <c r="D170" s="180" t="s">
        <v>146</v>
      </c>
      <c r="E170" s="181" t="s">
        <v>4444</v>
      </c>
      <c r="F170" s="182" t="s">
        <v>4445</v>
      </c>
      <c r="G170" s="183" t="s">
        <v>1922</v>
      </c>
      <c r="H170" s="184">
        <v>17</v>
      </c>
      <c r="I170" s="185"/>
      <c r="J170" s="186">
        <f>ROUND(I170*H170,2)</f>
        <v>0</v>
      </c>
      <c r="K170" s="182" t="s">
        <v>4334</v>
      </c>
      <c r="L170" s="41"/>
      <c r="M170" s="187" t="s">
        <v>19</v>
      </c>
      <c r="N170" s="188" t="s">
        <v>40</v>
      </c>
      <c r="O170" s="66"/>
      <c r="P170" s="189">
        <f>O170*H170</f>
        <v>0</v>
      </c>
      <c r="Q170" s="189">
        <v>0</v>
      </c>
      <c r="R170" s="189">
        <f>Q170*H170</f>
        <v>0</v>
      </c>
      <c r="S170" s="189">
        <v>0</v>
      </c>
      <c r="T170" s="190">
        <f>S170*H170</f>
        <v>0</v>
      </c>
      <c r="U170" s="36"/>
      <c r="V170" s="36"/>
      <c r="W170" s="36"/>
      <c r="X170" s="36"/>
      <c r="Y170" s="36"/>
      <c r="Z170" s="36"/>
      <c r="AA170" s="36"/>
      <c r="AB170" s="36"/>
      <c r="AC170" s="36"/>
      <c r="AD170" s="36"/>
      <c r="AE170" s="36"/>
      <c r="AR170" s="191" t="s">
        <v>106</v>
      </c>
      <c r="AT170" s="191" t="s">
        <v>146</v>
      </c>
      <c r="AU170" s="191" t="s">
        <v>74</v>
      </c>
      <c r="AY170" s="19" t="s">
        <v>144</v>
      </c>
      <c r="BE170" s="192">
        <f>IF(N170="základní",J170,0)</f>
        <v>0</v>
      </c>
      <c r="BF170" s="192">
        <f>IF(N170="snížená",J170,0)</f>
        <v>0</v>
      </c>
      <c r="BG170" s="192">
        <f>IF(N170="zákl. přenesená",J170,0)</f>
        <v>0</v>
      </c>
      <c r="BH170" s="192">
        <f>IF(N170="sníž. přenesená",J170,0)</f>
        <v>0</v>
      </c>
      <c r="BI170" s="192">
        <f>IF(N170="nulová",J170,0)</f>
        <v>0</v>
      </c>
      <c r="BJ170" s="19" t="s">
        <v>74</v>
      </c>
      <c r="BK170" s="192">
        <f>ROUND(I170*H170,2)</f>
        <v>0</v>
      </c>
      <c r="BL170" s="19" t="s">
        <v>106</v>
      </c>
      <c r="BM170" s="191" t="s">
        <v>1684</v>
      </c>
    </row>
    <row r="171" spans="1:65" s="2" customFormat="1" ht="28.8">
      <c r="A171" s="36"/>
      <c r="B171" s="37"/>
      <c r="C171" s="38"/>
      <c r="D171" s="200" t="s">
        <v>4335</v>
      </c>
      <c r="E171" s="38"/>
      <c r="F171" s="261" t="s">
        <v>4446</v>
      </c>
      <c r="G171" s="38"/>
      <c r="H171" s="38"/>
      <c r="I171" s="195"/>
      <c r="J171" s="38"/>
      <c r="K171" s="38"/>
      <c r="L171" s="41"/>
      <c r="M171" s="196"/>
      <c r="N171" s="197"/>
      <c r="O171" s="66"/>
      <c r="P171" s="66"/>
      <c r="Q171" s="66"/>
      <c r="R171" s="66"/>
      <c r="S171" s="66"/>
      <c r="T171" s="67"/>
      <c r="U171" s="36"/>
      <c r="V171" s="36"/>
      <c r="W171" s="36"/>
      <c r="X171" s="36"/>
      <c r="Y171" s="36"/>
      <c r="Z171" s="36"/>
      <c r="AA171" s="36"/>
      <c r="AB171" s="36"/>
      <c r="AC171" s="36"/>
      <c r="AD171" s="36"/>
      <c r="AE171" s="36"/>
      <c r="AT171" s="19" t="s">
        <v>4335</v>
      </c>
      <c r="AU171" s="19" t="s">
        <v>74</v>
      </c>
    </row>
    <row r="172" spans="1:65" s="2" customFormat="1" ht="16.5" customHeight="1">
      <c r="A172" s="36"/>
      <c r="B172" s="37"/>
      <c r="C172" s="180" t="s">
        <v>69</v>
      </c>
      <c r="D172" s="180" t="s">
        <v>146</v>
      </c>
      <c r="E172" s="181" t="s">
        <v>4447</v>
      </c>
      <c r="F172" s="182" t="s">
        <v>4448</v>
      </c>
      <c r="G172" s="183" t="s">
        <v>1922</v>
      </c>
      <c r="H172" s="184">
        <v>6</v>
      </c>
      <c r="I172" s="185"/>
      <c r="J172" s="186">
        <f>ROUND(I172*H172,2)</f>
        <v>0</v>
      </c>
      <c r="K172" s="182" t="s">
        <v>4334</v>
      </c>
      <c r="L172" s="41"/>
      <c r="M172" s="187" t="s">
        <v>19</v>
      </c>
      <c r="N172" s="188" t="s">
        <v>40</v>
      </c>
      <c r="O172" s="66"/>
      <c r="P172" s="189">
        <f>O172*H172</f>
        <v>0</v>
      </c>
      <c r="Q172" s="189">
        <v>0</v>
      </c>
      <c r="R172" s="189">
        <f>Q172*H172</f>
        <v>0</v>
      </c>
      <c r="S172" s="189">
        <v>0</v>
      </c>
      <c r="T172" s="190">
        <f>S172*H172</f>
        <v>0</v>
      </c>
      <c r="U172" s="36"/>
      <c r="V172" s="36"/>
      <c r="W172" s="36"/>
      <c r="X172" s="36"/>
      <c r="Y172" s="36"/>
      <c r="Z172" s="36"/>
      <c r="AA172" s="36"/>
      <c r="AB172" s="36"/>
      <c r="AC172" s="36"/>
      <c r="AD172" s="36"/>
      <c r="AE172" s="36"/>
      <c r="AR172" s="191" t="s">
        <v>106</v>
      </c>
      <c r="AT172" s="191" t="s">
        <v>146</v>
      </c>
      <c r="AU172" s="191" t="s">
        <v>74</v>
      </c>
      <c r="AY172" s="19" t="s">
        <v>144</v>
      </c>
      <c r="BE172" s="192">
        <f>IF(N172="základní",J172,0)</f>
        <v>0</v>
      </c>
      <c r="BF172" s="192">
        <f>IF(N172="snížená",J172,0)</f>
        <v>0</v>
      </c>
      <c r="BG172" s="192">
        <f>IF(N172="zákl. přenesená",J172,0)</f>
        <v>0</v>
      </c>
      <c r="BH172" s="192">
        <f>IF(N172="sníž. přenesená",J172,0)</f>
        <v>0</v>
      </c>
      <c r="BI172" s="192">
        <f>IF(N172="nulová",J172,0)</f>
        <v>0</v>
      </c>
      <c r="BJ172" s="19" t="s">
        <v>74</v>
      </c>
      <c r="BK172" s="192">
        <f>ROUND(I172*H172,2)</f>
        <v>0</v>
      </c>
      <c r="BL172" s="19" t="s">
        <v>106</v>
      </c>
      <c r="BM172" s="191" t="s">
        <v>1700</v>
      </c>
    </row>
    <row r="173" spans="1:65" s="2" customFormat="1" ht="19.2">
      <c r="A173" s="36"/>
      <c r="B173" s="37"/>
      <c r="C173" s="38"/>
      <c r="D173" s="200" t="s">
        <v>4335</v>
      </c>
      <c r="E173" s="38"/>
      <c r="F173" s="261" t="s">
        <v>4449</v>
      </c>
      <c r="G173" s="38"/>
      <c r="H173" s="38"/>
      <c r="I173" s="195"/>
      <c r="J173" s="38"/>
      <c r="K173" s="38"/>
      <c r="L173" s="41"/>
      <c r="M173" s="196"/>
      <c r="N173" s="197"/>
      <c r="O173" s="66"/>
      <c r="P173" s="66"/>
      <c r="Q173" s="66"/>
      <c r="R173" s="66"/>
      <c r="S173" s="66"/>
      <c r="T173" s="67"/>
      <c r="U173" s="36"/>
      <c r="V173" s="36"/>
      <c r="W173" s="36"/>
      <c r="X173" s="36"/>
      <c r="Y173" s="36"/>
      <c r="Z173" s="36"/>
      <c r="AA173" s="36"/>
      <c r="AB173" s="36"/>
      <c r="AC173" s="36"/>
      <c r="AD173" s="36"/>
      <c r="AE173" s="36"/>
      <c r="AT173" s="19" t="s">
        <v>4335</v>
      </c>
      <c r="AU173" s="19" t="s">
        <v>74</v>
      </c>
    </row>
    <row r="174" spans="1:65" s="2" customFormat="1" ht="16.5" customHeight="1">
      <c r="A174" s="36"/>
      <c r="B174" s="37"/>
      <c r="C174" s="180" t="s">
        <v>69</v>
      </c>
      <c r="D174" s="180" t="s">
        <v>146</v>
      </c>
      <c r="E174" s="181" t="s">
        <v>4450</v>
      </c>
      <c r="F174" s="182" t="s">
        <v>4451</v>
      </c>
      <c r="G174" s="183" t="s">
        <v>1922</v>
      </c>
      <c r="H174" s="184">
        <v>1</v>
      </c>
      <c r="I174" s="185"/>
      <c r="J174" s="186">
        <f>ROUND(I174*H174,2)</f>
        <v>0</v>
      </c>
      <c r="K174" s="182" t="s">
        <v>4334</v>
      </c>
      <c r="L174" s="41"/>
      <c r="M174" s="187" t="s">
        <v>19</v>
      </c>
      <c r="N174" s="188" t="s">
        <v>40</v>
      </c>
      <c r="O174" s="66"/>
      <c r="P174" s="189">
        <f>O174*H174</f>
        <v>0</v>
      </c>
      <c r="Q174" s="189">
        <v>0</v>
      </c>
      <c r="R174" s="189">
        <f>Q174*H174</f>
        <v>0</v>
      </c>
      <c r="S174" s="189">
        <v>0</v>
      </c>
      <c r="T174" s="190">
        <f>S174*H174</f>
        <v>0</v>
      </c>
      <c r="U174" s="36"/>
      <c r="V174" s="36"/>
      <c r="W174" s="36"/>
      <c r="X174" s="36"/>
      <c r="Y174" s="36"/>
      <c r="Z174" s="36"/>
      <c r="AA174" s="36"/>
      <c r="AB174" s="36"/>
      <c r="AC174" s="36"/>
      <c r="AD174" s="36"/>
      <c r="AE174" s="36"/>
      <c r="AR174" s="191" t="s">
        <v>106</v>
      </c>
      <c r="AT174" s="191" t="s">
        <v>146</v>
      </c>
      <c r="AU174" s="191" t="s">
        <v>74</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106</v>
      </c>
      <c r="BM174" s="191" t="s">
        <v>1714</v>
      </c>
    </row>
    <row r="175" spans="1:65" s="2" customFormat="1" ht="28.8">
      <c r="A175" s="36"/>
      <c r="B175" s="37"/>
      <c r="C175" s="38"/>
      <c r="D175" s="200" t="s">
        <v>4335</v>
      </c>
      <c r="E175" s="38"/>
      <c r="F175" s="261" t="s">
        <v>4452</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4335</v>
      </c>
      <c r="AU175" s="19" t="s">
        <v>74</v>
      </c>
    </row>
    <row r="176" spans="1:65" s="2" customFormat="1" ht="16.5" customHeight="1">
      <c r="A176" s="36"/>
      <c r="B176" s="37"/>
      <c r="C176" s="180" t="s">
        <v>69</v>
      </c>
      <c r="D176" s="180" t="s">
        <v>146</v>
      </c>
      <c r="E176" s="181" t="s">
        <v>4453</v>
      </c>
      <c r="F176" s="182" t="s">
        <v>4454</v>
      </c>
      <c r="G176" s="183" t="s">
        <v>1922</v>
      </c>
      <c r="H176" s="184">
        <v>5</v>
      </c>
      <c r="I176" s="185"/>
      <c r="J176" s="186">
        <f>ROUND(I176*H176,2)</f>
        <v>0</v>
      </c>
      <c r="K176" s="182" t="s">
        <v>4334</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1727</v>
      </c>
    </row>
    <row r="177" spans="1:65" s="2" customFormat="1" ht="28.8">
      <c r="A177" s="36"/>
      <c r="B177" s="37"/>
      <c r="C177" s="38"/>
      <c r="D177" s="200" t="s">
        <v>4335</v>
      </c>
      <c r="E177" s="38"/>
      <c r="F177" s="261" t="s">
        <v>4455</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4335</v>
      </c>
      <c r="AU177" s="19" t="s">
        <v>74</v>
      </c>
    </row>
    <row r="178" spans="1:65" s="2" customFormat="1" ht="16.5" customHeight="1">
      <c r="A178" s="36"/>
      <c r="B178" s="37"/>
      <c r="C178" s="180" t="s">
        <v>69</v>
      </c>
      <c r="D178" s="180" t="s">
        <v>146</v>
      </c>
      <c r="E178" s="181" t="s">
        <v>4456</v>
      </c>
      <c r="F178" s="182" t="s">
        <v>4457</v>
      </c>
      <c r="G178" s="183" t="s">
        <v>1922</v>
      </c>
      <c r="H178" s="184">
        <v>4</v>
      </c>
      <c r="I178" s="185"/>
      <c r="J178" s="186">
        <f>ROUND(I178*H178,2)</f>
        <v>0</v>
      </c>
      <c r="K178" s="182" t="s">
        <v>4334</v>
      </c>
      <c r="L178" s="41"/>
      <c r="M178" s="187" t="s">
        <v>19</v>
      </c>
      <c r="N178" s="188" t="s">
        <v>40</v>
      </c>
      <c r="O178" s="66"/>
      <c r="P178" s="189">
        <f>O178*H178</f>
        <v>0</v>
      </c>
      <c r="Q178" s="189">
        <v>0</v>
      </c>
      <c r="R178" s="189">
        <f>Q178*H178</f>
        <v>0</v>
      </c>
      <c r="S178" s="189">
        <v>0</v>
      </c>
      <c r="T178" s="190">
        <f>S178*H178</f>
        <v>0</v>
      </c>
      <c r="U178" s="36"/>
      <c r="V178" s="36"/>
      <c r="W178" s="36"/>
      <c r="X178" s="36"/>
      <c r="Y178" s="36"/>
      <c r="Z178" s="36"/>
      <c r="AA178" s="36"/>
      <c r="AB178" s="36"/>
      <c r="AC178" s="36"/>
      <c r="AD178" s="36"/>
      <c r="AE178" s="36"/>
      <c r="AR178" s="191" t="s">
        <v>106</v>
      </c>
      <c r="AT178" s="191" t="s">
        <v>146</v>
      </c>
      <c r="AU178" s="191" t="s">
        <v>74</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1737</v>
      </c>
    </row>
    <row r="179" spans="1:65" s="2" customFormat="1" ht="28.8">
      <c r="A179" s="36"/>
      <c r="B179" s="37"/>
      <c r="C179" s="38"/>
      <c r="D179" s="200" t="s">
        <v>4335</v>
      </c>
      <c r="E179" s="38"/>
      <c r="F179" s="261" t="s">
        <v>4458</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4335</v>
      </c>
      <c r="AU179" s="19" t="s">
        <v>74</v>
      </c>
    </row>
    <row r="180" spans="1:65" s="2" customFormat="1" ht="16.5" customHeight="1">
      <c r="A180" s="36"/>
      <c r="B180" s="37"/>
      <c r="C180" s="180" t="s">
        <v>69</v>
      </c>
      <c r="D180" s="180" t="s">
        <v>146</v>
      </c>
      <c r="E180" s="181" t="s">
        <v>4459</v>
      </c>
      <c r="F180" s="182" t="s">
        <v>4460</v>
      </c>
      <c r="G180" s="183" t="s">
        <v>1922</v>
      </c>
      <c r="H180" s="184">
        <v>1</v>
      </c>
      <c r="I180" s="185"/>
      <c r="J180" s="186">
        <f>ROUND(I180*H180,2)</f>
        <v>0</v>
      </c>
      <c r="K180" s="182" t="s">
        <v>4334</v>
      </c>
      <c r="L180" s="41"/>
      <c r="M180" s="187" t="s">
        <v>19</v>
      </c>
      <c r="N180" s="188" t="s">
        <v>40</v>
      </c>
      <c r="O180" s="66"/>
      <c r="P180" s="189">
        <f>O180*H180</f>
        <v>0</v>
      </c>
      <c r="Q180" s="189">
        <v>0</v>
      </c>
      <c r="R180" s="189">
        <f>Q180*H180</f>
        <v>0</v>
      </c>
      <c r="S180" s="189">
        <v>0</v>
      </c>
      <c r="T180" s="190">
        <f>S180*H180</f>
        <v>0</v>
      </c>
      <c r="U180" s="36"/>
      <c r="V180" s="36"/>
      <c r="W180" s="36"/>
      <c r="X180" s="36"/>
      <c r="Y180" s="36"/>
      <c r="Z180" s="36"/>
      <c r="AA180" s="36"/>
      <c r="AB180" s="36"/>
      <c r="AC180" s="36"/>
      <c r="AD180" s="36"/>
      <c r="AE180" s="36"/>
      <c r="AR180" s="191" t="s">
        <v>106</v>
      </c>
      <c r="AT180" s="191" t="s">
        <v>146</v>
      </c>
      <c r="AU180" s="191" t="s">
        <v>74</v>
      </c>
      <c r="AY180" s="19" t="s">
        <v>144</v>
      </c>
      <c r="BE180" s="192">
        <f>IF(N180="základní",J180,0)</f>
        <v>0</v>
      </c>
      <c r="BF180" s="192">
        <f>IF(N180="snížená",J180,0)</f>
        <v>0</v>
      </c>
      <c r="BG180" s="192">
        <f>IF(N180="zákl. přenesená",J180,0)</f>
        <v>0</v>
      </c>
      <c r="BH180" s="192">
        <f>IF(N180="sníž. přenesená",J180,0)</f>
        <v>0</v>
      </c>
      <c r="BI180" s="192">
        <f>IF(N180="nulová",J180,0)</f>
        <v>0</v>
      </c>
      <c r="BJ180" s="19" t="s">
        <v>74</v>
      </c>
      <c r="BK180" s="192">
        <f>ROUND(I180*H180,2)</f>
        <v>0</v>
      </c>
      <c r="BL180" s="19" t="s">
        <v>106</v>
      </c>
      <c r="BM180" s="191" t="s">
        <v>1750</v>
      </c>
    </row>
    <row r="181" spans="1:65" s="2" customFormat="1" ht="28.8">
      <c r="A181" s="36"/>
      <c r="B181" s="37"/>
      <c r="C181" s="38"/>
      <c r="D181" s="200" t="s">
        <v>4335</v>
      </c>
      <c r="E181" s="38"/>
      <c r="F181" s="261" t="s">
        <v>4461</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4335</v>
      </c>
      <c r="AU181" s="19" t="s">
        <v>74</v>
      </c>
    </row>
    <row r="182" spans="1:65" s="2" customFormat="1" ht="16.5" customHeight="1">
      <c r="A182" s="36"/>
      <c r="B182" s="37"/>
      <c r="C182" s="180" t="s">
        <v>69</v>
      </c>
      <c r="D182" s="180" t="s">
        <v>146</v>
      </c>
      <c r="E182" s="181" t="s">
        <v>4462</v>
      </c>
      <c r="F182" s="182" t="s">
        <v>4463</v>
      </c>
      <c r="G182" s="183" t="s">
        <v>1922</v>
      </c>
      <c r="H182" s="184">
        <v>2</v>
      </c>
      <c r="I182" s="185"/>
      <c r="J182" s="186">
        <f>ROUND(I182*H182,2)</f>
        <v>0</v>
      </c>
      <c r="K182" s="182" t="s">
        <v>4334</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74</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1784</v>
      </c>
    </row>
    <row r="183" spans="1:65" s="2" customFormat="1" ht="28.8">
      <c r="A183" s="36"/>
      <c r="B183" s="37"/>
      <c r="C183" s="38"/>
      <c r="D183" s="200" t="s">
        <v>4335</v>
      </c>
      <c r="E183" s="38"/>
      <c r="F183" s="261" t="s">
        <v>4464</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4335</v>
      </c>
      <c r="AU183" s="19" t="s">
        <v>74</v>
      </c>
    </row>
    <row r="184" spans="1:65" s="2" customFormat="1" ht="16.5" customHeight="1">
      <c r="A184" s="36"/>
      <c r="B184" s="37"/>
      <c r="C184" s="180" t="s">
        <v>69</v>
      </c>
      <c r="D184" s="180" t="s">
        <v>146</v>
      </c>
      <c r="E184" s="181" t="s">
        <v>4465</v>
      </c>
      <c r="F184" s="182" t="s">
        <v>4466</v>
      </c>
      <c r="G184" s="183" t="s">
        <v>1922</v>
      </c>
      <c r="H184" s="184">
        <v>6</v>
      </c>
      <c r="I184" s="185"/>
      <c r="J184" s="186">
        <f>ROUND(I184*H184,2)</f>
        <v>0</v>
      </c>
      <c r="K184" s="182" t="s">
        <v>4334</v>
      </c>
      <c r="L184" s="41"/>
      <c r="M184" s="187" t="s">
        <v>19</v>
      </c>
      <c r="N184" s="188" t="s">
        <v>40</v>
      </c>
      <c r="O184" s="66"/>
      <c r="P184" s="189">
        <f>O184*H184</f>
        <v>0</v>
      </c>
      <c r="Q184" s="189">
        <v>0</v>
      </c>
      <c r="R184" s="189">
        <f>Q184*H184</f>
        <v>0</v>
      </c>
      <c r="S184" s="189">
        <v>0</v>
      </c>
      <c r="T184" s="190">
        <f>S184*H184</f>
        <v>0</v>
      </c>
      <c r="U184" s="36"/>
      <c r="V184" s="36"/>
      <c r="W184" s="36"/>
      <c r="X184" s="36"/>
      <c r="Y184" s="36"/>
      <c r="Z184" s="36"/>
      <c r="AA184" s="36"/>
      <c r="AB184" s="36"/>
      <c r="AC184" s="36"/>
      <c r="AD184" s="36"/>
      <c r="AE184" s="36"/>
      <c r="AR184" s="191" t="s">
        <v>106</v>
      </c>
      <c r="AT184" s="191" t="s">
        <v>146</v>
      </c>
      <c r="AU184" s="191" t="s">
        <v>74</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106</v>
      </c>
      <c r="BM184" s="191" t="s">
        <v>1797</v>
      </c>
    </row>
    <row r="185" spans="1:65" s="2" customFormat="1" ht="28.8">
      <c r="A185" s="36"/>
      <c r="B185" s="37"/>
      <c r="C185" s="38"/>
      <c r="D185" s="200" t="s">
        <v>4335</v>
      </c>
      <c r="E185" s="38"/>
      <c r="F185" s="261" t="s">
        <v>4467</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4335</v>
      </c>
      <c r="AU185" s="19" t="s">
        <v>74</v>
      </c>
    </row>
    <row r="186" spans="1:65" s="12" customFormat="1" ht="25.95" customHeight="1">
      <c r="B186" s="164"/>
      <c r="C186" s="165"/>
      <c r="D186" s="166" t="s">
        <v>68</v>
      </c>
      <c r="E186" s="167" t="s">
        <v>4468</v>
      </c>
      <c r="F186" s="167" t="s">
        <v>4469</v>
      </c>
      <c r="G186" s="165"/>
      <c r="H186" s="165"/>
      <c r="I186" s="168"/>
      <c r="J186" s="169">
        <f>BK186</f>
        <v>0</v>
      </c>
      <c r="K186" s="165"/>
      <c r="L186" s="170"/>
      <c r="M186" s="171"/>
      <c r="N186" s="172"/>
      <c r="O186" s="172"/>
      <c r="P186" s="173">
        <f>SUM(P187:P226)</f>
        <v>0</v>
      </c>
      <c r="Q186" s="172"/>
      <c r="R186" s="173">
        <f>SUM(R187:R226)</f>
        <v>0</v>
      </c>
      <c r="S186" s="172"/>
      <c r="T186" s="174">
        <f>SUM(T187:T226)</f>
        <v>0</v>
      </c>
      <c r="AR186" s="175" t="s">
        <v>74</v>
      </c>
      <c r="AT186" s="176" t="s">
        <v>68</v>
      </c>
      <c r="AU186" s="176" t="s">
        <v>69</v>
      </c>
      <c r="AY186" s="175" t="s">
        <v>144</v>
      </c>
      <c r="BK186" s="177">
        <f>SUM(BK187:BK226)</f>
        <v>0</v>
      </c>
    </row>
    <row r="187" spans="1:65" s="2" customFormat="1" ht="16.5" customHeight="1">
      <c r="A187" s="36"/>
      <c r="B187" s="37"/>
      <c r="C187" s="180" t="s">
        <v>74</v>
      </c>
      <c r="D187" s="180" t="s">
        <v>146</v>
      </c>
      <c r="E187" s="181" t="s">
        <v>4470</v>
      </c>
      <c r="F187" s="182" t="s">
        <v>4471</v>
      </c>
      <c r="G187" s="183" t="s">
        <v>250</v>
      </c>
      <c r="H187" s="184">
        <v>6</v>
      </c>
      <c r="I187" s="185"/>
      <c r="J187" s="186">
        <f t="shared" ref="J187:J225" si="30">ROUND(I187*H187,2)</f>
        <v>0</v>
      </c>
      <c r="K187" s="182" t="s">
        <v>4334</v>
      </c>
      <c r="L187" s="41"/>
      <c r="M187" s="187" t="s">
        <v>19</v>
      </c>
      <c r="N187" s="188" t="s">
        <v>40</v>
      </c>
      <c r="O187" s="66"/>
      <c r="P187" s="189">
        <f t="shared" ref="P187:P225" si="31">O187*H187</f>
        <v>0</v>
      </c>
      <c r="Q187" s="189">
        <v>0</v>
      </c>
      <c r="R187" s="189">
        <f t="shared" ref="R187:R225" si="32">Q187*H187</f>
        <v>0</v>
      </c>
      <c r="S187" s="189">
        <v>0</v>
      </c>
      <c r="T187" s="190">
        <f t="shared" ref="T187:T225" si="33">S187*H187</f>
        <v>0</v>
      </c>
      <c r="U187" s="36"/>
      <c r="V187" s="36"/>
      <c r="W187" s="36"/>
      <c r="X187" s="36"/>
      <c r="Y187" s="36"/>
      <c r="Z187" s="36"/>
      <c r="AA187" s="36"/>
      <c r="AB187" s="36"/>
      <c r="AC187" s="36"/>
      <c r="AD187" s="36"/>
      <c r="AE187" s="36"/>
      <c r="AR187" s="191" t="s">
        <v>106</v>
      </c>
      <c r="AT187" s="191" t="s">
        <v>146</v>
      </c>
      <c r="AU187" s="191" t="s">
        <v>74</v>
      </c>
      <c r="AY187" s="19" t="s">
        <v>144</v>
      </c>
      <c r="BE187" s="192">
        <f t="shared" ref="BE187:BE225" si="34">IF(N187="základní",J187,0)</f>
        <v>0</v>
      </c>
      <c r="BF187" s="192">
        <f t="shared" ref="BF187:BF225" si="35">IF(N187="snížená",J187,0)</f>
        <v>0</v>
      </c>
      <c r="BG187" s="192">
        <f t="shared" ref="BG187:BG225" si="36">IF(N187="zákl. přenesená",J187,0)</f>
        <v>0</v>
      </c>
      <c r="BH187" s="192">
        <f t="shared" ref="BH187:BH225" si="37">IF(N187="sníž. přenesená",J187,0)</f>
        <v>0</v>
      </c>
      <c r="BI187" s="192">
        <f t="shared" ref="BI187:BI225" si="38">IF(N187="nulová",J187,0)</f>
        <v>0</v>
      </c>
      <c r="BJ187" s="19" t="s">
        <v>74</v>
      </c>
      <c r="BK187" s="192">
        <f t="shared" ref="BK187:BK225" si="39">ROUND(I187*H187,2)</f>
        <v>0</v>
      </c>
      <c r="BL187" s="19" t="s">
        <v>106</v>
      </c>
      <c r="BM187" s="191" t="s">
        <v>1818</v>
      </c>
    </row>
    <row r="188" spans="1:65" s="2" customFormat="1" ht="16.5" customHeight="1">
      <c r="A188" s="36"/>
      <c r="B188" s="37"/>
      <c r="C188" s="180" t="s">
        <v>78</v>
      </c>
      <c r="D188" s="180" t="s">
        <v>146</v>
      </c>
      <c r="E188" s="181" t="s">
        <v>4472</v>
      </c>
      <c r="F188" s="182" t="s">
        <v>4473</v>
      </c>
      <c r="G188" s="183" t="s">
        <v>250</v>
      </c>
      <c r="H188" s="184">
        <v>0</v>
      </c>
      <c r="I188" s="185"/>
      <c r="J188" s="186">
        <f t="shared" si="30"/>
        <v>0</v>
      </c>
      <c r="K188" s="182" t="s">
        <v>4334</v>
      </c>
      <c r="L188" s="41"/>
      <c r="M188" s="187" t="s">
        <v>19</v>
      </c>
      <c r="N188" s="188" t="s">
        <v>40</v>
      </c>
      <c r="O188" s="66"/>
      <c r="P188" s="189">
        <f t="shared" si="31"/>
        <v>0</v>
      </c>
      <c r="Q188" s="189">
        <v>0</v>
      </c>
      <c r="R188" s="189">
        <f t="shared" si="32"/>
        <v>0</v>
      </c>
      <c r="S188" s="189">
        <v>0</v>
      </c>
      <c r="T188" s="190">
        <f t="shared" si="33"/>
        <v>0</v>
      </c>
      <c r="U188" s="36"/>
      <c r="V188" s="36"/>
      <c r="W188" s="36"/>
      <c r="X188" s="36"/>
      <c r="Y188" s="36"/>
      <c r="Z188" s="36"/>
      <c r="AA188" s="36"/>
      <c r="AB188" s="36"/>
      <c r="AC188" s="36"/>
      <c r="AD188" s="36"/>
      <c r="AE188" s="36"/>
      <c r="AR188" s="191" t="s">
        <v>106</v>
      </c>
      <c r="AT188" s="191" t="s">
        <v>146</v>
      </c>
      <c r="AU188" s="191" t="s">
        <v>74</v>
      </c>
      <c r="AY188" s="19" t="s">
        <v>144</v>
      </c>
      <c r="BE188" s="192">
        <f t="shared" si="34"/>
        <v>0</v>
      </c>
      <c r="BF188" s="192">
        <f t="shared" si="35"/>
        <v>0</v>
      </c>
      <c r="BG188" s="192">
        <f t="shared" si="36"/>
        <v>0</v>
      </c>
      <c r="BH188" s="192">
        <f t="shared" si="37"/>
        <v>0</v>
      </c>
      <c r="BI188" s="192">
        <f t="shared" si="38"/>
        <v>0</v>
      </c>
      <c r="BJ188" s="19" t="s">
        <v>74</v>
      </c>
      <c r="BK188" s="192">
        <f t="shared" si="39"/>
        <v>0</v>
      </c>
      <c r="BL188" s="19" t="s">
        <v>106</v>
      </c>
      <c r="BM188" s="191" t="s">
        <v>1842</v>
      </c>
    </row>
    <row r="189" spans="1:65" s="2" customFormat="1" ht="16.5" customHeight="1">
      <c r="A189" s="36"/>
      <c r="B189" s="37"/>
      <c r="C189" s="180" t="s">
        <v>103</v>
      </c>
      <c r="D189" s="180" t="s">
        <v>146</v>
      </c>
      <c r="E189" s="181" t="s">
        <v>4474</v>
      </c>
      <c r="F189" s="182" t="s">
        <v>4475</v>
      </c>
      <c r="G189" s="183" t="s">
        <v>250</v>
      </c>
      <c r="H189" s="184">
        <v>52</v>
      </c>
      <c r="I189" s="185"/>
      <c r="J189" s="186">
        <f t="shared" si="30"/>
        <v>0</v>
      </c>
      <c r="K189" s="182" t="s">
        <v>4334</v>
      </c>
      <c r="L189" s="41"/>
      <c r="M189" s="187" t="s">
        <v>19</v>
      </c>
      <c r="N189" s="188" t="s">
        <v>40</v>
      </c>
      <c r="O189" s="66"/>
      <c r="P189" s="189">
        <f t="shared" si="31"/>
        <v>0</v>
      </c>
      <c r="Q189" s="189">
        <v>0</v>
      </c>
      <c r="R189" s="189">
        <f t="shared" si="32"/>
        <v>0</v>
      </c>
      <c r="S189" s="189">
        <v>0</v>
      </c>
      <c r="T189" s="190">
        <f t="shared" si="33"/>
        <v>0</v>
      </c>
      <c r="U189" s="36"/>
      <c r="V189" s="36"/>
      <c r="W189" s="36"/>
      <c r="X189" s="36"/>
      <c r="Y189" s="36"/>
      <c r="Z189" s="36"/>
      <c r="AA189" s="36"/>
      <c r="AB189" s="36"/>
      <c r="AC189" s="36"/>
      <c r="AD189" s="36"/>
      <c r="AE189" s="36"/>
      <c r="AR189" s="191" t="s">
        <v>106</v>
      </c>
      <c r="AT189" s="191" t="s">
        <v>146</v>
      </c>
      <c r="AU189" s="191" t="s">
        <v>74</v>
      </c>
      <c r="AY189" s="19" t="s">
        <v>144</v>
      </c>
      <c r="BE189" s="192">
        <f t="shared" si="34"/>
        <v>0</v>
      </c>
      <c r="BF189" s="192">
        <f t="shared" si="35"/>
        <v>0</v>
      </c>
      <c r="BG189" s="192">
        <f t="shared" si="36"/>
        <v>0</v>
      </c>
      <c r="BH189" s="192">
        <f t="shared" si="37"/>
        <v>0</v>
      </c>
      <c r="BI189" s="192">
        <f t="shared" si="38"/>
        <v>0</v>
      </c>
      <c r="BJ189" s="19" t="s">
        <v>74</v>
      </c>
      <c r="BK189" s="192">
        <f t="shared" si="39"/>
        <v>0</v>
      </c>
      <c r="BL189" s="19" t="s">
        <v>106</v>
      </c>
      <c r="BM189" s="191" t="s">
        <v>1858</v>
      </c>
    </row>
    <row r="190" spans="1:65" s="2" customFormat="1" ht="16.5" customHeight="1">
      <c r="A190" s="36"/>
      <c r="B190" s="37"/>
      <c r="C190" s="180" t="s">
        <v>106</v>
      </c>
      <c r="D190" s="180" t="s">
        <v>146</v>
      </c>
      <c r="E190" s="181" t="s">
        <v>4476</v>
      </c>
      <c r="F190" s="182" t="s">
        <v>4477</v>
      </c>
      <c r="G190" s="183" t="s">
        <v>250</v>
      </c>
      <c r="H190" s="184">
        <v>24</v>
      </c>
      <c r="I190" s="185"/>
      <c r="J190" s="186">
        <f t="shared" si="30"/>
        <v>0</v>
      </c>
      <c r="K190" s="182" t="s">
        <v>4334</v>
      </c>
      <c r="L190" s="41"/>
      <c r="M190" s="187" t="s">
        <v>19</v>
      </c>
      <c r="N190" s="188" t="s">
        <v>40</v>
      </c>
      <c r="O190" s="66"/>
      <c r="P190" s="189">
        <f t="shared" si="31"/>
        <v>0</v>
      </c>
      <c r="Q190" s="189">
        <v>0</v>
      </c>
      <c r="R190" s="189">
        <f t="shared" si="32"/>
        <v>0</v>
      </c>
      <c r="S190" s="189">
        <v>0</v>
      </c>
      <c r="T190" s="190">
        <f t="shared" si="33"/>
        <v>0</v>
      </c>
      <c r="U190" s="36"/>
      <c r="V190" s="36"/>
      <c r="W190" s="36"/>
      <c r="X190" s="36"/>
      <c r="Y190" s="36"/>
      <c r="Z190" s="36"/>
      <c r="AA190" s="36"/>
      <c r="AB190" s="36"/>
      <c r="AC190" s="36"/>
      <c r="AD190" s="36"/>
      <c r="AE190" s="36"/>
      <c r="AR190" s="191" t="s">
        <v>106</v>
      </c>
      <c r="AT190" s="191" t="s">
        <v>146</v>
      </c>
      <c r="AU190" s="191" t="s">
        <v>74</v>
      </c>
      <c r="AY190" s="19" t="s">
        <v>144</v>
      </c>
      <c r="BE190" s="192">
        <f t="shared" si="34"/>
        <v>0</v>
      </c>
      <c r="BF190" s="192">
        <f t="shared" si="35"/>
        <v>0</v>
      </c>
      <c r="BG190" s="192">
        <f t="shared" si="36"/>
        <v>0</v>
      </c>
      <c r="BH190" s="192">
        <f t="shared" si="37"/>
        <v>0</v>
      </c>
      <c r="BI190" s="192">
        <f t="shared" si="38"/>
        <v>0</v>
      </c>
      <c r="BJ190" s="19" t="s">
        <v>74</v>
      </c>
      <c r="BK190" s="192">
        <f t="shared" si="39"/>
        <v>0</v>
      </c>
      <c r="BL190" s="19" t="s">
        <v>106</v>
      </c>
      <c r="BM190" s="191" t="s">
        <v>1868</v>
      </c>
    </row>
    <row r="191" spans="1:65" s="2" customFormat="1" ht="16.5" customHeight="1">
      <c r="A191" s="36"/>
      <c r="B191" s="37"/>
      <c r="C191" s="180" t="s">
        <v>181</v>
      </c>
      <c r="D191" s="180" t="s">
        <v>146</v>
      </c>
      <c r="E191" s="181" t="s">
        <v>4478</v>
      </c>
      <c r="F191" s="182" t="s">
        <v>4479</v>
      </c>
      <c r="G191" s="183" t="s">
        <v>250</v>
      </c>
      <c r="H191" s="184">
        <v>169</v>
      </c>
      <c r="I191" s="185"/>
      <c r="J191" s="186">
        <f t="shared" si="30"/>
        <v>0</v>
      </c>
      <c r="K191" s="182" t="s">
        <v>4334</v>
      </c>
      <c r="L191" s="41"/>
      <c r="M191" s="187" t="s">
        <v>19</v>
      </c>
      <c r="N191" s="188" t="s">
        <v>40</v>
      </c>
      <c r="O191" s="66"/>
      <c r="P191" s="189">
        <f t="shared" si="31"/>
        <v>0</v>
      </c>
      <c r="Q191" s="189">
        <v>0</v>
      </c>
      <c r="R191" s="189">
        <f t="shared" si="32"/>
        <v>0</v>
      </c>
      <c r="S191" s="189">
        <v>0</v>
      </c>
      <c r="T191" s="190">
        <f t="shared" si="33"/>
        <v>0</v>
      </c>
      <c r="U191" s="36"/>
      <c r="V191" s="36"/>
      <c r="W191" s="36"/>
      <c r="X191" s="36"/>
      <c r="Y191" s="36"/>
      <c r="Z191" s="36"/>
      <c r="AA191" s="36"/>
      <c r="AB191" s="36"/>
      <c r="AC191" s="36"/>
      <c r="AD191" s="36"/>
      <c r="AE191" s="36"/>
      <c r="AR191" s="191" t="s">
        <v>106</v>
      </c>
      <c r="AT191" s="191" t="s">
        <v>146</v>
      </c>
      <c r="AU191" s="191" t="s">
        <v>74</v>
      </c>
      <c r="AY191" s="19" t="s">
        <v>144</v>
      </c>
      <c r="BE191" s="192">
        <f t="shared" si="34"/>
        <v>0</v>
      </c>
      <c r="BF191" s="192">
        <f t="shared" si="35"/>
        <v>0</v>
      </c>
      <c r="BG191" s="192">
        <f t="shared" si="36"/>
        <v>0</v>
      </c>
      <c r="BH191" s="192">
        <f t="shared" si="37"/>
        <v>0</v>
      </c>
      <c r="BI191" s="192">
        <f t="shared" si="38"/>
        <v>0</v>
      </c>
      <c r="BJ191" s="19" t="s">
        <v>74</v>
      </c>
      <c r="BK191" s="192">
        <f t="shared" si="39"/>
        <v>0</v>
      </c>
      <c r="BL191" s="19" t="s">
        <v>106</v>
      </c>
      <c r="BM191" s="191" t="s">
        <v>1893</v>
      </c>
    </row>
    <row r="192" spans="1:65" s="2" customFormat="1" ht="16.5" customHeight="1">
      <c r="A192" s="36"/>
      <c r="B192" s="37"/>
      <c r="C192" s="180" t="s">
        <v>109</v>
      </c>
      <c r="D192" s="180" t="s">
        <v>146</v>
      </c>
      <c r="E192" s="181" t="s">
        <v>4480</v>
      </c>
      <c r="F192" s="182" t="s">
        <v>4481</v>
      </c>
      <c r="G192" s="183" t="s">
        <v>250</v>
      </c>
      <c r="H192" s="184">
        <v>442</v>
      </c>
      <c r="I192" s="185"/>
      <c r="J192" s="186">
        <f t="shared" si="30"/>
        <v>0</v>
      </c>
      <c r="K192" s="182" t="s">
        <v>4334</v>
      </c>
      <c r="L192" s="41"/>
      <c r="M192" s="187" t="s">
        <v>19</v>
      </c>
      <c r="N192" s="188" t="s">
        <v>40</v>
      </c>
      <c r="O192" s="66"/>
      <c r="P192" s="189">
        <f t="shared" si="31"/>
        <v>0</v>
      </c>
      <c r="Q192" s="189">
        <v>0</v>
      </c>
      <c r="R192" s="189">
        <f t="shared" si="32"/>
        <v>0</v>
      </c>
      <c r="S192" s="189">
        <v>0</v>
      </c>
      <c r="T192" s="190">
        <f t="shared" si="33"/>
        <v>0</v>
      </c>
      <c r="U192" s="36"/>
      <c r="V192" s="36"/>
      <c r="W192" s="36"/>
      <c r="X192" s="36"/>
      <c r="Y192" s="36"/>
      <c r="Z192" s="36"/>
      <c r="AA192" s="36"/>
      <c r="AB192" s="36"/>
      <c r="AC192" s="36"/>
      <c r="AD192" s="36"/>
      <c r="AE192" s="36"/>
      <c r="AR192" s="191" t="s">
        <v>106</v>
      </c>
      <c r="AT192" s="191" t="s">
        <v>146</v>
      </c>
      <c r="AU192" s="191" t="s">
        <v>74</v>
      </c>
      <c r="AY192" s="19" t="s">
        <v>144</v>
      </c>
      <c r="BE192" s="192">
        <f t="shared" si="34"/>
        <v>0</v>
      </c>
      <c r="BF192" s="192">
        <f t="shared" si="35"/>
        <v>0</v>
      </c>
      <c r="BG192" s="192">
        <f t="shared" si="36"/>
        <v>0</v>
      </c>
      <c r="BH192" s="192">
        <f t="shared" si="37"/>
        <v>0</v>
      </c>
      <c r="BI192" s="192">
        <f t="shared" si="38"/>
        <v>0</v>
      </c>
      <c r="BJ192" s="19" t="s">
        <v>74</v>
      </c>
      <c r="BK192" s="192">
        <f t="shared" si="39"/>
        <v>0</v>
      </c>
      <c r="BL192" s="19" t="s">
        <v>106</v>
      </c>
      <c r="BM192" s="191" t="s">
        <v>1913</v>
      </c>
    </row>
    <row r="193" spans="1:65" s="2" customFormat="1" ht="16.5" customHeight="1">
      <c r="A193" s="36"/>
      <c r="B193" s="37"/>
      <c r="C193" s="180" t="s">
        <v>194</v>
      </c>
      <c r="D193" s="180" t="s">
        <v>146</v>
      </c>
      <c r="E193" s="181" t="s">
        <v>4482</v>
      </c>
      <c r="F193" s="182" t="s">
        <v>4483</v>
      </c>
      <c r="G193" s="183" t="s">
        <v>250</v>
      </c>
      <c r="H193" s="184">
        <v>489</v>
      </c>
      <c r="I193" s="185"/>
      <c r="J193" s="186">
        <f t="shared" si="30"/>
        <v>0</v>
      </c>
      <c r="K193" s="182" t="s">
        <v>4334</v>
      </c>
      <c r="L193" s="41"/>
      <c r="M193" s="187" t="s">
        <v>19</v>
      </c>
      <c r="N193" s="188" t="s">
        <v>40</v>
      </c>
      <c r="O193" s="66"/>
      <c r="P193" s="189">
        <f t="shared" si="31"/>
        <v>0</v>
      </c>
      <c r="Q193" s="189">
        <v>0</v>
      </c>
      <c r="R193" s="189">
        <f t="shared" si="32"/>
        <v>0</v>
      </c>
      <c r="S193" s="189">
        <v>0</v>
      </c>
      <c r="T193" s="190">
        <f t="shared" si="33"/>
        <v>0</v>
      </c>
      <c r="U193" s="36"/>
      <c r="V193" s="36"/>
      <c r="W193" s="36"/>
      <c r="X193" s="36"/>
      <c r="Y193" s="36"/>
      <c r="Z193" s="36"/>
      <c r="AA193" s="36"/>
      <c r="AB193" s="36"/>
      <c r="AC193" s="36"/>
      <c r="AD193" s="36"/>
      <c r="AE193" s="36"/>
      <c r="AR193" s="191" t="s">
        <v>106</v>
      </c>
      <c r="AT193" s="191" t="s">
        <v>146</v>
      </c>
      <c r="AU193" s="191" t="s">
        <v>74</v>
      </c>
      <c r="AY193" s="19" t="s">
        <v>144</v>
      </c>
      <c r="BE193" s="192">
        <f t="shared" si="34"/>
        <v>0</v>
      </c>
      <c r="BF193" s="192">
        <f t="shared" si="35"/>
        <v>0</v>
      </c>
      <c r="BG193" s="192">
        <f t="shared" si="36"/>
        <v>0</v>
      </c>
      <c r="BH193" s="192">
        <f t="shared" si="37"/>
        <v>0</v>
      </c>
      <c r="BI193" s="192">
        <f t="shared" si="38"/>
        <v>0</v>
      </c>
      <c r="BJ193" s="19" t="s">
        <v>74</v>
      </c>
      <c r="BK193" s="192">
        <f t="shared" si="39"/>
        <v>0</v>
      </c>
      <c r="BL193" s="19" t="s">
        <v>106</v>
      </c>
      <c r="BM193" s="191" t="s">
        <v>2130</v>
      </c>
    </row>
    <row r="194" spans="1:65" s="2" customFormat="1" ht="16.5" customHeight="1">
      <c r="A194" s="36"/>
      <c r="B194" s="37"/>
      <c r="C194" s="180" t="s">
        <v>198</v>
      </c>
      <c r="D194" s="180" t="s">
        <v>146</v>
      </c>
      <c r="E194" s="181" t="s">
        <v>4484</v>
      </c>
      <c r="F194" s="182" t="s">
        <v>4485</v>
      </c>
      <c r="G194" s="183" t="s">
        <v>250</v>
      </c>
      <c r="H194" s="184">
        <v>62</v>
      </c>
      <c r="I194" s="185"/>
      <c r="J194" s="186">
        <f t="shared" si="30"/>
        <v>0</v>
      </c>
      <c r="K194" s="182" t="s">
        <v>4334</v>
      </c>
      <c r="L194" s="41"/>
      <c r="M194" s="187" t="s">
        <v>19</v>
      </c>
      <c r="N194" s="188" t="s">
        <v>40</v>
      </c>
      <c r="O194" s="66"/>
      <c r="P194" s="189">
        <f t="shared" si="31"/>
        <v>0</v>
      </c>
      <c r="Q194" s="189">
        <v>0</v>
      </c>
      <c r="R194" s="189">
        <f t="shared" si="32"/>
        <v>0</v>
      </c>
      <c r="S194" s="189">
        <v>0</v>
      </c>
      <c r="T194" s="190">
        <f t="shared" si="33"/>
        <v>0</v>
      </c>
      <c r="U194" s="36"/>
      <c r="V194" s="36"/>
      <c r="W194" s="36"/>
      <c r="X194" s="36"/>
      <c r="Y194" s="36"/>
      <c r="Z194" s="36"/>
      <c r="AA194" s="36"/>
      <c r="AB194" s="36"/>
      <c r="AC194" s="36"/>
      <c r="AD194" s="36"/>
      <c r="AE194" s="36"/>
      <c r="AR194" s="191" t="s">
        <v>106</v>
      </c>
      <c r="AT194" s="191" t="s">
        <v>146</v>
      </c>
      <c r="AU194" s="191" t="s">
        <v>74</v>
      </c>
      <c r="AY194" s="19" t="s">
        <v>144</v>
      </c>
      <c r="BE194" s="192">
        <f t="shared" si="34"/>
        <v>0</v>
      </c>
      <c r="BF194" s="192">
        <f t="shared" si="35"/>
        <v>0</v>
      </c>
      <c r="BG194" s="192">
        <f t="shared" si="36"/>
        <v>0</v>
      </c>
      <c r="BH194" s="192">
        <f t="shared" si="37"/>
        <v>0</v>
      </c>
      <c r="BI194" s="192">
        <f t="shared" si="38"/>
        <v>0</v>
      </c>
      <c r="BJ194" s="19" t="s">
        <v>74</v>
      </c>
      <c r="BK194" s="192">
        <f t="shared" si="39"/>
        <v>0</v>
      </c>
      <c r="BL194" s="19" t="s">
        <v>106</v>
      </c>
      <c r="BM194" s="191" t="s">
        <v>2140</v>
      </c>
    </row>
    <row r="195" spans="1:65" s="2" customFormat="1" ht="16.5" customHeight="1">
      <c r="A195" s="36"/>
      <c r="B195" s="37"/>
      <c r="C195" s="180" t="s">
        <v>112</v>
      </c>
      <c r="D195" s="180" t="s">
        <v>146</v>
      </c>
      <c r="E195" s="181" t="s">
        <v>4486</v>
      </c>
      <c r="F195" s="182" t="s">
        <v>4487</v>
      </c>
      <c r="G195" s="183" t="s">
        <v>250</v>
      </c>
      <c r="H195" s="184">
        <v>210</v>
      </c>
      <c r="I195" s="185"/>
      <c r="J195" s="186">
        <f t="shared" si="30"/>
        <v>0</v>
      </c>
      <c r="K195" s="182" t="s">
        <v>4334</v>
      </c>
      <c r="L195" s="41"/>
      <c r="M195" s="187" t="s">
        <v>19</v>
      </c>
      <c r="N195" s="188" t="s">
        <v>40</v>
      </c>
      <c r="O195" s="66"/>
      <c r="P195" s="189">
        <f t="shared" si="31"/>
        <v>0</v>
      </c>
      <c r="Q195" s="189">
        <v>0</v>
      </c>
      <c r="R195" s="189">
        <f t="shared" si="32"/>
        <v>0</v>
      </c>
      <c r="S195" s="189">
        <v>0</v>
      </c>
      <c r="T195" s="190">
        <f t="shared" si="33"/>
        <v>0</v>
      </c>
      <c r="U195" s="36"/>
      <c r="V195" s="36"/>
      <c r="W195" s="36"/>
      <c r="X195" s="36"/>
      <c r="Y195" s="36"/>
      <c r="Z195" s="36"/>
      <c r="AA195" s="36"/>
      <c r="AB195" s="36"/>
      <c r="AC195" s="36"/>
      <c r="AD195" s="36"/>
      <c r="AE195" s="36"/>
      <c r="AR195" s="191" t="s">
        <v>106</v>
      </c>
      <c r="AT195" s="191" t="s">
        <v>146</v>
      </c>
      <c r="AU195" s="191" t="s">
        <v>74</v>
      </c>
      <c r="AY195" s="19" t="s">
        <v>144</v>
      </c>
      <c r="BE195" s="192">
        <f t="shared" si="34"/>
        <v>0</v>
      </c>
      <c r="BF195" s="192">
        <f t="shared" si="35"/>
        <v>0</v>
      </c>
      <c r="BG195" s="192">
        <f t="shared" si="36"/>
        <v>0</v>
      </c>
      <c r="BH195" s="192">
        <f t="shared" si="37"/>
        <v>0</v>
      </c>
      <c r="BI195" s="192">
        <f t="shared" si="38"/>
        <v>0</v>
      </c>
      <c r="BJ195" s="19" t="s">
        <v>74</v>
      </c>
      <c r="BK195" s="192">
        <f t="shared" si="39"/>
        <v>0</v>
      </c>
      <c r="BL195" s="19" t="s">
        <v>106</v>
      </c>
      <c r="BM195" s="191" t="s">
        <v>2152</v>
      </c>
    </row>
    <row r="196" spans="1:65" s="2" customFormat="1" ht="16.5" customHeight="1">
      <c r="A196" s="36"/>
      <c r="B196" s="37"/>
      <c r="C196" s="180" t="s">
        <v>481</v>
      </c>
      <c r="D196" s="180" t="s">
        <v>146</v>
      </c>
      <c r="E196" s="181" t="s">
        <v>4488</v>
      </c>
      <c r="F196" s="182" t="s">
        <v>4489</v>
      </c>
      <c r="G196" s="183" t="s">
        <v>250</v>
      </c>
      <c r="H196" s="184">
        <v>58</v>
      </c>
      <c r="I196" s="185"/>
      <c r="J196" s="186">
        <f t="shared" si="30"/>
        <v>0</v>
      </c>
      <c r="K196" s="182" t="s">
        <v>4334</v>
      </c>
      <c r="L196" s="41"/>
      <c r="M196" s="187" t="s">
        <v>19</v>
      </c>
      <c r="N196" s="188" t="s">
        <v>40</v>
      </c>
      <c r="O196" s="66"/>
      <c r="P196" s="189">
        <f t="shared" si="31"/>
        <v>0</v>
      </c>
      <c r="Q196" s="189">
        <v>0</v>
      </c>
      <c r="R196" s="189">
        <f t="shared" si="32"/>
        <v>0</v>
      </c>
      <c r="S196" s="189">
        <v>0</v>
      </c>
      <c r="T196" s="190">
        <f t="shared" si="33"/>
        <v>0</v>
      </c>
      <c r="U196" s="36"/>
      <c r="V196" s="36"/>
      <c r="W196" s="36"/>
      <c r="X196" s="36"/>
      <c r="Y196" s="36"/>
      <c r="Z196" s="36"/>
      <c r="AA196" s="36"/>
      <c r="AB196" s="36"/>
      <c r="AC196" s="36"/>
      <c r="AD196" s="36"/>
      <c r="AE196" s="36"/>
      <c r="AR196" s="191" t="s">
        <v>106</v>
      </c>
      <c r="AT196" s="191" t="s">
        <v>146</v>
      </c>
      <c r="AU196" s="191" t="s">
        <v>74</v>
      </c>
      <c r="AY196" s="19" t="s">
        <v>144</v>
      </c>
      <c r="BE196" s="192">
        <f t="shared" si="34"/>
        <v>0</v>
      </c>
      <c r="BF196" s="192">
        <f t="shared" si="35"/>
        <v>0</v>
      </c>
      <c r="BG196" s="192">
        <f t="shared" si="36"/>
        <v>0</v>
      </c>
      <c r="BH196" s="192">
        <f t="shared" si="37"/>
        <v>0</v>
      </c>
      <c r="BI196" s="192">
        <f t="shared" si="38"/>
        <v>0</v>
      </c>
      <c r="BJ196" s="19" t="s">
        <v>74</v>
      </c>
      <c r="BK196" s="192">
        <f t="shared" si="39"/>
        <v>0</v>
      </c>
      <c r="BL196" s="19" t="s">
        <v>106</v>
      </c>
      <c r="BM196" s="191" t="s">
        <v>2165</v>
      </c>
    </row>
    <row r="197" spans="1:65" s="2" customFormat="1" ht="16.5" customHeight="1">
      <c r="A197" s="36"/>
      <c r="B197" s="37"/>
      <c r="C197" s="180" t="s">
        <v>501</v>
      </c>
      <c r="D197" s="180" t="s">
        <v>146</v>
      </c>
      <c r="E197" s="181" t="s">
        <v>4490</v>
      </c>
      <c r="F197" s="182" t="s">
        <v>4491</v>
      </c>
      <c r="G197" s="183" t="s">
        <v>250</v>
      </c>
      <c r="H197" s="184">
        <v>79</v>
      </c>
      <c r="I197" s="185"/>
      <c r="J197" s="186">
        <f t="shared" si="30"/>
        <v>0</v>
      </c>
      <c r="K197" s="182" t="s">
        <v>4334</v>
      </c>
      <c r="L197" s="41"/>
      <c r="M197" s="187" t="s">
        <v>19</v>
      </c>
      <c r="N197" s="188" t="s">
        <v>40</v>
      </c>
      <c r="O197" s="66"/>
      <c r="P197" s="189">
        <f t="shared" si="31"/>
        <v>0</v>
      </c>
      <c r="Q197" s="189">
        <v>0</v>
      </c>
      <c r="R197" s="189">
        <f t="shared" si="32"/>
        <v>0</v>
      </c>
      <c r="S197" s="189">
        <v>0</v>
      </c>
      <c r="T197" s="190">
        <f t="shared" si="33"/>
        <v>0</v>
      </c>
      <c r="U197" s="36"/>
      <c r="V197" s="36"/>
      <c r="W197" s="36"/>
      <c r="X197" s="36"/>
      <c r="Y197" s="36"/>
      <c r="Z197" s="36"/>
      <c r="AA197" s="36"/>
      <c r="AB197" s="36"/>
      <c r="AC197" s="36"/>
      <c r="AD197" s="36"/>
      <c r="AE197" s="36"/>
      <c r="AR197" s="191" t="s">
        <v>106</v>
      </c>
      <c r="AT197" s="191" t="s">
        <v>146</v>
      </c>
      <c r="AU197" s="191" t="s">
        <v>74</v>
      </c>
      <c r="AY197" s="19" t="s">
        <v>144</v>
      </c>
      <c r="BE197" s="192">
        <f t="shared" si="34"/>
        <v>0</v>
      </c>
      <c r="BF197" s="192">
        <f t="shared" si="35"/>
        <v>0</v>
      </c>
      <c r="BG197" s="192">
        <f t="shared" si="36"/>
        <v>0</v>
      </c>
      <c r="BH197" s="192">
        <f t="shared" si="37"/>
        <v>0</v>
      </c>
      <c r="BI197" s="192">
        <f t="shared" si="38"/>
        <v>0</v>
      </c>
      <c r="BJ197" s="19" t="s">
        <v>74</v>
      </c>
      <c r="BK197" s="192">
        <f t="shared" si="39"/>
        <v>0</v>
      </c>
      <c r="BL197" s="19" t="s">
        <v>106</v>
      </c>
      <c r="BM197" s="191" t="s">
        <v>2288</v>
      </c>
    </row>
    <row r="198" spans="1:65" s="2" customFormat="1" ht="16.5" customHeight="1">
      <c r="A198" s="36"/>
      <c r="B198" s="37"/>
      <c r="C198" s="180" t="s">
        <v>507</v>
      </c>
      <c r="D198" s="180" t="s">
        <v>146</v>
      </c>
      <c r="E198" s="181" t="s">
        <v>4492</v>
      </c>
      <c r="F198" s="182" t="s">
        <v>4493</v>
      </c>
      <c r="G198" s="183" t="s">
        <v>250</v>
      </c>
      <c r="H198" s="184">
        <v>15</v>
      </c>
      <c r="I198" s="185"/>
      <c r="J198" s="186">
        <f t="shared" si="30"/>
        <v>0</v>
      </c>
      <c r="K198" s="182" t="s">
        <v>4334</v>
      </c>
      <c r="L198" s="41"/>
      <c r="M198" s="187" t="s">
        <v>19</v>
      </c>
      <c r="N198" s="188" t="s">
        <v>40</v>
      </c>
      <c r="O198" s="66"/>
      <c r="P198" s="189">
        <f t="shared" si="31"/>
        <v>0</v>
      </c>
      <c r="Q198" s="189">
        <v>0</v>
      </c>
      <c r="R198" s="189">
        <f t="shared" si="32"/>
        <v>0</v>
      </c>
      <c r="S198" s="189">
        <v>0</v>
      </c>
      <c r="T198" s="190">
        <f t="shared" si="33"/>
        <v>0</v>
      </c>
      <c r="U198" s="36"/>
      <c r="V198" s="36"/>
      <c r="W198" s="36"/>
      <c r="X198" s="36"/>
      <c r="Y198" s="36"/>
      <c r="Z198" s="36"/>
      <c r="AA198" s="36"/>
      <c r="AB198" s="36"/>
      <c r="AC198" s="36"/>
      <c r="AD198" s="36"/>
      <c r="AE198" s="36"/>
      <c r="AR198" s="191" t="s">
        <v>106</v>
      </c>
      <c r="AT198" s="191" t="s">
        <v>146</v>
      </c>
      <c r="AU198" s="191" t="s">
        <v>74</v>
      </c>
      <c r="AY198" s="19" t="s">
        <v>144</v>
      </c>
      <c r="BE198" s="192">
        <f t="shared" si="34"/>
        <v>0</v>
      </c>
      <c r="BF198" s="192">
        <f t="shared" si="35"/>
        <v>0</v>
      </c>
      <c r="BG198" s="192">
        <f t="shared" si="36"/>
        <v>0</v>
      </c>
      <c r="BH198" s="192">
        <f t="shared" si="37"/>
        <v>0</v>
      </c>
      <c r="BI198" s="192">
        <f t="shared" si="38"/>
        <v>0</v>
      </c>
      <c r="BJ198" s="19" t="s">
        <v>74</v>
      </c>
      <c r="BK198" s="192">
        <f t="shared" si="39"/>
        <v>0</v>
      </c>
      <c r="BL198" s="19" t="s">
        <v>106</v>
      </c>
      <c r="BM198" s="191" t="s">
        <v>2298</v>
      </c>
    </row>
    <row r="199" spans="1:65" s="2" customFormat="1" ht="16.5" customHeight="1">
      <c r="A199" s="36"/>
      <c r="B199" s="37"/>
      <c r="C199" s="180" t="s">
        <v>513</v>
      </c>
      <c r="D199" s="180" t="s">
        <v>146</v>
      </c>
      <c r="E199" s="181" t="s">
        <v>4494</v>
      </c>
      <c r="F199" s="182" t="s">
        <v>4495</v>
      </c>
      <c r="G199" s="183" t="s">
        <v>250</v>
      </c>
      <c r="H199" s="184">
        <v>78</v>
      </c>
      <c r="I199" s="185"/>
      <c r="J199" s="186">
        <f t="shared" si="30"/>
        <v>0</v>
      </c>
      <c r="K199" s="182" t="s">
        <v>4334</v>
      </c>
      <c r="L199" s="41"/>
      <c r="M199" s="187" t="s">
        <v>19</v>
      </c>
      <c r="N199" s="188" t="s">
        <v>40</v>
      </c>
      <c r="O199" s="66"/>
      <c r="P199" s="189">
        <f t="shared" si="31"/>
        <v>0</v>
      </c>
      <c r="Q199" s="189">
        <v>0</v>
      </c>
      <c r="R199" s="189">
        <f t="shared" si="32"/>
        <v>0</v>
      </c>
      <c r="S199" s="189">
        <v>0</v>
      </c>
      <c r="T199" s="190">
        <f t="shared" si="33"/>
        <v>0</v>
      </c>
      <c r="U199" s="36"/>
      <c r="V199" s="36"/>
      <c r="W199" s="36"/>
      <c r="X199" s="36"/>
      <c r="Y199" s="36"/>
      <c r="Z199" s="36"/>
      <c r="AA199" s="36"/>
      <c r="AB199" s="36"/>
      <c r="AC199" s="36"/>
      <c r="AD199" s="36"/>
      <c r="AE199" s="36"/>
      <c r="AR199" s="191" t="s">
        <v>106</v>
      </c>
      <c r="AT199" s="191" t="s">
        <v>146</v>
      </c>
      <c r="AU199" s="191" t="s">
        <v>74</v>
      </c>
      <c r="AY199" s="19" t="s">
        <v>144</v>
      </c>
      <c r="BE199" s="192">
        <f t="shared" si="34"/>
        <v>0</v>
      </c>
      <c r="BF199" s="192">
        <f t="shared" si="35"/>
        <v>0</v>
      </c>
      <c r="BG199" s="192">
        <f t="shared" si="36"/>
        <v>0</v>
      </c>
      <c r="BH199" s="192">
        <f t="shared" si="37"/>
        <v>0</v>
      </c>
      <c r="BI199" s="192">
        <f t="shared" si="38"/>
        <v>0</v>
      </c>
      <c r="BJ199" s="19" t="s">
        <v>74</v>
      </c>
      <c r="BK199" s="192">
        <f t="shared" si="39"/>
        <v>0</v>
      </c>
      <c r="BL199" s="19" t="s">
        <v>106</v>
      </c>
      <c r="BM199" s="191" t="s">
        <v>2308</v>
      </c>
    </row>
    <row r="200" spans="1:65" s="2" customFormat="1" ht="16.5" customHeight="1">
      <c r="A200" s="36"/>
      <c r="B200" s="37"/>
      <c r="C200" s="180" t="s">
        <v>526</v>
      </c>
      <c r="D200" s="180" t="s">
        <v>146</v>
      </c>
      <c r="E200" s="181" t="s">
        <v>4496</v>
      </c>
      <c r="F200" s="182" t="s">
        <v>4497</v>
      </c>
      <c r="G200" s="183" t="s">
        <v>250</v>
      </c>
      <c r="H200" s="184">
        <v>25</v>
      </c>
      <c r="I200" s="185"/>
      <c r="J200" s="186">
        <f t="shared" si="30"/>
        <v>0</v>
      </c>
      <c r="K200" s="182" t="s">
        <v>4334</v>
      </c>
      <c r="L200" s="41"/>
      <c r="M200" s="187" t="s">
        <v>19</v>
      </c>
      <c r="N200" s="188" t="s">
        <v>40</v>
      </c>
      <c r="O200" s="66"/>
      <c r="P200" s="189">
        <f t="shared" si="31"/>
        <v>0</v>
      </c>
      <c r="Q200" s="189">
        <v>0</v>
      </c>
      <c r="R200" s="189">
        <f t="shared" si="32"/>
        <v>0</v>
      </c>
      <c r="S200" s="189">
        <v>0</v>
      </c>
      <c r="T200" s="190">
        <f t="shared" si="33"/>
        <v>0</v>
      </c>
      <c r="U200" s="36"/>
      <c r="V200" s="36"/>
      <c r="W200" s="36"/>
      <c r="X200" s="36"/>
      <c r="Y200" s="36"/>
      <c r="Z200" s="36"/>
      <c r="AA200" s="36"/>
      <c r="AB200" s="36"/>
      <c r="AC200" s="36"/>
      <c r="AD200" s="36"/>
      <c r="AE200" s="36"/>
      <c r="AR200" s="191" t="s">
        <v>106</v>
      </c>
      <c r="AT200" s="191" t="s">
        <v>146</v>
      </c>
      <c r="AU200" s="191" t="s">
        <v>74</v>
      </c>
      <c r="AY200" s="19" t="s">
        <v>144</v>
      </c>
      <c r="BE200" s="192">
        <f t="shared" si="34"/>
        <v>0</v>
      </c>
      <c r="BF200" s="192">
        <f t="shared" si="35"/>
        <v>0</v>
      </c>
      <c r="BG200" s="192">
        <f t="shared" si="36"/>
        <v>0</v>
      </c>
      <c r="BH200" s="192">
        <f t="shared" si="37"/>
        <v>0</v>
      </c>
      <c r="BI200" s="192">
        <f t="shared" si="38"/>
        <v>0</v>
      </c>
      <c r="BJ200" s="19" t="s">
        <v>74</v>
      </c>
      <c r="BK200" s="192">
        <f t="shared" si="39"/>
        <v>0</v>
      </c>
      <c r="BL200" s="19" t="s">
        <v>106</v>
      </c>
      <c r="BM200" s="191" t="s">
        <v>2472</v>
      </c>
    </row>
    <row r="201" spans="1:65" s="2" customFormat="1" ht="16.5" customHeight="1">
      <c r="A201" s="36"/>
      <c r="B201" s="37"/>
      <c r="C201" s="180" t="s">
        <v>8</v>
      </c>
      <c r="D201" s="180" t="s">
        <v>146</v>
      </c>
      <c r="E201" s="181" t="s">
        <v>4498</v>
      </c>
      <c r="F201" s="182" t="s">
        <v>4499</v>
      </c>
      <c r="G201" s="183" t="s">
        <v>250</v>
      </c>
      <c r="H201" s="184">
        <v>20</v>
      </c>
      <c r="I201" s="185"/>
      <c r="J201" s="186">
        <f t="shared" si="30"/>
        <v>0</v>
      </c>
      <c r="K201" s="182" t="s">
        <v>4334</v>
      </c>
      <c r="L201" s="41"/>
      <c r="M201" s="187" t="s">
        <v>19</v>
      </c>
      <c r="N201" s="188" t="s">
        <v>40</v>
      </c>
      <c r="O201" s="66"/>
      <c r="P201" s="189">
        <f t="shared" si="31"/>
        <v>0</v>
      </c>
      <c r="Q201" s="189">
        <v>0</v>
      </c>
      <c r="R201" s="189">
        <f t="shared" si="32"/>
        <v>0</v>
      </c>
      <c r="S201" s="189">
        <v>0</v>
      </c>
      <c r="T201" s="190">
        <f t="shared" si="33"/>
        <v>0</v>
      </c>
      <c r="U201" s="36"/>
      <c r="V201" s="36"/>
      <c r="W201" s="36"/>
      <c r="X201" s="36"/>
      <c r="Y201" s="36"/>
      <c r="Z201" s="36"/>
      <c r="AA201" s="36"/>
      <c r="AB201" s="36"/>
      <c r="AC201" s="36"/>
      <c r="AD201" s="36"/>
      <c r="AE201" s="36"/>
      <c r="AR201" s="191" t="s">
        <v>106</v>
      </c>
      <c r="AT201" s="191" t="s">
        <v>146</v>
      </c>
      <c r="AU201" s="191" t="s">
        <v>74</v>
      </c>
      <c r="AY201" s="19" t="s">
        <v>144</v>
      </c>
      <c r="BE201" s="192">
        <f t="shared" si="34"/>
        <v>0</v>
      </c>
      <c r="BF201" s="192">
        <f t="shared" si="35"/>
        <v>0</v>
      </c>
      <c r="BG201" s="192">
        <f t="shared" si="36"/>
        <v>0</v>
      </c>
      <c r="BH201" s="192">
        <f t="shared" si="37"/>
        <v>0</v>
      </c>
      <c r="BI201" s="192">
        <f t="shared" si="38"/>
        <v>0</v>
      </c>
      <c r="BJ201" s="19" t="s">
        <v>74</v>
      </c>
      <c r="BK201" s="192">
        <f t="shared" si="39"/>
        <v>0</v>
      </c>
      <c r="BL201" s="19" t="s">
        <v>106</v>
      </c>
      <c r="BM201" s="191" t="s">
        <v>2486</v>
      </c>
    </row>
    <row r="202" spans="1:65" s="2" customFormat="1" ht="16.5" customHeight="1">
      <c r="A202" s="36"/>
      <c r="B202" s="37"/>
      <c r="C202" s="180" t="s">
        <v>542</v>
      </c>
      <c r="D202" s="180" t="s">
        <v>146</v>
      </c>
      <c r="E202" s="181" t="s">
        <v>4500</v>
      </c>
      <c r="F202" s="182" t="s">
        <v>4501</v>
      </c>
      <c r="G202" s="183" t="s">
        <v>250</v>
      </c>
      <c r="H202" s="184">
        <v>8</v>
      </c>
      <c r="I202" s="185"/>
      <c r="J202" s="186">
        <f t="shared" si="30"/>
        <v>0</v>
      </c>
      <c r="K202" s="182" t="s">
        <v>4334</v>
      </c>
      <c r="L202" s="41"/>
      <c r="M202" s="187" t="s">
        <v>19</v>
      </c>
      <c r="N202" s="188" t="s">
        <v>40</v>
      </c>
      <c r="O202" s="66"/>
      <c r="P202" s="189">
        <f t="shared" si="31"/>
        <v>0</v>
      </c>
      <c r="Q202" s="189">
        <v>0</v>
      </c>
      <c r="R202" s="189">
        <f t="shared" si="32"/>
        <v>0</v>
      </c>
      <c r="S202" s="189">
        <v>0</v>
      </c>
      <c r="T202" s="190">
        <f t="shared" si="33"/>
        <v>0</v>
      </c>
      <c r="U202" s="36"/>
      <c r="V202" s="36"/>
      <c r="W202" s="36"/>
      <c r="X202" s="36"/>
      <c r="Y202" s="36"/>
      <c r="Z202" s="36"/>
      <c r="AA202" s="36"/>
      <c r="AB202" s="36"/>
      <c r="AC202" s="36"/>
      <c r="AD202" s="36"/>
      <c r="AE202" s="36"/>
      <c r="AR202" s="191" t="s">
        <v>106</v>
      </c>
      <c r="AT202" s="191" t="s">
        <v>146</v>
      </c>
      <c r="AU202" s="191" t="s">
        <v>74</v>
      </c>
      <c r="AY202" s="19" t="s">
        <v>144</v>
      </c>
      <c r="BE202" s="192">
        <f t="shared" si="34"/>
        <v>0</v>
      </c>
      <c r="BF202" s="192">
        <f t="shared" si="35"/>
        <v>0</v>
      </c>
      <c r="BG202" s="192">
        <f t="shared" si="36"/>
        <v>0</v>
      </c>
      <c r="BH202" s="192">
        <f t="shared" si="37"/>
        <v>0</v>
      </c>
      <c r="BI202" s="192">
        <f t="shared" si="38"/>
        <v>0</v>
      </c>
      <c r="BJ202" s="19" t="s">
        <v>74</v>
      </c>
      <c r="BK202" s="192">
        <f t="shared" si="39"/>
        <v>0</v>
      </c>
      <c r="BL202" s="19" t="s">
        <v>106</v>
      </c>
      <c r="BM202" s="191" t="s">
        <v>2498</v>
      </c>
    </row>
    <row r="203" spans="1:65" s="2" customFormat="1" ht="16.5" customHeight="1">
      <c r="A203" s="36"/>
      <c r="B203" s="37"/>
      <c r="C203" s="180" t="s">
        <v>558</v>
      </c>
      <c r="D203" s="180" t="s">
        <v>146</v>
      </c>
      <c r="E203" s="181" t="s">
        <v>4502</v>
      </c>
      <c r="F203" s="182" t="s">
        <v>4503</v>
      </c>
      <c r="G203" s="183" t="s">
        <v>250</v>
      </c>
      <c r="H203" s="184">
        <v>16</v>
      </c>
      <c r="I203" s="185"/>
      <c r="J203" s="186">
        <f t="shared" si="30"/>
        <v>0</v>
      </c>
      <c r="K203" s="182" t="s">
        <v>4334</v>
      </c>
      <c r="L203" s="41"/>
      <c r="M203" s="187" t="s">
        <v>19</v>
      </c>
      <c r="N203" s="188" t="s">
        <v>40</v>
      </c>
      <c r="O203" s="66"/>
      <c r="P203" s="189">
        <f t="shared" si="31"/>
        <v>0</v>
      </c>
      <c r="Q203" s="189">
        <v>0</v>
      </c>
      <c r="R203" s="189">
        <f t="shared" si="32"/>
        <v>0</v>
      </c>
      <c r="S203" s="189">
        <v>0</v>
      </c>
      <c r="T203" s="190">
        <f t="shared" si="33"/>
        <v>0</v>
      </c>
      <c r="U203" s="36"/>
      <c r="V203" s="36"/>
      <c r="W203" s="36"/>
      <c r="X203" s="36"/>
      <c r="Y203" s="36"/>
      <c r="Z203" s="36"/>
      <c r="AA203" s="36"/>
      <c r="AB203" s="36"/>
      <c r="AC203" s="36"/>
      <c r="AD203" s="36"/>
      <c r="AE203" s="36"/>
      <c r="AR203" s="191" t="s">
        <v>106</v>
      </c>
      <c r="AT203" s="191" t="s">
        <v>146</v>
      </c>
      <c r="AU203" s="191" t="s">
        <v>74</v>
      </c>
      <c r="AY203" s="19" t="s">
        <v>144</v>
      </c>
      <c r="BE203" s="192">
        <f t="shared" si="34"/>
        <v>0</v>
      </c>
      <c r="BF203" s="192">
        <f t="shared" si="35"/>
        <v>0</v>
      </c>
      <c r="BG203" s="192">
        <f t="shared" si="36"/>
        <v>0</v>
      </c>
      <c r="BH203" s="192">
        <f t="shared" si="37"/>
        <v>0</v>
      </c>
      <c r="BI203" s="192">
        <f t="shared" si="38"/>
        <v>0</v>
      </c>
      <c r="BJ203" s="19" t="s">
        <v>74</v>
      </c>
      <c r="BK203" s="192">
        <f t="shared" si="39"/>
        <v>0</v>
      </c>
      <c r="BL203" s="19" t="s">
        <v>106</v>
      </c>
      <c r="BM203" s="191" t="s">
        <v>2516</v>
      </c>
    </row>
    <row r="204" spans="1:65" s="2" customFormat="1" ht="16.5" customHeight="1">
      <c r="A204" s="36"/>
      <c r="B204" s="37"/>
      <c r="C204" s="180" t="s">
        <v>573</v>
      </c>
      <c r="D204" s="180" t="s">
        <v>146</v>
      </c>
      <c r="E204" s="181" t="s">
        <v>4504</v>
      </c>
      <c r="F204" s="182" t="s">
        <v>4505</v>
      </c>
      <c r="G204" s="183" t="s">
        <v>250</v>
      </c>
      <c r="H204" s="184">
        <v>5</v>
      </c>
      <c r="I204" s="185"/>
      <c r="J204" s="186">
        <f t="shared" si="30"/>
        <v>0</v>
      </c>
      <c r="K204" s="182" t="s">
        <v>4334</v>
      </c>
      <c r="L204" s="41"/>
      <c r="M204" s="187" t="s">
        <v>19</v>
      </c>
      <c r="N204" s="188" t="s">
        <v>40</v>
      </c>
      <c r="O204" s="66"/>
      <c r="P204" s="189">
        <f t="shared" si="31"/>
        <v>0</v>
      </c>
      <c r="Q204" s="189">
        <v>0</v>
      </c>
      <c r="R204" s="189">
        <f t="shared" si="32"/>
        <v>0</v>
      </c>
      <c r="S204" s="189">
        <v>0</v>
      </c>
      <c r="T204" s="190">
        <f t="shared" si="33"/>
        <v>0</v>
      </c>
      <c r="U204" s="36"/>
      <c r="V204" s="36"/>
      <c r="W204" s="36"/>
      <c r="X204" s="36"/>
      <c r="Y204" s="36"/>
      <c r="Z204" s="36"/>
      <c r="AA204" s="36"/>
      <c r="AB204" s="36"/>
      <c r="AC204" s="36"/>
      <c r="AD204" s="36"/>
      <c r="AE204" s="36"/>
      <c r="AR204" s="191" t="s">
        <v>106</v>
      </c>
      <c r="AT204" s="191" t="s">
        <v>146</v>
      </c>
      <c r="AU204" s="191" t="s">
        <v>74</v>
      </c>
      <c r="AY204" s="19" t="s">
        <v>144</v>
      </c>
      <c r="BE204" s="192">
        <f t="shared" si="34"/>
        <v>0</v>
      </c>
      <c r="BF204" s="192">
        <f t="shared" si="35"/>
        <v>0</v>
      </c>
      <c r="BG204" s="192">
        <f t="shared" si="36"/>
        <v>0</v>
      </c>
      <c r="BH204" s="192">
        <f t="shared" si="37"/>
        <v>0</v>
      </c>
      <c r="BI204" s="192">
        <f t="shared" si="38"/>
        <v>0</v>
      </c>
      <c r="BJ204" s="19" t="s">
        <v>74</v>
      </c>
      <c r="BK204" s="192">
        <f t="shared" si="39"/>
        <v>0</v>
      </c>
      <c r="BL204" s="19" t="s">
        <v>106</v>
      </c>
      <c r="BM204" s="191" t="s">
        <v>2531</v>
      </c>
    </row>
    <row r="205" spans="1:65" s="2" customFormat="1" ht="16.5" customHeight="1">
      <c r="A205" s="36"/>
      <c r="B205" s="37"/>
      <c r="C205" s="180" t="s">
        <v>581</v>
      </c>
      <c r="D205" s="180" t="s">
        <v>146</v>
      </c>
      <c r="E205" s="181" t="s">
        <v>4506</v>
      </c>
      <c r="F205" s="182" t="s">
        <v>4507</v>
      </c>
      <c r="G205" s="183" t="s">
        <v>250</v>
      </c>
      <c r="H205" s="184">
        <v>35</v>
      </c>
      <c r="I205" s="185"/>
      <c r="J205" s="186">
        <f t="shared" si="30"/>
        <v>0</v>
      </c>
      <c r="K205" s="182" t="s">
        <v>4334</v>
      </c>
      <c r="L205" s="41"/>
      <c r="M205" s="187" t="s">
        <v>19</v>
      </c>
      <c r="N205" s="188" t="s">
        <v>40</v>
      </c>
      <c r="O205" s="66"/>
      <c r="P205" s="189">
        <f t="shared" si="31"/>
        <v>0</v>
      </c>
      <c r="Q205" s="189">
        <v>0</v>
      </c>
      <c r="R205" s="189">
        <f t="shared" si="32"/>
        <v>0</v>
      </c>
      <c r="S205" s="189">
        <v>0</v>
      </c>
      <c r="T205" s="190">
        <f t="shared" si="33"/>
        <v>0</v>
      </c>
      <c r="U205" s="36"/>
      <c r="V205" s="36"/>
      <c r="W205" s="36"/>
      <c r="X205" s="36"/>
      <c r="Y205" s="36"/>
      <c r="Z205" s="36"/>
      <c r="AA205" s="36"/>
      <c r="AB205" s="36"/>
      <c r="AC205" s="36"/>
      <c r="AD205" s="36"/>
      <c r="AE205" s="36"/>
      <c r="AR205" s="191" t="s">
        <v>106</v>
      </c>
      <c r="AT205" s="191" t="s">
        <v>146</v>
      </c>
      <c r="AU205" s="191" t="s">
        <v>74</v>
      </c>
      <c r="AY205" s="19" t="s">
        <v>144</v>
      </c>
      <c r="BE205" s="192">
        <f t="shared" si="34"/>
        <v>0</v>
      </c>
      <c r="BF205" s="192">
        <f t="shared" si="35"/>
        <v>0</v>
      </c>
      <c r="BG205" s="192">
        <f t="shared" si="36"/>
        <v>0</v>
      </c>
      <c r="BH205" s="192">
        <f t="shared" si="37"/>
        <v>0</v>
      </c>
      <c r="BI205" s="192">
        <f t="shared" si="38"/>
        <v>0</v>
      </c>
      <c r="BJ205" s="19" t="s">
        <v>74</v>
      </c>
      <c r="BK205" s="192">
        <f t="shared" si="39"/>
        <v>0</v>
      </c>
      <c r="BL205" s="19" t="s">
        <v>106</v>
      </c>
      <c r="BM205" s="191" t="s">
        <v>2614</v>
      </c>
    </row>
    <row r="206" spans="1:65" s="2" customFormat="1" ht="16.5" customHeight="1">
      <c r="A206" s="36"/>
      <c r="B206" s="37"/>
      <c r="C206" s="180" t="s">
        <v>593</v>
      </c>
      <c r="D206" s="180" t="s">
        <v>146</v>
      </c>
      <c r="E206" s="181" t="s">
        <v>4508</v>
      </c>
      <c r="F206" s="182" t="s">
        <v>4509</v>
      </c>
      <c r="G206" s="183" t="s">
        <v>1922</v>
      </c>
      <c r="H206" s="184">
        <v>1</v>
      </c>
      <c r="I206" s="185"/>
      <c r="J206" s="186">
        <f t="shared" si="30"/>
        <v>0</v>
      </c>
      <c r="K206" s="182" t="s">
        <v>4334</v>
      </c>
      <c r="L206" s="41"/>
      <c r="M206" s="187" t="s">
        <v>19</v>
      </c>
      <c r="N206" s="188" t="s">
        <v>40</v>
      </c>
      <c r="O206" s="66"/>
      <c r="P206" s="189">
        <f t="shared" si="31"/>
        <v>0</v>
      </c>
      <c r="Q206" s="189">
        <v>0</v>
      </c>
      <c r="R206" s="189">
        <f t="shared" si="32"/>
        <v>0</v>
      </c>
      <c r="S206" s="189">
        <v>0</v>
      </c>
      <c r="T206" s="190">
        <f t="shared" si="33"/>
        <v>0</v>
      </c>
      <c r="U206" s="36"/>
      <c r="V206" s="36"/>
      <c r="W206" s="36"/>
      <c r="X206" s="36"/>
      <c r="Y206" s="36"/>
      <c r="Z206" s="36"/>
      <c r="AA206" s="36"/>
      <c r="AB206" s="36"/>
      <c r="AC206" s="36"/>
      <c r="AD206" s="36"/>
      <c r="AE206" s="36"/>
      <c r="AR206" s="191" t="s">
        <v>106</v>
      </c>
      <c r="AT206" s="191" t="s">
        <v>146</v>
      </c>
      <c r="AU206" s="191" t="s">
        <v>74</v>
      </c>
      <c r="AY206" s="19" t="s">
        <v>144</v>
      </c>
      <c r="BE206" s="192">
        <f t="shared" si="34"/>
        <v>0</v>
      </c>
      <c r="BF206" s="192">
        <f t="shared" si="35"/>
        <v>0</v>
      </c>
      <c r="BG206" s="192">
        <f t="shared" si="36"/>
        <v>0</v>
      </c>
      <c r="BH206" s="192">
        <f t="shared" si="37"/>
        <v>0</v>
      </c>
      <c r="BI206" s="192">
        <f t="shared" si="38"/>
        <v>0</v>
      </c>
      <c r="BJ206" s="19" t="s">
        <v>74</v>
      </c>
      <c r="BK206" s="192">
        <f t="shared" si="39"/>
        <v>0</v>
      </c>
      <c r="BL206" s="19" t="s">
        <v>106</v>
      </c>
      <c r="BM206" s="191" t="s">
        <v>2627</v>
      </c>
    </row>
    <row r="207" spans="1:65" s="2" customFormat="1" ht="16.5" customHeight="1">
      <c r="A207" s="36"/>
      <c r="B207" s="37"/>
      <c r="C207" s="180" t="s">
        <v>7</v>
      </c>
      <c r="D207" s="180" t="s">
        <v>146</v>
      </c>
      <c r="E207" s="181" t="s">
        <v>4510</v>
      </c>
      <c r="F207" s="182" t="s">
        <v>4511</v>
      </c>
      <c r="G207" s="183" t="s">
        <v>1922</v>
      </c>
      <c r="H207" s="184">
        <v>14</v>
      </c>
      <c r="I207" s="185"/>
      <c r="J207" s="186">
        <f t="shared" si="30"/>
        <v>0</v>
      </c>
      <c r="K207" s="182" t="s">
        <v>4334</v>
      </c>
      <c r="L207" s="41"/>
      <c r="M207" s="187" t="s">
        <v>19</v>
      </c>
      <c r="N207" s="188" t="s">
        <v>40</v>
      </c>
      <c r="O207" s="66"/>
      <c r="P207" s="189">
        <f t="shared" si="31"/>
        <v>0</v>
      </c>
      <c r="Q207" s="189">
        <v>0</v>
      </c>
      <c r="R207" s="189">
        <f t="shared" si="32"/>
        <v>0</v>
      </c>
      <c r="S207" s="189">
        <v>0</v>
      </c>
      <c r="T207" s="190">
        <f t="shared" si="33"/>
        <v>0</v>
      </c>
      <c r="U207" s="36"/>
      <c r="V207" s="36"/>
      <c r="W207" s="36"/>
      <c r="X207" s="36"/>
      <c r="Y207" s="36"/>
      <c r="Z207" s="36"/>
      <c r="AA207" s="36"/>
      <c r="AB207" s="36"/>
      <c r="AC207" s="36"/>
      <c r="AD207" s="36"/>
      <c r="AE207" s="36"/>
      <c r="AR207" s="191" t="s">
        <v>106</v>
      </c>
      <c r="AT207" s="191" t="s">
        <v>146</v>
      </c>
      <c r="AU207" s="191" t="s">
        <v>74</v>
      </c>
      <c r="AY207" s="19" t="s">
        <v>144</v>
      </c>
      <c r="BE207" s="192">
        <f t="shared" si="34"/>
        <v>0</v>
      </c>
      <c r="BF207" s="192">
        <f t="shared" si="35"/>
        <v>0</v>
      </c>
      <c r="BG207" s="192">
        <f t="shared" si="36"/>
        <v>0</v>
      </c>
      <c r="BH207" s="192">
        <f t="shared" si="37"/>
        <v>0</v>
      </c>
      <c r="BI207" s="192">
        <f t="shared" si="38"/>
        <v>0</v>
      </c>
      <c r="BJ207" s="19" t="s">
        <v>74</v>
      </c>
      <c r="BK207" s="192">
        <f t="shared" si="39"/>
        <v>0</v>
      </c>
      <c r="BL207" s="19" t="s">
        <v>106</v>
      </c>
      <c r="BM207" s="191" t="s">
        <v>2643</v>
      </c>
    </row>
    <row r="208" spans="1:65" s="2" customFormat="1" ht="16.5" customHeight="1">
      <c r="A208" s="36"/>
      <c r="B208" s="37"/>
      <c r="C208" s="180" t="s">
        <v>613</v>
      </c>
      <c r="D208" s="180" t="s">
        <v>146</v>
      </c>
      <c r="E208" s="181" t="s">
        <v>4512</v>
      </c>
      <c r="F208" s="182" t="s">
        <v>4513</v>
      </c>
      <c r="G208" s="183" t="s">
        <v>1922</v>
      </c>
      <c r="H208" s="184">
        <v>1</v>
      </c>
      <c r="I208" s="185"/>
      <c r="J208" s="186">
        <f t="shared" si="30"/>
        <v>0</v>
      </c>
      <c r="K208" s="182" t="s">
        <v>4334</v>
      </c>
      <c r="L208" s="41"/>
      <c r="M208" s="187" t="s">
        <v>19</v>
      </c>
      <c r="N208" s="188" t="s">
        <v>40</v>
      </c>
      <c r="O208" s="66"/>
      <c r="P208" s="189">
        <f t="shared" si="31"/>
        <v>0</v>
      </c>
      <c r="Q208" s="189">
        <v>0</v>
      </c>
      <c r="R208" s="189">
        <f t="shared" si="32"/>
        <v>0</v>
      </c>
      <c r="S208" s="189">
        <v>0</v>
      </c>
      <c r="T208" s="190">
        <f t="shared" si="33"/>
        <v>0</v>
      </c>
      <c r="U208" s="36"/>
      <c r="V208" s="36"/>
      <c r="W208" s="36"/>
      <c r="X208" s="36"/>
      <c r="Y208" s="36"/>
      <c r="Z208" s="36"/>
      <c r="AA208" s="36"/>
      <c r="AB208" s="36"/>
      <c r="AC208" s="36"/>
      <c r="AD208" s="36"/>
      <c r="AE208" s="36"/>
      <c r="AR208" s="191" t="s">
        <v>106</v>
      </c>
      <c r="AT208" s="191" t="s">
        <v>146</v>
      </c>
      <c r="AU208" s="191" t="s">
        <v>74</v>
      </c>
      <c r="AY208" s="19" t="s">
        <v>144</v>
      </c>
      <c r="BE208" s="192">
        <f t="shared" si="34"/>
        <v>0</v>
      </c>
      <c r="BF208" s="192">
        <f t="shared" si="35"/>
        <v>0</v>
      </c>
      <c r="BG208" s="192">
        <f t="shared" si="36"/>
        <v>0</v>
      </c>
      <c r="BH208" s="192">
        <f t="shared" si="37"/>
        <v>0</v>
      </c>
      <c r="BI208" s="192">
        <f t="shared" si="38"/>
        <v>0</v>
      </c>
      <c r="BJ208" s="19" t="s">
        <v>74</v>
      </c>
      <c r="BK208" s="192">
        <f t="shared" si="39"/>
        <v>0</v>
      </c>
      <c r="BL208" s="19" t="s">
        <v>106</v>
      </c>
      <c r="BM208" s="191" t="s">
        <v>2651</v>
      </c>
    </row>
    <row r="209" spans="1:65" s="2" customFormat="1" ht="16.5" customHeight="1">
      <c r="A209" s="36"/>
      <c r="B209" s="37"/>
      <c r="C209" s="180" t="s">
        <v>625</v>
      </c>
      <c r="D209" s="180" t="s">
        <v>146</v>
      </c>
      <c r="E209" s="181" t="s">
        <v>4514</v>
      </c>
      <c r="F209" s="182" t="s">
        <v>4515</v>
      </c>
      <c r="G209" s="183" t="s">
        <v>1922</v>
      </c>
      <c r="H209" s="184">
        <v>10</v>
      </c>
      <c r="I209" s="185"/>
      <c r="J209" s="186">
        <f t="shared" si="30"/>
        <v>0</v>
      </c>
      <c r="K209" s="182" t="s">
        <v>4334</v>
      </c>
      <c r="L209" s="41"/>
      <c r="M209" s="187" t="s">
        <v>19</v>
      </c>
      <c r="N209" s="188" t="s">
        <v>40</v>
      </c>
      <c r="O209" s="66"/>
      <c r="P209" s="189">
        <f t="shared" si="31"/>
        <v>0</v>
      </c>
      <c r="Q209" s="189">
        <v>0</v>
      </c>
      <c r="R209" s="189">
        <f t="shared" si="32"/>
        <v>0</v>
      </c>
      <c r="S209" s="189">
        <v>0</v>
      </c>
      <c r="T209" s="190">
        <f t="shared" si="33"/>
        <v>0</v>
      </c>
      <c r="U209" s="36"/>
      <c r="V209" s="36"/>
      <c r="W209" s="36"/>
      <c r="X209" s="36"/>
      <c r="Y209" s="36"/>
      <c r="Z209" s="36"/>
      <c r="AA209" s="36"/>
      <c r="AB209" s="36"/>
      <c r="AC209" s="36"/>
      <c r="AD209" s="36"/>
      <c r="AE209" s="36"/>
      <c r="AR209" s="191" t="s">
        <v>106</v>
      </c>
      <c r="AT209" s="191" t="s">
        <v>146</v>
      </c>
      <c r="AU209" s="191" t="s">
        <v>74</v>
      </c>
      <c r="AY209" s="19" t="s">
        <v>144</v>
      </c>
      <c r="BE209" s="192">
        <f t="shared" si="34"/>
        <v>0</v>
      </c>
      <c r="BF209" s="192">
        <f t="shared" si="35"/>
        <v>0</v>
      </c>
      <c r="BG209" s="192">
        <f t="shared" si="36"/>
        <v>0</v>
      </c>
      <c r="BH209" s="192">
        <f t="shared" si="37"/>
        <v>0</v>
      </c>
      <c r="BI209" s="192">
        <f t="shared" si="38"/>
        <v>0</v>
      </c>
      <c r="BJ209" s="19" t="s">
        <v>74</v>
      </c>
      <c r="BK209" s="192">
        <f t="shared" si="39"/>
        <v>0</v>
      </c>
      <c r="BL209" s="19" t="s">
        <v>106</v>
      </c>
      <c r="BM209" s="191" t="s">
        <v>2664</v>
      </c>
    </row>
    <row r="210" spans="1:65" s="2" customFormat="1" ht="16.5" customHeight="1">
      <c r="A210" s="36"/>
      <c r="B210" s="37"/>
      <c r="C210" s="180" t="s">
        <v>636</v>
      </c>
      <c r="D210" s="180" t="s">
        <v>146</v>
      </c>
      <c r="E210" s="181" t="s">
        <v>4516</v>
      </c>
      <c r="F210" s="182" t="s">
        <v>4517</v>
      </c>
      <c r="G210" s="183" t="s">
        <v>1922</v>
      </c>
      <c r="H210" s="184">
        <v>1</v>
      </c>
      <c r="I210" s="185"/>
      <c r="J210" s="186">
        <f t="shared" si="30"/>
        <v>0</v>
      </c>
      <c r="K210" s="182" t="s">
        <v>4334</v>
      </c>
      <c r="L210" s="41"/>
      <c r="M210" s="187" t="s">
        <v>19</v>
      </c>
      <c r="N210" s="188" t="s">
        <v>40</v>
      </c>
      <c r="O210" s="66"/>
      <c r="P210" s="189">
        <f t="shared" si="31"/>
        <v>0</v>
      </c>
      <c r="Q210" s="189">
        <v>0</v>
      </c>
      <c r="R210" s="189">
        <f t="shared" si="32"/>
        <v>0</v>
      </c>
      <c r="S210" s="189">
        <v>0</v>
      </c>
      <c r="T210" s="190">
        <f t="shared" si="33"/>
        <v>0</v>
      </c>
      <c r="U210" s="36"/>
      <c r="V210" s="36"/>
      <c r="W210" s="36"/>
      <c r="X210" s="36"/>
      <c r="Y210" s="36"/>
      <c r="Z210" s="36"/>
      <c r="AA210" s="36"/>
      <c r="AB210" s="36"/>
      <c r="AC210" s="36"/>
      <c r="AD210" s="36"/>
      <c r="AE210" s="36"/>
      <c r="AR210" s="191" t="s">
        <v>106</v>
      </c>
      <c r="AT210" s="191" t="s">
        <v>146</v>
      </c>
      <c r="AU210" s="191" t="s">
        <v>74</v>
      </c>
      <c r="AY210" s="19" t="s">
        <v>144</v>
      </c>
      <c r="BE210" s="192">
        <f t="shared" si="34"/>
        <v>0</v>
      </c>
      <c r="BF210" s="192">
        <f t="shared" si="35"/>
        <v>0</v>
      </c>
      <c r="BG210" s="192">
        <f t="shared" si="36"/>
        <v>0</v>
      </c>
      <c r="BH210" s="192">
        <f t="shared" si="37"/>
        <v>0</v>
      </c>
      <c r="BI210" s="192">
        <f t="shared" si="38"/>
        <v>0</v>
      </c>
      <c r="BJ210" s="19" t="s">
        <v>74</v>
      </c>
      <c r="BK210" s="192">
        <f t="shared" si="39"/>
        <v>0</v>
      </c>
      <c r="BL210" s="19" t="s">
        <v>106</v>
      </c>
      <c r="BM210" s="191" t="s">
        <v>2668</v>
      </c>
    </row>
    <row r="211" spans="1:65" s="2" customFormat="1" ht="16.5" customHeight="1">
      <c r="A211" s="36"/>
      <c r="B211" s="37"/>
      <c r="C211" s="180" t="s">
        <v>642</v>
      </c>
      <c r="D211" s="180" t="s">
        <v>146</v>
      </c>
      <c r="E211" s="181" t="s">
        <v>4518</v>
      </c>
      <c r="F211" s="182" t="s">
        <v>4519</v>
      </c>
      <c r="G211" s="183" t="s">
        <v>1922</v>
      </c>
      <c r="H211" s="184">
        <v>1</v>
      </c>
      <c r="I211" s="185"/>
      <c r="J211" s="186">
        <f t="shared" si="30"/>
        <v>0</v>
      </c>
      <c r="K211" s="182" t="s">
        <v>4334</v>
      </c>
      <c r="L211" s="41"/>
      <c r="M211" s="187" t="s">
        <v>19</v>
      </c>
      <c r="N211" s="188" t="s">
        <v>40</v>
      </c>
      <c r="O211" s="66"/>
      <c r="P211" s="189">
        <f t="shared" si="31"/>
        <v>0</v>
      </c>
      <c r="Q211" s="189">
        <v>0</v>
      </c>
      <c r="R211" s="189">
        <f t="shared" si="32"/>
        <v>0</v>
      </c>
      <c r="S211" s="189">
        <v>0</v>
      </c>
      <c r="T211" s="190">
        <f t="shared" si="33"/>
        <v>0</v>
      </c>
      <c r="U211" s="36"/>
      <c r="V211" s="36"/>
      <c r="W211" s="36"/>
      <c r="X211" s="36"/>
      <c r="Y211" s="36"/>
      <c r="Z211" s="36"/>
      <c r="AA211" s="36"/>
      <c r="AB211" s="36"/>
      <c r="AC211" s="36"/>
      <c r="AD211" s="36"/>
      <c r="AE211" s="36"/>
      <c r="AR211" s="191" t="s">
        <v>106</v>
      </c>
      <c r="AT211" s="191" t="s">
        <v>146</v>
      </c>
      <c r="AU211" s="191" t="s">
        <v>74</v>
      </c>
      <c r="AY211" s="19" t="s">
        <v>144</v>
      </c>
      <c r="BE211" s="192">
        <f t="shared" si="34"/>
        <v>0</v>
      </c>
      <c r="BF211" s="192">
        <f t="shared" si="35"/>
        <v>0</v>
      </c>
      <c r="BG211" s="192">
        <f t="shared" si="36"/>
        <v>0</v>
      </c>
      <c r="BH211" s="192">
        <f t="shared" si="37"/>
        <v>0</v>
      </c>
      <c r="BI211" s="192">
        <f t="shared" si="38"/>
        <v>0</v>
      </c>
      <c r="BJ211" s="19" t="s">
        <v>74</v>
      </c>
      <c r="BK211" s="192">
        <f t="shared" si="39"/>
        <v>0</v>
      </c>
      <c r="BL211" s="19" t="s">
        <v>106</v>
      </c>
      <c r="BM211" s="191" t="s">
        <v>2678</v>
      </c>
    </row>
    <row r="212" spans="1:65" s="2" customFormat="1" ht="16.5" customHeight="1">
      <c r="A212" s="36"/>
      <c r="B212" s="37"/>
      <c r="C212" s="180" t="s">
        <v>650</v>
      </c>
      <c r="D212" s="180" t="s">
        <v>146</v>
      </c>
      <c r="E212" s="181" t="s">
        <v>4520</v>
      </c>
      <c r="F212" s="182" t="s">
        <v>4521</v>
      </c>
      <c r="G212" s="183" t="s">
        <v>1922</v>
      </c>
      <c r="H212" s="184">
        <v>5</v>
      </c>
      <c r="I212" s="185"/>
      <c r="J212" s="186">
        <f t="shared" si="30"/>
        <v>0</v>
      </c>
      <c r="K212" s="182" t="s">
        <v>4334</v>
      </c>
      <c r="L212" s="41"/>
      <c r="M212" s="187" t="s">
        <v>19</v>
      </c>
      <c r="N212" s="188" t="s">
        <v>40</v>
      </c>
      <c r="O212" s="66"/>
      <c r="P212" s="189">
        <f t="shared" si="31"/>
        <v>0</v>
      </c>
      <c r="Q212" s="189">
        <v>0</v>
      </c>
      <c r="R212" s="189">
        <f t="shared" si="32"/>
        <v>0</v>
      </c>
      <c r="S212" s="189">
        <v>0</v>
      </c>
      <c r="T212" s="190">
        <f t="shared" si="33"/>
        <v>0</v>
      </c>
      <c r="U212" s="36"/>
      <c r="V212" s="36"/>
      <c r="W212" s="36"/>
      <c r="X212" s="36"/>
      <c r="Y212" s="36"/>
      <c r="Z212" s="36"/>
      <c r="AA212" s="36"/>
      <c r="AB212" s="36"/>
      <c r="AC212" s="36"/>
      <c r="AD212" s="36"/>
      <c r="AE212" s="36"/>
      <c r="AR212" s="191" t="s">
        <v>106</v>
      </c>
      <c r="AT212" s="191" t="s">
        <v>146</v>
      </c>
      <c r="AU212" s="191" t="s">
        <v>74</v>
      </c>
      <c r="AY212" s="19" t="s">
        <v>144</v>
      </c>
      <c r="BE212" s="192">
        <f t="shared" si="34"/>
        <v>0</v>
      </c>
      <c r="BF212" s="192">
        <f t="shared" si="35"/>
        <v>0</v>
      </c>
      <c r="BG212" s="192">
        <f t="shared" si="36"/>
        <v>0</v>
      </c>
      <c r="BH212" s="192">
        <f t="shared" si="37"/>
        <v>0</v>
      </c>
      <c r="BI212" s="192">
        <f t="shared" si="38"/>
        <v>0</v>
      </c>
      <c r="BJ212" s="19" t="s">
        <v>74</v>
      </c>
      <c r="BK212" s="192">
        <f t="shared" si="39"/>
        <v>0</v>
      </c>
      <c r="BL212" s="19" t="s">
        <v>106</v>
      </c>
      <c r="BM212" s="191" t="s">
        <v>2693</v>
      </c>
    </row>
    <row r="213" spans="1:65" s="2" customFormat="1" ht="16.5" customHeight="1">
      <c r="A213" s="36"/>
      <c r="B213" s="37"/>
      <c r="C213" s="180" t="s">
        <v>658</v>
      </c>
      <c r="D213" s="180" t="s">
        <v>146</v>
      </c>
      <c r="E213" s="181" t="s">
        <v>4522</v>
      </c>
      <c r="F213" s="182" t="s">
        <v>4523</v>
      </c>
      <c r="G213" s="183" t="s">
        <v>1922</v>
      </c>
      <c r="H213" s="184">
        <v>37</v>
      </c>
      <c r="I213" s="185"/>
      <c r="J213" s="186">
        <f t="shared" si="30"/>
        <v>0</v>
      </c>
      <c r="K213" s="182" t="s">
        <v>4334</v>
      </c>
      <c r="L213" s="41"/>
      <c r="M213" s="187" t="s">
        <v>19</v>
      </c>
      <c r="N213" s="188" t="s">
        <v>40</v>
      </c>
      <c r="O213" s="66"/>
      <c r="P213" s="189">
        <f t="shared" si="31"/>
        <v>0</v>
      </c>
      <c r="Q213" s="189">
        <v>0</v>
      </c>
      <c r="R213" s="189">
        <f t="shared" si="32"/>
        <v>0</v>
      </c>
      <c r="S213" s="189">
        <v>0</v>
      </c>
      <c r="T213" s="190">
        <f t="shared" si="33"/>
        <v>0</v>
      </c>
      <c r="U213" s="36"/>
      <c r="V213" s="36"/>
      <c r="W213" s="36"/>
      <c r="X213" s="36"/>
      <c r="Y213" s="36"/>
      <c r="Z213" s="36"/>
      <c r="AA213" s="36"/>
      <c r="AB213" s="36"/>
      <c r="AC213" s="36"/>
      <c r="AD213" s="36"/>
      <c r="AE213" s="36"/>
      <c r="AR213" s="191" t="s">
        <v>106</v>
      </c>
      <c r="AT213" s="191" t="s">
        <v>146</v>
      </c>
      <c r="AU213" s="191" t="s">
        <v>74</v>
      </c>
      <c r="AY213" s="19" t="s">
        <v>144</v>
      </c>
      <c r="BE213" s="192">
        <f t="shared" si="34"/>
        <v>0</v>
      </c>
      <c r="BF213" s="192">
        <f t="shared" si="35"/>
        <v>0</v>
      </c>
      <c r="BG213" s="192">
        <f t="shared" si="36"/>
        <v>0</v>
      </c>
      <c r="BH213" s="192">
        <f t="shared" si="37"/>
        <v>0</v>
      </c>
      <c r="BI213" s="192">
        <f t="shared" si="38"/>
        <v>0</v>
      </c>
      <c r="BJ213" s="19" t="s">
        <v>74</v>
      </c>
      <c r="BK213" s="192">
        <f t="shared" si="39"/>
        <v>0</v>
      </c>
      <c r="BL213" s="19" t="s">
        <v>106</v>
      </c>
      <c r="BM213" s="191" t="s">
        <v>2706</v>
      </c>
    </row>
    <row r="214" spans="1:65" s="2" customFormat="1" ht="16.5" customHeight="1">
      <c r="A214" s="36"/>
      <c r="B214" s="37"/>
      <c r="C214" s="180" t="s">
        <v>664</v>
      </c>
      <c r="D214" s="180" t="s">
        <v>146</v>
      </c>
      <c r="E214" s="181" t="s">
        <v>4524</v>
      </c>
      <c r="F214" s="182" t="s">
        <v>4525</v>
      </c>
      <c r="G214" s="183" t="s">
        <v>1922</v>
      </c>
      <c r="H214" s="184">
        <v>3</v>
      </c>
      <c r="I214" s="185"/>
      <c r="J214" s="186">
        <f t="shared" si="30"/>
        <v>0</v>
      </c>
      <c r="K214" s="182" t="s">
        <v>4334</v>
      </c>
      <c r="L214" s="41"/>
      <c r="M214" s="187" t="s">
        <v>19</v>
      </c>
      <c r="N214" s="188" t="s">
        <v>40</v>
      </c>
      <c r="O214" s="66"/>
      <c r="P214" s="189">
        <f t="shared" si="31"/>
        <v>0</v>
      </c>
      <c r="Q214" s="189">
        <v>0</v>
      </c>
      <c r="R214" s="189">
        <f t="shared" si="32"/>
        <v>0</v>
      </c>
      <c r="S214" s="189">
        <v>0</v>
      </c>
      <c r="T214" s="190">
        <f t="shared" si="33"/>
        <v>0</v>
      </c>
      <c r="U214" s="36"/>
      <c r="V214" s="36"/>
      <c r="W214" s="36"/>
      <c r="X214" s="36"/>
      <c r="Y214" s="36"/>
      <c r="Z214" s="36"/>
      <c r="AA214" s="36"/>
      <c r="AB214" s="36"/>
      <c r="AC214" s="36"/>
      <c r="AD214" s="36"/>
      <c r="AE214" s="36"/>
      <c r="AR214" s="191" t="s">
        <v>106</v>
      </c>
      <c r="AT214" s="191" t="s">
        <v>146</v>
      </c>
      <c r="AU214" s="191" t="s">
        <v>74</v>
      </c>
      <c r="AY214" s="19" t="s">
        <v>144</v>
      </c>
      <c r="BE214" s="192">
        <f t="shared" si="34"/>
        <v>0</v>
      </c>
      <c r="BF214" s="192">
        <f t="shared" si="35"/>
        <v>0</v>
      </c>
      <c r="BG214" s="192">
        <f t="shared" si="36"/>
        <v>0</v>
      </c>
      <c r="BH214" s="192">
        <f t="shared" si="37"/>
        <v>0</v>
      </c>
      <c r="BI214" s="192">
        <f t="shared" si="38"/>
        <v>0</v>
      </c>
      <c r="BJ214" s="19" t="s">
        <v>74</v>
      </c>
      <c r="BK214" s="192">
        <f t="shared" si="39"/>
        <v>0</v>
      </c>
      <c r="BL214" s="19" t="s">
        <v>106</v>
      </c>
      <c r="BM214" s="191" t="s">
        <v>2716</v>
      </c>
    </row>
    <row r="215" spans="1:65" s="2" customFormat="1" ht="16.5" customHeight="1">
      <c r="A215" s="36"/>
      <c r="B215" s="37"/>
      <c r="C215" s="180" t="s">
        <v>669</v>
      </c>
      <c r="D215" s="180" t="s">
        <v>146</v>
      </c>
      <c r="E215" s="181" t="s">
        <v>4526</v>
      </c>
      <c r="F215" s="182" t="s">
        <v>4527</v>
      </c>
      <c r="G215" s="183" t="s">
        <v>1922</v>
      </c>
      <c r="H215" s="184">
        <v>1</v>
      </c>
      <c r="I215" s="185"/>
      <c r="J215" s="186">
        <f t="shared" si="30"/>
        <v>0</v>
      </c>
      <c r="K215" s="182" t="s">
        <v>4334</v>
      </c>
      <c r="L215" s="41"/>
      <c r="M215" s="187" t="s">
        <v>19</v>
      </c>
      <c r="N215" s="188" t="s">
        <v>40</v>
      </c>
      <c r="O215" s="66"/>
      <c r="P215" s="189">
        <f t="shared" si="31"/>
        <v>0</v>
      </c>
      <c r="Q215" s="189">
        <v>0</v>
      </c>
      <c r="R215" s="189">
        <f t="shared" si="32"/>
        <v>0</v>
      </c>
      <c r="S215" s="189">
        <v>0</v>
      </c>
      <c r="T215" s="190">
        <f t="shared" si="33"/>
        <v>0</v>
      </c>
      <c r="U215" s="36"/>
      <c r="V215" s="36"/>
      <c r="W215" s="36"/>
      <c r="X215" s="36"/>
      <c r="Y215" s="36"/>
      <c r="Z215" s="36"/>
      <c r="AA215" s="36"/>
      <c r="AB215" s="36"/>
      <c r="AC215" s="36"/>
      <c r="AD215" s="36"/>
      <c r="AE215" s="36"/>
      <c r="AR215" s="191" t="s">
        <v>106</v>
      </c>
      <c r="AT215" s="191" t="s">
        <v>146</v>
      </c>
      <c r="AU215" s="191" t="s">
        <v>74</v>
      </c>
      <c r="AY215" s="19" t="s">
        <v>144</v>
      </c>
      <c r="BE215" s="192">
        <f t="shared" si="34"/>
        <v>0</v>
      </c>
      <c r="BF215" s="192">
        <f t="shared" si="35"/>
        <v>0</v>
      </c>
      <c r="BG215" s="192">
        <f t="shared" si="36"/>
        <v>0</v>
      </c>
      <c r="BH215" s="192">
        <f t="shared" si="37"/>
        <v>0</v>
      </c>
      <c r="BI215" s="192">
        <f t="shared" si="38"/>
        <v>0</v>
      </c>
      <c r="BJ215" s="19" t="s">
        <v>74</v>
      </c>
      <c r="BK215" s="192">
        <f t="shared" si="39"/>
        <v>0</v>
      </c>
      <c r="BL215" s="19" t="s">
        <v>106</v>
      </c>
      <c r="BM215" s="191" t="s">
        <v>2731</v>
      </c>
    </row>
    <row r="216" spans="1:65" s="2" customFormat="1" ht="16.5" customHeight="1">
      <c r="A216" s="36"/>
      <c r="B216" s="37"/>
      <c r="C216" s="180" t="s">
        <v>674</v>
      </c>
      <c r="D216" s="180" t="s">
        <v>146</v>
      </c>
      <c r="E216" s="181" t="s">
        <v>4528</v>
      </c>
      <c r="F216" s="182" t="s">
        <v>4529</v>
      </c>
      <c r="G216" s="183" t="s">
        <v>1922</v>
      </c>
      <c r="H216" s="184">
        <v>3</v>
      </c>
      <c r="I216" s="185"/>
      <c r="J216" s="186">
        <f t="shared" si="30"/>
        <v>0</v>
      </c>
      <c r="K216" s="182" t="s">
        <v>4334</v>
      </c>
      <c r="L216" s="41"/>
      <c r="M216" s="187" t="s">
        <v>19</v>
      </c>
      <c r="N216" s="188" t="s">
        <v>40</v>
      </c>
      <c r="O216" s="66"/>
      <c r="P216" s="189">
        <f t="shared" si="31"/>
        <v>0</v>
      </c>
      <c r="Q216" s="189">
        <v>0</v>
      </c>
      <c r="R216" s="189">
        <f t="shared" si="32"/>
        <v>0</v>
      </c>
      <c r="S216" s="189">
        <v>0</v>
      </c>
      <c r="T216" s="190">
        <f t="shared" si="33"/>
        <v>0</v>
      </c>
      <c r="U216" s="36"/>
      <c r="V216" s="36"/>
      <c r="W216" s="36"/>
      <c r="X216" s="36"/>
      <c r="Y216" s="36"/>
      <c r="Z216" s="36"/>
      <c r="AA216" s="36"/>
      <c r="AB216" s="36"/>
      <c r="AC216" s="36"/>
      <c r="AD216" s="36"/>
      <c r="AE216" s="36"/>
      <c r="AR216" s="191" t="s">
        <v>106</v>
      </c>
      <c r="AT216" s="191" t="s">
        <v>146</v>
      </c>
      <c r="AU216" s="191" t="s">
        <v>74</v>
      </c>
      <c r="AY216" s="19" t="s">
        <v>144</v>
      </c>
      <c r="BE216" s="192">
        <f t="shared" si="34"/>
        <v>0</v>
      </c>
      <c r="BF216" s="192">
        <f t="shared" si="35"/>
        <v>0</v>
      </c>
      <c r="BG216" s="192">
        <f t="shared" si="36"/>
        <v>0</v>
      </c>
      <c r="BH216" s="192">
        <f t="shared" si="37"/>
        <v>0</v>
      </c>
      <c r="BI216" s="192">
        <f t="shared" si="38"/>
        <v>0</v>
      </c>
      <c r="BJ216" s="19" t="s">
        <v>74</v>
      </c>
      <c r="BK216" s="192">
        <f t="shared" si="39"/>
        <v>0</v>
      </c>
      <c r="BL216" s="19" t="s">
        <v>106</v>
      </c>
      <c r="BM216" s="191" t="s">
        <v>2739</v>
      </c>
    </row>
    <row r="217" spans="1:65" s="2" customFormat="1" ht="16.5" customHeight="1">
      <c r="A217" s="36"/>
      <c r="B217" s="37"/>
      <c r="C217" s="180" t="s">
        <v>679</v>
      </c>
      <c r="D217" s="180" t="s">
        <v>146</v>
      </c>
      <c r="E217" s="181" t="s">
        <v>4530</v>
      </c>
      <c r="F217" s="182" t="s">
        <v>4531</v>
      </c>
      <c r="G217" s="183" t="s">
        <v>1922</v>
      </c>
      <c r="H217" s="184">
        <v>1</v>
      </c>
      <c r="I217" s="185"/>
      <c r="J217" s="186">
        <f t="shared" si="30"/>
        <v>0</v>
      </c>
      <c r="K217" s="182" t="s">
        <v>4334</v>
      </c>
      <c r="L217" s="41"/>
      <c r="M217" s="187" t="s">
        <v>19</v>
      </c>
      <c r="N217" s="188" t="s">
        <v>40</v>
      </c>
      <c r="O217" s="66"/>
      <c r="P217" s="189">
        <f t="shared" si="31"/>
        <v>0</v>
      </c>
      <c r="Q217" s="189">
        <v>0</v>
      </c>
      <c r="R217" s="189">
        <f t="shared" si="32"/>
        <v>0</v>
      </c>
      <c r="S217" s="189">
        <v>0</v>
      </c>
      <c r="T217" s="190">
        <f t="shared" si="33"/>
        <v>0</v>
      </c>
      <c r="U217" s="36"/>
      <c r="V217" s="36"/>
      <c r="W217" s="36"/>
      <c r="X217" s="36"/>
      <c r="Y217" s="36"/>
      <c r="Z217" s="36"/>
      <c r="AA217" s="36"/>
      <c r="AB217" s="36"/>
      <c r="AC217" s="36"/>
      <c r="AD217" s="36"/>
      <c r="AE217" s="36"/>
      <c r="AR217" s="191" t="s">
        <v>106</v>
      </c>
      <c r="AT217" s="191" t="s">
        <v>146</v>
      </c>
      <c r="AU217" s="191" t="s">
        <v>74</v>
      </c>
      <c r="AY217" s="19" t="s">
        <v>144</v>
      </c>
      <c r="BE217" s="192">
        <f t="shared" si="34"/>
        <v>0</v>
      </c>
      <c r="BF217" s="192">
        <f t="shared" si="35"/>
        <v>0</v>
      </c>
      <c r="BG217" s="192">
        <f t="shared" si="36"/>
        <v>0</v>
      </c>
      <c r="BH217" s="192">
        <f t="shared" si="37"/>
        <v>0</v>
      </c>
      <c r="BI217" s="192">
        <f t="shared" si="38"/>
        <v>0</v>
      </c>
      <c r="BJ217" s="19" t="s">
        <v>74</v>
      </c>
      <c r="BK217" s="192">
        <f t="shared" si="39"/>
        <v>0</v>
      </c>
      <c r="BL217" s="19" t="s">
        <v>106</v>
      </c>
      <c r="BM217" s="191" t="s">
        <v>2747</v>
      </c>
    </row>
    <row r="218" spans="1:65" s="2" customFormat="1" ht="16.5" customHeight="1">
      <c r="A218" s="36"/>
      <c r="B218" s="37"/>
      <c r="C218" s="180" t="s">
        <v>684</v>
      </c>
      <c r="D218" s="180" t="s">
        <v>146</v>
      </c>
      <c r="E218" s="181" t="s">
        <v>4532</v>
      </c>
      <c r="F218" s="182" t="s">
        <v>4533</v>
      </c>
      <c r="G218" s="183" t="s">
        <v>1922</v>
      </c>
      <c r="H218" s="184">
        <v>8</v>
      </c>
      <c r="I218" s="185"/>
      <c r="J218" s="186">
        <f t="shared" si="30"/>
        <v>0</v>
      </c>
      <c r="K218" s="182" t="s">
        <v>4334</v>
      </c>
      <c r="L218" s="41"/>
      <c r="M218" s="187" t="s">
        <v>19</v>
      </c>
      <c r="N218" s="188" t="s">
        <v>40</v>
      </c>
      <c r="O218" s="66"/>
      <c r="P218" s="189">
        <f t="shared" si="31"/>
        <v>0</v>
      </c>
      <c r="Q218" s="189">
        <v>0</v>
      </c>
      <c r="R218" s="189">
        <f t="shared" si="32"/>
        <v>0</v>
      </c>
      <c r="S218" s="189">
        <v>0</v>
      </c>
      <c r="T218" s="190">
        <f t="shared" si="33"/>
        <v>0</v>
      </c>
      <c r="U218" s="36"/>
      <c r="V218" s="36"/>
      <c r="W218" s="36"/>
      <c r="X218" s="36"/>
      <c r="Y218" s="36"/>
      <c r="Z218" s="36"/>
      <c r="AA218" s="36"/>
      <c r="AB218" s="36"/>
      <c r="AC218" s="36"/>
      <c r="AD218" s="36"/>
      <c r="AE218" s="36"/>
      <c r="AR218" s="191" t="s">
        <v>106</v>
      </c>
      <c r="AT218" s="191" t="s">
        <v>146</v>
      </c>
      <c r="AU218" s="191" t="s">
        <v>74</v>
      </c>
      <c r="AY218" s="19" t="s">
        <v>144</v>
      </c>
      <c r="BE218" s="192">
        <f t="shared" si="34"/>
        <v>0</v>
      </c>
      <c r="BF218" s="192">
        <f t="shared" si="35"/>
        <v>0</v>
      </c>
      <c r="BG218" s="192">
        <f t="shared" si="36"/>
        <v>0</v>
      </c>
      <c r="BH218" s="192">
        <f t="shared" si="37"/>
        <v>0</v>
      </c>
      <c r="BI218" s="192">
        <f t="shared" si="38"/>
        <v>0</v>
      </c>
      <c r="BJ218" s="19" t="s">
        <v>74</v>
      </c>
      <c r="BK218" s="192">
        <f t="shared" si="39"/>
        <v>0</v>
      </c>
      <c r="BL218" s="19" t="s">
        <v>106</v>
      </c>
      <c r="BM218" s="191" t="s">
        <v>2755</v>
      </c>
    </row>
    <row r="219" spans="1:65" s="2" customFormat="1" ht="16.5" customHeight="1">
      <c r="A219" s="36"/>
      <c r="B219" s="37"/>
      <c r="C219" s="180" t="s">
        <v>689</v>
      </c>
      <c r="D219" s="180" t="s">
        <v>146</v>
      </c>
      <c r="E219" s="181" t="s">
        <v>4534</v>
      </c>
      <c r="F219" s="182" t="s">
        <v>4535</v>
      </c>
      <c r="G219" s="183" t="s">
        <v>1922</v>
      </c>
      <c r="H219" s="184">
        <v>2</v>
      </c>
      <c r="I219" s="185"/>
      <c r="J219" s="186">
        <f t="shared" si="30"/>
        <v>0</v>
      </c>
      <c r="K219" s="182" t="s">
        <v>4334</v>
      </c>
      <c r="L219" s="41"/>
      <c r="M219" s="187" t="s">
        <v>19</v>
      </c>
      <c r="N219" s="188" t="s">
        <v>40</v>
      </c>
      <c r="O219" s="66"/>
      <c r="P219" s="189">
        <f t="shared" si="31"/>
        <v>0</v>
      </c>
      <c r="Q219" s="189">
        <v>0</v>
      </c>
      <c r="R219" s="189">
        <f t="shared" si="32"/>
        <v>0</v>
      </c>
      <c r="S219" s="189">
        <v>0</v>
      </c>
      <c r="T219" s="190">
        <f t="shared" si="33"/>
        <v>0</v>
      </c>
      <c r="U219" s="36"/>
      <c r="V219" s="36"/>
      <c r="W219" s="36"/>
      <c r="X219" s="36"/>
      <c r="Y219" s="36"/>
      <c r="Z219" s="36"/>
      <c r="AA219" s="36"/>
      <c r="AB219" s="36"/>
      <c r="AC219" s="36"/>
      <c r="AD219" s="36"/>
      <c r="AE219" s="36"/>
      <c r="AR219" s="191" t="s">
        <v>106</v>
      </c>
      <c r="AT219" s="191" t="s">
        <v>146</v>
      </c>
      <c r="AU219" s="191" t="s">
        <v>74</v>
      </c>
      <c r="AY219" s="19" t="s">
        <v>144</v>
      </c>
      <c r="BE219" s="192">
        <f t="shared" si="34"/>
        <v>0</v>
      </c>
      <c r="BF219" s="192">
        <f t="shared" si="35"/>
        <v>0</v>
      </c>
      <c r="BG219" s="192">
        <f t="shared" si="36"/>
        <v>0</v>
      </c>
      <c r="BH219" s="192">
        <f t="shared" si="37"/>
        <v>0</v>
      </c>
      <c r="BI219" s="192">
        <f t="shared" si="38"/>
        <v>0</v>
      </c>
      <c r="BJ219" s="19" t="s">
        <v>74</v>
      </c>
      <c r="BK219" s="192">
        <f t="shared" si="39"/>
        <v>0</v>
      </c>
      <c r="BL219" s="19" t="s">
        <v>106</v>
      </c>
      <c r="BM219" s="191" t="s">
        <v>2768</v>
      </c>
    </row>
    <row r="220" spans="1:65" s="2" customFormat="1" ht="16.5" customHeight="1">
      <c r="A220" s="36"/>
      <c r="B220" s="37"/>
      <c r="C220" s="180" t="s">
        <v>694</v>
      </c>
      <c r="D220" s="180" t="s">
        <v>146</v>
      </c>
      <c r="E220" s="181" t="s">
        <v>4536</v>
      </c>
      <c r="F220" s="182" t="s">
        <v>4537</v>
      </c>
      <c r="G220" s="183" t="s">
        <v>250</v>
      </c>
      <c r="H220" s="184">
        <v>130</v>
      </c>
      <c r="I220" s="185"/>
      <c r="J220" s="186">
        <f t="shared" si="30"/>
        <v>0</v>
      </c>
      <c r="K220" s="182" t="s">
        <v>4334</v>
      </c>
      <c r="L220" s="41"/>
      <c r="M220" s="187" t="s">
        <v>19</v>
      </c>
      <c r="N220" s="188" t="s">
        <v>40</v>
      </c>
      <c r="O220" s="66"/>
      <c r="P220" s="189">
        <f t="shared" si="31"/>
        <v>0</v>
      </c>
      <c r="Q220" s="189">
        <v>0</v>
      </c>
      <c r="R220" s="189">
        <f t="shared" si="32"/>
        <v>0</v>
      </c>
      <c r="S220" s="189">
        <v>0</v>
      </c>
      <c r="T220" s="190">
        <f t="shared" si="33"/>
        <v>0</v>
      </c>
      <c r="U220" s="36"/>
      <c r="V220" s="36"/>
      <c r="W220" s="36"/>
      <c r="X220" s="36"/>
      <c r="Y220" s="36"/>
      <c r="Z220" s="36"/>
      <c r="AA220" s="36"/>
      <c r="AB220" s="36"/>
      <c r="AC220" s="36"/>
      <c r="AD220" s="36"/>
      <c r="AE220" s="36"/>
      <c r="AR220" s="191" t="s">
        <v>106</v>
      </c>
      <c r="AT220" s="191" t="s">
        <v>146</v>
      </c>
      <c r="AU220" s="191" t="s">
        <v>74</v>
      </c>
      <c r="AY220" s="19" t="s">
        <v>144</v>
      </c>
      <c r="BE220" s="192">
        <f t="shared" si="34"/>
        <v>0</v>
      </c>
      <c r="BF220" s="192">
        <f t="shared" si="35"/>
        <v>0</v>
      </c>
      <c r="BG220" s="192">
        <f t="shared" si="36"/>
        <v>0</v>
      </c>
      <c r="BH220" s="192">
        <f t="shared" si="37"/>
        <v>0</v>
      </c>
      <c r="BI220" s="192">
        <f t="shared" si="38"/>
        <v>0</v>
      </c>
      <c r="BJ220" s="19" t="s">
        <v>74</v>
      </c>
      <c r="BK220" s="192">
        <f t="shared" si="39"/>
        <v>0</v>
      </c>
      <c r="BL220" s="19" t="s">
        <v>106</v>
      </c>
      <c r="BM220" s="191" t="s">
        <v>2776</v>
      </c>
    </row>
    <row r="221" spans="1:65" s="2" customFormat="1" ht="16.5" customHeight="1">
      <c r="A221" s="36"/>
      <c r="B221" s="37"/>
      <c r="C221" s="180" t="s">
        <v>699</v>
      </c>
      <c r="D221" s="180" t="s">
        <v>146</v>
      </c>
      <c r="E221" s="181" t="s">
        <v>4538</v>
      </c>
      <c r="F221" s="182" t="s">
        <v>4539</v>
      </c>
      <c r="G221" s="183" t="s">
        <v>250</v>
      </c>
      <c r="H221" s="184">
        <v>30</v>
      </c>
      <c r="I221" s="185"/>
      <c r="J221" s="186">
        <f t="shared" si="30"/>
        <v>0</v>
      </c>
      <c r="K221" s="182" t="s">
        <v>4334</v>
      </c>
      <c r="L221" s="41"/>
      <c r="M221" s="187" t="s">
        <v>19</v>
      </c>
      <c r="N221" s="188" t="s">
        <v>40</v>
      </c>
      <c r="O221" s="66"/>
      <c r="P221" s="189">
        <f t="shared" si="31"/>
        <v>0</v>
      </c>
      <c r="Q221" s="189">
        <v>0</v>
      </c>
      <c r="R221" s="189">
        <f t="shared" si="32"/>
        <v>0</v>
      </c>
      <c r="S221" s="189">
        <v>0</v>
      </c>
      <c r="T221" s="190">
        <f t="shared" si="33"/>
        <v>0</v>
      </c>
      <c r="U221" s="36"/>
      <c r="V221" s="36"/>
      <c r="W221" s="36"/>
      <c r="X221" s="36"/>
      <c r="Y221" s="36"/>
      <c r="Z221" s="36"/>
      <c r="AA221" s="36"/>
      <c r="AB221" s="36"/>
      <c r="AC221" s="36"/>
      <c r="AD221" s="36"/>
      <c r="AE221" s="36"/>
      <c r="AR221" s="191" t="s">
        <v>106</v>
      </c>
      <c r="AT221" s="191" t="s">
        <v>146</v>
      </c>
      <c r="AU221" s="191" t="s">
        <v>74</v>
      </c>
      <c r="AY221" s="19" t="s">
        <v>144</v>
      </c>
      <c r="BE221" s="192">
        <f t="shared" si="34"/>
        <v>0</v>
      </c>
      <c r="BF221" s="192">
        <f t="shared" si="35"/>
        <v>0</v>
      </c>
      <c r="BG221" s="192">
        <f t="shared" si="36"/>
        <v>0</v>
      </c>
      <c r="BH221" s="192">
        <f t="shared" si="37"/>
        <v>0</v>
      </c>
      <c r="BI221" s="192">
        <f t="shared" si="38"/>
        <v>0</v>
      </c>
      <c r="BJ221" s="19" t="s">
        <v>74</v>
      </c>
      <c r="BK221" s="192">
        <f t="shared" si="39"/>
        <v>0</v>
      </c>
      <c r="BL221" s="19" t="s">
        <v>106</v>
      </c>
      <c r="BM221" s="191" t="s">
        <v>2787</v>
      </c>
    </row>
    <row r="222" spans="1:65" s="2" customFormat="1" ht="16.5" customHeight="1">
      <c r="A222" s="36"/>
      <c r="B222" s="37"/>
      <c r="C222" s="180" t="s">
        <v>709</v>
      </c>
      <c r="D222" s="180" t="s">
        <v>146</v>
      </c>
      <c r="E222" s="181" t="s">
        <v>4540</v>
      </c>
      <c r="F222" s="182" t="s">
        <v>4541</v>
      </c>
      <c r="G222" s="183" t="s">
        <v>1922</v>
      </c>
      <c r="H222" s="184">
        <v>86</v>
      </c>
      <c r="I222" s="185"/>
      <c r="J222" s="186">
        <f t="shared" si="30"/>
        <v>0</v>
      </c>
      <c r="K222" s="182" t="s">
        <v>4334</v>
      </c>
      <c r="L222" s="41"/>
      <c r="M222" s="187" t="s">
        <v>19</v>
      </c>
      <c r="N222" s="188" t="s">
        <v>40</v>
      </c>
      <c r="O222" s="66"/>
      <c r="P222" s="189">
        <f t="shared" si="31"/>
        <v>0</v>
      </c>
      <c r="Q222" s="189">
        <v>0</v>
      </c>
      <c r="R222" s="189">
        <f t="shared" si="32"/>
        <v>0</v>
      </c>
      <c r="S222" s="189">
        <v>0</v>
      </c>
      <c r="T222" s="190">
        <f t="shared" si="33"/>
        <v>0</v>
      </c>
      <c r="U222" s="36"/>
      <c r="V222" s="36"/>
      <c r="W222" s="36"/>
      <c r="X222" s="36"/>
      <c r="Y222" s="36"/>
      <c r="Z222" s="36"/>
      <c r="AA222" s="36"/>
      <c r="AB222" s="36"/>
      <c r="AC222" s="36"/>
      <c r="AD222" s="36"/>
      <c r="AE222" s="36"/>
      <c r="AR222" s="191" t="s">
        <v>106</v>
      </c>
      <c r="AT222" s="191" t="s">
        <v>146</v>
      </c>
      <c r="AU222" s="191" t="s">
        <v>74</v>
      </c>
      <c r="AY222" s="19" t="s">
        <v>144</v>
      </c>
      <c r="BE222" s="192">
        <f t="shared" si="34"/>
        <v>0</v>
      </c>
      <c r="BF222" s="192">
        <f t="shared" si="35"/>
        <v>0</v>
      </c>
      <c r="BG222" s="192">
        <f t="shared" si="36"/>
        <v>0</v>
      </c>
      <c r="BH222" s="192">
        <f t="shared" si="37"/>
        <v>0</v>
      </c>
      <c r="BI222" s="192">
        <f t="shared" si="38"/>
        <v>0</v>
      </c>
      <c r="BJ222" s="19" t="s">
        <v>74</v>
      </c>
      <c r="BK222" s="192">
        <f t="shared" si="39"/>
        <v>0</v>
      </c>
      <c r="BL222" s="19" t="s">
        <v>106</v>
      </c>
      <c r="BM222" s="191" t="s">
        <v>2798</v>
      </c>
    </row>
    <row r="223" spans="1:65" s="2" customFormat="1" ht="16.5" customHeight="1">
      <c r="A223" s="36"/>
      <c r="B223" s="37"/>
      <c r="C223" s="180" t="s">
        <v>716</v>
      </c>
      <c r="D223" s="180" t="s">
        <v>146</v>
      </c>
      <c r="E223" s="181" t="s">
        <v>4542</v>
      </c>
      <c r="F223" s="182" t="s">
        <v>4543</v>
      </c>
      <c r="G223" s="183" t="s">
        <v>1922</v>
      </c>
      <c r="H223" s="184">
        <v>12</v>
      </c>
      <c r="I223" s="185"/>
      <c r="J223" s="186">
        <f t="shared" si="30"/>
        <v>0</v>
      </c>
      <c r="K223" s="182" t="s">
        <v>4334</v>
      </c>
      <c r="L223" s="41"/>
      <c r="M223" s="187" t="s">
        <v>19</v>
      </c>
      <c r="N223" s="188" t="s">
        <v>40</v>
      </c>
      <c r="O223" s="66"/>
      <c r="P223" s="189">
        <f t="shared" si="31"/>
        <v>0</v>
      </c>
      <c r="Q223" s="189">
        <v>0</v>
      </c>
      <c r="R223" s="189">
        <f t="shared" si="32"/>
        <v>0</v>
      </c>
      <c r="S223" s="189">
        <v>0</v>
      </c>
      <c r="T223" s="190">
        <f t="shared" si="33"/>
        <v>0</v>
      </c>
      <c r="U223" s="36"/>
      <c r="V223" s="36"/>
      <c r="W223" s="36"/>
      <c r="X223" s="36"/>
      <c r="Y223" s="36"/>
      <c r="Z223" s="36"/>
      <c r="AA223" s="36"/>
      <c r="AB223" s="36"/>
      <c r="AC223" s="36"/>
      <c r="AD223" s="36"/>
      <c r="AE223" s="36"/>
      <c r="AR223" s="191" t="s">
        <v>106</v>
      </c>
      <c r="AT223" s="191" t="s">
        <v>146</v>
      </c>
      <c r="AU223" s="191" t="s">
        <v>74</v>
      </c>
      <c r="AY223" s="19" t="s">
        <v>144</v>
      </c>
      <c r="BE223" s="192">
        <f t="shared" si="34"/>
        <v>0</v>
      </c>
      <c r="BF223" s="192">
        <f t="shared" si="35"/>
        <v>0</v>
      </c>
      <c r="BG223" s="192">
        <f t="shared" si="36"/>
        <v>0</v>
      </c>
      <c r="BH223" s="192">
        <f t="shared" si="37"/>
        <v>0</v>
      </c>
      <c r="BI223" s="192">
        <f t="shared" si="38"/>
        <v>0</v>
      </c>
      <c r="BJ223" s="19" t="s">
        <v>74</v>
      </c>
      <c r="BK223" s="192">
        <f t="shared" si="39"/>
        <v>0</v>
      </c>
      <c r="BL223" s="19" t="s">
        <v>106</v>
      </c>
      <c r="BM223" s="191" t="s">
        <v>2809</v>
      </c>
    </row>
    <row r="224" spans="1:65" s="2" customFormat="1" ht="16.5" customHeight="1">
      <c r="A224" s="36"/>
      <c r="B224" s="37"/>
      <c r="C224" s="180" t="s">
        <v>723</v>
      </c>
      <c r="D224" s="180" t="s">
        <v>146</v>
      </c>
      <c r="E224" s="181" t="s">
        <v>4544</v>
      </c>
      <c r="F224" s="182" t="s">
        <v>4545</v>
      </c>
      <c r="G224" s="183" t="s">
        <v>1922</v>
      </c>
      <c r="H224" s="184">
        <v>30</v>
      </c>
      <c r="I224" s="185"/>
      <c r="J224" s="186">
        <f t="shared" si="30"/>
        <v>0</v>
      </c>
      <c r="K224" s="182" t="s">
        <v>4334</v>
      </c>
      <c r="L224" s="41"/>
      <c r="M224" s="187" t="s">
        <v>19</v>
      </c>
      <c r="N224" s="188" t="s">
        <v>40</v>
      </c>
      <c r="O224" s="66"/>
      <c r="P224" s="189">
        <f t="shared" si="31"/>
        <v>0</v>
      </c>
      <c r="Q224" s="189">
        <v>0</v>
      </c>
      <c r="R224" s="189">
        <f t="shared" si="32"/>
        <v>0</v>
      </c>
      <c r="S224" s="189">
        <v>0</v>
      </c>
      <c r="T224" s="190">
        <f t="shared" si="33"/>
        <v>0</v>
      </c>
      <c r="U224" s="36"/>
      <c r="V224" s="36"/>
      <c r="W224" s="36"/>
      <c r="X224" s="36"/>
      <c r="Y224" s="36"/>
      <c r="Z224" s="36"/>
      <c r="AA224" s="36"/>
      <c r="AB224" s="36"/>
      <c r="AC224" s="36"/>
      <c r="AD224" s="36"/>
      <c r="AE224" s="36"/>
      <c r="AR224" s="191" t="s">
        <v>106</v>
      </c>
      <c r="AT224" s="191" t="s">
        <v>146</v>
      </c>
      <c r="AU224" s="191" t="s">
        <v>74</v>
      </c>
      <c r="AY224" s="19" t="s">
        <v>144</v>
      </c>
      <c r="BE224" s="192">
        <f t="shared" si="34"/>
        <v>0</v>
      </c>
      <c r="BF224" s="192">
        <f t="shared" si="35"/>
        <v>0</v>
      </c>
      <c r="BG224" s="192">
        <f t="shared" si="36"/>
        <v>0</v>
      </c>
      <c r="BH224" s="192">
        <f t="shared" si="37"/>
        <v>0</v>
      </c>
      <c r="BI224" s="192">
        <f t="shared" si="38"/>
        <v>0</v>
      </c>
      <c r="BJ224" s="19" t="s">
        <v>74</v>
      </c>
      <c r="BK224" s="192">
        <f t="shared" si="39"/>
        <v>0</v>
      </c>
      <c r="BL224" s="19" t="s">
        <v>106</v>
      </c>
      <c r="BM224" s="191" t="s">
        <v>2820</v>
      </c>
    </row>
    <row r="225" spans="1:65" s="2" customFormat="1" ht="16.5" customHeight="1">
      <c r="A225" s="36"/>
      <c r="B225" s="37"/>
      <c r="C225" s="180" t="s">
        <v>730</v>
      </c>
      <c r="D225" s="180" t="s">
        <v>146</v>
      </c>
      <c r="E225" s="181" t="s">
        <v>4546</v>
      </c>
      <c r="F225" s="182" t="s">
        <v>4547</v>
      </c>
      <c r="G225" s="183" t="s">
        <v>1922</v>
      </c>
      <c r="H225" s="184">
        <v>20</v>
      </c>
      <c r="I225" s="185"/>
      <c r="J225" s="186">
        <f t="shared" si="30"/>
        <v>0</v>
      </c>
      <c r="K225" s="182" t="s">
        <v>4334</v>
      </c>
      <c r="L225" s="41"/>
      <c r="M225" s="187" t="s">
        <v>19</v>
      </c>
      <c r="N225" s="188" t="s">
        <v>40</v>
      </c>
      <c r="O225" s="66"/>
      <c r="P225" s="189">
        <f t="shared" si="31"/>
        <v>0</v>
      </c>
      <c r="Q225" s="189">
        <v>0</v>
      </c>
      <c r="R225" s="189">
        <f t="shared" si="32"/>
        <v>0</v>
      </c>
      <c r="S225" s="189">
        <v>0</v>
      </c>
      <c r="T225" s="190">
        <f t="shared" si="33"/>
        <v>0</v>
      </c>
      <c r="U225" s="36"/>
      <c r="V225" s="36"/>
      <c r="W225" s="36"/>
      <c r="X225" s="36"/>
      <c r="Y225" s="36"/>
      <c r="Z225" s="36"/>
      <c r="AA225" s="36"/>
      <c r="AB225" s="36"/>
      <c r="AC225" s="36"/>
      <c r="AD225" s="36"/>
      <c r="AE225" s="36"/>
      <c r="AR225" s="191" t="s">
        <v>106</v>
      </c>
      <c r="AT225" s="191" t="s">
        <v>146</v>
      </c>
      <c r="AU225" s="191" t="s">
        <v>74</v>
      </c>
      <c r="AY225" s="19" t="s">
        <v>144</v>
      </c>
      <c r="BE225" s="192">
        <f t="shared" si="34"/>
        <v>0</v>
      </c>
      <c r="BF225" s="192">
        <f t="shared" si="35"/>
        <v>0</v>
      </c>
      <c r="BG225" s="192">
        <f t="shared" si="36"/>
        <v>0</v>
      </c>
      <c r="BH225" s="192">
        <f t="shared" si="37"/>
        <v>0</v>
      </c>
      <c r="BI225" s="192">
        <f t="shared" si="38"/>
        <v>0</v>
      </c>
      <c r="BJ225" s="19" t="s">
        <v>74</v>
      </c>
      <c r="BK225" s="192">
        <f t="shared" si="39"/>
        <v>0</v>
      </c>
      <c r="BL225" s="19" t="s">
        <v>106</v>
      </c>
      <c r="BM225" s="191" t="s">
        <v>2831</v>
      </c>
    </row>
    <row r="226" spans="1:65" s="2" customFormat="1" ht="19.2">
      <c r="A226" s="36"/>
      <c r="B226" s="37"/>
      <c r="C226" s="38"/>
      <c r="D226" s="200" t="s">
        <v>4335</v>
      </c>
      <c r="E226" s="38"/>
      <c r="F226" s="261" t="s">
        <v>4426</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4335</v>
      </c>
      <c r="AU226" s="19" t="s">
        <v>74</v>
      </c>
    </row>
    <row r="227" spans="1:65" s="12" customFormat="1" ht="25.95" customHeight="1">
      <c r="B227" s="164"/>
      <c r="C227" s="165"/>
      <c r="D227" s="166" t="s">
        <v>68</v>
      </c>
      <c r="E227" s="167" t="s">
        <v>4548</v>
      </c>
      <c r="F227" s="167" t="s">
        <v>4549</v>
      </c>
      <c r="G227" s="165"/>
      <c r="H227" s="165"/>
      <c r="I227" s="168"/>
      <c r="J227" s="169">
        <f>BK227</f>
        <v>0</v>
      </c>
      <c r="K227" s="165"/>
      <c r="L227" s="170"/>
      <c r="M227" s="171"/>
      <c r="N227" s="172"/>
      <c r="O227" s="172"/>
      <c r="P227" s="173">
        <f>SUM(P228:P247)</f>
        <v>0</v>
      </c>
      <c r="Q227" s="172"/>
      <c r="R227" s="173">
        <f>SUM(R228:R247)</f>
        <v>0</v>
      </c>
      <c r="S227" s="172"/>
      <c r="T227" s="174">
        <f>SUM(T228:T247)</f>
        <v>0</v>
      </c>
      <c r="AR227" s="175" t="s">
        <v>74</v>
      </c>
      <c r="AT227" s="176" t="s">
        <v>68</v>
      </c>
      <c r="AU227" s="176" t="s">
        <v>69</v>
      </c>
      <c r="AY227" s="175" t="s">
        <v>144</v>
      </c>
      <c r="BK227" s="177">
        <f>SUM(BK228:BK247)</f>
        <v>0</v>
      </c>
    </row>
    <row r="228" spans="1:65" s="2" customFormat="1" ht="16.5" customHeight="1">
      <c r="A228" s="36"/>
      <c r="B228" s="37"/>
      <c r="C228" s="180" t="s">
        <v>74</v>
      </c>
      <c r="D228" s="180" t="s">
        <v>146</v>
      </c>
      <c r="E228" s="181" t="s">
        <v>4550</v>
      </c>
      <c r="F228" s="182" t="s">
        <v>4551</v>
      </c>
      <c r="G228" s="183" t="s">
        <v>250</v>
      </c>
      <c r="H228" s="184">
        <v>71</v>
      </c>
      <c r="I228" s="185"/>
      <c r="J228" s="186">
        <f t="shared" ref="J228:J246" si="40">ROUND(I228*H228,2)</f>
        <v>0</v>
      </c>
      <c r="K228" s="182" t="s">
        <v>4334</v>
      </c>
      <c r="L228" s="41"/>
      <c r="M228" s="187" t="s">
        <v>19</v>
      </c>
      <c r="N228" s="188" t="s">
        <v>40</v>
      </c>
      <c r="O228" s="66"/>
      <c r="P228" s="189">
        <f t="shared" ref="P228:P246" si="41">O228*H228</f>
        <v>0</v>
      </c>
      <c r="Q228" s="189">
        <v>0</v>
      </c>
      <c r="R228" s="189">
        <f t="shared" ref="R228:R246" si="42">Q228*H228</f>
        <v>0</v>
      </c>
      <c r="S228" s="189">
        <v>0</v>
      </c>
      <c r="T228" s="190">
        <f t="shared" ref="T228:T246" si="43">S228*H228</f>
        <v>0</v>
      </c>
      <c r="U228" s="36"/>
      <c r="V228" s="36"/>
      <c r="W228" s="36"/>
      <c r="X228" s="36"/>
      <c r="Y228" s="36"/>
      <c r="Z228" s="36"/>
      <c r="AA228" s="36"/>
      <c r="AB228" s="36"/>
      <c r="AC228" s="36"/>
      <c r="AD228" s="36"/>
      <c r="AE228" s="36"/>
      <c r="AR228" s="191" t="s">
        <v>106</v>
      </c>
      <c r="AT228" s="191" t="s">
        <v>146</v>
      </c>
      <c r="AU228" s="191" t="s">
        <v>74</v>
      </c>
      <c r="AY228" s="19" t="s">
        <v>144</v>
      </c>
      <c r="BE228" s="192">
        <f t="shared" ref="BE228:BE246" si="44">IF(N228="základní",J228,0)</f>
        <v>0</v>
      </c>
      <c r="BF228" s="192">
        <f t="shared" ref="BF228:BF246" si="45">IF(N228="snížená",J228,0)</f>
        <v>0</v>
      </c>
      <c r="BG228" s="192">
        <f t="shared" ref="BG228:BG246" si="46">IF(N228="zákl. přenesená",J228,0)</f>
        <v>0</v>
      </c>
      <c r="BH228" s="192">
        <f t="shared" ref="BH228:BH246" si="47">IF(N228="sníž. přenesená",J228,0)</f>
        <v>0</v>
      </c>
      <c r="BI228" s="192">
        <f t="shared" ref="BI228:BI246" si="48">IF(N228="nulová",J228,0)</f>
        <v>0</v>
      </c>
      <c r="BJ228" s="19" t="s">
        <v>74</v>
      </c>
      <c r="BK228" s="192">
        <f t="shared" ref="BK228:BK246" si="49">ROUND(I228*H228,2)</f>
        <v>0</v>
      </c>
      <c r="BL228" s="19" t="s">
        <v>106</v>
      </c>
      <c r="BM228" s="191" t="s">
        <v>2852</v>
      </c>
    </row>
    <row r="229" spans="1:65" s="2" customFormat="1" ht="16.5" customHeight="1">
      <c r="A229" s="36"/>
      <c r="B229" s="37"/>
      <c r="C229" s="180" t="s">
        <v>78</v>
      </c>
      <c r="D229" s="180" t="s">
        <v>146</v>
      </c>
      <c r="E229" s="181" t="s">
        <v>4552</v>
      </c>
      <c r="F229" s="182" t="s">
        <v>4553</v>
      </c>
      <c r="G229" s="183" t="s">
        <v>250</v>
      </c>
      <c r="H229" s="184">
        <v>20</v>
      </c>
      <c r="I229" s="185"/>
      <c r="J229" s="186">
        <f t="shared" si="40"/>
        <v>0</v>
      </c>
      <c r="K229" s="182" t="s">
        <v>4334</v>
      </c>
      <c r="L229" s="41"/>
      <c r="M229" s="187" t="s">
        <v>19</v>
      </c>
      <c r="N229" s="188" t="s">
        <v>40</v>
      </c>
      <c r="O229" s="66"/>
      <c r="P229" s="189">
        <f t="shared" si="41"/>
        <v>0</v>
      </c>
      <c r="Q229" s="189">
        <v>0</v>
      </c>
      <c r="R229" s="189">
        <f t="shared" si="42"/>
        <v>0</v>
      </c>
      <c r="S229" s="189">
        <v>0</v>
      </c>
      <c r="T229" s="190">
        <f t="shared" si="43"/>
        <v>0</v>
      </c>
      <c r="U229" s="36"/>
      <c r="V229" s="36"/>
      <c r="W229" s="36"/>
      <c r="X229" s="36"/>
      <c r="Y229" s="36"/>
      <c r="Z229" s="36"/>
      <c r="AA229" s="36"/>
      <c r="AB229" s="36"/>
      <c r="AC229" s="36"/>
      <c r="AD229" s="36"/>
      <c r="AE229" s="36"/>
      <c r="AR229" s="191" t="s">
        <v>106</v>
      </c>
      <c r="AT229" s="191" t="s">
        <v>146</v>
      </c>
      <c r="AU229" s="191" t="s">
        <v>74</v>
      </c>
      <c r="AY229" s="19" t="s">
        <v>144</v>
      </c>
      <c r="BE229" s="192">
        <f t="shared" si="44"/>
        <v>0</v>
      </c>
      <c r="BF229" s="192">
        <f t="shared" si="45"/>
        <v>0</v>
      </c>
      <c r="BG229" s="192">
        <f t="shared" si="46"/>
        <v>0</v>
      </c>
      <c r="BH229" s="192">
        <f t="shared" si="47"/>
        <v>0</v>
      </c>
      <c r="BI229" s="192">
        <f t="shared" si="48"/>
        <v>0</v>
      </c>
      <c r="BJ229" s="19" t="s">
        <v>74</v>
      </c>
      <c r="BK229" s="192">
        <f t="shared" si="49"/>
        <v>0</v>
      </c>
      <c r="BL229" s="19" t="s">
        <v>106</v>
      </c>
      <c r="BM229" s="191" t="s">
        <v>2864</v>
      </c>
    </row>
    <row r="230" spans="1:65" s="2" customFormat="1" ht="16.5" customHeight="1">
      <c r="A230" s="36"/>
      <c r="B230" s="37"/>
      <c r="C230" s="180" t="s">
        <v>103</v>
      </c>
      <c r="D230" s="180" t="s">
        <v>146</v>
      </c>
      <c r="E230" s="181" t="s">
        <v>4554</v>
      </c>
      <c r="F230" s="182" t="s">
        <v>4555</v>
      </c>
      <c r="G230" s="183" t="s">
        <v>250</v>
      </c>
      <c r="H230" s="184">
        <v>8</v>
      </c>
      <c r="I230" s="185"/>
      <c r="J230" s="186">
        <f t="shared" si="40"/>
        <v>0</v>
      </c>
      <c r="K230" s="182" t="s">
        <v>4334</v>
      </c>
      <c r="L230" s="41"/>
      <c r="M230" s="187" t="s">
        <v>19</v>
      </c>
      <c r="N230" s="188" t="s">
        <v>40</v>
      </c>
      <c r="O230" s="66"/>
      <c r="P230" s="189">
        <f t="shared" si="41"/>
        <v>0</v>
      </c>
      <c r="Q230" s="189">
        <v>0</v>
      </c>
      <c r="R230" s="189">
        <f t="shared" si="42"/>
        <v>0</v>
      </c>
      <c r="S230" s="189">
        <v>0</v>
      </c>
      <c r="T230" s="190">
        <f t="shared" si="43"/>
        <v>0</v>
      </c>
      <c r="U230" s="36"/>
      <c r="V230" s="36"/>
      <c r="W230" s="36"/>
      <c r="X230" s="36"/>
      <c r="Y230" s="36"/>
      <c r="Z230" s="36"/>
      <c r="AA230" s="36"/>
      <c r="AB230" s="36"/>
      <c r="AC230" s="36"/>
      <c r="AD230" s="36"/>
      <c r="AE230" s="36"/>
      <c r="AR230" s="191" t="s">
        <v>106</v>
      </c>
      <c r="AT230" s="191" t="s">
        <v>146</v>
      </c>
      <c r="AU230" s="191" t="s">
        <v>74</v>
      </c>
      <c r="AY230" s="19" t="s">
        <v>144</v>
      </c>
      <c r="BE230" s="192">
        <f t="shared" si="44"/>
        <v>0</v>
      </c>
      <c r="BF230" s="192">
        <f t="shared" si="45"/>
        <v>0</v>
      </c>
      <c r="BG230" s="192">
        <f t="shared" si="46"/>
        <v>0</v>
      </c>
      <c r="BH230" s="192">
        <f t="shared" si="47"/>
        <v>0</v>
      </c>
      <c r="BI230" s="192">
        <f t="shared" si="48"/>
        <v>0</v>
      </c>
      <c r="BJ230" s="19" t="s">
        <v>74</v>
      </c>
      <c r="BK230" s="192">
        <f t="shared" si="49"/>
        <v>0</v>
      </c>
      <c r="BL230" s="19" t="s">
        <v>106</v>
      </c>
      <c r="BM230" s="191" t="s">
        <v>2875</v>
      </c>
    </row>
    <row r="231" spans="1:65" s="2" customFormat="1" ht="16.5" customHeight="1">
      <c r="A231" s="36"/>
      <c r="B231" s="37"/>
      <c r="C231" s="180" t="s">
        <v>106</v>
      </c>
      <c r="D231" s="180" t="s">
        <v>146</v>
      </c>
      <c r="E231" s="181" t="s">
        <v>4556</v>
      </c>
      <c r="F231" s="182" t="s">
        <v>4557</v>
      </c>
      <c r="G231" s="183" t="s">
        <v>250</v>
      </c>
      <c r="H231" s="184">
        <v>138</v>
      </c>
      <c r="I231" s="185"/>
      <c r="J231" s="186">
        <f t="shared" si="40"/>
        <v>0</v>
      </c>
      <c r="K231" s="182" t="s">
        <v>4334</v>
      </c>
      <c r="L231" s="41"/>
      <c r="M231" s="187" t="s">
        <v>19</v>
      </c>
      <c r="N231" s="188" t="s">
        <v>40</v>
      </c>
      <c r="O231" s="66"/>
      <c r="P231" s="189">
        <f t="shared" si="41"/>
        <v>0</v>
      </c>
      <c r="Q231" s="189">
        <v>0</v>
      </c>
      <c r="R231" s="189">
        <f t="shared" si="42"/>
        <v>0</v>
      </c>
      <c r="S231" s="189">
        <v>0</v>
      </c>
      <c r="T231" s="190">
        <f t="shared" si="43"/>
        <v>0</v>
      </c>
      <c r="U231" s="36"/>
      <c r="V231" s="36"/>
      <c r="W231" s="36"/>
      <c r="X231" s="36"/>
      <c r="Y231" s="36"/>
      <c r="Z231" s="36"/>
      <c r="AA231" s="36"/>
      <c r="AB231" s="36"/>
      <c r="AC231" s="36"/>
      <c r="AD231" s="36"/>
      <c r="AE231" s="36"/>
      <c r="AR231" s="191" t="s">
        <v>106</v>
      </c>
      <c r="AT231" s="191" t="s">
        <v>146</v>
      </c>
      <c r="AU231" s="191" t="s">
        <v>74</v>
      </c>
      <c r="AY231" s="19" t="s">
        <v>144</v>
      </c>
      <c r="BE231" s="192">
        <f t="shared" si="44"/>
        <v>0</v>
      </c>
      <c r="BF231" s="192">
        <f t="shared" si="45"/>
        <v>0</v>
      </c>
      <c r="BG231" s="192">
        <f t="shared" si="46"/>
        <v>0</v>
      </c>
      <c r="BH231" s="192">
        <f t="shared" si="47"/>
        <v>0</v>
      </c>
      <c r="BI231" s="192">
        <f t="shared" si="48"/>
        <v>0</v>
      </c>
      <c r="BJ231" s="19" t="s">
        <v>74</v>
      </c>
      <c r="BK231" s="192">
        <f t="shared" si="49"/>
        <v>0</v>
      </c>
      <c r="BL231" s="19" t="s">
        <v>106</v>
      </c>
      <c r="BM231" s="191" t="s">
        <v>2895</v>
      </c>
    </row>
    <row r="232" spans="1:65" s="2" customFormat="1" ht="16.5" customHeight="1">
      <c r="A232" s="36"/>
      <c r="B232" s="37"/>
      <c r="C232" s="180" t="s">
        <v>181</v>
      </c>
      <c r="D232" s="180" t="s">
        <v>146</v>
      </c>
      <c r="E232" s="181" t="s">
        <v>4558</v>
      </c>
      <c r="F232" s="182" t="s">
        <v>4559</v>
      </c>
      <c r="G232" s="183" t="s">
        <v>1922</v>
      </c>
      <c r="H232" s="184">
        <v>6</v>
      </c>
      <c r="I232" s="185"/>
      <c r="J232" s="186">
        <f t="shared" si="40"/>
        <v>0</v>
      </c>
      <c r="K232" s="182" t="s">
        <v>4334</v>
      </c>
      <c r="L232" s="41"/>
      <c r="M232" s="187" t="s">
        <v>19</v>
      </c>
      <c r="N232" s="188" t="s">
        <v>40</v>
      </c>
      <c r="O232" s="66"/>
      <c r="P232" s="189">
        <f t="shared" si="41"/>
        <v>0</v>
      </c>
      <c r="Q232" s="189">
        <v>0</v>
      </c>
      <c r="R232" s="189">
        <f t="shared" si="42"/>
        <v>0</v>
      </c>
      <c r="S232" s="189">
        <v>0</v>
      </c>
      <c r="T232" s="190">
        <f t="shared" si="43"/>
        <v>0</v>
      </c>
      <c r="U232" s="36"/>
      <c r="V232" s="36"/>
      <c r="W232" s="36"/>
      <c r="X232" s="36"/>
      <c r="Y232" s="36"/>
      <c r="Z232" s="36"/>
      <c r="AA232" s="36"/>
      <c r="AB232" s="36"/>
      <c r="AC232" s="36"/>
      <c r="AD232" s="36"/>
      <c r="AE232" s="36"/>
      <c r="AR232" s="191" t="s">
        <v>106</v>
      </c>
      <c r="AT232" s="191" t="s">
        <v>146</v>
      </c>
      <c r="AU232" s="191" t="s">
        <v>74</v>
      </c>
      <c r="AY232" s="19" t="s">
        <v>144</v>
      </c>
      <c r="BE232" s="192">
        <f t="shared" si="44"/>
        <v>0</v>
      </c>
      <c r="BF232" s="192">
        <f t="shared" si="45"/>
        <v>0</v>
      </c>
      <c r="BG232" s="192">
        <f t="shared" si="46"/>
        <v>0</v>
      </c>
      <c r="BH232" s="192">
        <f t="shared" si="47"/>
        <v>0</v>
      </c>
      <c r="BI232" s="192">
        <f t="shared" si="48"/>
        <v>0</v>
      </c>
      <c r="BJ232" s="19" t="s">
        <v>74</v>
      </c>
      <c r="BK232" s="192">
        <f t="shared" si="49"/>
        <v>0</v>
      </c>
      <c r="BL232" s="19" t="s">
        <v>106</v>
      </c>
      <c r="BM232" s="191" t="s">
        <v>2907</v>
      </c>
    </row>
    <row r="233" spans="1:65" s="2" customFormat="1" ht="16.5" customHeight="1">
      <c r="A233" s="36"/>
      <c r="B233" s="37"/>
      <c r="C233" s="180" t="s">
        <v>109</v>
      </c>
      <c r="D233" s="180" t="s">
        <v>146</v>
      </c>
      <c r="E233" s="181" t="s">
        <v>4560</v>
      </c>
      <c r="F233" s="182" t="s">
        <v>4561</v>
      </c>
      <c r="G233" s="183" t="s">
        <v>1922</v>
      </c>
      <c r="H233" s="184">
        <v>54</v>
      </c>
      <c r="I233" s="185"/>
      <c r="J233" s="186">
        <f t="shared" si="40"/>
        <v>0</v>
      </c>
      <c r="K233" s="182" t="s">
        <v>4334</v>
      </c>
      <c r="L233" s="41"/>
      <c r="M233" s="187" t="s">
        <v>19</v>
      </c>
      <c r="N233" s="188" t="s">
        <v>40</v>
      </c>
      <c r="O233" s="66"/>
      <c r="P233" s="189">
        <f t="shared" si="41"/>
        <v>0</v>
      </c>
      <c r="Q233" s="189">
        <v>0</v>
      </c>
      <c r="R233" s="189">
        <f t="shared" si="42"/>
        <v>0</v>
      </c>
      <c r="S233" s="189">
        <v>0</v>
      </c>
      <c r="T233" s="190">
        <f t="shared" si="43"/>
        <v>0</v>
      </c>
      <c r="U233" s="36"/>
      <c r="V233" s="36"/>
      <c r="W233" s="36"/>
      <c r="X233" s="36"/>
      <c r="Y233" s="36"/>
      <c r="Z233" s="36"/>
      <c r="AA233" s="36"/>
      <c r="AB233" s="36"/>
      <c r="AC233" s="36"/>
      <c r="AD233" s="36"/>
      <c r="AE233" s="36"/>
      <c r="AR233" s="191" t="s">
        <v>106</v>
      </c>
      <c r="AT233" s="191" t="s">
        <v>146</v>
      </c>
      <c r="AU233" s="191" t="s">
        <v>74</v>
      </c>
      <c r="AY233" s="19" t="s">
        <v>144</v>
      </c>
      <c r="BE233" s="192">
        <f t="shared" si="44"/>
        <v>0</v>
      </c>
      <c r="BF233" s="192">
        <f t="shared" si="45"/>
        <v>0</v>
      </c>
      <c r="BG233" s="192">
        <f t="shared" si="46"/>
        <v>0</v>
      </c>
      <c r="BH233" s="192">
        <f t="shared" si="47"/>
        <v>0</v>
      </c>
      <c r="BI233" s="192">
        <f t="shared" si="48"/>
        <v>0</v>
      </c>
      <c r="BJ233" s="19" t="s">
        <v>74</v>
      </c>
      <c r="BK233" s="192">
        <f t="shared" si="49"/>
        <v>0</v>
      </c>
      <c r="BL233" s="19" t="s">
        <v>106</v>
      </c>
      <c r="BM233" s="191" t="s">
        <v>2918</v>
      </c>
    </row>
    <row r="234" spans="1:65" s="2" customFormat="1" ht="16.5" customHeight="1">
      <c r="A234" s="36"/>
      <c r="B234" s="37"/>
      <c r="C234" s="180" t="s">
        <v>194</v>
      </c>
      <c r="D234" s="180" t="s">
        <v>146</v>
      </c>
      <c r="E234" s="181" t="s">
        <v>4562</v>
      </c>
      <c r="F234" s="182" t="s">
        <v>4563</v>
      </c>
      <c r="G234" s="183" t="s">
        <v>1922</v>
      </c>
      <c r="H234" s="184">
        <v>20</v>
      </c>
      <c r="I234" s="185"/>
      <c r="J234" s="186">
        <f t="shared" si="40"/>
        <v>0</v>
      </c>
      <c r="K234" s="182" t="s">
        <v>4334</v>
      </c>
      <c r="L234" s="41"/>
      <c r="M234" s="187" t="s">
        <v>19</v>
      </c>
      <c r="N234" s="188" t="s">
        <v>40</v>
      </c>
      <c r="O234" s="66"/>
      <c r="P234" s="189">
        <f t="shared" si="41"/>
        <v>0</v>
      </c>
      <c r="Q234" s="189">
        <v>0</v>
      </c>
      <c r="R234" s="189">
        <f t="shared" si="42"/>
        <v>0</v>
      </c>
      <c r="S234" s="189">
        <v>0</v>
      </c>
      <c r="T234" s="190">
        <f t="shared" si="43"/>
        <v>0</v>
      </c>
      <c r="U234" s="36"/>
      <c r="V234" s="36"/>
      <c r="W234" s="36"/>
      <c r="X234" s="36"/>
      <c r="Y234" s="36"/>
      <c r="Z234" s="36"/>
      <c r="AA234" s="36"/>
      <c r="AB234" s="36"/>
      <c r="AC234" s="36"/>
      <c r="AD234" s="36"/>
      <c r="AE234" s="36"/>
      <c r="AR234" s="191" t="s">
        <v>106</v>
      </c>
      <c r="AT234" s="191" t="s">
        <v>146</v>
      </c>
      <c r="AU234" s="191" t="s">
        <v>74</v>
      </c>
      <c r="AY234" s="19" t="s">
        <v>144</v>
      </c>
      <c r="BE234" s="192">
        <f t="shared" si="44"/>
        <v>0</v>
      </c>
      <c r="BF234" s="192">
        <f t="shared" si="45"/>
        <v>0</v>
      </c>
      <c r="BG234" s="192">
        <f t="shared" si="46"/>
        <v>0</v>
      </c>
      <c r="BH234" s="192">
        <f t="shared" si="47"/>
        <v>0</v>
      </c>
      <c r="BI234" s="192">
        <f t="shared" si="48"/>
        <v>0</v>
      </c>
      <c r="BJ234" s="19" t="s">
        <v>74</v>
      </c>
      <c r="BK234" s="192">
        <f t="shared" si="49"/>
        <v>0</v>
      </c>
      <c r="BL234" s="19" t="s">
        <v>106</v>
      </c>
      <c r="BM234" s="191" t="s">
        <v>2931</v>
      </c>
    </row>
    <row r="235" spans="1:65" s="2" customFormat="1" ht="16.5" customHeight="1">
      <c r="A235" s="36"/>
      <c r="B235" s="37"/>
      <c r="C235" s="180" t="s">
        <v>198</v>
      </c>
      <c r="D235" s="180" t="s">
        <v>146</v>
      </c>
      <c r="E235" s="181" t="s">
        <v>4564</v>
      </c>
      <c r="F235" s="182" t="s">
        <v>4565</v>
      </c>
      <c r="G235" s="183" t="s">
        <v>1922</v>
      </c>
      <c r="H235" s="184">
        <v>6</v>
      </c>
      <c r="I235" s="185"/>
      <c r="J235" s="186">
        <f t="shared" si="40"/>
        <v>0</v>
      </c>
      <c r="K235" s="182" t="s">
        <v>4334</v>
      </c>
      <c r="L235" s="41"/>
      <c r="M235" s="187" t="s">
        <v>19</v>
      </c>
      <c r="N235" s="188" t="s">
        <v>40</v>
      </c>
      <c r="O235" s="66"/>
      <c r="P235" s="189">
        <f t="shared" si="41"/>
        <v>0</v>
      </c>
      <c r="Q235" s="189">
        <v>0</v>
      </c>
      <c r="R235" s="189">
        <f t="shared" si="42"/>
        <v>0</v>
      </c>
      <c r="S235" s="189">
        <v>0</v>
      </c>
      <c r="T235" s="190">
        <f t="shared" si="43"/>
        <v>0</v>
      </c>
      <c r="U235" s="36"/>
      <c r="V235" s="36"/>
      <c r="W235" s="36"/>
      <c r="X235" s="36"/>
      <c r="Y235" s="36"/>
      <c r="Z235" s="36"/>
      <c r="AA235" s="36"/>
      <c r="AB235" s="36"/>
      <c r="AC235" s="36"/>
      <c r="AD235" s="36"/>
      <c r="AE235" s="36"/>
      <c r="AR235" s="191" t="s">
        <v>106</v>
      </c>
      <c r="AT235" s="191" t="s">
        <v>146</v>
      </c>
      <c r="AU235" s="191" t="s">
        <v>74</v>
      </c>
      <c r="AY235" s="19" t="s">
        <v>144</v>
      </c>
      <c r="BE235" s="192">
        <f t="shared" si="44"/>
        <v>0</v>
      </c>
      <c r="BF235" s="192">
        <f t="shared" si="45"/>
        <v>0</v>
      </c>
      <c r="BG235" s="192">
        <f t="shared" si="46"/>
        <v>0</v>
      </c>
      <c r="BH235" s="192">
        <f t="shared" si="47"/>
        <v>0</v>
      </c>
      <c r="BI235" s="192">
        <f t="shared" si="48"/>
        <v>0</v>
      </c>
      <c r="BJ235" s="19" t="s">
        <v>74</v>
      </c>
      <c r="BK235" s="192">
        <f t="shared" si="49"/>
        <v>0</v>
      </c>
      <c r="BL235" s="19" t="s">
        <v>106</v>
      </c>
      <c r="BM235" s="191" t="s">
        <v>2942</v>
      </c>
    </row>
    <row r="236" spans="1:65" s="2" customFormat="1" ht="16.5" customHeight="1">
      <c r="A236" s="36"/>
      <c r="B236" s="37"/>
      <c r="C236" s="180" t="s">
        <v>112</v>
      </c>
      <c r="D236" s="180" t="s">
        <v>146</v>
      </c>
      <c r="E236" s="181" t="s">
        <v>4566</v>
      </c>
      <c r="F236" s="182" t="s">
        <v>4567</v>
      </c>
      <c r="G236" s="183" t="s">
        <v>1922</v>
      </c>
      <c r="H236" s="184">
        <v>6</v>
      </c>
      <c r="I236" s="185"/>
      <c r="J236" s="186">
        <f t="shared" si="40"/>
        <v>0</v>
      </c>
      <c r="K236" s="182" t="s">
        <v>4334</v>
      </c>
      <c r="L236" s="41"/>
      <c r="M236" s="187" t="s">
        <v>19</v>
      </c>
      <c r="N236" s="188" t="s">
        <v>40</v>
      </c>
      <c r="O236" s="66"/>
      <c r="P236" s="189">
        <f t="shared" si="41"/>
        <v>0</v>
      </c>
      <c r="Q236" s="189">
        <v>0</v>
      </c>
      <c r="R236" s="189">
        <f t="shared" si="42"/>
        <v>0</v>
      </c>
      <c r="S236" s="189">
        <v>0</v>
      </c>
      <c r="T236" s="190">
        <f t="shared" si="43"/>
        <v>0</v>
      </c>
      <c r="U236" s="36"/>
      <c r="V236" s="36"/>
      <c r="W236" s="36"/>
      <c r="X236" s="36"/>
      <c r="Y236" s="36"/>
      <c r="Z236" s="36"/>
      <c r="AA236" s="36"/>
      <c r="AB236" s="36"/>
      <c r="AC236" s="36"/>
      <c r="AD236" s="36"/>
      <c r="AE236" s="36"/>
      <c r="AR236" s="191" t="s">
        <v>106</v>
      </c>
      <c r="AT236" s="191" t="s">
        <v>146</v>
      </c>
      <c r="AU236" s="191" t="s">
        <v>74</v>
      </c>
      <c r="AY236" s="19" t="s">
        <v>144</v>
      </c>
      <c r="BE236" s="192">
        <f t="shared" si="44"/>
        <v>0</v>
      </c>
      <c r="BF236" s="192">
        <f t="shared" si="45"/>
        <v>0</v>
      </c>
      <c r="BG236" s="192">
        <f t="shared" si="46"/>
        <v>0</v>
      </c>
      <c r="BH236" s="192">
        <f t="shared" si="47"/>
        <v>0</v>
      </c>
      <c r="BI236" s="192">
        <f t="shared" si="48"/>
        <v>0</v>
      </c>
      <c r="BJ236" s="19" t="s">
        <v>74</v>
      </c>
      <c r="BK236" s="192">
        <f t="shared" si="49"/>
        <v>0</v>
      </c>
      <c r="BL236" s="19" t="s">
        <v>106</v>
      </c>
      <c r="BM236" s="191" t="s">
        <v>2955</v>
      </c>
    </row>
    <row r="237" spans="1:65" s="2" customFormat="1" ht="16.5" customHeight="1">
      <c r="A237" s="36"/>
      <c r="B237" s="37"/>
      <c r="C237" s="180" t="s">
        <v>481</v>
      </c>
      <c r="D237" s="180" t="s">
        <v>146</v>
      </c>
      <c r="E237" s="181" t="s">
        <v>4568</v>
      </c>
      <c r="F237" s="182" t="s">
        <v>4569</v>
      </c>
      <c r="G237" s="183" t="s">
        <v>1922</v>
      </c>
      <c r="H237" s="184">
        <v>5</v>
      </c>
      <c r="I237" s="185"/>
      <c r="J237" s="186">
        <f t="shared" si="40"/>
        <v>0</v>
      </c>
      <c r="K237" s="182" t="s">
        <v>4334</v>
      </c>
      <c r="L237" s="41"/>
      <c r="M237" s="187" t="s">
        <v>19</v>
      </c>
      <c r="N237" s="188" t="s">
        <v>40</v>
      </c>
      <c r="O237" s="66"/>
      <c r="P237" s="189">
        <f t="shared" si="41"/>
        <v>0</v>
      </c>
      <c r="Q237" s="189">
        <v>0</v>
      </c>
      <c r="R237" s="189">
        <f t="shared" si="42"/>
        <v>0</v>
      </c>
      <c r="S237" s="189">
        <v>0</v>
      </c>
      <c r="T237" s="190">
        <f t="shared" si="43"/>
        <v>0</v>
      </c>
      <c r="U237" s="36"/>
      <c r="V237" s="36"/>
      <c r="W237" s="36"/>
      <c r="X237" s="36"/>
      <c r="Y237" s="36"/>
      <c r="Z237" s="36"/>
      <c r="AA237" s="36"/>
      <c r="AB237" s="36"/>
      <c r="AC237" s="36"/>
      <c r="AD237" s="36"/>
      <c r="AE237" s="36"/>
      <c r="AR237" s="191" t="s">
        <v>106</v>
      </c>
      <c r="AT237" s="191" t="s">
        <v>146</v>
      </c>
      <c r="AU237" s="191" t="s">
        <v>74</v>
      </c>
      <c r="AY237" s="19" t="s">
        <v>144</v>
      </c>
      <c r="BE237" s="192">
        <f t="shared" si="44"/>
        <v>0</v>
      </c>
      <c r="BF237" s="192">
        <f t="shared" si="45"/>
        <v>0</v>
      </c>
      <c r="BG237" s="192">
        <f t="shared" si="46"/>
        <v>0</v>
      </c>
      <c r="BH237" s="192">
        <f t="shared" si="47"/>
        <v>0</v>
      </c>
      <c r="BI237" s="192">
        <f t="shared" si="48"/>
        <v>0</v>
      </c>
      <c r="BJ237" s="19" t="s">
        <v>74</v>
      </c>
      <c r="BK237" s="192">
        <f t="shared" si="49"/>
        <v>0</v>
      </c>
      <c r="BL237" s="19" t="s">
        <v>106</v>
      </c>
      <c r="BM237" s="191" t="s">
        <v>3019</v>
      </c>
    </row>
    <row r="238" spans="1:65" s="2" customFormat="1" ht="16.5" customHeight="1">
      <c r="A238" s="36"/>
      <c r="B238" s="37"/>
      <c r="C238" s="180" t="s">
        <v>501</v>
      </c>
      <c r="D238" s="180" t="s">
        <v>146</v>
      </c>
      <c r="E238" s="181" t="s">
        <v>4570</v>
      </c>
      <c r="F238" s="182" t="s">
        <v>4571</v>
      </c>
      <c r="G238" s="183" t="s">
        <v>1922</v>
      </c>
      <c r="H238" s="184">
        <v>10</v>
      </c>
      <c r="I238" s="185"/>
      <c r="J238" s="186">
        <f t="shared" si="40"/>
        <v>0</v>
      </c>
      <c r="K238" s="182" t="s">
        <v>4334</v>
      </c>
      <c r="L238" s="41"/>
      <c r="M238" s="187" t="s">
        <v>19</v>
      </c>
      <c r="N238" s="188" t="s">
        <v>40</v>
      </c>
      <c r="O238" s="66"/>
      <c r="P238" s="189">
        <f t="shared" si="41"/>
        <v>0</v>
      </c>
      <c r="Q238" s="189">
        <v>0</v>
      </c>
      <c r="R238" s="189">
        <f t="shared" si="42"/>
        <v>0</v>
      </c>
      <c r="S238" s="189">
        <v>0</v>
      </c>
      <c r="T238" s="190">
        <f t="shared" si="43"/>
        <v>0</v>
      </c>
      <c r="U238" s="36"/>
      <c r="V238" s="36"/>
      <c r="W238" s="36"/>
      <c r="X238" s="36"/>
      <c r="Y238" s="36"/>
      <c r="Z238" s="36"/>
      <c r="AA238" s="36"/>
      <c r="AB238" s="36"/>
      <c r="AC238" s="36"/>
      <c r="AD238" s="36"/>
      <c r="AE238" s="36"/>
      <c r="AR238" s="191" t="s">
        <v>106</v>
      </c>
      <c r="AT238" s="191" t="s">
        <v>146</v>
      </c>
      <c r="AU238" s="191" t="s">
        <v>74</v>
      </c>
      <c r="AY238" s="19" t="s">
        <v>144</v>
      </c>
      <c r="BE238" s="192">
        <f t="shared" si="44"/>
        <v>0</v>
      </c>
      <c r="BF238" s="192">
        <f t="shared" si="45"/>
        <v>0</v>
      </c>
      <c r="BG238" s="192">
        <f t="shared" si="46"/>
        <v>0</v>
      </c>
      <c r="BH238" s="192">
        <f t="shared" si="47"/>
        <v>0</v>
      </c>
      <c r="BI238" s="192">
        <f t="shared" si="48"/>
        <v>0</v>
      </c>
      <c r="BJ238" s="19" t="s">
        <v>74</v>
      </c>
      <c r="BK238" s="192">
        <f t="shared" si="49"/>
        <v>0</v>
      </c>
      <c r="BL238" s="19" t="s">
        <v>106</v>
      </c>
      <c r="BM238" s="191" t="s">
        <v>3047</v>
      </c>
    </row>
    <row r="239" spans="1:65" s="2" customFormat="1" ht="16.5" customHeight="1">
      <c r="A239" s="36"/>
      <c r="B239" s="37"/>
      <c r="C239" s="180" t="s">
        <v>507</v>
      </c>
      <c r="D239" s="180" t="s">
        <v>146</v>
      </c>
      <c r="E239" s="181" t="s">
        <v>4572</v>
      </c>
      <c r="F239" s="182" t="s">
        <v>4573</v>
      </c>
      <c r="G239" s="183" t="s">
        <v>1922</v>
      </c>
      <c r="H239" s="184">
        <v>116</v>
      </c>
      <c r="I239" s="185"/>
      <c r="J239" s="186">
        <f t="shared" si="40"/>
        <v>0</v>
      </c>
      <c r="K239" s="182" t="s">
        <v>4334</v>
      </c>
      <c r="L239" s="41"/>
      <c r="M239" s="187" t="s">
        <v>19</v>
      </c>
      <c r="N239" s="188" t="s">
        <v>40</v>
      </c>
      <c r="O239" s="66"/>
      <c r="P239" s="189">
        <f t="shared" si="41"/>
        <v>0</v>
      </c>
      <c r="Q239" s="189">
        <v>0</v>
      </c>
      <c r="R239" s="189">
        <f t="shared" si="42"/>
        <v>0</v>
      </c>
      <c r="S239" s="189">
        <v>0</v>
      </c>
      <c r="T239" s="190">
        <f t="shared" si="43"/>
        <v>0</v>
      </c>
      <c r="U239" s="36"/>
      <c r="V239" s="36"/>
      <c r="W239" s="36"/>
      <c r="X239" s="36"/>
      <c r="Y239" s="36"/>
      <c r="Z239" s="36"/>
      <c r="AA239" s="36"/>
      <c r="AB239" s="36"/>
      <c r="AC239" s="36"/>
      <c r="AD239" s="36"/>
      <c r="AE239" s="36"/>
      <c r="AR239" s="191" t="s">
        <v>106</v>
      </c>
      <c r="AT239" s="191" t="s">
        <v>146</v>
      </c>
      <c r="AU239" s="191" t="s">
        <v>74</v>
      </c>
      <c r="AY239" s="19" t="s">
        <v>144</v>
      </c>
      <c r="BE239" s="192">
        <f t="shared" si="44"/>
        <v>0</v>
      </c>
      <c r="BF239" s="192">
        <f t="shared" si="45"/>
        <v>0</v>
      </c>
      <c r="BG239" s="192">
        <f t="shared" si="46"/>
        <v>0</v>
      </c>
      <c r="BH239" s="192">
        <f t="shared" si="47"/>
        <v>0</v>
      </c>
      <c r="BI239" s="192">
        <f t="shared" si="48"/>
        <v>0</v>
      </c>
      <c r="BJ239" s="19" t="s">
        <v>74</v>
      </c>
      <c r="BK239" s="192">
        <f t="shared" si="49"/>
        <v>0</v>
      </c>
      <c r="BL239" s="19" t="s">
        <v>106</v>
      </c>
      <c r="BM239" s="191" t="s">
        <v>3062</v>
      </c>
    </row>
    <row r="240" spans="1:65" s="2" customFormat="1" ht="16.5" customHeight="1">
      <c r="A240" s="36"/>
      <c r="B240" s="37"/>
      <c r="C240" s="180" t="s">
        <v>513</v>
      </c>
      <c r="D240" s="180" t="s">
        <v>146</v>
      </c>
      <c r="E240" s="181" t="s">
        <v>4574</v>
      </c>
      <c r="F240" s="182" t="s">
        <v>4575</v>
      </c>
      <c r="G240" s="183" t="s">
        <v>1922</v>
      </c>
      <c r="H240" s="184">
        <v>46</v>
      </c>
      <c r="I240" s="185"/>
      <c r="J240" s="186">
        <f t="shared" si="40"/>
        <v>0</v>
      </c>
      <c r="K240" s="182" t="s">
        <v>4334</v>
      </c>
      <c r="L240" s="41"/>
      <c r="M240" s="187" t="s">
        <v>19</v>
      </c>
      <c r="N240" s="188" t="s">
        <v>40</v>
      </c>
      <c r="O240" s="66"/>
      <c r="P240" s="189">
        <f t="shared" si="41"/>
        <v>0</v>
      </c>
      <c r="Q240" s="189">
        <v>0</v>
      </c>
      <c r="R240" s="189">
        <f t="shared" si="42"/>
        <v>0</v>
      </c>
      <c r="S240" s="189">
        <v>0</v>
      </c>
      <c r="T240" s="190">
        <f t="shared" si="43"/>
        <v>0</v>
      </c>
      <c r="U240" s="36"/>
      <c r="V240" s="36"/>
      <c r="W240" s="36"/>
      <c r="X240" s="36"/>
      <c r="Y240" s="36"/>
      <c r="Z240" s="36"/>
      <c r="AA240" s="36"/>
      <c r="AB240" s="36"/>
      <c r="AC240" s="36"/>
      <c r="AD240" s="36"/>
      <c r="AE240" s="36"/>
      <c r="AR240" s="191" t="s">
        <v>106</v>
      </c>
      <c r="AT240" s="191" t="s">
        <v>146</v>
      </c>
      <c r="AU240" s="191" t="s">
        <v>74</v>
      </c>
      <c r="AY240" s="19" t="s">
        <v>144</v>
      </c>
      <c r="BE240" s="192">
        <f t="shared" si="44"/>
        <v>0</v>
      </c>
      <c r="BF240" s="192">
        <f t="shared" si="45"/>
        <v>0</v>
      </c>
      <c r="BG240" s="192">
        <f t="shared" si="46"/>
        <v>0</v>
      </c>
      <c r="BH240" s="192">
        <f t="shared" si="47"/>
        <v>0</v>
      </c>
      <c r="BI240" s="192">
        <f t="shared" si="48"/>
        <v>0</v>
      </c>
      <c r="BJ240" s="19" t="s">
        <v>74</v>
      </c>
      <c r="BK240" s="192">
        <f t="shared" si="49"/>
        <v>0</v>
      </c>
      <c r="BL240" s="19" t="s">
        <v>106</v>
      </c>
      <c r="BM240" s="191" t="s">
        <v>3083</v>
      </c>
    </row>
    <row r="241" spans="1:65" s="2" customFormat="1" ht="16.5" customHeight="1">
      <c r="A241" s="36"/>
      <c r="B241" s="37"/>
      <c r="C241" s="180" t="s">
        <v>526</v>
      </c>
      <c r="D241" s="180" t="s">
        <v>146</v>
      </c>
      <c r="E241" s="181" t="s">
        <v>4576</v>
      </c>
      <c r="F241" s="182" t="s">
        <v>4577</v>
      </c>
      <c r="G241" s="183" t="s">
        <v>1922</v>
      </c>
      <c r="H241" s="184">
        <v>5</v>
      </c>
      <c r="I241" s="185"/>
      <c r="J241" s="186">
        <f t="shared" si="40"/>
        <v>0</v>
      </c>
      <c r="K241" s="182" t="s">
        <v>4334</v>
      </c>
      <c r="L241" s="41"/>
      <c r="M241" s="187" t="s">
        <v>19</v>
      </c>
      <c r="N241" s="188" t="s">
        <v>40</v>
      </c>
      <c r="O241" s="66"/>
      <c r="P241" s="189">
        <f t="shared" si="41"/>
        <v>0</v>
      </c>
      <c r="Q241" s="189">
        <v>0</v>
      </c>
      <c r="R241" s="189">
        <f t="shared" si="42"/>
        <v>0</v>
      </c>
      <c r="S241" s="189">
        <v>0</v>
      </c>
      <c r="T241" s="190">
        <f t="shared" si="43"/>
        <v>0</v>
      </c>
      <c r="U241" s="36"/>
      <c r="V241" s="36"/>
      <c r="W241" s="36"/>
      <c r="X241" s="36"/>
      <c r="Y241" s="36"/>
      <c r="Z241" s="36"/>
      <c r="AA241" s="36"/>
      <c r="AB241" s="36"/>
      <c r="AC241" s="36"/>
      <c r="AD241" s="36"/>
      <c r="AE241" s="36"/>
      <c r="AR241" s="191" t="s">
        <v>106</v>
      </c>
      <c r="AT241" s="191" t="s">
        <v>146</v>
      </c>
      <c r="AU241" s="191" t="s">
        <v>74</v>
      </c>
      <c r="AY241" s="19" t="s">
        <v>144</v>
      </c>
      <c r="BE241" s="192">
        <f t="shared" si="44"/>
        <v>0</v>
      </c>
      <c r="BF241" s="192">
        <f t="shared" si="45"/>
        <v>0</v>
      </c>
      <c r="BG241" s="192">
        <f t="shared" si="46"/>
        <v>0</v>
      </c>
      <c r="BH241" s="192">
        <f t="shared" si="47"/>
        <v>0</v>
      </c>
      <c r="BI241" s="192">
        <f t="shared" si="48"/>
        <v>0</v>
      </c>
      <c r="BJ241" s="19" t="s">
        <v>74</v>
      </c>
      <c r="BK241" s="192">
        <f t="shared" si="49"/>
        <v>0</v>
      </c>
      <c r="BL241" s="19" t="s">
        <v>106</v>
      </c>
      <c r="BM241" s="191" t="s">
        <v>3114</v>
      </c>
    </row>
    <row r="242" spans="1:65" s="2" customFormat="1" ht="16.5" customHeight="1">
      <c r="A242" s="36"/>
      <c r="B242" s="37"/>
      <c r="C242" s="180" t="s">
        <v>8</v>
      </c>
      <c r="D242" s="180" t="s">
        <v>146</v>
      </c>
      <c r="E242" s="181" t="s">
        <v>4578</v>
      </c>
      <c r="F242" s="182" t="s">
        <v>4579</v>
      </c>
      <c r="G242" s="183" t="s">
        <v>1922</v>
      </c>
      <c r="H242" s="184">
        <v>6</v>
      </c>
      <c r="I242" s="185"/>
      <c r="J242" s="186">
        <f t="shared" si="40"/>
        <v>0</v>
      </c>
      <c r="K242" s="182" t="s">
        <v>4334</v>
      </c>
      <c r="L242" s="41"/>
      <c r="M242" s="187" t="s">
        <v>19</v>
      </c>
      <c r="N242" s="188" t="s">
        <v>40</v>
      </c>
      <c r="O242" s="66"/>
      <c r="P242" s="189">
        <f t="shared" si="41"/>
        <v>0</v>
      </c>
      <c r="Q242" s="189">
        <v>0</v>
      </c>
      <c r="R242" s="189">
        <f t="shared" si="42"/>
        <v>0</v>
      </c>
      <c r="S242" s="189">
        <v>0</v>
      </c>
      <c r="T242" s="190">
        <f t="shared" si="43"/>
        <v>0</v>
      </c>
      <c r="U242" s="36"/>
      <c r="V242" s="36"/>
      <c r="W242" s="36"/>
      <c r="X242" s="36"/>
      <c r="Y242" s="36"/>
      <c r="Z242" s="36"/>
      <c r="AA242" s="36"/>
      <c r="AB242" s="36"/>
      <c r="AC242" s="36"/>
      <c r="AD242" s="36"/>
      <c r="AE242" s="36"/>
      <c r="AR242" s="191" t="s">
        <v>106</v>
      </c>
      <c r="AT242" s="191" t="s">
        <v>146</v>
      </c>
      <c r="AU242" s="191" t="s">
        <v>74</v>
      </c>
      <c r="AY242" s="19" t="s">
        <v>144</v>
      </c>
      <c r="BE242" s="192">
        <f t="shared" si="44"/>
        <v>0</v>
      </c>
      <c r="BF242" s="192">
        <f t="shared" si="45"/>
        <v>0</v>
      </c>
      <c r="BG242" s="192">
        <f t="shared" si="46"/>
        <v>0</v>
      </c>
      <c r="BH242" s="192">
        <f t="shared" si="47"/>
        <v>0</v>
      </c>
      <c r="BI242" s="192">
        <f t="shared" si="48"/>
        <v>0</v>
      </c>
      <c r="BJ242" s="19" t="s">
        <v>74</v>
      </c>
      <c r="BK242" s="192">
        <f t="shared" si="49"/>
        <v>0</v>
      </c>
      <c r="BL242" s="19" t="s">
        <v>106</v>
      </c>
      <c r="BM242" s="191" t="s">
        <v>3126</v>
      </c>
    </row>
    <row r="243" spans="1:65" s="2" customFormat="1" ht="16.5" customHeight="1">
      <c r="A243" s="36"/>
      <c r="B243" s="37"/>
      <c r="C243" s="180" t="s">
        <v>542</v>
      </c>
      <c r="D243" s="180" t="s">
        <v>146</v>
      </c>
      <c r="E243" s="181" t="s">
        <v>4580</v>
      </c>
      <c r="F243" s="182" t="s">
        <v>4581</v>
      </c>
      <c r="G243" s="183" t="s">
        <v>1922</v>
      </c>
      <c r="H243" s="184">
        <v>10</v>
      </c>
      <c r="I243" s="185"/>
      <c r="J243" s="186">
        <f t="shared" si="40"/>
        <v>0</v>
      </c>
      <c r="K243" s="182" t="s">
        <v>4334</v>
      </c>
      <c r="L243" s="41"/>
      <c r="M243" s="187" t="s">
        <v>19</v>
      </c>
      <c r="N243" s="188" t="s">
        <v>40</v>
      </c>
      <c r="O243" s="66"/>
      <c r="P243" s="189">
        <f t="shared" si="41"/>
        <v>0</v>
      </c>
      <c r="Q243" s="189">
        <v>0</v>
      </c>
      <c r="R243" s="189">
        <f t="shared" si="42"/>
        <v>0</v>
      </c>
      <c r="S243" s="189">
        <v>0</v>
      </c>
      <c r="T243" s="190">
        <f t="shared" si="43"/>
        <v>0</v>
      </c>
      <c r="U243" s="36"/>
      <c r="V243" s="36"/>
      <c r="W243" s="36"/>
      <c r="X243" s="36"/>
      <c r="Y243" s="36"/>
      <c r="Z243" s="36"/>
      <c r="AA243" s="36"/>
      <c r="AB243" s="36"/>
      <c r="AC243" s="36"/>
      <c r="AD243" s="36"/>
      <c r="AE243" s="36"/>
      <c r="AR243" s="191" t="s">
        <v>106</v>
      </c>
      <c r="AT243" s="191" t="s">
        <v>146</v>
      </c>
      <c r="AU243" s="191" t="s">
        <v>74</v>
      </c>
      <c r="AY243" s="19" t="s">
        <v>144</v>
      </c>
      <c r="BE243" s="192">
        <f t="shared" si="44"/>
        <v>0</v>
      </c>
      <c r="BF243" s="192">
        <f t="shared" si="45"/>
        <v>0</v>
      </c>
      <c r="BG243" s="192">
        <f t="shared" si="46"/>
        <v>0</v>
      </c>
      <c r="BH243" s="192">
        <f t="shared" si="47"/>
        <v>0</v>
      </c>
      <c r="BI243" s="192">
        <f t="shared" si="48"/>
        <v>0</v>
      </c>
      <c r="BJ243" s="19" t="s">
        <v>74</v>
      </c>
      <c r="BK243" s="192">
        <f t="shared" si="49"/>
        <v>0</v>
      </c>
      <c r="BL243" s="19" t="s">
        <v>106</v>
      </c>
      <c r="BM243" s="191" t="s">
        <v>3137</v>
      </c>
    </row>
    <row r="244" spans="1:65" s="2" customFormat="1" ht="16.5" customHeight="1">
      <c r="A244" s="36"/>
      <c r="B244" s="37"/>
      <c r="C244" s="180" t="s">
        <v>558</v>
      </c>
      <c r="D244" s="180" t="s">
        <v>146</v>
      </c>
      <c r="E244" s="181" t="s">
        <v>4582</v>
      </c>
      <c r="F244" s="182" t="s">
        <v>4583</v>
      </c>
      <c r="G244" s="183" t="s">
        <v>1922</v>
      </c>
      <c r="H244" s="184">
        <v>8</v>
      </c>
      <c r="I244" s="185"/>
      <c r="J244" s="186">
        <f t="shared" si="40"/>
        <v>0</v>
      </c>
      <c r="K244" s="182" t="s">
        <v>4334</v>
      </c>
      <c r="L244" s="41"/>
      <c r="M244" s="187" t="s">
        <v>19</v>
      </c>
      <c r="N244" s="188" t="s">
        <v>40</v>
      </c>
      <c r="O244" s="66"/>
      <c r="P244" s="189">
        <f t="shared" si="41"/>
        <v>0</v>
      </c>
      <c r="Q244" s="189">
        <v>0</v>
      </c>
      <c r="R244" s="189">
        <f t="shared" si="42"/>
        <v>0</v>
      </c>
      <c r="S244" s="189">
        <v>0</v>
      </c>
      <c r="T244" s="190">
        <f t="shared" si="43"/>
        <v>0</v>
      </c>
      <c r="U244" s="36"/>
      <c r="V244" s="36"/>
      <c r="W244" s="36"/>
      <c r="X244" s="36"/>
      <c r="Y244" s="36"/>
      <c r="Z244" s="36"/>
      <c r="AA244" s="36"/>
      <c r="AB244" s="36"/>
      <c r="AC244" s="36"/>
      <c r="AD244" s="36"/>
      <c r="AE244" s="36"/>
      <c r="AR244" s="191" t="s">
        <v>106</v>
      </c>
      <c r="AT244" s="191" t="s">
        <v>146</v>
      </c>
      <c r="AU244" s="191" t="s">
        <v>74</v>
      </c>
      <c r="AY244" s="19" t="s">
        <v>144</v>
      </c>
      <c r="BE244" s="192">
        <f t="shared" si="44"/>
        <v>0</v>
      </c>
      <c r="BF244" s="192">
        <f t="shared" si="45"/>
        <v>0</v>
      </c>
      <c r="BG244" s="192">
        <f t="shared" si="46"/>
        <v>0</v>
      </c>
      <c r="BH244" s="192">
        <f t="shared" si="47"/>
        <v>0</v>
      </c>
      <c r="BI244" s="192">
        <f t="shared" si="48"/>
        <v>0</v>
      </c>
      <c r="BJ244" s="19" t="s">
        <v>74</v>
      </c>
      <c r="BK244" s="192">
        <f t="shared" si="49"/>
        <v>0</v>
      </c>
      <c r="BL244" s="19" t="s">
        <v>106</v>
      </c>
      <c r="BM244" s="191" t="s">
        <v>3147</v>
      </c>
    </row>
    <row r="245" spans="1:65" s="2" customFormat="1" ht="16.5" customHeight="1">
      <c r="A245" s="36"/>
      <c r="B245" s="37"/>
      <c r="C245" s="180" t="s">
        <v>573</v>
      </c>
      <c r="D245" s="180" t="s">
        <v>146</v>
      </c>
      <c r="E245" s="181" t="s">
        <v>4584</v>
      </c>
      <c r="F245" s="182" t="s">
        <v>4585</v>
      </c>
      <c r="G245" s="183" t="s">
        <v>1922</v>
      </c>
      <c r="H245" s="184">
        <v>12</v>
      </c>
      <c r="I245" s="185"/>
      <c r="J245" s="186">
        <f t="shared" si="40"/>
        <v>0</v>
      </c>
      <c r="K245" s="182" t="s">
        <v>4334</v>
      </c>
      <c r="L245" s="41"/>
      <c r="M245" s="187" t="s">
        <v>19</v>
      </c>
      <c r="N245" s="188" t="s">
        <v>40</v>
      </c>
      <c r="O245" s="66"/>
      <c r="P245" s="189">
        <f t="shared" si="41"/>
        <v>0</v>
      </c>
      <c r="Q245" s="189">
        <v>0</v>
      </c>
      <c r="R245" s="189">
        <f t="shared" si="42"/>
        <v>0</v>
      </c>
      <c r="S245" s="189">
        <v>0</v>
      </c>
      <c r="T245" s="190">
        <f t="shared" si="43"/>
        <v>0</v>
      </c>
      <c r="U245" s="36"/>
      <c r="V245" s="36"/>
      <c r="W245" s="36"/>
      <c r="X245" s="36"/>
      <c r="Y245" s="36"/>
      <c r="Z245" s="36"/>
      <c r="AA245" s="36"/>
      <c r="AB245" s="36"/>
      <c r="AC245" s="36"/>
      <c r="AD245" s="36"/>
      <c r="AE245" s="36"/>
      <c r="AR245" s="191" t="s">
        <v>106</v>
      </c>
      <c r="AT245" s="191" t="s">
        <v>146</v>
      </c>
      <c r="AU245" s="191" t="s">
        <v>74</v>
      </c>
      <c r="AY245" s="19" t="s">
        <v>144</v>
      </c>
      <c r="BE245" s="192">
        <f t="shared" si="44"/>
        <v>0</v>
      </c>
      <c r="BF245" s="192">
        <f t="shared" si="45"/>
        <v>0</v>
      </c>
      <c r="BG245" s="192">
        <f t="shared" si="46"/>
        <v>0</v>
      </c>
      <c r="BH245" s="192">
        <f t="shared" si="47"/>
        <v>0</v>
      </c>
      <c r="BI245" s="192">
        <f t="shared" si="48"/>
        <v>0</v>
      </c>
      <c r="BJ245" s="19" t="s">
        <v>74</v>
      </c>
      <c r="BK245" s="192">
        <f t="shared" si="49"/>
        <v>0</v>
      </c>
      <c r="BL245" s="19" t="s">
        <v>106</v>
      </c>
      <c r="BM245" s="191" t="s">
        <v>3168</v>
      </c>
    </row>
    <row r="246" spans="1:65" s="2" customFormat="1" ht="16.5" customHeight="1">
      <c r="A246" s="36"/>
      <c r="B246" s="37"/>
      <c r="C246" s="180" t="s">
        <v>581</v>
      </c>
      <c r="D246" s="180" t="s">
        <v>146</v>
      </c>
      <c r="E246" s="181" t="s">
        <v>4586</v>
      </c>
      <c r="F246" s="182" t="s">
        <v>4587</v>
      </c>
      <c r="G246" s="183" t="s">
        <v>1922</v>
      </c>
      <c r="H246" s="184">
        <v>5</v>
      </c>
      <c r="I246" s="185"/>
      <c r="J246" s="186">
        <f t="shared" si="40"/>
        <v>0</v>
      </c>
      <c r="K246" s="182" t="s">
        <v>4334</v>
      </c>
      <c r="L246" s="41"/>
      <c r="M246" s="187" t="s">
        <v>19</v>
      </c>
      <c r="N246" s="188" t="s">
        <v>40</v>
      </c>
      <c r="O246" s="66"/>
      <c r="P246" s="189">
        <f t="shared" si="41"/>
        <v>0</v>
      </c>
      <c r="Q246" s="189">
        <v>0</v>
      </c>
      <c r="R246" s="189">
        <f t="shared" si="42"/>
        <v>0</v>
      </c>
      <c r="S246" s="189">
        <v>0</v>
      </c>
      <c r="T246" s="190">
        <f t="shared" si="43"/>
        <v>0</v>
      </c>
      <c r="U246" s="36"/>
      <c r="V246" s="36"/>
      <c r="W246" s="36"/>
      <c r="X246" s="36"/>
      <c r="Y246" s="36"/>
      <c r="Z246" s="36"/>
      <c r="AA246" s="36"/>
      <c r="AB246" s="36"/>
      <c r="AC246" s="36"/>
      <c r="AD246" s="36"/>
      <c r="AE246" s="36"/>
      <c r="AR246" s="191" t="s">
        <v>106</v>
      </c>
      <c r="AT246" s="191" t="s">
        <v>146</v>
      </c>
      <c r="AU246" s="191" t="s">
        <v>74</v>
      </c>
      <c r="AY246" s="19" t="s">
        <v>144</v>
      </c>
      <c r="BE246" s="192">
        <f t="shared" si="44"/>
        <v>0</v>
      </c>
      <c r="BF246" s="192">
        <f t="shared" si="45"/>
        <v>0</v>
      </c>
      <c r="BG246" s="192">
        <f t="shared" si="46"/>
        <v>0</v>
      </c>
      <c r="BH246" s="192">
        <f t="shared" si="47"/>
        <v>0</v>
      </c>
      <c r="BI246" s="192">
        <f t="shared" si="48"/>
        <v>0</v>
      </c>
      <c r="BJ246" s="19" t="s">
        <v>74</v>
      </c>
      <c r="BK246" s="192">
        <f t="shared" si="49"/>
        <v>0</v>
      </c>
      <c r="BL246" s="19" t="s">
        <v>106</v>
      </c>
      <c r="BM246" s="191" t="s">
        <v>3180</v>
      </c>
    </row>
    <row r="247" spans="1:65" s="2" customFormat="1" ht="19.2">
      <c r="A247" s="36"/>
      <c r="B247" s="37"/>
      <c r="C247" s="38"/>
      <c r="D247" s="200" t="s">
        <v>4335</v>
      </c>
      <c r="E247" s="38"/>
      <c r="F247" s="261" t="s">
        <v>4426</v>
      </c>
      <c r="G247" s="38"/>
      <c r="H247" s="38"/>
      <c r="I247" s="195"/>
      <c r="J247" s="38"/>
      <c r="K247" s="38"/>
      <c r="L247" s="41"/>
      <c r="M247" s="196"/>
      <c r="N247" s="197"/>
      <c r="O247" s="66"/>
      <c r="P247" s="66"/>
      <c r="Q247" s="66"/>
      <c r="R247" s="66"/>
      <c r="S247" s="66"/>
      <c r="T247" s="67"/>
      <c r="U247" s="36"/>
      <c r="V247" s="36"/>
      <c r="W247" s="36"/>
      <c r="X247" s="36"/>
      <c r="Y247" s="36"/>
      <c r="Z247" s="36"/>
      <c r="AA247" s="36"/>
      <c r="AB247" s="36"/>
      <c r="AC247" s="36"/>
      <c r="AD247" s="36"/>
      <c r="AE247" s="36"/>
      <c r="AT247" s="19" t="s">
        <v>4335</v>
      </c>
      <c r="AU247" s="19" t="s">
        <v>74</v>
      </c>
    </row>
    <row r="248" spans="1:65" s="12" customFormat="1" ht="25.95" customHeight="1">
      <c r="B248" s="164"/>
      <c r="C248" s="165"/>
      <c r="D248" s="166" t="s">
        <v>68</v>
      </c>
      <c r="E248" s="167" t="s">
        <v>4588</v>
      </c>
      <c r="F248" s="167" t="s">
        <v>4589</v>
      </c>
      <c r="G248" s="165"/>
      <c r="H248" s="165"/>
      <c r="I248" s="168"/>
      <c r="J248" s="169">
        <f>BK248</f>
        <v>0</v>
      </c>
      <c r="K248" s="165"/>
      <c r="L248" s="170"/>
      <c r="M248" s="171"/>
      <c r="N248" s="172"/>
      <c r="O248" s="172"/>
      <c r="P248" s="173">
        <f>SUM(P249:P331)</f>
        <v>0</v>
      </c>
      <c r="Q248" s="172"/>
      <c r="R248" s="173">
        <f>SUM(R249:R331)</f>
        <v>0</v>
      </c>
      <c r="S248" s="172"/>
      <c r="T248" s="174">
        <f>SUM(T249:T331)</f>
        <v>0</v>
      </c>
      <c r="AR248" s="175" t="s">
        <v>74</v>
      </c>
      <c r="AT248" s="176" t="s">
        <v>68</v>
      </c>
      <c r="AU248" s="176" t="s">
        <v>69</v>
      </c>
      <c r="AY248" s="175" t="s">
        <v>144</v>
      </c>
      <c r="BK248" s="177">
        <f>SUM(BK249:BK331)</f>
        <v>0</v>
      </c>
    </row>
    <row r="249" spans="1:65" s="2" customFormat="1" ht="37.799999999999997" customHeight="1">
      <c r="A249" s="36"/>
      <c r="B249" s="37"/>
      <c r="C249" s="180" t="s">
        <v>985</v>
      </c>
      <c r="D249" s="180" t="s">
        <v>146</v>
      </c>
      <c r="E249" s="181" t="s">
        <v>4590</v>
      </c>
      <c r="F249" s="182" t="s">
        <v>4591</v>
      </c>
      <c r="G249" s="183" t="s">
        <v>250</v>
      </c>
      <c r="H249" s="184">
        <v>15</v>
      </c>
      <c r="I249" s="185"/>
      <c r="J249" s="186">
        <f>ROUND(I249*H249,2)</f>
        <v>0</v>
      </c>
      <c r="K249" s="182" t="s">
        <v>150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74</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4592</v>
      </c>
    </row>
    <row r="250" spans="1:65" s="2" customFormat="1" ht="10.199999999999999">
      <c r="A250" s="36"/>
      <c r="B250" s="37"/>
      <c r="C250" s="38"/>
      <c r="D250" s="193" t="s">
        <v>152</v>
      </c>
      <c r="E250" s="38"/>
      <c r="F250" s="194" t="s">
        <v>4593</v>
      </c>
      <c r="G250" s="38"/>
      <c r="H250" s="38"/>
      <c r="I250" s="195"/>
      <c r="J250" s="38"/>
      <c r="K250" s="38"/>
      <c r="L250" s="41"/>
      <c r="M250" s="196"/>
      <c r="N250" s="197"/>
      <c r="O250" s="66"/>
      <c r="P250" s="66"/>
      <c r="Q250" s="66"/>
      <c r="R250" s="66"/>
      <c r="S250" s="66"/>
      <c r="T250" s="67"/>
      <c r="U250" s="36"/>
      <c r="V250" s="36"/>
      <c r="W250" s="36"/>
      <c r="X250" s="36"/>
      <c r="Y250" s="36"/>
      <c r="Z250" s="36"/>
      <c r="AA250" s="36"/>
      <c r="AB250" s="36"/>
      <c r="AC250" s="36"/>
      <c r="AD250" s="36"/>
      <c r="AE250" s="36"/>
      <c r="AT250" s="19" t="s">
        <v>152</v>
      </c>
      <c r="AU250" s="19" t="s">
        <v>74</v>
      </c>
    </row>
    <row r="251" spans="1:65" s="2" customFormat="1" ht="16.5" customHeight="1">
      <c r="A251" s="36"/>
      <c r="B251" s="37"/>
      <c r="C251" s="180" t="s">
        <v>990</v>
      </c>
      <c r="D251" s="180" t="s">
        <v>146</v>
      </c>
      <c r="E251" s="181" t="s">
        <v>4594</v>
      </c>
      <c r="F251" s="182" t="s">
        <v>4595</v>
      </c>
      <c r="G251" s="183" t="s">
        <v>250</v>
      </c>
      <c r="H251" s="184">
        <v>78</v>
      </c>
      <c r="I251" s="185"/>
      <c r="J251" s="186">
        <f>ROUND(I251*H251,2)</f>
        <v>0</v>
      </c>
      <c r="K251" s="182" t="s">
        <v>4334</v>
      </c>
      <c r="L251" s="41"/>
      <c r="M251" s="187" t="s">
        <v>19</v>
      </c>
      <c r="N251" s="188" t="s">
        <v>40</v>
      </c>
      <c r="O251" s="66"/>
      <c r="P251" s="189">
        <f>O251*H251</f>
        <v>0</v>
      </c>
      <c r="Q251" s="189">
        <v>0</v>
      </c>
      <c r="R251" s="189">
        <f>Q251*H251</f>
        <v>0</v>
      </c>
      <c r="S251" s="189">
        <v>0</v>
      </c>
      <c r="T251" s="190">
        <f>S251*H251</f>
        <v>0</v>
      </c>
      <c r="U251" s="36"/>
      <c r="V251" s="36"/>
      <c r="W251" s="36"/>
      <c r="X251" s="36"/>
      <c r="Y251" s="36"/>
      <c r="Z251" s="36"/>
      <c r="AA251" s="36"/>
      <c r="AB251" s="36"/>
      <c r="AC251" s="36"/>
      <c r="AD251" s="36"/>
      <c r="AE251" s="36"/>
      <c r="AR251" s="191" t="s">
        <v>106</v>
      </c>
      <c r="AT251" s="191" t="s">
        <v>146</v>
      </c>
      <c r="AU251" s="191" t="s">
        <v>74</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4596</v>
      </c>
    </row>
    <row r="252" spans="1:65" s="2" customFormat="1" ht="16.5" customHeight="1">
      <c r="A252" s="36"/>
      <c r="B252" s="37"/>
      <c r="C252" s="180" t="s">
        <v>998</v>
      </c>
      <c r="D252" s="180" t="s">
        <v>146</v>
      </c>
      <c r="E252" s="181" t="s">
        <v>4597</v>
      </c>
      <c r="F252" s="182" t="s">
        <v>4598</v>
      </c>
      <c r="G252" s="183" t="s">
        <v>250</v>
      </c>
      <c r="H252" s="184">
        <v>25</v>
      </c>
      <c r="I252" s="185"/>
      <c r="J252" s="186">
        <f>ROUND(I252*H252,2)</f>
        <v>0</v>
      </c>
      <c r="K252" s="182" t="s">
        <v>4334</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74</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4599</v>
      </c>
    </row>
    <row r="253" spans="1:65" s="2" customFormat="1" ht="16.5" customHeight="1">
      <c r="A253" s="36"/>
      <c r="B253" s="37"/>
      <c r="C253" s="180" t="s">
        <v>1005</v>
      </c>
      <c r="D253" s="180" t="s">
        <v>146</v>
      </c>
      <c r="E253" s="181" t="s">
        <v>4600</v>
      </c>
      <c r="F253" s="182" t="s">
        <v>4601</v>
      </c>
      <c r="G253" s="183" t="s">
        <v>250</v>
      </c>
      <c r="H253" s="184">
        <v>20</v>
      </c>
      <c r="I253" s="185"/>
      <c r="J253" s="186">
        <f>ROUND(I253*H253,2)</f>
        <v>0</v>
      </c>
      <c r="K253" s="182" t="s">
        <v>4334</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106</v>
      </c>
      <c r="AT253" s="191" t="s">
        <v>146</v>
      </c>
      <c r="AU253" s="191" t="s">
        <v>74</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106</v>
      </c>
      <c r="BM253" s="191" t="s">
        <v>4602</v>
      </c>
    </row>
    <row r="254" spans="1:65" s="2" customFormat="1" ht="24.15" customHeight="1">
      <c r="A254" s="36"/>
      <c r="B254" s="37"/>
      <c r="C254" s="180" t="s">
        <v>980</v>
      </c>
      <c r="D254" s="180" t="s">
        <v>146</v>
      </c>
      <c r="E254" s="181" t="s">
        <v>4603</v>
      </c>
      <c r="F254" s="182" t="s">
        <v>4604</v>
      </c>
      <c r="G254" s="183" t="s">
        <v>250</v>
      </c>
      <c r="H254" s="184">
        <v>79</v>
      </c>
      <c r="I254" s="185"/>
      <c r="J254" s="186">
        <f>ROUND(I254*H254,2)</f>
        <v>0</v>
      </c>
      <c r="K254" s="182" t="s">
        <v>150</v>
      </c>
      <c r="L254" s="41"/>
      <c r="M254" s="187" t="s">
        <v>19</v>
      </c>
      <c r="N254" s="188" t="s">
        <v>40</v>
      </c>
      <c r="O254" s="66"/>
      <c r="P254" s="189">
        <f>O254*H254</f>
        <v>0</v>
      </c>
      <c r="Q254" s="189">
        <v>0</v>
      </c>
      <c r="R254" s="189">
        <f>Q254*H254</f>
        <v>0</v>
      </c>
      <c r="S254" s="189">
        <v>0</v>
      </c>
      <c r="T254" s="190">
        <f>S254*H254</f>
        <v>0</v>
      </c>
      <c r="U254" s="36"/>
      <c r="V254" s="36"/>
      <c r="W254" s="36"/>
      <c r="X254" s="36"/>
      <c r="Y254" s="36"/>
      <c r="Z254" s="36"/>
      <c r="AA254" s="36"/>
      <c r="AB254" s="36"/>
      <c r="AC254" s="36"/>
      <c r="AD254" s="36"/>
      <c r="AE254" s="36"/>
      <c r="AR254" s="191" t="s">
        <v>106</v>
      </c>
      <c r="AT254" s="191" t="s">
        <v>146</v>
      </c>
      <c r="AU254" s="191" t="s">
        <v>74</v>
      </c>
      <c r="AY254" s="19" t="s">
        <v>144</v>
      </c>
      <c r="BE254" s="192">
        <f>IF(N254="základní",J254,0)</f>
        <v>0</v>
      </c>
      <c r="BF254" s="192">
        <f>IF(N254="snížená",J254,0)</f>
        <v>0</v>
      </c>
      <c r="BG254" s="192">
        <f>IF(N254="zákl. přenesená",J254,0)</f>
        <v>0</v>
      </c>
      <c r="BH254" s="192">
        <f>IF(N254="sníž. přenesená",J254,0)</f>
        <v>0</v>
      </c>
      <c r="BI254" s="192">
        <f>IF(N254="nulová",J254,0)</f>
        <v>0</v>
      </c>
      <c r="BJ254" s="19" t="s">
        <v>74</v>
      </c>
      <c r="BK254" s="192">
        <f>ROUND(I254*H254,2)</f>
        <v>0</v>
      </c>
      <c r="BL254" s="19" t="s">
        <v>106</v>
      </c>
      <c r="BM254" s="191" t="s">
        <v>4605</v>
      </c>
    </row>
    <row r="255" spans="1:65" s="2" customFormat="1" ht="10.199999999999999">
      <c r="A255" s="36"/>
      <c r="B255" s="37"/>
      <c r="C255" s="38"/>
      <c r="D255" s="193" t="s">
        <v>152</v>
      </c>
      <c r="E255" s="38"/>
      <c r="F255" s="194" t="s">
        <v>4606</v>
      </c>
      <c r="G255" s="38"/>
      <c r="H255" s="38"/>
      <c r="I255" s="195"/>
      <c r="J255" s="38"/>
      <c r="K255" s="38"/>
      <c r="L255" s="41"/>
      <c r="M255" s="196"/>
      <c r="N255" s="197"/>
      <c r="O255" s="66"/>
      <c r="P255" s="66"/>
      <c r="Q255" s="66"/>
      <c r="R255" s="66"/>
      <c r="S255" s="66"/>
      <c r="T255" s="67"/>
      <c r="U255" s="36"/>
      <c r="V255" s="36"/>
      <c r="W255" s="36"/>
      <c r="X255" s="36"/>
      <c r="Y255" s="36"/>
      <c r="Z255" s="36"/>
      <c r="AA255" s="36"/>
      <c r="AB255" s="36"/>
      <c r="AC255" s="36"/>
      <c r="AD255" s="36"/>
      <c r="AE255" s="36"/>
      <c r="AT255" s="19" t="s">
        <v>152</v>
      </c>
      <c r="AU255" s="19" t="s">
        <v>74</v>
      </c>
    </row>
    <row r="256" spans="1:65" s="2" customFormat="1" ht="24.15" customHeight="1">
      <c r="A256" s="36"/>
      <c r="B256" s="37"/>
      <c r="C256" s="180" t="s">
        <v>974</v>
      </c>
      <c r="D256" s="180" t="s">
        <v>146</v>
      </c>
      <c r="E256" s="181" t="s">
        <v>4607</v>
      </c>
      <c r="F256" s="182" t="s">
        <v>4608</v>
      </c>
      <c r="G256" s="183" t="s">
        <v>250</v>
      </c>
      <c r="H256" s="184">
        <v>58</v>
      </c>
      <c r="I256" s="185"/>
      <c r="J256" s="186">
        <f>ROUND(I256*H256,2)</f>
        <v>0</v>
      </c>
      <c r="K256" s="182" t="s">
        <v>150</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106</v>
      </c>
      <c r="AT256" s="191" t="s">
        <v>146</v>
      </c>
      <c r="AU256" s="191" t="s">
        <v>74</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106</v>
      </c>
      <c r="BM256" s="191" t="s">
        <v>4609</v>
      </c>
    </row>
    <row r="257" spans="1:65" s="2" customFormat="1" ht="10.199999999999999">
      <c r="A257" s="36"/>
      <c r="B257" s="37"/>
      <c r="C257" s="38"/>
      <c r="D257" s="193" t="s">
        <v>152</v>
      </c>
      <c r="E257" s="38"/>
      <c r="F257" s="194" t="s">
        <v>4610</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74</v>
      </c>
    </row>
    <row r="258" spans="1:65" s="2" customFormat="1" ht="24.15" customHeight="1">
      <c r="A258" s="36"/>
      <c r="B258" s="37"/>
      <c r="C258" s="180" t="s">
        <v>1023</v>
      </c>
      <c r="D258" s="180" t="s">
        <v>146</v>
      </c>
      <c r="E258" s="181" t="s">
        <v>4611</v>
      </c>
      <c r="F258" s="182" t="s">
        <v>4612</v>
      </c>
      <c r="G258" s="183" t="s">
        <v>250</v>
      </c>
      <c r="H258" s="184">
        <v>5</v>
      </c>
      <c r="I258" s="185"/>
      <c r="J258" s="186">
        <f>ROUND(I258*H258,2)</f>
        <v>0</v>
      </c>
      <c r="K258" s="182" t="s">
        <v>150</v>
      </c>
      <c r="L258" s="41"/>
      <c r="M258" s="187" t="s">
        <v>19</v>
      </c>
      <c r="N258" s="188" t="s">
        <v>40</v>
      </c>
      <c r="O258" s="66"/>
      <c r="P258" s="189">
        <f>O258*H258</f>
        <v>0</v>
      </c>
      <c r="Q258" s="189">
        <v>0</v>
      </c>
      <c r="R258" s="189">
        <f>Q258*H258</f>
        <v>0</v>
      </c>
      <c r="S258" s="189">
        <v>0</v>
      </c>
      <c r="T258" s="190">
        <f>S258*H258</f>
        <v>0</v>
      </c>
      <c r="U258" s="36"/>
      <c r="V258" s="36"/>
      <c r="W258" s="36"/>
      <c r="X258" s="36"/>
      <c r="Y258" s="36"/>
      <c r="Z258" s="36"/>
      <c r="AA258" s="36"/>
      <c r="AB258" s="36"/>
      <c r="AC258" s="36"/>
      <c r="AD258" s="36"/>
      <c r="AE258" s="36"/>
      <c r="AR258" s="191" t="s">
        <v>106</v>
      </c>
      <c r="AT258" s="191" t="s">
        <v>146</v>
      </c>
      <c r="AU258" s="191" t="s">
        <v>74</v>
      </c>
      <c r="AY258" s="19" t="s">
        <v>144</v>
      </c>
      <c r="BE258" s="192">
        <f>IF(N258="základní",J258,0)</f>
        <v>0</v>
      </c>
      <c r="BF258" s="192">
        <f>IF(N258="snížená",J258,0)</f>
        <v>0</v>
      </c>
      <c r="BG258" s="192">
        <f>IF(N258="zákl. přenesená",J258,0)</f>
        <v>0</v>
      </c>
      <c r="BH258" s="192">
        <f>IF(N258="sníž. přenesená",J258,0)</f>
        <v>0</v>
      </c>
      <c r="BI258" s="192">
        <f>IF(N258="nulová",J258,0)</f>
        <v>0</v>
      </c>
      <c r="BJ258" s="19" t="s">
        <v>74</v>
      </c>
      <c r="BK258" s="192">
        <f>ROUND(I258*H258,2)</f>
        <v>0</v>
      </c>
      <c r="BL258" s="19" t="s">
        <v>106</v>
      </c>
      <c r="BM258" s="191" t="s">
        <v>4613</v>
      </c>
    </row>
    <row r="259" spans="1:65" s="2" customFormat="1" ht="10.199999999999999">
      <c r="A259" s="36"/>
      <c r="B259" s="37"/>
      <c r="C259" s="38"/>
      <c r="D259" s="193" t="s">
        <v>152</v>
      </c>
      <c r="E259" s="38"/>
      <c r="F259" s="194" t="s">
        <v>4614</v>
      </c>
      <c r="G259" s="38"/>
      <c r="H259" s="38"/>
      <c r="I259" s="195"/>
      <c r="J259" s="38"/>
      <c r="K259" s="38"/>
      <c r="L259" s="41"/>
      <c r="M259" s="196"/>
      <c r="N259" s="197"/>
      <c r="O259" s="66"/>
      <c r="P259" s="66"/>
      <c r="Q259" s="66"/>
      <c r="R259" s="66"/>
      <c r="S259" s="66"/>
      <c r="T259" s="67"/>
      <c r="U259" s="36"/>
      <c r="V259" s="36"/>
      <c r="W259" s="36"/>
      <c r="X259" s="36"/>
      <c r="Y259" s="36"/>
      <c r="Z259" s="36"/>
      <c r="AA259" s="36"/>
      <c r="AB259" s="36"/>
      <c r="AC259" s="36"/>
      <c r="AD259" s="36"/>
      <c r="AE259" s="36"/>
      <c r="AT259" s="19" t="s">
        <v>152</v>
      </c>
      <c r="AU259" s="19" t="s">
        <v>74</v>
      </c>
    </row>
    <row r="260" spans="1:65" s="2" customFormat="1" ht="24.15" customHeight="1">
      <c r="A260" s="36"/>
      <c r="B260" s="37"/>
      <c r="C260" s="180" t="s">
        <v>1017</v>
      </c>
      <c r="D260" s="180" t="s">
        <v>146</v>
      </c>
      <c r="E260" s="181" t="s">
        <v>4615</v>
      </c>
      <c r="F260" s="182" t="s">
        <v>4616</v>
      </c>
      <c r="G260" s="183" t="s">
        <v>250</v>
      </c>
      <c r="H260" s="184">
        <v>16</v>
      </c>
      <c r="I260" s="185"/>
      <c r="J260" s="186">
        <f>ROUND(I260*H260,2)</f>
        <v>0</v>
      </c>
      <c r="K260" s="182" t="s">
        <v>150</v>
      </c>
      <c r="L260" s="41"/>
      <c r="M260" s="187" t="s">
        <v>19</v>
      </c>
      <c r="N260" s="188" t="s">
        <v>40</v>
      </c>
      <c r="O260" s="66"/>
      <c r="P260" s="189">
        <f>O260*H260</f>
        <v>0</v>
      </c>
      <c r="Q260" s="189">
        <v>0</v>
      </c>
      <c r="R260" s="189">
        <f>Q260*H260</f>
        <v>0</v>
      </c>
      <c r="S260" s="189">
        <v>0</v>
      </c>
      <c r="T260" s="190">
        <f>S260*H260</f>
        <v>0</v>
      </c>
      <c r="U260" s="36"/>
      <c r="V260" s="36"/>
      <c r="W260" s="36"/>
      <c r="X260" s="36"/>
      <c r="Y260" s="36"/>
      <c r="Z260" s="36"/>
      <c r="AA260" s="36"/>
      <c r="AB260" s="36"/>
      <c r="AC260" s="36"/>
      <c r="AD260" s="36"/>
      <c r="AE260" s="36"/>
      <c r="AR260" s="191" t="s">
        <v>106</v>
      </c>
      <c r="AT260" s="191" t="s">
        <v>146</v>
      </c>
      <c r="AU260" s="191" t="s">
        <v>74</v>
      </c>
      <c r="AY260" s="19" t="s">
        <v>144</v>
      </c>
      <c r="BE260" s="192">
        <f>IF(N260="základní",J260,0)</f>
        <v>0</v>
      </c>
      <c r="BF260" s="192">
        <f>IF(N260="snížená",J260,0)</f>
        <v>0</v>
      </c>
      <c r="BG260" s="192">
        <f>IF(N260="zákl. přenesená",J260,0)</f>
        <v>0</v>
      </c>
      <c r="BH260" s="192">
        <f>IF(N260="sníž. přenesená",J260,0)</f>
        <v>0</v>
      </c>
      <c r="BI260" s="192">
        <f>IF(N260="nulová",J260,0)</f>
        <v>0</v>
      </c>
      <c r="BJ260" s="19" t="s">
        <v>74</v>
      </c>
      <c r="BK260" s="192">
        <f>ROUND(I260*H260,2)</f>
        <v>0</v>
      </c>
      <c r="BL260" s="19" t="s">
        <v>106</v>
      </c>
      <c r="BM260" s="191" t="s">
        <v>4617</v>
      </c>
    </row>
    <row r="261" spans="1:65" s="2" customFormat="1" ht="10.199999999999999">
      <c r="A261" s="36"/>
      <c r="B261" s="37"/>
      <c r="C261" s="38"/>
      <c r="D261" s="193" t="s">
        <v>152</v>
      </c>
      <c r="E261" s="38"/>
      <c r="F261" s="194" t="s">
        <v>4618</v>
      </c>
      <c r="G261" s="38"/>
      <c r="H261" s="38"/>
      <c r="I261" s="195"/>
      <c r="J261" s="38"/>
      <c r="K261" s="38"/>
      <c r="L261" s="41"/>
      <c r="M261" s="196"/>
      <c r="N261" s="197"/>
      <c r="O261" s="66"/>
      <c r="P261" s="66"/>
      <c r="Q261" s="66"/>
      <c r="R261" s="66"/>
      <c r="S261" s="66"/>
      <c r="T261" s="67"/>
      <c r="U261" s="36"/>
      <c r="V261" s="36"/>
      <c r="W261" s="36"/>
      <c r="X261" s="36"/>
      <c r="Y261" s="36"/>
      <c r="Z261" s="36"/>
      <c r="AA261" s="36"/>
      <c r="AB261" s="36"/>
      <c r="AC261" s="36"/>
      <c r="AD261" s="36"/>
      <c r="AE261" s="36"/>
      <c r="AT261" s="19" t="s">
        <v>152</v>
      </c>
      <c r="AU261" s="19" t="s">
        <v>74</v>
      </c>
    </row>
    <row r="262" spans="1:65" s="2" customFormat="1" ht="24.15" customHeight="1">
      <c r="A262" s="36"/>
      <c r="B262" s="37"/>
      <c r="C262" s="180" t="s">
        <v>1010</v>
      </c>
      <c r="D262" s="180" t="s">
        <v>146</v>
      </c>
      <c r="E262" s="181" t="s">
        <v>4619</v>
      </c>
      <c r="F262" s="182" t="s">
        <v>4620</v>
      </c>
      <c r="G262" s="183" t="s">
        <v>250</v>
      </c>
      <c r="H262" s="184">
        <v>8</v>
      </c>
      <c r="I262" s="185"/>
      <c r="J262" s="186">
        <f>ROUND(I262*H262,2)</f>
        <v>0</v>
      </c>
      <c r="K262" s="182" t="s">
        <v>150</v>
      </c>
      <c r="L262" s="41"/>
      <c r="M262" s="187" t="s">
        <v>19</v>
      </c>
      <c r="N262" s="188" t="s">
        <v>40</v>
      </c>
      <c r="O262" s="66"/>
      <c r="P262" s="189">
        <f>O262*H262</f>
        <v>0</v>
      </c>
      <c r="Q262" s="189">
        <v>0</v>
      </c>
      <c r="R262" s="189">
        <f>Q262*H262</f>
        <v>0</v>
      </c>
      <c r="S262" s="189">
        <v>0</v>
      </c>
      <c r="T262" s="190">
        <f>S262*H262</f>
        <v>0</v>
      </c>
      <c r="U262" s="36"/>
      <c r="V262" s="36"/>
      <c r="W262" s="36"/>
      <c r="X262" s="36"/>
      <c r="Y262" s="36"/>
      <c r="Z262" s="36"/>
      <c r="AA262" s="36"/>
      <c r="AB262" s="36"/>
      <c r="AC262" s="36"/>
      <c r="AD262" s="36"/>
      <c r="AE262" s="36"/>
      <c r="AR262" s="191" t="s">
        <v>106</v>
      </c>
      <c r="AT262" s="191" t="s">
        <v>146</v>
      </c>
      <c r="AU262" s="191" t="s">
        <v>74</v>
      </c>
      <c r="AY262" s="19" t="s">
        <v>144</v>
      </c>
      <c r="BE262" s="192">
        <f>IF(N262="základní",J262,0)</f>
        <v>0</v>
      </c>
      <c r="BF262" s="192">
        <f>IF(N262="snížená",J262,0)</f>
        <v>0</v>
      </c>
      <c r="BG262" s="192">
        <f>IF(N262="zákl. přenesená",J262,0)</f>
        <v>0</v>
      </c>
      <c r="BH262" s="192">
        <f>IF(N262="sníž. přenesená",J262,0)</f>
        <v>0</v>
      </c>
      <c r="BI262" s="192">
        <f>IF(N262="nulová",J262,0)</f>
        <v>0</v>
      </c>
      <c r="BJ262" s="19" t="s">
        <v>74</v>
      </c>
      <c r="BK262" s="192">
        <f>ROUND(I262*H262,2)</f>
        <v>0</v>
      </c>
      <c r="BL262" s="19" t="s">
        <v>106</v>
      </c>
      <c r="BM262" s="191" t="s">
        <v>4621</v>
      </c>
    </row>
    <row r="263" spans="1:65" s="2" customFormat="1" ht="10.199999999999999">
      <c r="A263" s="36"/>
      <c r="B263" s="37"/>
      <c r="C263" s="38"/>
      <c r="D263" s="193" t="s">
        <v>152</v>
      </c>
      <c r="E263" s="38"/>
      <c r="F263" s="194" t="s">
        <v>4622</v>
      </c>
      <c r="G263" s="38"/>
      <c r="H263" s="38"/>
      <c r="I263" s="195"/>
      <c r="J263" s="38"/>
      <c r="K263" s="38"/>
      <c r="L263" s="41"/>
      <c r="M263" s="196"/>
      <c r="N263" s="197"/>
      <c r="O263" s="66"/>
      <c r="P263" s="66"/>
      <c r="Q263" s="66"/>
      <c r="R263" s="66"/>
      <c r="S263" s="66"/>
      <c r="T263" s="67"/>
      <c r="U263" s="36"/>
      <c r="V263" s="36"/>
      <c r="W263" s="36"/>
      <c r="X263" s="36"/>
      <c r="Y263" s="36"/>
      <c r="Z263" s="36"/>
      <c r="AA263" s="36"/>
      <c r="AB263" s="36"/>
      <c r="AC263" s="36"/>
      <c r="AD263" s="36"/>
      <c r="AE263" s="36"/>
      <c r="AT263" s="19" t="s">
        <v>152</v>
      </c>
      <c r="AU263" s="19" t="s">
        <v>74</v>
      </c>
    </row>
    <row r="264" spans="1:65" s="2" customFormat="1" ht="24.15" customHeight="1">
      <c r="A264" s="36"/>
      <c r="B264" s="37"/>
      <c r="C264" s="180" t="s">
        <v>959</v>
      </c>
      <c r="D264" s="180" t="s">
        <v>146</v>
      </c>
      <c r="E264" s="181" t="s">
        <v>4623</v>
      </c>
      <c r="F264" s="182" t="s">
        <v>4624</v>
      </c>
      <c r="G264" s="183" t="s">
        <v>250</v>
      </c>
      <c r="H264" s="184">
        <v>442</v>
      </c>
      <c r="I264" s="185"/>
      <c r="J264" s="186">
        <f>ROUND(I264*H264,2)</f>
        <v>0</v>
      </c>
      <c r="K264" s="182" t="s">
        <v>150</v>
      </c>
      <c r="L264" s="41"/>
      <c r="M264" s="187" t="s">
        <v>19</v>
      </c>
      <c r="N264" s="188" t="s">
        <v>40</v>
      </c>
      <c r="O264" s="66"/>
      <c r="P264" s="189">
        <f>O264*H264</f>
        <v>0</v>
      </c>
      <c r="Q264" s="189">
        <v>0</v>
      </c>
      <c r="R264" s="189">
        <f>Q264*H264</f>
        <v>0</v>
      </c>
      <c r="S264" s="189">
        <v>0</v>
      </c>
      <c r="T264" s="190">
        <f>S264*H264</f>
        <v>0</v>
      </c>
      <c r="U264" s="36"/>
      <c r="V264" s="36"/>
      <c r="W264" s="36"/>
      <c r="X264" s="36"/>
      <c r="Y264" s="36"/>
      <c r="Z264" s="36"/>
      <c r="AA264" s="36"/>
      <c r="AB264" s="36"/>
      <c r="AC264" s="36"/>
      <c r="AD264" s="36"/>
      <c r="AE264" s="36"/>
      <c r="AR264" s="191" t="s">
        <v>106</v>
      </c>
      <c r="AT264" s="191" t="s">
        <v>146</v>
      </c>
      <c r="AU264" s="191" t="s">
        <v>74</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4625</v>
      </c>
    </row>
    <row r="265" spans="1:65" s="2" customFormat="1" ht="10.199999999999999">
      <c r="A265" s="36"/>
      <c r="B265" s="37"/>
      <c r="C265" s="38"/>
      <c r="D265" s="193" t="s">
        <v>152</v>
      </c>
      <c r="E265" s="38"/>
      <c r="F265" s="194" t="s">
        <v>4626</v>
      </c>
      <c r="G265" s="38"/>
      <c r="H265" s="38"/>
      <c r="I265" s="195"/>
      <c r="J265" s="38"/>
      <c r="K265" s="38"/>
      <c r="L265" s="41"/>
      <c r="M265" s="196"/>
      <c r="N265" s="197"/>
      <c r="O265" s="66"/>
      <c r="P265" s="66"/>
      <c r="Q265" s="66"/>
      <c r="R265" s="66"/>
      <c r="S265" s="66"/>
      <c r="T265" s="67"/>
      <c r="U265" s="36"/>
      <c r="V265" s="36"/>
      <c r="W265" s="36"/>
      <c r="X265" s="36"/>
      <c r="Y265" s="36"/>
      <c r="Z265" s="36"/>
      <c r="AA265" s="36"/>
      <c r="AB265" s="36"/>
      <c r="AC265" s="36"/>
      <c r="AD265" s="36"/>
      <c r="AE265" s="36"/>
      <c r="AT265" s="19" t="s">
        <v>152</v>
      </c>
      <c r="AU265" s="19" t="s">
        <v>74</v>
      </c>
    </row>
    <row r="266" spans="1:65" s="2" customFormat="1" ht="16.5" customHeight="1">
      <c r="A266" s="36"/>
      <c r="B266" s="37"/>
      <c r="C266" s="180" t="s">
        <v>963</v>
      </c>
      <c r="D266" s="180" t="s">
        <v>146</v>
      </c>
      <c r="E266" s="181" t="s">
        <v>4627</v>
      </c>
      <c r="F266" s="182" t="s">
        <v>4628</v>
      </c>
      <c r="G266" s="183" t="s">
        <v>250</v>
      </c>
      <c r="H266" s="184">
        <v>551</v>
      </c>
      <c r="I266" s="185"/>
      <c r="J266" s="186">
        <f>ROUND(I266*H266,2)</f>
        <v>0</v>
      </c>
      <c r="K266" s="182" t="s">
        <v>4334</v>
      </c>
      <c r="L266" s="41"/>
      <c r="M266" s="187" t="s">
        <v>19</v>
      </c>
      <c r="N266" s="188" t="s">
        <v>40</v>
      </c>
      <c r="O266" s="66"/>
      <c r="P266" s="189">
        <f>O266*H266</f>
        <v>0</v>
      </c>
      <c r="Q266" s="189">
        <v>0</v>
      </c>
      <c r="R266" s="189">
        <f>Q266*H266</f>
        <v>0</v>
      </c>
      <c r="S266" s="189">
        <v>0</v>
      </c>
      <c r="T266" s="190">
        <f>S266*H266</f>
        <v>0</v>
      </c>
      <c r="U266" s="36"/>
      <c r="V266" s="36"/>
      <c r="W266" s="36"/>
      <c r="X266" s="36"/>
      <c r="Y266" s="36"/>
      <c r="Z266" s="36"/>
      <c r="AA266" s="36"/>
      <c r="AB266" s="36"/>
      <c r="AC266" s="36"/>
      <c r="AD266" s="36"/>
      <c r="AE266" s="36"/>
      <c r="AR266" s="191" t="s">
        <v>106</v>
      </c>
      <c r="AT266" s="191" t="s">
        <v>146</v>
      </c>
      <c r="AU266" s="191" t="s">
        <v>74</v>
      </c>
      <c r="AY266" s="19" t="s">
        <v>144</v>
      </c>
      <c r="BE266" s="192">
        <f>IF(N266="základní",J266,0)</f>
        <v>0</v>
      </c>
      <c r="BF266" s="192">
        <f>IF(N266="snížená",J266,0)</f>
        <v>0</v>
      </c>
      <c r="BG266" s="192">
        <f>IF(N266="zákl. přenesená",J266,0)</f>
        <v>0</v>
      </c>
      <c r="BH266" s="192">
        <f>IF(N266="sníž. přenesená",J266,0)</f>
        <v>0</v>
      </c>
      <c r="BI266" s="192">
        <f>IF(N266="nulová",J266,0)</f>
        <v>0</v>
      </c>
      <c r="BJ266" s="19" t="s">
        <v>74</v>
      </c>
      <c r="BK266" s="192">
        <f>ROUND(I266*H266,2)</f>
        <v>0</v>
      </c>
      <c r="BL266" s="19" t="s">
        <v>106</v>
      </c>
      <c r="BM266" s="191" t="s">
        <v>4629</v>
      </c>
    </row>
    <row r="267" spans="1:65" s="2" customFormat="1" ht="16.5" customHeight="1">
      <c r="A267" s="36"/>
      <c r="B267" s="37"/>
      <c r="C267" s="180" t="s">
        <v>1029</v>
      </c>
      <c r="D267" s="180" t="s">
        <v>146</v>
      </c>
      <c r="E267" s="181" t="s">
        <v>4630</v>
      </c>
      <c r="F267" s="182" t="s">
        <v>4631</v>
      </c>
      <c r="G267" s="183" t="s">
        <v>250</v>
      </c>
      <c r="H267" s="184">
        <v>35</v>
      </c>
      <c r="I267" s="185"/>
      <c r="J267" s="186">
        <f>ROUND(I267*H267,2)</f>
        <v>0</v>
      </c>
      <c r="K267" s="182" t="s">
        <v>4334</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4632</v>
      </c>
    </row>
    <row r="268" spans="1:65" s="2" customFormat="1" ht="24.15" customHeight="1">
      <c r="A268" s="36"/>
      <c r="B268" s="37"/>
      <c r="C268" s="180" t="s">
        <v>918</v>
      </c>
      <c r="D268" s="180" t="s">
        <v>146</v>
      </c>
      <c r="E268" s="181" t="s">
        <v>4633</v>
      </c>
      <c r="F268" s="182" t="s">
        <v>4634</v>
      </c>
      <c r="G268" s="183" t="s">
        <v>250</v>
      </c>
      <c r="H268" s="184">
        <v>6</v>
      </c>
      <c r="I268" s="185"/>
      <c r="J268" s="186">
        <f>ROUND(I268*H268,2)</f>
        <v>0</v>
      </c>
      <c r="K268" s="182" t="s">
        <v>150</v>
      </c>
      <c r="L268" s="41"/>
      <c r="M268" s="187" t="s">
        <v>19</v>
      </c>
      <c r="N268" s="188" t="s">
        <v>40</v>
      </c>
      <c r="O268" s="66"/>
      <c r="P268" s="189">
        <f>O268*H268</f>
        <v>0</v>
      </c>
      <c r="Q268" s="189">
        <v>0</v>
      </c>
      <c r="R268" s="189">
        <f>Q268*H268</f>
        <v>0</v>
      </c>
      <c r="S268" s="189">
        <v>0</v>
      </c>
      <c r="T268" s="190">
        <f>S268*H268</f>
        <v>0</v>
      </c>
      <c r="U268" s="36"/>
      <c r="V268" s="36"/>
      <c r="W268" s="36"/>
      <c r="X268" s="36"/>
      <c r="Y268" s="36"/>
      <c r="Z268" s="36"/>
      <c r="AA268" s="36"/>
      <c r="AB268" s="36"/>
      <c r="AC268" s="36"/>
      <c r="AD268" s="36"/>
      <c r="AE268" s="36"/>
      <c r="AR268" s="191" t="s">
        <v>106</v>
      </c>
      <c r="AT268" s="191" t="s">
        <v>146</v>
      </c>
      <c r="AU268" s="191" t="s">
        <v>74</v>
      </c>
      <c r="AY268" s="19" t="s">
        <v>144</v>
      </c>
      <c r="BE268" s="192">
        <f>IF(N268="základní",J268,0)</f>
        <v>0</v>
      </c>
      <c r="BF268" s="192">
        <f>IF(N268="snížená",J268,0)</f>
        <v>0</v>
      </c>
      <c r="BG268" s="192">
        <f>IF(N268="zákl. přenesená",J268,0)</f>
        <v>0</v>
      </c>
      <c r="BH268" s="192">
        <f>IF(N268="sníž. přenesená",J268,0)</f>
        <v>0</v>
      </c>
      <c r="BI268" s="192">
        <f>IF(N268="nulová",J268,0)</f>
        <v>0</v>
      </c>
      <c r="BJ268" s="19" t="s">
        <v>74</v>
      </c>
      <c r="BK268" s="192">
        <f>ROUND(I268*H268,2)</f>
        <v>0</v>
      </c>
      <c r="BL268" s="19" t="s">
        <v>106</v>
      </c>
      <c r="BM268" s="191" t="s">
        <v>4635</v>
      </c>
    </row>
    <row r="269" spans="1:65" s="2" customFormat="1" ht="10.199999999999999">
      <c r="A269" s="36"/>
      <c r="B269" s="37"/>
      <c r="C269" s="38"/>
      <c r="D269" s="193" t="s">
        <v>152</v>
      </c>
      <c r="E269" s="38"/>
      <c r="F269" s="194" t="s">
        <v>4636</v>
      </c>
      <c r="G269" s="38"/>
      <c r="H269" s="38"/>
      <c r="I269" s="195"/>
      <c r="J269" s="38"/>
      <c r="K269" s="38"/>
      <c r="L269" s="41"/>
      <c r="M269" s="196"/>
      <c r="N269" s="197"/>
      <c r="O269" s="66"/>
      <c r="P269" s="66"/>
      <c r="Q269" s="66"/>
      <c r="R269" s="66"/>
      <c r="S269" s="66"/>
      <c r="T269" s="67"/>
      <c r="U269" s="36"/>
      <c r="V269" s="36"/>
      <c r="W269" s="36"/>
      <c r="X269" s="36"/>
      <c r="Y269" s="36"/>
      <c r="Z269" s="36"/>
      <c r="AA269" s="36"/>
      <c r="AB269" s="36"/>
      <c r="AC269" s="36"/>
      <c r="AD269" s="36"/>
      <c r="AE269" s="36"/>
      <c r="AT269" s="19" t="s">
        <v>152</v>
      </c>
      <c r="AU269" s="19" t="s">
        <v>74</v>
      </c>
    </row>
    <row r="270" spans="1:65" s="2" customFormat="1" ht="24.15" customHeight="1">
      <c r="A270" s="36"/>
      <c r="B270" s="37"/>
      <c r="C270" s="180" t="s">
        <v>946</v>
      </c>
      <c r="D270" s="180" t="s">
        <v>146</v>
      </c>
      <c r="E270" s="181" t="s">
        <v>4637</v>
      </c>
      <c r="F270" s="182" t="s">
        <v>4638</v>
      </c>
      <c r="G270" s="183" t="s">
        <v>250</v>
      </c>
      <c r="H270" s="184">
        <v>24</v>
      </c>
      <c r="I270" s="185"/>
      <c r="J270" s="186">
        <f>ROUND(I270*H270,2)</f>
        <v>0</v>
      </c>
      <c r="K270" s="182" t="s">
        <v>150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4639</v>
      </c>
    </row>
    <row r="271" spans="1:65" s="2" customFormat="1" ht="10.199999999999999">
      <c r="A271" s="36"/>
      <c r="B271" s="37"/>
      <c r="C271" s="38"/>
      <c r="D271" s="193" t="s">
        <v>152</v>
      </c>
      <c r="E271" s="38"/>
      <c r="F271" s="194" t="s">
        <v>4640</v>
      </c>
      <c r="G271" s="38"/>
      <c r="H271" s="38"/>
      <c r="I271" s="195"/>
      <c r="J271" s="38"/>
      <c r="K271" s="38"/>
      <c r="L271" s="41"/>
      <c r="M271" s="196"/>
      <c r="N271" s="197"/>
      <c r="O271" s="66"/>
      <c r="P271" s="66"/>
      <c r="Q271" s="66"/>
      <c r="R271" s="66"/>
      <c r="S271" s="66"/>
      <c r="T271" s="67"/>
      <c r="U271" s="36"/>
      <c r="V271" s="36"/>
      <c r="W271" s="36"/>
      <c r="X271" s="36"/>
      <c r="Y271" s="36"/>
      <c r="Z271" s="36"/>
      <c r="AA271" s="36"/>
      <c r="AB271" s="36"/>
      <c r="AC271" s="36"/>
      <c r="AD271" s="36"/>
      <c r="AE271" s="36"/>
      <c r="AT271" s="19" t="s">
        <v>152</v>
      </c>
      <c r="AU271" s="19" t="s">
        <v>74</v>
      </c>
    </row>
    <row r="272" spans="1:65" s="2" customFormat="1" ht="16.5" customHeight="1">
      <c r="A272" s="36"/>
      <c r="B272" s="37"/>
      <c r="C272" s="180" t="s">
        <v>952</v>
      </c>
      <c r="D272" s="180" t="s">
        <v>146</v>
      </c>
      <c r="E272" s="181" t="s">
        <v>4641</v>
      </c>
      <c r="F272" s="182" t="s">
        <v>4642</v>
      </c>
      <c r="G272" s="183" t="s">
        <v>250</v>
      </c>
      <c r="H272" s="184">
        <v>169</v>
      </c>
      <c r="I272" s="185"/>
      <c r="J272" s="186">
        <f>ROUND(I272*H272,2)</f>
        <v>0</v>
      </c>
      <c r="K272" s="182" t="s">
        <v>4334</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106</v>
      </c>
      <c r="AT272" s="191" t="s">
        <v>146</v>
      </c>
      <c r="AU272" s="191" t="s">
        <v>74</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106</v>
      </c>
      <c r="BM272" s="191" t="s">
        <v>4643</v>
      </c>
    </row>
    <row r="273" spans="1:65" s="2" customFormat="1" ht="24.15" customHeight="1">
      <c r="A273" s="36"/>
      <c r="B273" s="37"/>
      <c r="C273" s="180" t="s">
        <v>934</v>
      </c>
      <c r="D273" s="180" t="s">
        <v>146</v>
      </c>
      <c r="E273" s="181" t="s">
        <v>4644</v>
      </c>
      <c r="F273" s="182" t="s">
        <v>4645</v>
      </c>
      <c r="G273" s="183" t="s">
        <v>250</v>
      </c>
      <c r="H273" s="184">
        <v>52</v>
      </c>
      <c r="I273" s="185"/>
      <c r="J273" s="186">
        <f>ROUND(I273*H273,2)</f>
        <v>0</v>
      </c>
      <c r="K273" s="182" t="s">
        <v>150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74</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4646</v>
      </c>
    </row>
    <row r="274" spans="1:65" s="2" customFormat="1" ht="10.199999999999999">
      <c r="A274" s="36"/>
      <c r="B274" s="37"/>
      <c r="C274" s="38"/>
      <c r="D274" s="193" t="s">
        <v>152</v>
      </c>
      <c r="E274" s="38"/>
      <c r="F274" s="194" t="s">
        <v>4647</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74</v>
      </c>
    </row>
    <row r="275" spans="1:65" s="2" customFormat="1" ht="24.15" customHeight="1">
      <c r="A275" s="36"/>
      <c r="B275" s="37"/>
      <c r="C275" s="180" t="s">
        <v>923</v>
      </c>
      <c r="D275" s="180" t="s">
        <v>146</v>
      </c>
      <c r="E275" s="181" t="s">
        <v>4648</v>
      </c>
      <c r="F275" s="182" t="s">
        <v>4649</v>
      </c>
      <c r="G275" s="183" t="s">
        <v>250</v>
      </c>
      <c r="H275" s="184">
        <v>0</v>
      </c>
      <c r="I275" s="185"/>
      <c r="J275" s="186">
        <f>ROUND(I275*H275,2)</f>
        <v>0</v>
      </c>
      <c r="K275" s="182" t="s">
        <v>150</v>
      </c>
      <c r="L275" s="41"/>
      <c r="M275" s="187" t="s">
        <v>19</v>
      </c>
      <c r="N275" s="188" t="s">
        <v>40</v>
      </c>
      <c r="O275" s="66"/>
      <c r="P275" s="189">
        <f>O275*H275</f>
        <v>0</v>
      </c>
      <c r="Q275" s="189">
        <v>0</v>
      </c>
      <c r="R275" s="189">
        <f>Q275*H275</f>
        <v>0</v>
      </c>
      <c r="S275" s="189">
        <v>0</v>
      </c>
      <c r="T275" s="190">
        <f>S275*H275</f>
        <v>0</v>
      </c>
      <c r="U275" s="36"/>
      <c r="V275" s="36"/>
      <c r="W275" s="36"/>
      <c r="X275" s="36"/>
      <c r="Y275" s="36"/>
      <c r="Z275" s="36"/>
      <c r="AA275" s="36"/>
      <c r="AB275" s="36"/>
      <c r="AC275" s="36"/>
      <c r="AD275" s="36"/>
      <c r="AE275" s="36"/>
      <c r="AR275" s="191" t="s">
        <v>106</v>
      </c>
      <c r="AT275" s="191" t="s">
        <v>146</v>
      </c>
      <c r="AU275" s="191" t="s">
        <v>74</v>
      </c>
      <c r="AY275" s="19" t="s">
        <v>144</v>
      </c>
      <c r="BE275" s="192">
        <f>IF(N275="základní",J275,0)</f>
        <v>0</v>
      </c>
      <c r="BF275" s="192">
        <f>IF(N275="snížená",J275,0)</f>
        <v>0</v>
      </c>
      <c r="BG275" s="192">
        <f>IF(N275="zákl. přenesená",J275,0)</f>
        <v>0</v>
      </c>
      <c r="BH275" s="192">
        <f>IF(N275="sníž. přenesená",J275,0)</f>
        <v>0</v>
      </c>
      <c r="BI275" s="192">
        <f>IF(N275="nulová",J275,0)</f>
        <v>0</v>
      </c>
      <c r="BJ275" s="19" t="s">
        <v>74</v>
      </c>
      <c r="BK275" s="192">
        <f>ROUND(I275*H275,2)</f>
        <v>0</v>
      </c>
      <c r="BL275" s="19" t="s">
        <v>106</v>
      </c>
      <c r="BM275" s="191" t="s">
        <v>4650</v>
      </c>
    </row>
    <row r="276" spans="1:65" s="2" customFormat="1" ht="10.199999999999999">
      <c r="A276" s="36"/>
      <c r="B276" s="37"/>
      <c r="C276" s="38"/>
      <c r="D276" s="193" t="s">
        <v>152</v>
      </c>
      <c r="E276" s="38"/>
      <c r="F276" s="194" t="s">
        <v>4651</v>
      </c>
      <c r="G276" s="38"/>
      <c r="H276" s="38"/>
      <c r="I276" s="195"/>
      <c r="J276" s="38"/>
      <c r="K276" s="38"/>
      <c r="L276" s="41"/>
      <c r="M276" s="196"/>
      <c r="N276" s="197"/>
      <c r="O276" s="66"/>
      <c r="P276" s="66"/>
      <c r="Q276" s="66"/>
      <c r="R276" s="66"/>
      <c r="S276" s="66"/>
      <c r="T276" s="67"/>
      <c r="U276" s="36"/>
      <c r="V276" s="36"/>
      <c r="W276" s="36"/>
      <c r="X276" s="36"/>
      <c r="Y276" s="36"/>
      <c r="Z276" s="36"/>
      <c r="AA276" s="36"/>
      <c r="AB276" s="36"/>
      <c r="AC276" s="36"/>
      <c r="AD276" s="36"/>
      <c r="AE276" s="36"/>
      <c r="AT276" s="19" t="s">
        <v>152</v>
      </c>
      <c r="AU276" s="19" t="s">
        <v>74</v>
      </c>
    </row>
    <row r="277" spans="1:65" s="2" customFormat="1" ht="24.15" customHeight="1">
      <c r="A277" s="36"/>
      <c r="B277" s="37"/>
      <c r="C277" s="180" t="s">
        <v>1130</v>
      </c>
      <c r="D277" s="180" t="s">
        <v>146</v>
      </c>
      <c r="E277" s="181" t="s">
        <v>4652</v>
      </c>
      <c r="F277" s="182" t="s">
        <v>4653</v>
      </c>
      <c r="G277" s="183" t="s">
        <v>250</v>
      </c>
      <c r="H277" s="184">
        <v>130</v>
      </c>
      <c r="I277" s="185"/>
      <c r="J277" s="186">
        <f>ROUND(I277*H277,2)</f>
        <v>0</v>
      </c>
      <c r="K277" s="182" t="s">
        <v>150</v>
      </c>
      <c r="L277" s="41"/>
      <c r="M277" s="187" t="s">
        <v>19</v>
      </c>
      <c r="N277" s="188" t="s">
        <v>40</v>
      </c>
      <c r="O277" s="66"/>
      <c r="P277" s="189">
        <f>O277*H277</f>
        <v>0</v>
      </c>
      <c r="Q277" s="189">
        <v>0</v>
      </c>
      <c r="R277" s="189">
        <f>Q277*H277</f>
        <v>0</v>
      </c>
      <c r="S277" s="189">
        <v>0</v>
      </c>
      <c r="T277" s="190">
        <f>S277*H277</f>
        <v>0</v>
      </c>
      <c r="U277" s="36"/>
      <c r="V277" s="36"/>
      <c r="W277" s="36"/>
      <c r="X277" s="36"/>
      <c r="Y277" s="36"/>
      <c r="Z277" s="36"/>
      <c r="AA277" s="36"/>
      <c r="AB277" s="36"/>
      <c r="AC277" s="36"/>
      <c r="AD277" s="36"/>
      <c r="AE277" s="36"/>
      <c r="AR277" s="191" t="s">
        <v>106</v>
      </c>
      <c r="AT277" s="191" t="s">
        <v>146</v>
      </c>
      <c r="AU277" s="191" t="s">
        <v>74</v>
      </c>
      <c r="AY277" s="19" t="s">
        <v>144</v>
      </c>
      <c r="BE277" s="192">
        <f>IF(N277="základní",J277,0)</f>
        <v>0</v>
      </c>
      <c r="BF277" s="192">
        <f>IF(N277="snížená",J277,0)</f>
        <v>0</v>
      </c>
      <c r="BG277" s="192">
        <f>IF(N277="zákl. přenesená",J277,0)</f>
        <v>0</v>
      </c>
      <c r="BH277" s="192">
        <f>IF(N277="sníž. přenesená",J277,0)</f>
        <v>0</v>
      </c>
      <c r="BI277" s="192">
        <f>IF(N277="nulová",J277,0)</f>
        <v>0</v>
      </c>
      <c r="BJ277" s="19" t="s">
        <v>74</v>
      </c>
      <c r="BK277" s="192">
        <f>ROUND(I277*H277,2)</f>
        <v>0</v>
      </c>
      <c r="BL277" s="19" t="s">
        <v>106</v>
      </c>
      <c r="BM277" s="191" t="s">
        <v>4654</v>
      </c>
    </row>
    <row r="278" spans="1:65" s="2" customFormat="1" ht="10.199999999999999">
      <c r="A278" s="36"/>
      <c r="B278" s="37"/>
      <c r="C278" s="38"/>
      <c r="D278" s="193" t="s">
        <v>152</v>
      </c>
      <c r="E278" s="38"/>
      <c r="F278" s="194" t="s">
        <v>4655</v>
      </c>
      <c r="G278" s="38"/>
      <c r="H278" s="38"/>
      <c r="I278" s="195"/>
      <c r="J278" s="38"/>
      <c r="K278" s="38"/>
      <c r="L278" s="41"/>
      <c r="M278" s="196"/>
      <c r="N278" s="197"/>
      <c r="O278" s="66"/>
      <c r="P278" s="66"/>
      <c r="Q278" s="66"/>
      <c r="R278" s="66"/>
      <c r="S278" s="66"/>
      <c r="T278" s="67"/>
      <c r="U278" s="36"/>
      <c r="V278" s="36"/>
      <c r="W278" s="36"/>
      <c r="X278" s="36"/>
      <c r="Y278" s="36"/>
      <c r="Z278" s="36"/>
      <c r="AA278" s="36"/>
      <c r="AB278" s="36"/>
      <c r="AC278" s="36"/>
      <c r="AD278" s="36"/>
      <c r="AE278" s="36"/>
      <c r="AT278" s="19" t="s">
        <v>152</v>
      </c>
      <c r="AU278" s="19" t="s">
        <v>74</v>
      </c>
    </row>
    <row r="279" spans="1:65" s="2" customFormat="1" ht="24.15" customHeight="1">
      <c r="A279" s="36"/>
      <c r="B279" s="37"/>
      <c r="C279" s="180" t="s">
        <v>1354</v>
      </c>
      <c r="D279" s="180" t="s">
        <v>146</v>
      </c>
      <c r="E279" s="181" t="s">
        <v>4656</v>
      </c>
      <c r="F279" s="182" t="s">
        <v>4657</v>
      </c>
      <c r="G279" s="183" t="s">
        <v>250</v>
      </c>
      <c r="H279" s="184">
        <v>30</v>
      </c>
      <c r="I279" s="185"/>
      <c r="J279" s="186">
        <f>ROUND(I279*H279,2)</f>
        <v>0</v>
      </c>
      <c r="K279" s="182" t="s">
        <v>150</v>
      </c>
      <c r="L279" s="41"/>
      <c r="M279" s="187" t="s">
        <v>19</v>
      </c>
      <c r="N279" s="188" t="s">
        <v>40</v>
      </c>
      <c r="O279" s="66"/>
      <c r="P279" s="189">
        <f>O279*H279</f>
        <v>0</v>
      </c>
      <c r="Q279" s="189">
        <v>0</v>
      </c>
      <c r="R279" s="189">
        <f>Q279*H279</f>
        <v>0</v>
      </c>
      <c r="S279" s="189">
        <v>0</v>
      </c>
      <c r="T279" s="190">
        <f>S279*H279</f>
        <v>0</v>
      </c>
      <c r="U279" s="36"/>
      <c r="V279" s="36"/>
      <c r="W279" s="36"/>
      <c r="X279" s="36"/>
      <c r="Y279" s="36"/>
      <c r="Z279" s="36"/>
      <c r="AA279" s="36"/>
      <c r="AB279" s="36"/>
      <c r="AC279" s="36"/>
      <c r="AD279" s="36"/>
      <c r="AE279" s="36"/>
      <c r="AR279" s="191" t="s">
        <v>106</v>
      </c>
      <c r="AT279" s="191" t="s">
        <v>146</v>
      </c>
      <c r="AU279" s="191" t="s">
        <v>74</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106</v>
      </c>
      <c r="BM279" s="191" t="s">
        <v>4658</v>
      </c>
    </row>
    <row r="280" spans="1:65" s="2" customFormat="1" ht="10.199999999999999">
      <c r="A280" s="36"/>
      <c r="B280" s="37"/>
      <c r="C280" s="38"/>
      <c r="D280" s="193" t="s">
        <v>152</v>
      </c>
      <c r="E280" s="38"/>
      <c r="F280" s="194" t="s">
        <v>4659</v>
      </c>
      <c r="G280" s="38"/>
      <c r="H280" s="38"/>
      <c r="I280" s="195"/>
      <c r="J280" s="38"/>
      <c r="K280" s="38"/>
      <c r="L280" s="41"/>
      <c r="M280" s="196"/>
      <c r="N280" s="197"/>
      <c r="O280" s="66"/>
      <c r="P280" s="66"/>
      <c r="Q280" s="66"/>
      <c r="R280" s="66"/>
      <c r="S280" s="66"/>
      <c r="T280" s="67"/>
      <c r="U280" s="36"/>
      <c r="V280" s="36"/>
      <c r="W280" s="36"/>
      <c r="X280" s="36"/>
      <c r="Y280" s="36"/>
      <c r="Z280" s="36"/>
      <c r="AA280" s="36"/>
      <c r="AB280" s="36"/>
      <c r="AC280" s="36"/>
      <c r="AD280" s="36"/>
      <c r="AE280" s="36"/>
      <c r="AT280" s="19" t="s">
        <v>152</v>
      </c>
      <c r="AU280" s="19" t="s">
        <v>74</v>
      </c>
    </row>
    <row r="281" spans="1:65" s="2" customFormat="1" ht="24.15" customHeight="1">
      <c r="A281" s="36"/>
      <c r="B281" s="37"/>
      <c r="C281" s="180" t="s">
        <v>1372</v>
      </c>
      <c r="D281" s="180" t="s">
        <v>146</v>
      </c>
      <c r="E281" s="181" t="s">
        <v>4660</v>
      </c>
      <c r="F281" s="182" t="s">
        <v>4661</v>
      </c>
      <c r="G281" s="183" t="s">
        <v>1922</v>
      </c>
      <c r="H281" s="184">
        <v>86</v>
      </c>
      <c r="I281" s="185"/>
      <c r="J281" s="186">
        <f>ROUND(I281*H281,2)</f>
        <v>0</v>
      </c>
      <c r="K281" s="182" t="s">
        <v>150</v>
      </c>
      <c r="L281" s="41"/>
      <c r="M281" s="187" t="s">
        <v>19</v>
      </c>
      <c r="N281" s="188" t="s">
        <v>40</v>
      </c>
      <c r="O281" s="66"/>
      <c r="P281" s="189">
        <f>O281*H281</f>
        <v>0</v>
      </c>
      <c r="Q281" s="189">
        <v>0</v>
      </c>
      <c r="R281" s="189">
        <f>Q281*H281</f>
        <v>0</v>
      </c>
      <c r="S281" s="189">
        <v>0</v>
      </c>
      <c r="T281" s="190">
        <f>S281*H281</f>
        <v>0</v>
      </c>
      <c r="U281" s="36"/>
      <c r="V281" s="36"/>
      <c r="W281" s="36"/>
      <c r="X281" s="36"/>
      <c r="Y281" s="36"/>
      <c r="Z281" s="36"/>
      <c r="AA281" s="36"/>
      <c r="AB281" s="36"/>
      <c r="AC281" s="36"/>
      <c r="AD281" s="36"/>
      <c r="AE281" s="36"/>
      <c r="AR281" s="191" t="s">
        <v>106</v>
      </c>
      <c r="AT281" s="191" t="s">
        <v>146</v>
      </c>
      <c r="AU281" s="191" t="s">
        <v>74</v>
      </c>
      <c r="AY281" s="19" t="s">
        <v>144</v>
      </c>
      <c r="BE281" s="192">
        <f>IF(N281="základní",J281,0)</f>
        <v>0</v>
      </c>
      <c r="BF281" s="192">
        <f>IF(N281="snížená",J281,0)</f>
        <v>0</v>
      </c>
      <c r="BG281" s="192">
        <f>IF(N281="zákl. přenesená",J281,0)</f>
        <v>0</v>
      </c>
      <c r="BH281" s="192">
        <f>IF(N281="sníž. přenesená",J281,0)</f>
        <v>0</v>
      </c>
      <c r="BI281" s="192">
        <f>IF(N281="nulová",J281,0)</f>
        <v>0</v>
      </c>
      <c r="BJ281" s="19" t="s">
        <v>74</v>
      </c>
      <c r="BK281" s="192">
        <f>ROUND(I281*H281,2)</f>
        <v>0</v>
      </c>
      <c r="BL281" s="19" t="s">
        <v>106</v>
      </c>
      <c r="BM281" s="191" t="s">
        <v>4662</v>
      </c>
    </row>
    <row r="282" spans="1:65" s="2" customFormat="1" ht="10.199999999999999">
      <c r="A282" s="36"/>
      <c r="B282" s="37"/>
      <c r="C282" s="38"/>
      <c r="D282" s="193" t="s">
        <v>152</v>
      </c>
      <c r="E282" s="38"/>
      <c r="F282" s="194" t="s">
        <v>4663</v>
      </c>
      <c r="G282" s="38"/>
      <c r="H282" s="38"/>
      <c r="I282" s="195"/>
      <c r="J282" s="38"/>
      <c r="K282" s="38"/>
      <c r="L282" s="41"/>
      <c r="M282" s="196"/>
      <c r="N282" s="197"/>
      <c r="O282" s="66"/>
      <c r="P282" s="66"/>
      <c r="Q282" s="66"/>
      <c r="R282" s="66"/>
      <c r="S282" s="66"/>
      <c r="T282" s="67"/>
      <c r="U282" s="36"/>
      <c r="V282" s="36"/>
      <c r="W282" s="36"/>
      <c r="X282" s="36"/>
      <c r="Y282" s="36"/>
      <c r="Z282" s="36"/>
      <c r="AA282" s="36"/>
      <c r="AB282" s="36"/>
      <c r="AC282" s="36"/>
      <c r="AD282" s="36"/>
      <c r="AE282" s="36"/>
      <c r="AT282" s="19" t="s">
        <v>152</v>
      </c>
      <c r="AU282" s="19" t="s">
        <v>74</v>
      </c>
    </row>
    <row r="283" spans="1:65" s="2" customFormat="1" ht="33" customHeight="1">
      <c r="A283" s="36"/>
      <c r="B283" s="37"/>
      <c r="C283" s="180" t="s">
        <v>1381</v>
      </c>
      <c r="D283" s="180" t="s">
        <v>146</v>
      </c>
      <c r="E283" s="181" t="s">
        <v>4664</v>
      </c>
      <c r="F283" s="182" t="s">
        <v>4665</v>
      </c>
      <c r="G283" s="183" t="s">
        <v>1922</v>
      </c>
      <c r="H283" s="184">
        <v>12</v>
      </c>
      <c r="I283" s="185"/>
      <c r="J283" s="186">
        <f>ROUND(I283*H283,2)</f>
        <v>0</v>
      </c>
      <c r="K283" s="182" t="s">
        <v>150</v>
      </c>
      <c r="L283" s="41"/>
      <c r="M283" s="187" t="s">
        <v>19</v>
      </c>
      <c r="N283" s="188" t="s">
        <v>40</v>
      </c>
      <c r="O283" s="66"/>
      <c r="P283" s="189">
        <f>O283*H283</f>
        <v>0</v>
      </c>
      <c r="Q283" s="189">
        <v>0</v>
      </c>
      <c r="R283" s="189">
        <f>Q283*H283</f>
        <v>0</v>
      </c>
      <c r="S283" s="189">
        <v>0</v>
      </c>
      <c r="T283" s="190">
        <f>S283*H283</f>
        <v>0</v>
      </c>
      <c r="U283" s="36"/>
      <c r="V283" s="36"/>
      <c r="W283" s="36"/>
      <c r="X283" s="36"/>
      <c r="Y283" s="36"/>
      <c r="Z283" s="36"/>
      <c r="AA283" s="36"/>
      <c r="AB283" s="36"/>
      <c r="AC283" s="36"/>
      <c r="AD283" s="36"/>
      <c r="AE283" s="36"/>
      <c r="AR283" s="191" t="s">
        <v>106</v>
      </c>
      <c r="AT283" s="191" t="s">
        <v>146</v>
      </c>
      <c r="AU283" s="191" t="s">
        <v>74</v>
      </c>
      <c r="AY283" s="19" t="s">
        <v>144</v>
      </c>
      <c r="BE283" s="192">
        <f>IF(N283="základní",J283,0)</f>
        <v>0</v>
      </c>
      <c r="BF283" s="192">
        <f>IF(N283="snížená",J283,0)</f>
        <v>0</v>
      </c>
      <c r="BG283" s="192">
        <f>IF(N283="zákl. přenesená",J283,0)</f>
        <v>0</v>
      </c>
      <c r="BH283" s="192">
        <f>IF(N283="sníž. přenesená",J283,0)</f>
        <v>0</v>
      </c>
      <c r="BI283" s="192">
        <f>IF(N283="nulová",J283,0)</f>
        <v>0</v>
      </c>
      <c r="BJ283" s="19" t="s">
        <v>74</v>
      </c>
      <c r="BK283" s="192">
        <f>ROUND(I283*H283,2)</f>
        <v>0</v>
      </c>
      <c r="BL283" s="19" t="s">
        <v>106</v>
      </c>
      <c r="BM283" s="191" t="s">
        <v>4666</v>
      </c>
    </row>
    <row r="284" spans="1:65" s="2" customFormat="1" ht="10.199999999999999">
      <c r="A284" s="36"/>
      <c r="B284" s="37"/>
      <c r="C284" s="38"/>
      <c r="D284" s="193" t="s">
        <v>152</v>
      </c>
      <c r="E284" s="38"/>
      <c r="F284" s="194" t="s">
        <v>4667</v>
      </c>
      <c r="G284" s="38"/>
      <c r="H284" s="38"/>
      <c r="I284" s="195"/>
      <c r="J284" s="38"/>
      <c r="K284" s="38"/>
      <c r="L284" s="41"/>
      <c r="M284" s="196"/>
      <c r="N284" s="197"/>
      <c r="O284" s="66"/>
      <c r="P284" s="66"/>
      <c r="Q284" s="66"/>
      <c r="R284" s="66"/>
      <c r="S284" s="66"/>
      <c r="T284" s="67"/>
      <c r="U284" s="36"/>
      <c r="V284" s="36"/>
      <c r="W284" s="36"/>
      <c r="X284" s="36"/>
      <c r="Y284" s="36"/>
      <c r="Z284" s="36"/>
      <c r="AA284" s="36"/>
      <c r="AB284" s="36"/>
      <c r="AC284" s="36"/>
      <c r="AD284" s="36"/>
      <c r="AE284" s="36"/>
      <c r="AT284" s="19" t="s">
        <v>152</v>
      </c>
      <c r="AU284" s="19" t="s">
        <v>74</v>
      </c>
    </row>
    <row r="285" spans="1:65" s="2" customFormat="1" ht="24.15" customHeight="1">
      <c r="A285" s="36"/>
      <c r="B285" s="37"/>
      <c r="C285" s="180" t="s">
        <v>907</v>
      </c>
      <c r="D285" s="180" t="s">
        <v>146</v>
      </c>
      <c r="E285" s="181" t="s">
        <v>4668</v>
      </c>
      <c r="F285" s="182" t="s">
        <v>4669</v>
      </c>
      <c r="G285" s="183" t="s">
        <v>1922</v>
      </c>
      <c r="H285" s="184">
        <v>70</v>
      </c>
      <c r="I285" s="185"/>
      <c r="J285" s="186">
        <f>ROUND(I285*H285,2)</f>
        <v>0</v>
      </c>
      <c r="K285" s="182" t="s">
        <v>150</v>
      </c>
      <c r="L285" s="41"/>
      <c r="M285" s="187" t="s">
        <v>19</v>
      </c>
      <c r="N285" s="188" t="s">
        <v>40</v>
      </c>
      <c r="O285" s="66"/>
      <c r="P285" s="189">
        <f>O285*H285</f>
        <v>0</v>
      </c>
      <c r="Q285" s="189">
        <v>0</v>
      </c>
      <c r="R285" s="189">
        <f>Q285*H285</f>
        <v>0</v>
      </c>
      <c r="S285" s="189">
        <v>0</v>
      </c>
      <c r="T285" s="190">
        <f>S285*H285</f>
        <v>0</v>
      </c>
      <c r="U285" s="36"/>
      <c r="V285" s="36"/>
      <c r="W285" s="36"/>
      <c r="X285" s="36"/>
      <c r="Y285" s="36"/>
      <c r="Z285" s="36"/>
      <c r="AA285" s="36"/>
      <c r="AB285" s="36"/>
      <c r="AC285" s="36"/>
      <c r="AD285" s="36"/>
      <c r="AE285" s="36"/>
      <c r="AR285" s="191" t="s">
        <v>106</v>
      </c>
      <c r="AT285" s="191" t="s">
        <v>146</v>
      </c>
      <c r="AU285" s="191" t="s">
        <v>74</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106</v>
      </c>
      <c r="BM285" s="191" t="s">
        <v>4670</v>
      </c>
    </row>
    <row r="286" spans="1:65" s="2" customFormat="1" ht="10.199999999999999">
      <c r="A286" s="36"/>
      <c r="B286" s="37"/>
      <c r="C286" s="38"/>
      <c r="D286" s="193" t="s">
        <v>152</v>
      </c>
      <c r="E286" s="38"/>
      <c r="F286" s="194" t="s">
        <v>4671</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74</v>
      </c>
    </row>
    <row r="287" spans="1:65" s="2" customFormat="1" ht="24.15" customHeight="1">
      <c r="A287" s="36"/>
      <c r="B287" s="37"/>
      <c r="C287" s="180" t="s">
        <v>913</v>
      </c>
      <c r="D287" s="180" t="s">
        <v>146</v>
      </c>
      <c r="E287" s="181" t="s">
        <v>4672</v>
      </c>
      <c r="F287" s="182" t="s">
        <v>4673</v>
      </c>
      <c r="G287" s="183" t="s">
        <v>1922</v>
      </c>
      <c r="H287" s="184">
        <v>4</v>
      </c>
      <c r="I287" s="185"/>
      <c r="J287" s="186">
        <f>ROUND(I287*H287,2)</f>
        <v>0</v>
      </c>
      <c r="K287" s="182" t="s">
        <v>150</v>
      </c>
      <c r="L287" s="41"/>
      <c r="M287" s="187" t="s">
        <v>19</v>
      </c>
      <c r="N287" s="188" t="s">
        <v>40</v>
      </c>
      <c r="O287" s="66"/>
      <c r="P287" s="189">
        <f>O287*H287</f>
        <v>0</v>
      </c>
      <c r="Q287" s="189">
        <v>0</v>
      </c>
      <c r="R287" s="189">
        <f>Q287*H287</f>
        <v>0</v>
      </c>
      <c r="S287" s="189">
        <v>0</v>
      </c>
      <c r="T287" s="190">
        <f>S287*H287</f>
        <v>0</v>
      </c>
      <c r="U287" s="36"/>
      <c r="V287" s="36"/>
      <c r="W287" s="36"/>
      <c r="X287" s="36"/>
      <c r="Y287" s="36"/>
      <c r="Z287" s="36"/>
      <c r="AA287" s="36"/>
      <c r="AB287" s="36"/>
      <c r="AC287" s="36"/>
      <c r="AD287" s="36"/>
      <c r="AE287" s="36"/>
      <c r="AR287" s="191" t="s">
        <v>106</v>
      </c>
      <c r="AT287" s="191" t="s">
        <v>146</v>
      </c>
      <c r="AU287" s="191" t="s">
        <v>74</v>
      </c>
      <c r="AY287" s="19" t="s">
        <v>144</v>
      </c>
      <c r="BE287" s="192">
        <f>IF(N287="základní",J287,0)</f>
        <v>0</v>
      </c>
      <c r="BF287" s="192">
        <f>IF(N287="snížená",J287,0)</f>
        <v>0</v>
      </c>
      <c r="BG287" s="192">
        <f>IF(N287="zákl. přenesená",J287,0)</f>
        <v>0</v>
      </c>
      <c r="BH287" s="192">
        <f>IF(N287="sníž. přenesená",J287,0)</f>
        <v>0</v>
      </c>
      <c r="BI287" s="192">
        <f>IF(N287="nulová",J287,0)</f>
        <v>0</v>
      </c>
      <c r="BJ287" s="19" t="s">
        <v>74</v>
      </c>
      <c r="BK287" s="192">
        <f>ROUND(I287*H287,2)</f>
        <v>0</v>
      </c>
      <c r="BL287" s="19" t="s">
        <v>106</v>
      </c>
      <c r="BM287" s="191" t="s">
        <v>4674</v>
      </c>
    </row>
    <row r="288" spans="1:65" s="2" customFormat="1" ht="10.199999999999999">
      <c r="A288" s="36"/>
      <c r="B288" s="37"/>
      <c r="C288" s="38"/>
      <c r="D288" s="193" t="s">
        <v>152</v>
      </c>
      <c r="E288" s="38"/>
      <c r="F288" s="194" t="s">
        <v>4675</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74</v>
      </c>
    </row>
    <row r="289" spans="1:65" s="2" customFormat="1" ht="21.75" customHeight="1">
      <c r="A289" s="36"/>
      <c r="B289" s="37"/>
      <c r="C289" s="180" t="s">
        <v>898</v>
      </c>
      <c r="D289" s="180" t="s">
        <v>146</v>
      </c>
      <c r="E289" s="181" t="s">
        <v>4676</v>
      </c>
      <c r="F289" s="182" t="s">
        <v>4677</v>
      </c>
      <c r="G289" s="183" t="s">
        <v>1922</v>
      </c>
      <c r="H289" s="184">
        <v>2</v>
      </c>
      <c r="I289" s="185"/>
      <c r="J289" s="186">
        <f>ROUND(I289*H289,2)</f>
        <v>0</v>
      </c>
      <c r="K289" s="182" t="s">
        <v>150</v>
      </c>
      <c r="L289" s="41"/>
      <c r="M289" s="187" t="s">
        <v>19</v>
      </c>
      <c r="N289" s="188" t="s">
        <v>40</v>
      </c>
      <c r="O289" s="66"/>
      <c r="P289" s="189">
        <f>O289*H289</f>
        <v>0</v>
      </c>
      <c r="Q289" s="189">
        <v>0</v>
      </c>
      <c r="R289" s="189">
        <f>Q289*H289</f>
        <v>0</v>
      </c>
      <c r="S289" s="189">
        <v>0</v>
      </c>
      <c r="T289" s="190">
        <f>S289*H289</f>
        <v>0</v>
      </c>
      <c r="U289" s="36"/>
      <c r="V289" s="36"/>
      <c r="W289" s="36"/>
      <c r="X289" s="36"/>
      <c r="Y289" s="36"/>
      <c r="Z289" s="36"/>
      <c r="AA289" s="36"/>
      <c r="AB289" s="36"/>
      <c r="AC289" s="36"/>
      <c r="AD289" s="36"/>
      <c r="AE289" s="36"/>
      <c r="AR289" s="191" t="s">
        <v>106</v>
      </c>
      <c r="AT289" s="191" t="s">
        <v>146</v>
      </c>
      <c r="AU289" s="191" t="s">
        <v>74</v>
      </c>
      <c r="AY289" s="19" t="s">
        <v>144</v>
      </c>
      <c r="BE289" s="192">
        <f>IF(N289="základní",J289,0)</f>
        <v>0</v>
      </c>
      <c r="BF289" s="192">
        <f>IF(N289="snížená",J289,0)</f>
        <v>0</v>
      </c>
      <c r="BG289" s="192">
        <f>IF(N289="zákl. přenesená",J289,0)</f>
        <v>0</v>
      </c>
      <c r="BH289" s="192">
        <f>IF(N289="sníž. přenesená",J289,0)</f>
        <v>0</v>
      </c>
      <c r="BI289" s="192">
        <f>IF(N289="nulová",J289,0)</f>
        <v>0</v>
      </c>
      <c r="BJ289" s="19" t="s">
        <v>74</v>
      </c>
      <c r="BK289" s="192">
        <f>ROUND(I289*H289,2)</f>
        <v>0</v>
      </c>
      <c r="BL289" s="19" t="s">
        <v>106</v>
      </c>
      <c r="BM289" s="191" t="s">
        <v>4678</v>
      </c>
    </row>
    <row r="290" spans="1:65" s="2" customFormat="1" ht="10.199999999999999">
      <c r="A290" s="36"/>
      <c r="B290" s="37"/>
      <c r="C290" s="38"/>
      <c r="D290" s="193" t="s">
        <v>152</v>
      </c>
      <c r="E290" s="38"/>
      <c r="F290" s="194" t="s">
        <v>4679</v>
      </c>
      <c r="G290" s="38"/>
      <c r="H290" s="38"/>
      <c r="I290" s="195"/>
      <c r="J290" s="38"/>
      <c r="K290" s="38"/>
      <c r="L290" s="41"/>
      <c r="M290" s="196"/>
      <c r="N290" s="197"/>
      <c r="O290" s="66"/>
      <c r="P290" s="66"/>
      <c r="Q290" s="66"/>
      <c r="R290" s="66"/>
      <c r="S290" s="66"/>
      <c r="T290" s="67"/>
      <c r="U290" s="36"/>
      <c r="V290" s="36"/>
      <c r="W290" s="36"/>
      <c r="X290" s="36"/>
      <c r="Y290" s="36"/>
      <c r="Z290" s="36"/>
      <c r="AA290" s="36"/>
      <c r="AB290" s="36"/>
      <c r="AC290" s="36"/>
      <c r="AD290" s="36"/>
      <c r="AE290" s="36"/>
      <c r="AT290" s="19" t="s">
        <v>152</v>
      </c>
      <c r="AU290" s="19" t="s">
        <v>74</v>
      </c>
    </row>
    <row r="291" spans="1:65" s="2" customFormat="1" ht="24.15" customHeight="1">
      <c r="A291" s="36"/>
      <c r="B291" s="37"/>
      <c r="C291" s="180" t="s">
        <v>886</v>
      </c>
      <c r="D291" s="180" t="s">
        <v>146</v>
      </c>
      <c r="E291" s="181" t="s">
        <v>4680</v>
      </c>
      <c r="F291" s="182" t="s">
        <v>4681</v>
      </c>
      <c r="G291" s="183" t="s">
        <v>1922</v>
      </c>
      <c r="H291" s="184">
        <v>2</v>
      </c>
      <c r="I291" s="185"/>
      <c r="J291" s="186">
        <f>ROUND(I291*H291,2)</f>
        <v>0</v>
      </c>
      <c r="K291" s="182" t="s">
        <v>150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4682</v>
      </c>
    </row>
    <row r="292" spans="1:65" s="2" customFormat="1" ht="10.199999999999999">
      <c r="A292" s="36"/>
      <c r="B292" s="37"/>
      <c r="C292" s="38"/>
      <c r="D292" s="193" t="s">
        <v>152</v>
      </c>
      <c r="E292" s="38"/>
      <c r="F292" s="194" t="s">
        <v>4683</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74</v>
      </c>
    </row>
    <row r="293" spans="1:65" s="2" customFormat="1" ht="24.15" customHeight="1">
      <c r="A293" s="36"/>
      <c r="B293" s="37"/>
      <c r="C293" s="180" t="s">
        <v>1035</v>
      </c>
      <c r="D293" s="180" t="s">
        <v>146</v>
      </c>
      <c r="E293" s="181" t="s">
        <v>4684</v>
      </c>
      <c r="F293" s="182" t="s">
        <v>4685</v>
      </c>
      <c r="G293" s="183" t="s">
        <v>1922</v>
      </c>
      <c r="H293" s="184">
        <v>1</v>
      </c>
      <c r="I293" s="185"/>
      <c r="J293" s="186">
        <f>ROUND(I293*H293,2)</f>
        <v>0</v>
      </c>
      <c r="K293" s="182" t="s">
        <v>150</v>
      </c>
      <c r="L293" s="41"/>
      <c r="M293" s="187" t="s">
        <v>19</v>
      </c>
      <c r="N293" s="188" t="s">
        <v>40</v>
      </c>
      <c r="O293" s="66"/>
      <c r="P293" s="189">
        <f>O293*H293</f>
        <v>0</v>
      </c>
      <c r="Q293" s="189">
        <v>0</v>
      </c>
      <c r="R293" s="189">
        <f>Q293*H293</f>
        <v>0</v>
      </c>
      <c r="S293" s="189">
        <v>0</v>
      </c>
      <c r="T293" s="190">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4686</v>
      </c>
    </row>
    <row r="294" spans="1:65" s="2" customFormat="1" ht="10.199999999999999">
      <c r="A294" s="36"/>
      <c r="B294" s="37"/>
      <c r="C294" s="38"/>
      <c r="D294" s="193" t="s">
        <v>152</v>
      </c>
      <c r="E294" s="38"/>
      <c r="F294" s="194" t="s">
        <v>4687</v>
      </c>
      <c r="G294" s="38"/>
      <c r="H294" s="38"/>
      <c r="I294" s="195"/>
      <c r="J294" s="38"/>
      <c r="K294" s="38"/>
      <c r="L294" s="41"/>
      <c r="M294" s="196"/>
      <c r="N294" s="197"/>
      <c r="O294" s="66"/>
      <c r="P294" s="66"/>
      <c r="Q294" s="66"/>
      <c r="R294" s="66"/>
      <c r="S294" s="66"/>
      <c r="T294" s="67"/>
      <c r="U294" s="36"/>
      <c r="V294" s="36"/>
      <c r="W294" s="36"/>
      <c r="X294" s="36"/>
      <c r="Y294" s="36"/>
      <c r="Z294" s="36"/>
      <c r="AA294" s="36"/>
      <c r="AB294" s="36"/>
      <c r="AC294" s="36"/>
      <c r="AD294" s="36"/>
      <c r="AE294" s="36"/>
      <c r="AT294" s="19" t="s">
        <v>152</v>
      </c>
      <c r="AU294" s="19" t="s">
        <v>74</v>
      </c>
    </row>
    <row r="295" spans="1:65" s="2" customFormat="1" ht="24.15" customHeight="1">
      <c r="A295" s="36"/>
      <c r="B295" s="37"/>
      <c r="C295" s="180" t="s">
        <v>1041</v>
      </c>
      <c r="D295" s="180" t="s">
        <v>146</v>
      </c>
      <c r="E295" s="181" t="s">
        <v>4688</v>
      </c>
      <c r="F295" s="182" t="s">
        <v>4689</v>
      </c>
      <c r="G295" s="183" t="s">
        <v>1922</v>
      </c>
      <c r="H295" s="184">
        <v>14</v>
      </c>
      <c r="I295" s="185"/>
      <c r="J295" s="186">
        <f>ROUND(I295*H295,2)</f>
        <v>0</v>
      </c>
      <c r="K295" s="182" t="s">
        <v>150</v>
      </c>
      <c r="L295" s="41"/>
      <c r="M295" s="187" t="s">
        <v>19</v>
      </c>
      <c r="N295" s="188" t="s">
        <v>40</v>
      </c>
      <c r="O295" s="66"/>
      <c r="P295" s="189">
        <f>O295*H295</f>
        <v>0</v>
      </c>
      <c r="Q295" s="189">
        <v>0</v>
      </c>
      <c r="R295" s="189">
        <f>Q295*H295</f>
        <v>0</v>
      </c>
      <c r="S295" s="189">
        <v>0</v>
      </c>
      <c r="T295" s="190">
        <f>S295*H295</f>
        <v>0</v>
      </c>
      <c r="U295" s="36"/>
      <c r="V295" s="36"/>
      <c r="W295" s="36"/>
      <c r="X295" s="36"/>
      <c r="Y295" s="36"/>
      <c r="Z295" s="36"/>
      <c r="AA295" s="36"/>
      <c r="AB295" s="36"/>
      <c r="AC295" s="36"/>
      <c r="AD295" s="36"/>
      <c r="AE295" s="36"/>
      <c r="AR295" s="191" t="s">
        <v>106</v>
      </c>
      <c r="AT295" s="191" t="s">
        <v>146</v>
      </c>
      <c r="AU295" s="191" t="s">
        <v>74</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106</v>
      </c>
      <c r="BM295" s="191" t="s">
        <v>4690</v>
      </c>
    </row>
    <row r="296" spans="1:65" s="2" customFormat="1" ht="10.199999999999999">
      <c r="A296" s="36"/>
      <c r="B296" s="37"/>
      <c r="C296" s="38"/>
      <c r="D296" s="193" t="s">
        <v>152</v>
      </c>
      <c r="E296" s="38"/>
      <c r="F296" s="194" t="s">
        <v>4691</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74</v>
      </c>
    </row>
    <row r="297" spans="1:65" s="2" customFormat="1" ht="24.15" customHeight="1">
      <c r="A297" s="36"/>
      <c r="B297" s="37"/>
      <c r="C297" s="180" t="s">
        <v>1055</v>
      </c>
      <c r="D297" s="180" t="s">
        <v>146</v>
      </c>
      <c r="E297" s="181" t="s">
        <v>4692</v>
      </c>
      <c r="F297" s="182" t="s">
        <v>4693</v>
      </c>
      <c r="G297" s="183" t="s">
        <v>1922</v>
      </c>
      <c r="H297" s="184">
        <v>10</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106</v>
      </c>
      <c r="AT297" s="191" t="s">
        <v>146</v>
      </c>
      <c r="AU297" s="191" t="s">
        <v>74</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106</v>
      </c>
      <c r="BM297" s="191" t="s">
        <v>4694</v>
      </c>
    </row>
    <row r="298" spans="1:65" s="2" customFormat="1" ht="10.199999999999999">
      <c r="A298" s="36"/>
      <c r="B298" s="37"/>
      <c r="C298" s="38"/>
      <c r="D298" s="193" t="s">
        <v>152</v>
      </c>
      <c r="E298" s="38"/>
      <c r="F298" s="194" t="s">
        <v>4695</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74</v>
      </c>
    </row>
    <row r="299" spans="1:65" s="2" customFormat="1" ht="24.15" customHeight="1">
      <c r="A299" s="36"/>
      <c r="B299" s="37"/>
      <c r="C299" s="180" t="s">
        <v>1048</v>
      </c>
      <c r="D299" s="180" t="s">
        <v>146</v>
      </c>
      <c r="E299" s="181" t="s">
        <v>4696</v>
      </c>
      <c r="F299" s="182" t="s">
        <v>4697</v>
      </c>
      <c r="G299" s="183" t="s">
        <v>1922</v>
      </c>
      <c r="H299" s="184">
        <v>1</v>
      </c>
      <c r="I299" s="185"/>
      <c r="J299" s="186">
        <f>ROUND(I299*H299,2)</f>
        <v>0</v>
      </c>
      <c r="K299" s="182" t="s">
        <v>150</v>
      </c>
      <c r="L299" s="41"/>
      <c r="M299" s="187" t="s">
        <v>19</v>
      </c>
      <c r="N299" s="188" t="s">
        <v>40</v>
      </c>
      <c r="O299" s="66"/>
      <c r="P299" s="189">
        <f>O299*H299</f>
        <v>0</v>
      </c>
      <c r="Q299" s="189">
        <v>0</v>
      </c>
      <c r="R299" s="189">
        <f>Q299*H299</f>
        <v>0</v>
      </c>
      <c r="S299" s="189">
        <v>0</v>
      </c>
      <c r="T299" s="190">
        <f>S299*H299</f>
        <v>0</v>
      </c>
      <c r="U299" s="36"/>
      <c r="V299" s="36"/>
      <c r="W299" s="36"/>
      <c r="X299" s="36"/>
      <c r="Y299" s="36"/>
      <c r="Z299" s="36"/>
      <c r="AA299" s="36"/>
      <c r="AB299" s="36"/>
      <c r="AC299" s="36"/>
      <c r="AD299" s="36"/>
      <c r="AE299" s="36"/>
      <c r="AR299" s="191" t="s">
        <v>106</v>
      </c>
      <c r="AT299" s="191" t="s">
        <v>146</v>
      </c>
      <c r="AU299" s="191" t="s">
        <v>74</v>
      </c>
      <c r="AY299" s="19" t="s">
        <v>144</v>
      </c>
      <c r="BE299" s="192">
        <f>IF(N299="základní",J299,0)</f>
        <v>0</v>
      </c>
      <c r="BF299" s="192">
        <f>IF(N299="snížená",J299,0)</f>
        <v>0</v>
      </c>
      <c r="BG299" s="192">
        <f>IF(N299="zákl. přenesená",J299,0)</f>
        <v>0</v>
      </c>
      <c r="BH299" s="192">
        <f>IF(N299="sníž. přenesená",J299,0)</f>
        <v>0</v>
      </c>
      <c r="BI299" s="192">
        <f>IF(N299="nulová",J299,0)</f>
        <v>0</v>
      </c>
      <c r="BJ299" s="19" t="s">
        <v>74</v>
      </c>
      <c r="BK299" s="192">
        <f>ROUND(I299*H299,2)</f>
        <v>0</v>
      </c>
      <c r="BL299" s="19" t="s">
        <v>106</v>
      </c>
      <c r="BM299" s="191" t="s">
        <v>4698</v>
      </c>
    </row>
    <row r="300" spans="1:65" s="2" customFormat="1" ht="10.199999999999999">
      <c r="A300" s="36"/>
      <c r="B300" s="37"/>
      <c r="C300" s="38"/>
      <c r="D300" s="193" t="s">
        <v>152</v>
      </c>
      <c r="E300" s="38"/>
      <c r="F300" s="194" t="s">
        <v>4699</v>
      </c>
      <c r="G300" s="38"/>
      <c r="H300" s="38"/>
      <c r="I300" s="195"/>
      <c r="J300" s="38"/>
      <c r="K300" s="38"/>
      <c r="L300" s="41"/>
      <c r="M300" s="196"/>
      <c r="N300" s="197"/>
      <c r="O300" s="66"/>
      <c r="P300" s="66"/>
      <c r="Q300" s="66"/>
      <c r="R300" s="66"/>
      <c r="S300" s="66"/>
      <c r="T300" s="67"/>
      <c r="U300" s="36"/>
      <c r="V300" s="36"/>
      <c r="W300" s="36"/>
      <c r="X300" s="36"/>
      <c r="Y300" s="36"/>
      <c r="Z300" s="36"/>
      <c r="AA300" s="36"/>
      <c r="AB300" s="36"/>
      <c r="AC300" s="36"/>
      <c r="AD300" s="36"/>
      <c r="AE300" s="36"/>
      <c r="AT300" s="19" t="s">
        <v>152</v>
      </c>
      <c r="AU300" s="19" t="s">
        <v>74</v>
      </c>
    </row>
    <row r="301" spans="1:65" s="2" customFormat="1" ht="24.15" customHeight="1">
      <c r="A301" s="36"/>
      <c r="B301" s="37"/>
      <c r="C301" s="180" t="s">
        <v>1061</v>
      </c>
      <c r="D301" s="180" t="s">
        <v>146</v>
      </c>
      <c r="E301" s="181" t="s">
        <v>4700</v>
      </c>
      <c r="F301" s="182" t="s">
        <v>4701</v>
      </c>
      <c r="G301" s="183" t="s">
        <v>1922</v>
      </c>
      <c r="H301" s="184">
        <v>1</v>
      </c>
      <c r="I301" s="185"/>
      <c r="J301" s="186">
        <f>ROUND(I301*H301,2)</f>
        <v>0</v>
      </c>
      <c r="K301" s="182" t="s">
        <v>150</v>
      </c>
      <c r="L301" s="41"/>
      <c r="M301" s="187" t="s">
        <v>19</v>
      </c>
      <c r="N301" s="188" t="s">
        <v>40</v>
      </c>
      <c r="O301" s="66"/>
      <c r="P301" s="189">
        <f>O301*H301</f>
        <v>0</v>
      </c>
      <c r="Q301" s="189">
        <v>0</v>
      </c>
      <c r="R301" s="189">
        <f>Q301*H301</f>
        <v>0</v>
      </c>
      <c r="S301" s="189">
        <v>0</v>
      </c>
      <c r="T301" s="190">
        <f>S301*H301</f>
        <v>0</v>
      </c>
      <c r="U301" s="36"/>
      <c r="V301" s="36"/>
      <c r="W301" s="36"/>
      <c r="X301" s="36"/>
      <c r="Y301" s="36"/>
      <c r="Z301" s="36"/>
      <c r="AA301" s="36"/>
      <c r="AB301" s="36"/>
      <c r="AC301" s="36"/>
      <c r="AD301" s="36"/>
      <c r="AE301" s="36"/>
      <c r="AR301" s="191" t="s">
        <v>106</v>
      </c>
      <c r="AT301" s="191" t="s">
        <v>146</v>
      </c>
      <c r="AU301" s="191" t="s">
        <v>74</v>
      </c>
      <c r="AY301" s="19" t="s">
        <v>144</v>
      </c>
      <c r="BE301" s="192">
        <f>IF(N301="základní",J301,0)</f>
        <v>0</v>
      </c>
      <c r="BF301" s="192">
        <f>IF(N301="snížená",J301,0)</f>
        <v>0</v>
      </c>
      <c r="BG301" s="192">
        <f>IF(N301="zákl. přenesená",J301,0)</f>
        <v>0</v>
      </c>
      <c r="BH301" s="192">
        <f>IF(N301="sníž. přenesená",J301,0)</f>
        <v>0</v>
      </c>
      <c r="BI301" s="192">
        <f>IF(N301="nulová",J301,0)</f>
        <v>0</v>
      </c>
      <c r="BJ301" s="19" t="s">
        <v>74</v>
      </c>
      <c r="BK301" s="192">
        <f>ROUND(I301*H301,2)</f>
        <v>0</v>
      </c>
      <c r="BL301" s="19" t="s">
        <v>106</v>
      </c>
      <c r="BM301" s="191" t="s">
        <v>4702</v>
      </c>
    </row>
    <row r="302" spans="1:65" s="2" customFormat="1" ht="10.199999999999999">
      <c r="A302" s="36"/>
      <c r="B302" s="37"/>
      <c r="C302" s="38"/>
      <c r="D302" s="193" t="s">
        <v>152</v>
      </c>
      <c r="E302" s="38"/>
      <c r="F302" s="194" t="s">
        <v>4703</v>
      </c>
      <c r="G302" s="38"/>
      <c r="H302" s="38"/>
      <c r="I302" s="195"/>
      <c r="J302" s="38"/>
      <c r="K302" s="38"/>
      <c r="L302" s="41"/>
      <c r="M302" s="196"/>
      <c r="N302" s="197"/>
      <c r="O302" s="66"/>
      <c r="P302" s="66"/>
      <c r="Q302" s="66"/>
      <c r="R302" s="66"/>
      <c r="S302" s="66"/>
      <c r="T302" s="67"/>
      <c r="U302" s="36"/>
      <c r="V302" s="36"/>
      <c r="W302" s="36"/>
      <c r="X302" s="36"/>
      <c r="Y302" s="36"/>
      <c r="Z302" s="36"/>
      <c r="AA302" s="36"/>
      <c r="AB302" s="36"/>
      <c r="AC302" s="36"/>
      <c r="AD302" s="36"/>
      <c r="AE302" s="36"/>
      <c r="AT302" s="19" t="s">
        <v>152</v>
      </c>
      <c r="AU302" s="19" t="s">
        <v>74</v>
      </c>
    </row>
    <row r="303" spans="1:65" s="2" customFormat="1" ht="24.15" customHeight="1">
      <c r="A303" s="36"/>
      <c r="B303" s="37"/>
      <c r="C303" s="180" t="s">
        <v>1073</v>
      </c>
      <c r="D303" s="180" t="s">
        <v>146</v>
      </c>
      <c r="E303" s="181" t="s">
        <v>4704</v>
      </c>
      <c r="F303" s="182" t="s">
        <v>4705</v>
      </c>
      <c r="G303" s="183" t="s">
        <v>1922</v>
      </c>
      <c r="H303" s="184">
        <v>1</v>
      </c>
      <c r="I303" s="185"/>
      <c r="J303" s="186">
        <f>ROUND(I303*H303,2)</f>
        <v>0</v>
      </c>
      <c r="K303" s="182" t="s">
        <v>150</v>
      </c>
      <c r="L303" s="41"/>
      <c r="M303" s="187" t="s">
        <v>19</v>
      </c>
      <c r="N303" s="188" t="s">
        <v>40</v>
      </c>
      <c r="O303" s="66"/>
      <c r="P303" s="189">
        <f>O303*H303</f>
        <v>0</v>
      </c>
      <c r="Q303" s="189">
        <v>0</v>
      </c>
      <c r="R303" s="189">
        <f>Q303*H303</f>
        <v>0</v>
      </c>
      <c r="S303" s="189">
        <v>0</v>
      </c>
      <c r="T303" s="190">
        <f>S303*H303</f>
        <v>0</v>
      </c>
      <c r="U303" s="36"/>
      <c r="V303" s="36"/>
      <c r="W303" s="36"/>
      <c r="X303" s="36"/>
      <c r="Y303" s="36"/>
      <c r="Z303" s="36"/>
      <c r="AA303" s="36"/>
      <c r="AB303" s="36"/>
      <c r="AC303" s="36"/>
      <c r="AD303" s="36"/>
      <c r="AE303" s="36"/>
      <c r="AR303" s="191" t="s">
        <v>106</v>
      </c>
      <c r="AT303" s="191" t="s">
        <v>146</v>
      </c>
      <c r="AU303" s="191" t="s">
        <v>74</v>
      </c>
      <c r="AY303" s="19" t="s">
        <v>144</v>
      </c>
      <c r="BE303" s="192">
        <f>IF(N303="základní",J303,0)</f>
        <v>0</v>
      </c>
      <c r="BF303" s="192">
        <f>IF(N303="snížená",J303,0)</f>
        <v>0</v>
      </c>
      <c r="BG303" s="192">
        <f>IF(N303="zákl. přenesená",J303,0)</f>
        <v>0</v>
      </c>
      <c r="BH303" s="192">
        <f>IF(N303="sníž. přenesená",J303,0)</f>
        <v>0</v>
      </c>
      <c r="BI303" s="192">
        <f>IF(N303="nulová",J303,0)</f>
        <v>0</v>
      </c>
      <c r="BJ303" s="19" t="s">
        <v>74</v>
      </c>
      <c r="BK303" s="192">
        <f>ROUND(I303*H303,2)</f>
        <v>0</v>
      </c>
      <c r="BL303" s="19" t="s">
        <v>106</v>
      </c>
      <c r="BM303" s="191" t="s">
        <v>4706</v>
      </c>
    </row>
    <row r="304" spans="1:65" s="2" customFormat="1" ht="10.199999999999999">
      <c r="A304" s="36"/>
      <c r="B304" s="37"/>
      <c r="C304" s="38"/>
      <c r="D304" s="193" t="s">
        <v>152</v>
      </c>
      <c r="E304" s="38"/>
      <c r="F304" s="194" t="s">
        <v>4707</v>
      </c>
      <c r="G304" s="38"/>
      <c r="H304" s="38"/>
      <c r="I304" s="195"/>
      <c r="J304" s="38"/>
      <c r="K304" s="38"/>
      <c r="L304" s="41"/>
      <c r="M304" s="196"/>
      <c r="N304" s="197"/>
      <c r="O304" s="66"/>
      <c r="P304" s="66"/>
      <c r="Q304" s="66"/>
      <c r="R304" s="66"/>
      <c r="S304" s="66"/>
      <c r="T304" s="67"/>
      <c r="U304" s="36"/>
      <c r="V304" s="36"/>
      <c r="W304" s="36"/>
      <c r="X304" s="36"/>
      <c r="Y304" s="36"/>
      <c r="Z304" s="36"/>
      <c r="AA304" s="36"/>
      <c r="AB304" s="36"/>
      <c r="AC304" s="36"/>
      <c r="AD304" s="36"/>
      <c r="AE304" s="36"/>
      <c r="AT304" s="19" t="s">
        <v>152</v>
      </c>
      <c r="AU304" s="19" t="s">
        <v>74</v>
      </c>
    </row>
    <row r="305" spans="1:65" s="2" customFormat="1" ht="24.15" customHeight="1">
      <c r="A305" s="36"/>
      <c r="B305" s="37"/>
      <c r="C305" s="180" t="s">
        <v>1111</v>
      </c>
      <c r="D305" s="180" t="s">
        <v>146</v>
      </c>
      <c r="E305" s="181" t="s">
        <v>4708</v>
      </c>
      <c r="F305" s="182" t="s">
        <v>4709</v>
      </c>
      <c r="G305" s="183" t="s">
        <v>1922</v>
      </c>
      <c r="H305" s="184">
        <v>1</v>
      </c>
      <c r="I305" s="185"/>
      <c r="J305" s="186">
        <f>ROUND(I305*H305,2)</f>
        <v>0</v>
      </c>
      <c r="K305" s="182" t="s">
        <v>150</v>
      </c>
      <c r="L305" s="41"/>
      <c r="M305" s="187" t="s">
        <v>19</v>
      </c>
      <c r="N305" s="188" t="s">
        <v>40</v>
      </c>
      <c r="O305" s="66"/>
      <c r="P305" s="189">
        <f>O305*H305</f>
        <v>0</v>
      </c>
      <c r="Q305" s="189">
        <v>0</v>
      </c>
      <c r="R305" s="189">
        <f>Q305*H305</f>
        <v>0</v>
      </c>
      <c r="S305" s="189">
        <v>0</v>
      </c>
      <c r="T305" s="190">
        <f>S305*H305</f>
        <v>0</v>
      </c>
      <c r="U305" s="36"/>
      <c r="V305" s="36"/>
      <c r="W305" s="36"/>
      <c r="X305" s="36"/>
      <c r="Y305" s="36"/>
      <c r="Z305" s="36"/>
      <c r="AA305" s="36"/>
      <c r="AB305" s="36"/>
      <c r="AC305" s="36"/>
      <c r="AD305" s="36"/>
      <c r="AE305" s="36"/>
      <c r="AR305" s="191" t="s">
        <v>106</v>
      </c>
      <c r="AT305" s="191" t="s">
        <v>146</v>
      </c>
      <c r="AU305" s="191" t="s">
        <v>74</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4710</v>
      </c>
    </row>
    <row r="306" spans="1:65" s="2" customFormat="1" ht="10.199999999999999">
      <c r="A306" s="36"/>
      <c r="B306" s="37"/>
      <c r="C306" s="38"/>
      <c r="D306" s="193" t="s">
        <v>152</v>
      </c>
      <c r="E306" s="38"/>
      <c r="F306" s="194" t="s">
        <v>4711</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74</v>
      </c>
    </row>
    <row r="307" spans="1:65" s="2" customFormat="1" ht="24.15" customHeight="1">
      <c r="A307" s="36"/>
      <c r="B307" s="37"/>
      <c r="C307" s="180" t="s">
        <v>1081</v>
      </c>
      <c r="D307" s="180" t="s">
        <v>146</v>
      </c>
      <c r="E307" s="181" t="s">
        <v>4712</v>
      </c>
      <c r="F307" s="182" t="s">
        <v>4713</v>
      </c>
      <c r="G307" s="183" t="s">
        <v>1922</v>
      </c>
      <c r="H307" s="184">
        <v>5</v>
      </c>
      <c r="I307" s="185"/>
      <c r="J307" s="186">
        <f>ROUND(I307*H307,2)</f>
        <v>0</v>
      </c>
      <c r="K307" s="182" t="s">
        <v>150</v>
      </c>
      <c r="L307" s="41"/>
      <c r="M307" s="187" t="s">
        <v>19</v>
      </c>
      <c r="N307" s="188" t="s">
        <v>40</v>
      </c>
      <c r="O307" s="66"/>
      <c r="P307" s="189">
        <f>O307*H307</f>
        <v>0</v>
      </c>
      <c r="Q307" s="189">
        <v>0</v>
      </c>
      <c r="R307" s="189">
        <f>Q307*H307</f>
        <v>0</v>
      </c>
      <c r="S307" s="189">
        <v>0</v>
      </c>
      <c r="T307" s="190">
        <f>S307*H307</f>
        <v>0</v>
      </c>
      <c r="U307" s="36"/>
      <c r="V307" s="36"/>
      <c r="W307" s="36"/>
      <c r="X307" s="36"/>
      <c r="Y307" s="36"/>
      <c r="Z307" s="36"/>
      <c r="AA307" s="36"/>
      <c r="AB307" s="36"/>
      <c r="AC307" s="36"/>
      <c r="AD307" s="36"/>
      <c r="AE307" s="36"/>
      <c r="AR307" s="191" t="s">
        <v>106</v>
      </c>
      <c r="AT307" s="191" t="s">
        <v>146</v>
      </c>
      <c r="AU307" s="191" t="s">
        <v>74</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106</v>
      </c>
      <c r="BM307" s="191" t="s">
        <v>4714</v>
      </c>
    </row>
    <row r="308" spans="1:65" s="2" customFormat="1" ht="10.199999999999999">
      <c r="A308" s="36"/>
      <c r="B308" s="37"/>
      <c r="C308" s="38"/>
      <c r="D308" s="193" t="s">
        <v>152</v>
      </c>
      <c r="E308" s="38"/>
      <c r="F308" s="194" t="s">
        <v>4715</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74</v>
      </c>
    </row>
    <row r="309" spans="1:65" s="2" customFormat="1" ht="16.5" customHeight="1">
      <c r="A309" s="36"/>
      <c r="B309" s="37"/>
      <c r="C309" s="180" t="s">
        <v>1118</v>
      </c>
      <c r="D309" s="180" t="s">
        <v>146</v>
      </c>
      <c r="E309" s="181" t="s">
        <v>4716</v>
      </c>
      <c r="F309" s="182" t="s">
        <v>4717</v>
      </c>
      <c r="G309" s="183" t="s">
        <v>1922</v>
      </c>
      <c r="H309" s="184">
        <v>8</v>
      </c>
      <c r="I309" s="185"/>
      <c r="J309" s="186">
        <f>ROUND(I309*H309,2)</f>
        <v>0</v>
      </c>
      <c r="K309" s="182" t="s">
        <v>150</v>
      </c>
      <c r="L309" s="41"/>
      <c r="M309" s="187" t="s">
        <v>19</v>
      </c>
      <c r="N309" s="188" t="s">
        <v>40</v>
      </c>
      <c r="O309" s="66"/>
      <c r="P309" s="189">
        <f>O309*H309</f>
        <v>0</v>
      </c>
      <c r="Q309" s="189">
        <v>0</v>
      </c>
      <c r="R309" s="189">
        <f>Q309*H309</f>
        <v>0</v>
      </c>
      <c r="S309" s="189">
        <v>0</v>
      </c>
      <c r="T309" s="190">
        <f>S309*H309</f>
        <v>0</v>
      </c>
      <c r="U309" s="36"/>
      <c r="V309" s="36"/>
      <c r="W309" s="36"/>
      <c r="X309" s="36"/>
      <c r="Y309" s="36"/>
      <c r="Z309" s="36"/>
      <c r="AA309" s="36"/>
      <c r="AB309" s="36"/>
      <c r="AC309" s="36"/>
      <c r="AD309" s="36"/>
      <c r="AE309" s="36"/>
      <c r="AR309" s="191" t="s">
        <v>106</v>
      </c>
      <c r="AT309" s="191" t="s">
        <v>146</v>
      </c>
      <c r="AU309" s="191" t="s">
        <v>74</v>
      </c>
      <c r="AY309" s="19" t="s">
        <v>144</v>
      </c>
      <c r="BE309" s="192">
        <f>IF(N309="základní",J309,0)</f>
        <v>0</v>
      </c>
      <c r="BF309" s="192">
        <f>IF(N309="snížená",J309,0)</f>
        <v>0</v>
      </c>
      <c r="BG309" s="192">
        <f>IF(N309="zákl. přenesená",J309,0)</f>
        <v>0</v>
      </c>
      <c r="BH309" s="192">
        <f>IF(N309="sníž. přenesená",J309,0)</f>
        <v>0</v>
      </c>
      <c r="BI309" s="192">
        <f>IF(N309="nulová",J309,0)</f>
        <v>0</v>
      </c>
      <c r="BJ309" s="19" t="s">
        <v>74</v>
      </c>
      <c r="BK309" s="192">
        <f>ROUND(I309*H309,2)</f>
        <v>0</v>
      </c>
      <c r="BL309" s="19" t="s">
        <v>106</v>
      </c>
      <c r="BM309" s="191" t="s">
        <v>4718</v>
      </c>
    </row>
    <row r="310" spans="1:65" s="2" customFormat="1" ht="10.199999999999999">
      <c r="A310" s="36"/>
      <c r="B310" s="37"/>
      <c r="C310" s="38"/>
      <c r="D310" s="193" t="s">
        <v>152</v>
      </c>
      <c r="E310" s="38"/>
      <c r="F310" s="194" t="s">
        <v>4719</v>
      </c>
      <c r="G310" s="38"/>
      <c r="H310" s="38"/>
      <c r="I310" s="195"/>
      <c r="J310" s="38"/>
      <c r="K310" s="38"/>
      <c r="L310" s="41"/>
      <c r="M310" s="196"/>
      <c r="N310" s="197"/>
      <c r="O310" s="66"/>
      <c r="P310" s="66"/>
      <c r="Q310" s="66"/>
      <c r="R310" s="66"/>
      <c r="S310" s="66"/>
      <c r="T310" s="67"/>
      <c r="U310" s="36"/>
      <c r="V310" s="36"/>
      <c r="W310" s="36"/>
      <c r="X310" s="36"/>
      <c r="Y310" s="36"/>
      <c r="Z310" s="36"/>
      <c r="AA310" s="36"/>
      <c r="AB310" s="36"/>
      <c r="AC310" s="36"/>
      <c r="AD310" s="36"/>
      <c r="AE310" s="36"/>
      <c r="AT310" s="19" t="s">
        <v>152</v>
      </c>
      <c r="AU310" s="19" t="s">
        <v>74</v>
      </c>
    </row>
    <row r="311" spans="1:65" s="2" customFormat="1" ht="24.15" customHeight="1">
      <c r="A311" s="36"/>
      <c r="B311" s="37"/>
      <c r="C311" s="180" t="s">
        <v>1087</v>
      </c>
      <c r="D311" s="180" t="s">
        <v>146</v>
      </c>
      <c r="E311" s="181" t="s">
        <v>4720</v>
      </c>
      <c r="F311" s="182" t="s">
        <v>4721</v>
      </c>
      <c r="G311" s="183" t="s">
        <v>1922</v>
      </c>
      <c r="H311" s="184">
        <v>40</v>
      </c>
      <c r="I311" s="185"/>
      <c r="J311" s="186">
        <f>ROUND(I311*H311,2)</f>
        <v>0</v>
      </c>
      <c r="K311" s="182" t="s">
        <v>150</v>
      </c>
      <c r="L311" s="41"/>
      <c r="M311" s="187" t="s">
        <v>19</v>
      </c>
      <c r="N311" s="188" t="s">
        <v>40</v>
      </c>
      <c r="O311" s="66"/>
      <c r="P311" s="189">
        <f>O311*H311</f>
        <v>0</v>
      </c>
      <c r="Q311" s="189">
        <v>0</v>
      </c>
      <c r="R311" s="189">
        <f>Q311*H311</f>
        <v>0</v>
      </c>
      <c r="S311" s="189">
        <v>0</v>
      </c>
      <c r="T311" s="190">
        <f>S311*H311</f>
        <v>0</v>
      </c>
      <c r="U311" s="36"/>
      <c r="V311" s="36"/>
      <c r="W311" s="36"/>
      <c r="X311" s="36"/>
      <c r="Y311" s="36"/>
      <c r="Z311" s="36"/>
      <c r="AA311" s="36"/>
      <c r="AB311" s="36"/>
      <c r="AC311" s="36"/>
      <c r="AD311" s="36"/>
      <c r="AE311" s="36"/>
      <c r="AR311" s="191" t="s">
        <v>106</v>
      </c>
      <c r="AT311" s="191" t="s">
        <v>146</v>
      </c>
      <c r="AU311" s="191" t="s">
        <v>74</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106</v>
      </c>
      <c r="BM311" s="191" t="s">
        <v>4722</v>
      </c>
    </row>
    <row r="312" spans="1:65" s="2" customFormat="1" ht="10.199999999999999">
      <c r="A312" s="36"/>
      <c r="B312" s="37"/>
      <c r="C312" s="38"/>
      <c r="D312" s="193" t="s">
        <v>152</v>
      </c>
      <c r="E312" s="38"/>
      <c r="F312" s="194" t="s">
        <v>4723</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74</v>
      </c>
    </row>
    <row r="313" spans="1:65" s="2" customFormat="1" ht="24.15" customHeight="1">
      <c r="A313" s="36"/>
      <c r="B313" s="37"/>
      <c r="C313" s="180" t="s">
        <v>1099</v>
      </c>
      <c r="D313" s="180" t="s">
        <v>146</v>
      </c>
      <c r="E313" s="181" t="s">
        <v>4724</v>
      </c>
      <c r="F313" s="182" t="s">
        <v>4725</v>
      </c>
      <c r="G313" s="183" t="s">
        <v>1922</v>
      </c>
      <c r="H313" s="184">
        <v>40</v>
      </c>
      <c r="I313" s="185"/>
      <c r="J313" s="186">
        <f>ROUND(I313*H313,2)</f>
        <v>0</v>
      </c>
      <c r="K313" s="182" t="s">
        <v>150</v>
      </c>
      <c r="L313" s="41"/>
      <c r="M313" s="187" t="s">
        <v>19</v>
      </c>
      <c r="N313" s="188" t="s">
        <v>40</v>
      </c>
      <c r="O313" s="66"/>
      <c r="P313" s="189">
        <f>O313*H313</f>
        <v>0</v>
      </c>
      <c r="Q313" s="189">
        <v>0</v>
      </c>
      <c r="R313" s="189">
        <f>Q313*H313</f>
        <v>0</v>
      </c>
      <c r="S313" s="189">
        <v>0</v>
      </c>
      <c r="T313" s="190">
        <f>S313*H313</f>
        <v>0</v>
      </c>
      <c r="U313" s="36"/>
      <c r="V313" s="36"/>
      <c r="W313" s="36"/>
      <c r="X313" s="36"/>
      <c r="Y313" s="36"/>
      <c r="Z313" s="36"/>
      <c r="AA313" s="36"/>
      <c r="AB313" s="36"/>
      <c r="AC313" s="36"/>
      <c r="AD313" s="36"/>
      <c r="AE313" s="36"/>
      <c r="AR313" s="191" t="s">
        <v>106</v>
      </c>
      <c r="AT313" s="191" t="s">
        <v>146</v>
      </c>
      <c r="AU313" s="191" t="s">
        <v>74</v>
      </c>
      <c r="AY313" s="19" t="s">
        <v>144</v>
      </c>
      <c r="BE313" s="192">
        <f>IF(N313="základní",J313,0)</f>
        <v>0</v>
      </c>
      <c r="BF313" s="192">
        <f>IF(N313="snížená",J313,0)</f>
        <v>0</v>
      </c>
      <c r="BG313" s="192">
        <f>IF(N313="zákl. přenesená",J313,0)</f>
        <v>0</v>
      </c>
      <c r="BH313" s="192">
        <f>IF(N313="sníž. přenesená",J313,0)</f>
        <v>0</v>
      </c>
      <c r="BI313" s="192">
        <f>IF(N313="nulová",J313,0)</f>
        <v>0</v>
      </c>
      <c r="BJ313" s="19" t="s">
        <v>74</v>
      </c>
      <c r="BK313" s="192">
        <f>ROUND(I313*H313,2)</f>
        <v>0</v>
      </c>
      <c r="BL313" s="19" t="s">
        <v>106</v>
      </c>
      <c r="BM313" s="191" t="s">
        <v>4726</v>
      </c>
    </row>
    <row r="314" spans="1:65" s="2" customFormat="1" ht="10.199999999999999">
      <c r="A314" s="36"/>
      <c r="B314" s="37"/>
      <c r="C314" s="38"/>
      <c r="D314" s="193" t="s">
        <v>152</v>
      </c>
      <c r="E314" s="38"/>
      <c r="F314" s="194" t="s">
        <v>4727</v>
      </c>
      <c r="G314" s="38"/>
      <c r="H314" s="38"/>
      <c r="I314" s="195"/>
      <c r="J314" s="38"/>
      <c r="K314" s="38"/>
      <c r="L314" s="41"/>
      <c r="M314" s="196"/>
      <c r="N314" s="197"/>
      <c r="O314" s="66"/>
      <c r="P314" s="66"/>
      <c r="Q314" s="66"/>
      <c r="R314" s="66"/>
      <c r="S314" s="66"/>
      <c r="T314" s="67"/>
      <c r="U314" s="36"/>
      <c r="V314" s="36"/>
      <c r="W314" s="36"/>
      <c r="X314" s="36"/>
      <c r="Y314" s="36"/>
      <c r="Z314" s="36"/>
      <c r="AA314" s="36"/>
      <c r="AB314" s="36"/>
      <c r="AC314" s="36"/>
      <c r="AD314" s="36"/>
      <c r="AE314" s="36"/>
      <c r="AT314" s="19" t="s">
        <v>152</v>
      </c>
      <c r="AU314" s="19" t="s">
        <v>74</v>
      </c>
    </row>
    <row r="315" spans="1:65" s="2" customFormat="1" ht="24.15" customHeight="1">
      <c r="A315" s="36"/>
      <c r="B315" s="37"/>
      <c r="C315" s="180" t="s">
        <v>1417</v>
      </c>
      <c r="D315" s="180" t="s">
        <v>146</v>
      </c>
      <c r="E315" s="181" t="s">
        <v>4728</v>
      </c>
      <c r="F315" s="182" t="s">
        <v>4729</v>
      </c>
      <c r="G315" s="183" t="s">
        <v>1922</v>
      </c>
      <c r="H315" s="184">
        <v>22</v>
      </c>
      <c r="I315" s="185"/>
      <c r="J315" s="186">
        <f>ROUND(I315*H315,2)</f>
        <v>0</v>
      </c>
      <c r="K315" s="182" t="s">
        <v>150</v>
      </c>
      <c r="L315" s="41"/>
      <c r="M315" s="187" t="s">
        <v>19</v>
      </c>
      <c r="N315" s="188" t="s">
        <v>40</v>
      </c>
      <c r="O315" s="66"/>
      <c r="P315" s="189">
        <f>O315*H315</f>
        <v>0</v>
      </c>
      <c r="Q315" s="189">
        <v>0</v>
      </c>
      <c r="R315" s="189">
        <f>Q315*H315</f>
        <v>0</v>
      </c>
      <c r="S315" s="189">
        <v>0</v>
      </c>
      <c r="T315" s="190">
        <f>S315*H315</f>
        <v>0</v>
      </c>
      <c r="U315" s="36"/>
      <c r="V315" s="36"/>
      <c r="W315" s="36"/>
      <c r="X315" s="36"/>
      <c r="Y315" s="36"/>
      <c r="Z315" s="36"/>
      <c r="AA315" s="36"/>
      <c r="AB315" s="36"/>
      <c r="AC315" s="36"/>
      <c r="AD315" s="36"/>
      <c r="AE315" s="36"/>
      <c r="AR315" s="191" t="s">
        <v>106</v>
      </c>
      <c r="AT315" s="191" t="s">
        <v>146</v>
      </c>
      <c r="AU315" s="191" t="s">
        <v>74</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4730</v>
      </c>
    </row>
    <row r="316" spans="1:65" s="2" customFormat="1" ht="10.199999999999999">
      <c r="A316" s="36"/>
      <c r="B316" s="37"/>
      <c r="C316" s="38"/>
      <c r="D316" s="193" t="s">
        <v>152</v>
      </c>
      <c r="E316" s="38"/>
      <c r="F316" s="194" t="s">
        <v>4731</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74</v>
      </c>
    </row>
    <row r="317" spans="1:65" s="2" customFormat="1" ht="19.2">
      <c r="A317" s="36"/>
      <c r="B317" s="37"/>
      <c r="C317" s="38"/>
      <c r="D317" s="200" t="s">
        <v>4335</v>
      </c>
      <c r="E317" s="38"/>
      <c r="F317" s="261" t="s">
        <v>4426</v>
      </c>
      <c r="G317" s="38"/>
      <c r="H317" s="38"/>
      <c r="I317" s="195"/>
      <c r="J317" s="38"/>
      <c r="K317" s="38"/>
      <c r="L317" s="41"/>
      <c r="M317" s="196"/>
      <c r="N317" s="197"/>
      <c r="O317" s="66"/>
      <c r="P317" s="66"/>
      <c r="Q317" s="66"/>
      <c r="R317" s="66"/>
      <c r="S317" s="66"/>
      <c r="T317" s="67"/>
      <c r="U317" s="36"/>
      <c r="V317" s="36"/>
      <c r="W317" s="36"/>
      <c r="X317" s="36"/>
      <c r="Y317" s="36"/>
      <c r="Z317" s="36"/>
      <c r="AA317" s="36"/>
      <c r="AB317" s="36"/>
      <c r="AC317" s="36"/>
      <c r="AD317" s="36"/>
      <c r="AE317" s="36"/>
      <c r="AT317" s="19" t="s">
        <v>4335</v>
      </c>
      <c r="AU317" s="19" t="s">
        <v>74</v>
      </c>
    </row>
    <row r="318" spans="1:65" s="2" customFormat="1" ht="24.15" customHeight="1">
      <c r="A318" s="36"/>
      <c r="B318" s="37"/>
      <c r="C318" s="180" t="s">
        <v>1411</v>
      </c>
      <c r="D318" s="180" t="s">
        <v>146</v>
      </c>
      <c r="E318" s="181" t="s">
        <v>4732</v>
      </c>
      <c r="F318" s="182" t="s">
        <v>4733</v>
      </c>
      <c r="G318" s="183" t="s">
        <v>1922</v>
      </c>
      <c r="H318" s="184">
        <v>9</v>
      </c>
      <c r="I318" s="185"/>
      <c r="J318" s="186">
        <f>ROUND(I318*H318,2)</f>
        <v>0</v>
      </c>
      <c r="K318" s="182" t="s">
        <v>150</v>
      </c>
      <c r="L318" s="41"/>
      <c r="M318" s="187" t="s">
        <v>19</v>
      </c>
      <c r="N318" s="188" t="s">
        <v>40</v>
      </c>
      <c r="O318" s="66"/>
      <c r="P318" s="189">
        <f>O318*H318</f>
        <v>0</v>
      </c>
      <c r="Q318" s="189">
        <v>0</v>
      </c>
      <c r="R318" s="189">
        <f>Q318*H318</f>
        <v>0</v>
      </c>
      <c r="S318" s="189">
        <v>0</v>
      </c>
      <c r="T318" s="190">
        <f>S318*H318</f>
        <v>0</v>
      </c>
      <c r="U318" s="36"/>
      <c r="V318" s="36"/>
      <c r="W318" s="36"/>
      <c r="X318" s="36"/>
      <c r="Y318" s="36"/>
      <c r="Z318" s="36"/>
      <c r="AA318" s="36"/>
      <c r="AB318" s="36"/>
      <c r="AC318" s="36"/>
      <c r="AD318" s="36"/>
      <c r="AE318" s="36"/>
      <c r="AR318" s="191" t="s">
        <v>106</v>
      </c>
      <c r="AT318" s="191" t="s">
        <v>146</v>
      </c>
      <c r="AU318" s="191" t="s">
        <v>74</v>
      </c>
      <c r="AY318" s="19" t="s">
        <v>144</v>
      </c>
      <c r="BE318" s="192">
        <f>IF(N318="základní",J318,0)</f>
        <v>0</v>
      </c>
      <c r="BF318" s="192">
        <f>IF(N318="snížená",J318,0)</f>
        <v>0</v>
      </c>
      <c r="BG318" s="192">
        <f>IF(N318="zákl. přenesená",J318,0)</f>
        <v>0</v>
      </c>
      <c r="BH318" s="192">
        <f>IF(N318="sníž. přenesená",J318,0)</f>
        <v>0</v>
      </c>
      <c r="BI318" s="192">
        <f>IF(N318="nulová",J318,0)</f>
        <v>0</v>
      </c>
      <c r="BJ318" s="19" t="s">
        <v>74</v>
      </c>
      <c r="BK318" s="192">
        <f>ROUND(I318*H318,2)</f>
        <v>0</v>
      </c>
      <c r="BL318" s="19" t="s">
        <v>106</v>
      </c>
      <c r="BM318" s="191" t="s">
        <v>4734</v>
      </c>
    </row>
    <row r="319" spans="1:65" s="2" customFormat="1" ht="10.199999999999999">
      <c r="A319" s="36"/>
      <c r="B319" s="37"/>
      <c r="C319" s="38"/>
      <c r="D319" s="193" t="s">
        <v>152</v>
      </c>
      <c r="E319" s="38"/>
      <c r="F319" s="194" t="s">
        <v>4735</v>
      </c>
      <c r="G319" s="38"/>
      <c r="H319" s="38"/>
      <c r="I319" s="195"/>
      <c r="J319" s="38"/>
      <c r="K319" s="38"/>
      <c r="L319" s="41"/>
      <c r="M319" s="196"/>
      <c r="N319" s="197"/>
      <c r="O319" s="66"/>
      <c r="P319" s="66"/>
      <c r="Q319" s="66"/>
      <c r="R319" s="66"/>
      <c r="S319" s="66"/>
      <c r="T319" s="67"/>
      <c r="U319" s="36"/>
      <c r="V319" s="36"/>
      <c r="W319" s="36"/>
      <c r="X319" s="36"/>
      <c r="Y319" s="36"/>
      <c r="Z319" s="36"/>
      <c r="AA319" s="36"/>
      <c r="AB319" s="36"/>
      <c r="AC319" s="36"/>
      <c r="AD319" s="36"/>
      <c r="AE319" s="36"/>
      <c r="AT319" s="19" t="s">
        <v>152</v>
      </c>
      <c r="AU319" s="19" t="s">
        <v>74</v>
      </c>
    </row>
    <row r="320" spans="1:65" s="2" customFormat="1" ht="24.15" customHeight="1">
      <c r="A320" s="36"/>
      <c r="B320" s="37"/>
      <c r="C320" s="180" t="s">
        <v>1404</v>
      </c>
      <c r="D320" s="180" t="s">
        <v>146</v>
      </c>
      <c r="E320" s="181" t="s">
        <v>4736</v>
      </c>
      <c r="F320" s="182" t="s">
        <v>4737</v>
      </c>
      <c r="G320" s="183" t="s">
        <v>1922</v>
      </c>
      <c r="H320" s="184">
        <v>7</v>
      </c>
      <c r="I320" s="185"/>
      <c r="J320" s="186">
        <f>ROUND(I320*H320,2)</f>
        <v>0</v>
      </c>
      <c r="K320" s="182" t="s">
        <v>150</v>
      </c>
      <c r="L320" s="41"/>
      <c r="M320" s="187" t="s">
        <v>19</v>
      </c>
      <c r="N320" s="188" t="s">
        <v>40</v>
      </c>
      <c r="O320" s="66"/>
      <c r="P320" s="189">
        <f>O320*H320</f>
        <v>0</v>
      </c>
      <c r="Q320" s="189">
        <v>0</v>
      </c>
      <c r="R320" s="189">
        <f>Q320*H320</f>
        <v>0</v>
      </c>
      <c r="S320" s="189">
        <v>0</v>
      </c>
      <c r="T320" s="190">
        <f>S320*H320</f>
        <v>0</v>
      </c>
      <c r="U320" s="36"/>
      <c r="V320" s="36"/>
      <c r="W320" s="36"/>
      <c r="X320" s="36"/>
      <c r="Y320" s="36"/>
      <c r="Z320" s="36"/>
      <c r="AA320" s="36"/>
      <c r="AB320" s="36"/>
      <c r="AC320" s="36"/>
      <c r="AD320" s="36"/>
      <c r="AE320" s="36"/>
      <c r="AR320" s="191" t="s">
        <v>106</v>
      </c>
      <c r="AT320" s="191" t="s">
        <v>146</v>
      </c>
      <c r="AU320" s="191" t="s">
        <v>74</v>
      </c>
      <c r="AY320" s="19" t="s">
        <v>144</v>
      </c>
      <c r="BE320" s="192">
        <f>IF(N320="základní",J320,0)</f>
        <v>0</v>
      </c>
      <c r="BF320" s="192">
        <f>IF(N320="snížená",J320,0)</f>
        <v>0</v>
      </c>
      <c r="BG320" s="192">
        <f>IF(N320="zákl. přenesená",J320,0)</f>
        <v>0</v>
      </c>
      <c r="BH320" s="192">
        <f>IF(N320="sníž. přenesená",J320,0)</f>
        <v>0</v>
      </c>
      <c r="BI320" s="192">
        <f>IF(N320="nulová",J320,0)</f>
        <v>0</v>
      </c>
      <c r="BJ320" s="19" t="s">
        <v>74</v>
      </c>
      <c r="BK320" s="192">
        <f>ROUND(I320*H320,2)</f>
        <v>0</v>
      </c>
      <c r="BL320" s="19" t="s">
        <v>106</v>
      </c>
      <c r="BM320" s="191" t="s">
        <v>4738</v>
      </c>
    </row>
    <row r="321" spans="1:65" s="2" customFormat="1" ht="10.199999999999999">
      <c r="A321" s="36"/>
      <c r="B321" s="37"/>
      <c r="C321" s="38"/>
      <c r="D321" s="193" t="s">
        <v>152</v>
      </c>
      <c r="E321" s="38"/>
      <c r="F321" s="194" t="s">
        <v>4739</v>
      </c>
      <c r="G321" s="38"/>
      <c r="H321" s="38"/>
      <c r="I321" s="195"/>
      <c r="J321" s="38"/>
      <c r="K321" s="38"/>
      <c r="L321" s="41"/>
      <c r="M321" s="196"/>
      <c r="N321" s="197"/>
      <c r="O321" s="66"/>
      <c r="P321" s="66"/>
      <c r="Q321" s="66"/>
      <c r="R321" s="66"/>
      <c r="S321" s="66"/>
      <c r="T321" s="67"/>
      <c r="U321" s="36"/>
      <c r="V321" s="36"/>
      <c r="W321" s="36"/>
      <c r="X321" s="36"/>
      <c r="Y321" s="36"/>
      <c r="Z321" s="36"/>
      <c r="AA321" s="36"/>
      <c r="AB321" s="36"/>
      <c r="AC321" s="36"/>
      <c r="AD321" s="36"/>
      <c r="AE321" s="36"/>
      <c r="AT321" s="19" t="s">
        <v>152</v>
      </c>
      <c r="AU321" s="19" t="s">
        <v>74</v>
      </c>
    </row>
    <row r="322" spans="1:65" s="2" customFormat="1" ht="21.75" customHeight="1">
      <c r="A322" s="36"/>
      <c r="B322" s="37"/>
      <c r="C322" s="180" t="s">
        <v>1397</v>
      </c>
      <c r="D322" s="180" t="s">
        <v>146</v>
      </c>
      <c r="E322" s="181" t="s">
        <v>4740</v>
      </c>
      <c r="F322" s="182" t="s">
        <v>4741</v>
      </c>
      <c r="G322" s="183" t="s">
        <v>1922</v>
      </c>
      <c r="H322" s="184">
        <v>35</v>
      </c>
      <c r="I322" s="185"/>
      <c r="J322" s="186">
        <f>ROUND(I322*H322,2)</f>
        <v>0</v>
      </c>
      <c r="K322" s="182" t="s">
        <v>150</v>
      </c>
      <c r="L322" s="41"/>
      <c r="M322" s="187" t="s">
        <v>19</v>
      </c>
      <c r="N322" s="188" t="s">
        <v>40</v>
      </c>
      <c r="O322" s="66"/>
      <c r="P322" s="189">
        <f>O322*H322</f>
        <v>0</v>
      </c>
      <c r="Q322" s="189">
        <v>0</v>
      </c>
      <c r="R322" s="189">
        <f>Q322*H322</f>
        <v>0</v>
      </c>
      <c r="S322" s="189">
        <v>0</v>
      </c>
      <c r="T322" s="190">
        <f>S322*H322</f>
        <v>0</v>
      </c>
      <c r="U322" s="36"/>
      <c r="V322" s="36"/>
      <c r="W322" s="36"/>
      <c r="X322" s="36"/>
      <c r="Y322" s="36"/>
      <c r="Z322" s="36"/>
      <c r="AA322" s="36"/>
      <c r="AB322" s="36"/>
      <c r="AC322" s="36"/>
      <c r="AD322" s="36"/>
      <c r="AE322" s="36"/>
      <c r="AR322" s="191" t="s">
        <v>106</v>
      </c>
      <c r="AT322" s="191" t="s">
        <v>146</v>
      </c>
      <c r="AU322" s="191" t="s">
        <v>74</v>
      </c>
      <c r="AY322" s="19" t="s">
        <v>144</v>
      </c>
      <c r="BE322" s="192">
        <f>IF(N322="základní",J322,0)</f>
        <v>0</v>
      </c>
      <c r="BF322" s="192">
        <f>IF(N322="snížená",J322,0)</f>
        <v>0</v>
      </c>
      <c r="BG322" s="192">
        <f>IF(N322="zákl. přenesená",J322,0)</f>
        <v>0</v>
      </c>
      <c r="BH322" s="192">
        <f>IF(N322="sníž. přenesená",J322,0)</f>
        <v>0</v>
      </c>
      <c r="BI322" s="192">
        <f>IF(N322="nulová",J322,0)</f>
        <v>0</v>
      </c>
      <c r="BJ322" s="19" t="s">
        <v>74</v>
      </c>
      <c r="BK322" s="192">
        <f>ROUND(I322*H322,2)</f>
        <v>0</v>
      </c>
      <c r="BL322" s="19" t="s">
        <v>106</v>
      </c>
      <c r="BM322" s="191" t="s">
        <v>4742</v>
      </c>
    </row>
    <row r="323" spans="1:65" s="2" customFormat="1" ht="10.199999999999999">
      <c r="A323" s="36"/>
      <c r="B323" s="37"/>
      <c r="C323" s="38"/>
      <c r="D323" s="193" t="s">
        <v>152</v>
      </c>
      <c r="E323" s="38"/>
      <c r="F323" s="194" t="s">
        <v>4743</v>
      </c>
      <c r="G323" s="38"/>
      <c r="H323" s="38"/>
      <c r="I323" s="195"/>
      <c r="J323" s="38"/>
      <c r="K323" s="38"/>
      <c r="L323" s="41"/>
      <c r="M323" s="196"/>
      <c r="N323" s="197"/>
      <c r="O323" s="66"/>
      <c r="P323" s="66"/>
      <c r="Q323" s="66"/>
      <c r="R323" s="66"/>
      <c r="S323" s="66"/>
      <c r="T323" s="67"/>
      <c r="U323" s="36"/>
      <c r="V323" s="36"/>
      <c r="W323" s="36"/>
      <c r="X323" s="36"/>
      <c r="Y323" s="36"/>
      <c r="Z323" s="36"/>
      <c r="AA323" s="36"/>
      <c r="AB323" s="36"/>
      <c r="AC323" s="36"/>
      <c r="AD323" s="36"/>
      <c r="AE323" s="36"/>
      <c r="AT323" s="19" t="s">
        <v>152</v>
      </c>
      <c r="AU323" s="19" t="s">
        <v>74</v>
      </c>
    </row>
    <row r="324" spans="1:65" s="2" customFormat="1" ht="16.5" customHeight="1">
      <c r="A324" s="36"/>
      <c r="B324" s="37"/>
      <c r="C324" s="180" t="s">
        <v>1390</v>
      </c>
      <c r="D324" s="180" t="s">
        <v>146</v>
      </c>
      <c r="E324" s="181" t="s">
        <v>4744</v>
      </c>
      <c r="F324" s="182" t="s">
        <v>4745</v>
      </c>
      <c r="G324" s="183" t="s">
        <v>1922</v>
      </c>
      <c r="H324" s="184">
        <v>30</v>
      </c>
      <c r="I324" s="185"/>
      <c r="J324" s="186">
        <f>ROUND(I324*H324,2)</f>
        <v>0</v>
      </c>
      <c r="K324" s="182" t="s">
        <v>150</v>
      </c>
      <c r="L324" s="41"/>
      <c r="M324" s="187" t="s">
        <v>19</v>
      </c>
      <c r="N324" s="188" t="s">
        <v>40</v>
      </c>
      <c r="O324" s="66"/>
      <c r="P324" s="189">
        <f>O324*H324</f>
        <v>0</v>
      </c>
      <c r="Q324" s="189">
        <v>0</v>
      </c>
      <c r="R324" s="189">
        <f>Q324*H324</f>
        <v>0</v>
      </c>
      <c r="S324" s="189">
        <v>0</v>
      </c>
      <c r="T324" s="190">
        <f>S324*H324</f>
        <v>0</v>
      </c>
      <c r="U324" s="36"/>
      <c r="V324" s="36"/>
      <c r="W324" s="36"/>
      <c r="X324" s="36"/>
      <c r="Y324" s="36"/>
      <c r="Z324" s="36"/>
      <c r="AA324" s="36"/>
      <c r="AB324" s="36"/>
      <c r="AC324" s="36"/>
      <c r="AD324" s="36"/>
      <c r="AE324" s="36"/>
      <c r="AR324" s="191" t="s">
        <v>106</v>
      </c>
      <c r="AT324" s="191" t="s">
        <v>146</v>
      </c>
      <c r="AU324" s="191" t="s">
        <v>74</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106</v>
      </c>
      <c r="BM324" s="191" t="s">
        <v>4746</v>
      </c>
    </row>
    <row r="325" spans="1:65" s="2" customFormat="1" ht="10.199999999999999">
      <c r="A325" s="36"/>
      <c r="B325" s="37"/>
      <c r="C325" s="38"/>
      <c r="D325" s="193" t="s">
        <v>152</v>
      </c>
      <c r="E325" s="38"/>
      <c r="F325" s="194" t="s">
        <v>4747</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74</v>
      </c>
    </row>
    <row r="326" spans="1:65" s="2" customFormat="1" ht="16.5" customHeight="1">
      <c r="A326" s="36"/>
      <c r="B326" s="37"/>
      <c r="C326" s="180" t="s">
        <v>966</v>
      </c>
      <c r="D326" s="180" t="s">
        <v>146</v>
      </c>
      <c r="E326" s="181" t="s">
        <v>4748</v>
      </c>
      <c r="F326" s="182" t="s">
        <v>4749</v>
      </c>
      <c r="G326" s="183" t="s">
        <v>250</v>
      </c>
      <c r="H326" s="184">
        <v>210</v>
      </c>
      <c r="I326" s="185"/>
      <c r="J326" s="186">
        <f>ROUND(I326*H326,2)</f>
        <v>0</v>
      </c>
      <c r="K326" s="182" t="s">
        <v>150</v>
      </c>
      <c r="L326" s="41"/>
      <c r="M326" s="187" t="s">
        <v>19</v>
      </c>
      <c r="N326" s="188" t="s">
        <v>40</v>
      </c>
      <c r="O326" s="66"/>
      <c r="P326" s="189">
        <f>O326*H326</f>
        <v>0</v>
      </c>
      <c r="Q326" s="189">
        <v>0</v>
      </c>
      <c r="R326" s="189">
        <f>Q326*H326</f>
        <v>0</v>
      </c>
      <c r="S326" s="189">
        <v>0</v>
      </c>
      <c r="T326" s="190">
        <f>S326*H326</f>
        <v>0</v>
      </c>
      <c r="U326" s="36"/>
      <c r="V326" s="36"/>
      <c r="W326" s="36"/>
      <c r="X326" s="36"/>
      <c r="Y326" s="36"/>
      <c r="Z326" s="36"/>
      <c r="AA326" s="36"/>
      <c r="AB326" s="36"/>
      <c r="AC326" s="36"/>
      <c r="AD326" s="36"/>
      <c r="AE326" s="36"/>
      <c r="AR326" s="191" t="s">
        <v>106</v>
      </c>
      <c r="AT326" s="191" t="s">
        <v>146</v>
      </c>
      <c r="AU326" s="191" t="s">
        <v>74</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106</v>
      </c>
      <c r="BM326" s="191" t="s">
        <v>4750</v>
      </c>
    </row>
    <row r="327" spans="1:65" s="2" customFormat="1" ht="10.199999999999999">
      <c r="A327" s="36"/>
      <c r="B327" s="37"/>
      <c r="C327" s="38"/>
      <c r="D327" s="193" t="s">
        <v>152</v>
      </c>
      <c r="E327" s="38"/>
      <c r="F327" s="194" t="s">
        <v>4751</v>
      </c>
      <c r="G327" s="38"/>
      <c r="H327" s="38"/>
      <c r="I327" s="195"/>
      <c r="J327" s="38"/>
      <c r="K327" s="38"/>
      <c r="L327" s="41"/>
      <c r="M327" s="196"/>
      <c r="N327" s="197"/>
      <c r="O327" s="66"/>
      <c r="P327" s="66"/>
      <c r="Q327" s="66"/>
      <c r="R327" s="66"/>
      <c r="S327" s="66"/>
      <c r="T327" s="67"/>
      <c r="U327" s="36"/>
      <c r="V327" s="36"/>
      <c r="W327" s="36"/>
      <c r="X327" s="36"/>
      <c r="Y327" s="36"/>
      <c r="Z327" s="36"/>
      <c r="AA327" s="36"/>
      <c r="AB327" s="36"/>
      <c r="AC327" s="36"/>
      <c r="AD327" s="36"/>
      <c r="AE327" s="36"/>
      <c r="AT327" s="19" t="s">
        <v>152</v>
      </c>
      <c r="AU327" s="19" t="s">
        <v>74</v>
      </c>
    </row>
    <row r="328" spans="1:65" s="2" customFormat="1" ht="16.5" customHeight="1">
      <c r="A328" s="36"/>
      <c r="B328" s="37"/>
      <c r="C328" s="180" t="s">
        <v>1125</v>
      </c>
      <c r="D328" s="180" t="s">
        <v>146</v>
      </c>
      <c r="E328" s="181" t="s">
        <v>4752</v>
      </c>
      <c r="F328" s="182" t="s">
        <v>4753</v>
      </c>
      <c r="G328" s="183" t="s">
        <v>1922</v>
      </c>
      <c r="H328" s="184">
        <v>2</v>
      </c>
      <c r="I328" s="185"/>
      <c r="J328" s="186">
        <f>ROUND(I328*H328,2)</f>
        <v>0</v>
      </c>
      <c r="K328" s="182" t="s">
        <v>150</v>
      </c>
      <c r="L328" s="41"/>
      <c r="M328" s="187" t="s">
        <v>19</v>
      </c>
      <c r="N328" s="188" t="s">
        <v>40</v>
      </c>
      <c r="O328" s="66"/>
      <c r="P328" s="189">
        <f>O328*H328</f>
        <v>0</v>
      </c>
      <c r="Q328" s="189">
        <v>0</v>
      </c>
      <c r="R328" s="189">
        <f>Q328*H328</f>
        <v>0</v>
      </c>
      <c r="S328" s="189">
        <v>0</v>
      </c>
      <c r="T328" s="190">
        <f>S328*H328</f>
        <v>0</v>
      </c>
      <c r="U328" s="36"/>
      <c r="V328" s="36"/>
      <c r="W328" s="36"/>
      <c r="X328" s="36"/>
      <c r="Y328" s="36"/>
      <c r="Z328" s="36"/>
      <c r="AA328" s="36"/>
      <c r="AB328" s="36"/>
      <c r="AC328" s="36"/>
      <c r="AD328" s="36"/>
      <c r="AE328" s="36"/>
      <c r="AR328" s="191" t="s">
        <v>106</v>
      </c>
      <c r="AT328" s="191" t="s">
        <v>146</v>
      </c>
      <c r="AU328" s="191" t="s">
        <v>74</v>
      </c>
      <c r="AY328" s="19" t="s">
        <v>144</v>
      </c>
      <c r="BE328" s="192">
        <f>IF(N328="základní",J328,0)</f>
        <v>0</v>
      </c>
      <c r="BF328" s="192">
        <f>IF(N328="snížená",J328,0)</f>
        <v>0</v>
      </c>
      <c r="BG328" s="192">
        <f>IF(N328="zákl. přenesená",J328,0)</f>
        <v>0</v>
      </c>
      <c r="BH328" s="192">
        <f>IF(N328="sníž. přenesená",J328,0)</f>
        <v>0</v>
      </c>
      <c r="BI328" s="192">
        <f>IF(N328="nulová",J328,0)</f>
        <v>0</v>
      </c>
      <c r="BJ328" s="19" t="s">
        <v>74</v>
      </c>
      <c r="BK328" s="192">
        <f>ROUND(I328*H328,2)</f>
        <v>0</v>
      </c>
      <c r="BL328" s="19" t="s">
        <v>106</v>
      </c>
      <c r="BM328" s="191" t="s">
        <v>4754</v>
      </c>
    </row>
    <row r="329" spans="1:65" s="2" customFormat="1" ht="10.199999999999999">
      <c r="A329" s="36"/>
      <c r="B329" s="37"/>
      <c r="C329" s="38"/>
      <c r="D329" s="193" t="s">
        <v>152</v>
      </c>
      <c r="E329" s="38"/>
      <c r="F329" s="194" t="s">
        <v>4755</v>
      </c>
      <c r="G329" s="38"/>
      <c r="H329" s="38"/>
      <c r="I329" s="195"/>
      <c r="J329" s="38"/>
      <c r="K329" s="38"/>
      <c r="L329" s="41"/>
      <c r="M329" s="196"/>
      <c r="N329" s="197"/>
      <c r="O329" s="66"/>
      <c r="P329" s="66"/>
      <c r="Q329" s="66"/>
      <c r="R329" s="66"/>
      <c r="S329" s="66"/>
      <c r="T329" s="67"/>
      <c r="U329" s="36"/>
      <c r="V329" s="36"/>
      <c r="W329" s="36"/>
      <c r="X329" s="36"/>
      <c r="Y329" s="36"/>
      <c r="Z329" s="36"/>
      <c r="AA329" s="36"/>
      <c r="AB329" s="36"/>
      <c r="AC329" s="36"/>
      <c r="AD329" s="36"/>
      <c r="AE329" s="36"/>
      <c r="AT329" s="19" t="s">
        <v>152</v>
      </c>
      <c r="AU329" s="19" t="s">
        <v>74</v>
      </c>
    </row>
    <row r="330" spans="1:65" s="2" customFormat="1" ht="24.15" customHeight="1">
      <c r="A330" s="36"/>
      <c r="B330" s="37"/>
      <c r="C330" s="180" t="s">
        <v>1106</v>
      </c>
      <c r="D330" s="180" t="s">
        <v>146</v>
      </c>
      <c r="E330" s="181" t="s">
        <v>4756</v>
      </c>
      <c r="F330" s="182" t="s">
        <v>4757</v>
      </c>
      <c r="G330" s="183" t="s">
        <v>1922</v>
      </c>
      <c r="H330" s="184">
        <v>6</v>
      </c>
      <c r="I330" s="185"/>
      <c r="J330" s="186">
        <f>ROUND(I330*H330,2)</f>
        <v>0</v>
      </c>
      <c r="K330" s="182" t="s">
        <v>150</v>
      </c>
      <c r="L330" s="41"/>
      <c r="M330" s="187" t="s">
        <v>19</v>
      </c>
      <c r="N330" s="188" t="s">
        <v>40</v>
      </c>
      <c r="O330" s="66"/>
      <c r="P330" s="189">
        <f>O330*H330</f>
        <v>0</v>
      </c>
      <c r="Q330" s="189">
        <v>0</v>
      </c>
      <c r="R330" s="189">
        <f>Q330*H330</f>
        <v>0</v>
      </c>
      <c r="S330" s="189">
        <v>0</v>
      </c>
      <c r="T330" s="190">
        <f>S330*H330</f>
        <v>0</v>
      </c>
      <c r="U330" s="36"/>
      <c r="V330" s="36"/>
      <c r="W330" s="36"/>
      <c r="X330" s="36"/>
      <c r="Y330" s="36"/>
      <c r="Z330" s="36"/>
      <c r="AA330" s="36"/>
      <c r="AB330" s="36"/>
      <c r="AC330" s="36"/>
      <c r="AD330" s="36"/>
      <c r="AE330" s="36"/>
      <c r="AR330" s="191" t="s">
        <v>106</v>
      </c>
      <c r="AT330" s="191" t="s">
        <v>146</v>
      </c>
      <c r="AU330" s="191" t="s">
        <v>74</v>
      </c>
      <c r="AY330" s="19" t="s">
        <v>144</v>
      </c>
      <c r="BE330" s="192">
        <f>IF(N330="základní",J330,0)</f>
        <v>0</v>
      </c>
      <c r="BF330" s="192">
        <f>IF(N330="snížená",J330,0)</f>
        <v>0</v>
      </c>
      <c r="BG330" s="192">
        <f>IF(N330="zákl. přenesená",J330,0)</f>
        <v>0</v>
      </c>
      <c r="BH330" s="192">
        <f>IF(N330="sníž. přenesená",J330,0)</f>
        <v>0</v>
      </c>
      <c r="BI330" s="192">
        <f>IF(N330="nulová",J330,0)</f>
        <v>0</v>
      </c>
      <c r="BJ330" s="19" t="s">
        <v>74</v>
      </c>
      <c r="BK330" s="192">
        <f>ROUND(I330*H330,2)</f>
        <v>0</v>
      </c>
      <c r="BL330" s="19" t="s">
        <v>106</v>
      </c>
      <c r="BM330" s="191" t="s">
        <v>4758</v>
      </c>
    </row>
    <row r="331" spans="1:65" s="2" customFormat="1" ht="10.199999999999999">
      <c r="A331" s="36"/>
      <c r="B331" s="37"/>
      <c r="C331" s="38"/>
      <c r="D331" s="193" t="s">
        <v>152</v>
      </c>
      <c r="E331" s="38"/>
      <c r="F331" s="194" t="s">
        <v>4759</v>
      </c>
      <c r="G331" s="38"/>
      <c r="H331" s="38"/>
      <c r="I331" s="195"/>
      <c r="J331" s="38"/>
      <c r="K331" s="38"/>
      <c r="L331" s="41"/>
      <c r="M331" s="196"/>
      <c r="N331" s="197"/>
      <c r="O331" s="66"/>
      <c r="P331" s="66"/>
      <c r="Q331" s="66"/>
      <c r="R331" s="66"/>
      <c r="S331" s="66"/>
      <c r="T331" s="67"/>
      <c r="U331" s="36"/>
      <c r="V331" s="36"/>
      <c r="W331" s="36"/>
      <c r="X331" s="36"/>
      <c r="Y331" s="36"/>
      <c r="Z331" s="36"/>
      <c r="AA331" s="36"/>
      <c r="AB331" s="36"/>
      <c r="AC331" s="36"/>
      <c r="AD331" s="36"/>
      <c r="AE331" s="36"/>
      <c r="AT331" s="19" t="s">
        <v>152</v>
      </c>
      <c r="AU331" s="19" t="s">
        <v>74</v>
      </c>
    </row>
    <row r="332" spans="1:65" s="12" customFormat="1" ht="25.95" customHeight="1">
      <c r="B332" s="164"/>
      <c r="C332" s="165"/>
      <c r="D332" s="166" t="s">
        <v>68</v>
      </c>
      <c r="E332" s="167" t="s">
        <v>4760</v>
      </c>
      <c r="F332" s="167" t="s">
        <v>4761</v>
      </c>
      <c r="G332" s="165"/>
      <c r="H332" s="165"/>
      <c r="I332" s="168"/>
      <c r="J332" s="169">
        <f>BK332</f>
        <v>0</v>
      </c>
      <c r="K332" s="165"/>
      <c r="L332" s="170"/>
      <c r="M332" s="171"/>
      <c r="N332" s="172"/>
      <c r="O332" s="172"/>
      <c r="P332" s="173">
        <f>SUM(P333:P349)</f>
        <v>0</v>
      </c>
      <c r="Q332" s="172"/>
      <c r="R332" s="173">
        <f>SUM(R333:R349)</f>
        <v>0</v>
      </c>
      <c r="S332" s="172"/>
      <c r="T332" s="174">
        <f>SUM(T333:T349)</f>
        <v>0</v>
      </c>
      <c r="AR332" s="175" t="s">
        <v>74</v>
      </c>
      <c r="AT332" s="176" t="s">
        <v>68</v>
      </c>
      <c r="AU332" s="176" t="s">
        <v>69</v>
      </c>
      <c r="AY332" s="175" t="s">
        <v>144</v>
      </c>
      <c r="BK332" s="177">
        <f>SUM(BK333:BK349)</f>
        <v>0</v>
      </c>
    </row>
    <row r="333" spans="1:65" s="2" customFormat="1" ht="24.15" customHeight="1">
      <c r="A333" s="36"/>
      <c r="B333" s="37"/>
      <c r="C333" s="180" t="s">
        <v>1424</v>
      </c>
      <c r="D333" s="180" t="s">
        <v>146</v>
      </c>
      <c r="E333" s="181" t="s">
        <v>4762</v>
      </c>
      <c r="F333" s="182" t="s">
        <v>4763</v>
      </c>
      <c r="G333" s="183" t="s">
        <v>250</v>
      </c>
      <c r="H333" s="184">
        <v>71</v>
      </c>
      <c r="I333" s="185"/>
      <c r="J333" s="186">
        <f>ROUND(I333*H333,2)</f>
        <v>0</v>
      </c>
      <c r="K333" s="182" t="s">
        <v>150</v>
      </c>
      <c r="L333" s="41"/>
      <c r="M333" s="187" t="s">
        <v>19</v>
      </c>
      <c r="N333" s="188" t="s">
        <v>40</v>
      </c>
      <c r="O333" s="66"/>
      <c r="P333" s="189">
        <f>O333*H333</f>
        <v>0</v>
      </c>
      <c r="Q333" s="189">
        <v>0</v>
      </c>
      <c r="R333" s="189">
        <f>Q333*H333</f>
        <v>0</v>
      </c>
      <c r="S333" s="189">
        <v>0</v>
      </c>
      <c r="T333" s="190">
        <f>S333*H333</f>
        <v>0</v>
      </c>
      <c r="U333" s="36"/>
      <c r="V333" s="36"/>
      <c r="W333" s="36"/>
      <c r="X333" s="36"/>
      <c r="Y333" s="36"/>
      <c r="Z333" s="36"/>
      <c r="AA333" s="36"/>
      <c r="AB333" s="36"/>
      <c r="AC333" s="36"/>
      <c r="AD333" s="36"/>
      <c r="AE333" s="36"/>
      <c r="AR333" s="191" t="s">
        <v>106</v>
      </c>
      <c r="AT333" s="191" t="s">
        <v>146</v>
      </c>
      <c r="AU333" s="191" t="s">
        <v>74</v>
      </c>
      <c r="AY333" s="19" t="s">
        <v>144</v>
      </c>
      <c r="BE333" s="192">
        <f>IF(N333="základní",J333,0)</f>
        <v>0</v>
      </c>
      <c r="BF333" s="192">
        <f>IF(N333="snížená",J333,0)</f>
        <v>0</v>
      </c>
      <c r="BG333" s="192">
        <f>IF(N333="zákl. přenesená",J333,0)</f>
        <v>0</v>
      </c>
      <c r="BH333" s="192">
        <f>IF(N333="sníž. přenesená",J333,0)</f>
        <v>0</v>
      </c>
      <c r="BI333" s="192">
        <f>IF(N333="nulová",J333,0)</f>
        <v>0</v>
      </c>
      <c r="BJ333" s="19" t="s">
        <v>74</v>
      </c>
      <c r="BK333" s="192">
        <f>ROUND(I333*H333,2)</f>
        <v>0</v>
      </c>
      <c r="BL333" s="19" t="s">
        <v>106</v>
      </c>
      <c r="BM333" s="191" t="s">
        <v>4764</v>
      </c>
    </row>
    <row r="334" spans="1:65" s="2" customFormat="1" ht="10.199999999999999">
      <c r="A334" s="36"/>
      <c r="B334" s="37"/>
      <c r="C334" s="38"/>
      <c r="D334" s="193" t="s">
        <v>152</v>
      </c>
      <c r="E334" s="38"/>
      <c r="F334" s="194" t="s">
        <v>4765</v>
      </c>
      <c r="G334" s="38"/>
      <c r="H334" s="38"/>
      <c r="I334" s="195"/>
      <c r="J334" s="38"/>
      <c r="K334" s="38"/>
      <c r="L334" s="41"/>
      <c r="M334" s="196"/>
      <c r="N334" s="197"/>
      <c r="O334" s="66"/>
      <c r="P334" s="66"/>
      <c r="Q334" s="66"/>
      <c r="R334" s="66"/>
      <c r="S334" s="66"/>
      <c r="T334" s="67"/>
      <c r="U334" s="36"/>
      <c r="V334" s="36"/>
      <c r="W334" s="36"/>
      <c r="X334" s="36"/>
      <c r="Y334" s="36"/>
      <c r="Z334" s="36"/>
      <c r="AA334" s="36"/>
      <c r="AB334" s="36"/>
      <c r="AC334" s="36"/>
      <c r="AD334" s="36"/>
      <c r="AE334" s="36"/>
      <c r="AT334" s="19" t="s">
        <v>152</v>
      </c>
      <c r="AU334" s="19" t="s">
        <v>74</v>
      </c>
    </row>
    <row r="335" spans="1:65" s="2" customFormat="1" ht="24.15" customHeight="1">
      <c r="A335" s="36"/>
      <c r="B335" s="37"/>
      <c r="C335" s="180" t="s">
        <v>1431</v>
      </c>
      <c r="D335" s="180" t="s">
        <v>146</v>
      </c>
      <c r="E335" s="181" t="s">
        <v>4766</v>
      </c>
      <c r="F335" s="182" t="s">
        <v>4767</v>
      </c>
      <c r="G335" s="183" t="s">
        <v>250</v>
      </c>
      <c r="H335" s="184">
        <v>28</v>
      </c>
      <c r="I335" s="185"/>
      <c r="J335" s="186">
        <f>ROUND(I335*H335,2)</f>
        <v>0</v>
      </c>
      <c r="K335" s="182" t="s">
        <v>150</v>
      </c>
      <c r="L335" s="41"/>
      <c r="M335" s="187" t="s">
        <v>19</v>
      </c>
      <c r="N335" s="188" t="s">
        <v>40</v>
      </c>
      <c r="O335" s="66"/>
      <c r="P335" s="189">
        <f>O335*H335</f>
        <v>0</v>
      </c>
      <c r="Q335" s="189">
        <v>0</v>
      </c>
      <c r="R335" s="189">
        <f>Q335*H335</f>
        <v>0</v>
      </c>
      <c r="S335" s="189">
        <v>0</v>
      </c>
      <c r="T335" s="190">
        <f>S335*H335</f>
        <v>0</v>
      </c>
      <c r="U335" s="36"/>
      <c r="V335" s="36"/>
      <c r="W335" s="36"/>
      <c r="X335" s="36"/>
      <c r="Y335" s="36"/>
      <c r="Z335" s="36"/>
      <c r="AA335" s="36"/>
      <c r="AB335" s="36"/>
      <c r="AC335" s="36"/>
      <c r="AD335" s="36"/>
      <c r="AE335" s="36"/>
      <c r="AR335" s="191" t="s">
        <v>106</v>
      </c>
      <c r="AT335" s="191" t="s">
        <v>146</v>
      </c>
      <c r="AU335" s="191" t="s">
        <v>74</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106</v>
      </c>
      <c r="BM335" s="191" t="s">
        <v>4768</v>
      </c>
    </row>
    <row r="336" spans="1:65" s="2" customFormat="1" ht="10.199999999999999">
      <c r="A336" s="36"/>
      <c r="B336" s="37"/>
      <c r="C336" s="38"/>
      <c r="D336" s="193" t="s">
        <v>152</v>
      </c>
      <c r="E336" s="38"/>
      <c r="F336" s="194" t="s">
        <v>4769</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74</v>
      </c>
    </row>
    <row r="337" spans="1:65" s="2" customFormat="1" ht="16.5" customHeight="1">
      <c r="A337" s="36"/>
      <c r="B337" s="37"/>
      <c r="C337" s="180" t="s">
        <v>115</v>
      </c>
      <c r="D337" s="180" t="s">
        <v>146</v>
      </c>
      <c r="E337" s="181" t="s">
        <v>4770</v>
      </c>
      <c r="F337" s="182" t="s">
        <v>4771</v>
      </c>
      <c r="G337" s="183" t="s">
        <v>250</v>
      </c>
      <c r="H337" s="184">
        <v>138</v>
      </c>
      <c r="I337" s="185"/>
      <c r="J337" s="186">
        <f>ROUND(I337*H337,2)</f>
        <v>0</v>
      </c>
      <c r="K337" s="182" t="s">
        <v>150</v>
      </c>
      <c r="L337" s="41"/>
      <c r="M337" s="187" t="s">
        <v>19</v>
      </c>
      <c r="N337" s="188" t="s">
        <v>40</v>
      </c>
      <c r="O337" s="66"/>
      <c r="P337" s="189">
        <f>O337*H337</f>
        <v>0</v>
      </c>
      <c r="Q337" s="189">
        <v>0</v>
      </c>
      <c r="R337" s="189">
        <f>Q337*H337</f>
        <v>0</v>
      </c>
      <c r="S337" s="189">
        <v>0</v>
      </c>
      <c r="T337" s="190">
        <f>S337*H337</f>
        <v>0</v>
      </c>
      <c r="U337" s="36"/>
      <c r="V337" s="36"/>
      <c r="W337" s="36"/>
      <c r="X337" s="36"/>
      <c r="Y337" s="36"/>
      <c r="Z337" s="36"/>
      <c r="AA337" s="36"/>
      <c r="AB337" s="36"/>
      <c r="AC337" s="36"/>
      <c r="AD337" s="36"/>
      <c r="AE337" s="36"/>
      <c r="AR337" s="191" t="s">
        <v>106</v>
      </c>
      <c r="AT337" s="191" t="s">
        <v>146</v>
      </c>
      <c r="AU337" s="191" t="s">
        <v>74</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106</v>
      </c>
      <c r="BM337" s="191" t="s">
        <v>4772</v>
      </c>
    </row>
    <row r="338" spans="1:65" s="2" customFormat="1" ht="10.199999999999999">
      <c r="A338" s="36"/>
      <c r="B338" s="37"/>
      <c r="C338" s="38"/>
      <c r="D338" s="193" t="s">
        <v>152</v>
      </c>
      <c r="E338" s="38"/>
      <c r="F338" s="194" t="s">
        <v>4773</v>
      </c>
      <c r="G338" s="38"/>
      <c r="H338" s="38"/>
      <c r="I338" s="195"/>
      <c r="J338" s="38"/>
      <c r="K338" s="38"/>
      <c r="L338" s="41"/>
      <c r="M338" s="196"/>
      <c r="N338" s="197"/>
      <c r="O338" s="66"/>
      <c r="P338" s="66"/>
      <c r="Q338" s="66"/>
      <c r="R338" s="66"/>
      <c r="S338" s="66"/>
      <c r="T338" s="67"/>
      <c r="U338" s="36"/>
      <c r="V338" s="36"/>
      <c r="W338" s="36"/>
      <c r="X338" s="36"/>
      <c r="Y338" s="36"/>
      <c r="Z338" s="36"/>
      <c r="AA338" s="36"/>
      <c r="AB338" s="36"/>
      <c r="AC338" s="36"/>
      <c r="AD338" s="36"/>
      <c r="AE338" s="36"/>
      <c r="AT338" s="19" t="s">
        <v>152</v>
      </c>
      <c r="AU338" s="19" t="s">
        <v>74</v>
      </c>
    </row>
    <row r="339" spans="1:65" s="2" customFormat="1" ht="16.5" customHeight="1">
      <c r="A339" s="36"/>
      <c r="B339" s="37"/>
      <c r="C339" s="180" t="s">
        <v>1482</v>
      </c>
      <c r="D339" s="180" t="s">
        <v>146</v>
      </c>
      <c r="E339" s="181" t="s">
        <v>4774</v>
      </c>
      <c r="F339" s="182" t="s">
        <v>4775</v>
      </c>
      <c r="G339" s="183" t="s">
        <v>1922</v>
      </c>
      <c r="H339" s="184">
        <v>174</v>
      </c>
      <c r="I339" s="185"/>
      <c r="J339" s="186">
        <f>ROUND(I339*H339,2)</f>
        <v>0</v>
      </c>
      <c r="K339" s="182" t="s">
        <v>150</v>
      </c>
      <c r="L339" s="41"/>
      <c r="M339" s="187" t="s">
        <v>19</v>
      </c>
      <c r="N339" s="188" t="s">
        <v>40</v>
      </c>
      <c r="O339" s="66"/>
      <c r="P339" s="189">
        <f>O339*H339</f>
        <v>0</v>
      </c>
      <c r="Q339" s="189">
        <v>0</v>
      </c>
      <c r="R339" s="189">
        <f>Q339*H339</f>
        <v>0</v>
      </c>
      <c r="S339" s="189">
        <v>0</v>
      </c>
      <c r="T339" s="190">
        <f>S339*H339</f>
        <v>0</v>
      </c>
      <c r="U339" s="36"/>
      <c r="V339" s="36"/>
      <c r="W339" s="36"/>
      <c r="X339" s="36"/>
      <c r="Y339" s="36"/>
      <c r="Z339" s="36"/>
      <c r="AA339" s="36"/>
      <c r="AB339" s="36"/>
      <c r="AC339" s="36"/>
      <c r="AD339" s="36"/>
      <c r="AE339" s="36"/>
      <c r="AR339" s="191" t="s">
        <v>106</v>
      </c>
      <c r="AT339" s="191" t="s">
        <v>146</v>
      </c>
      <c r="AU339" s="191" t="s">
        <v>74</v>
      </c>
      <c r="AY339" s="19" t="s">
        <v>144</v>
      </c>
      <c r="BE339" s="192">
        <f>IF(N339="základní",J339,0)</f>
        <v>0</v>
      </c>
      <c r="BF339" s="192">
        <f>IF(N339="snížená",J339,0)</f>
        <v>0</v>
      </c>
      <c r="BG339" s="192">
        <f>IF(N339="zákl. přenesená",J339,0)</f>
        <v>0</v>
      </c>
      <c r="BH339" s="192">
        <f>IF(N339="sníž. přenesená",J339,0)</f>
        <v>0</v>
      </c>
      <c r="BI339" s="192">
        <f>IF(N339="nulová",J339,0)</f>
        <v>0</v>
      </c>
      <c r="BJ339" s="19" t="s">
        <v>74</v>
      </c>
      <c r="BK339" s="192">
        <f>ROUND(I339*H339,2)</f>
        <v>0</v>
      </c>
      <c r="BL339" s="19" t="s">
        <v>106</v>
      </c>
      <c r="BM339" s="191" t="s">
        <v>4776</v>
      </c>
    </row>
    <row r="340" spans="1:65" s="2" customFormat="1" ht="10.199999999999999">
      <c r="A340" s="36"/>
      <c r="B340" s="37"/>
      <c r="C340" s="38"/>
      <c r="D340" s="193" t="s">
        <v>152</v>
      </c>
      <c r="E340" s="38"/>
      <c r="F340" s="194" t="s">
        <v>4777</v>
      </c>
      <c r="G340" s="38"/>
      <c r="H340" s="38"/>
      <c r="I340" s="195"/>
      <c r="J340" s="38"/>
      <c r="K340" s="38"/>
      <c r="L340" s="41"/>
      <c r="M340" s="196"/>
      <c r="N340" s="197"/>
      <c r="O340" s="66"/>
      <c r="P340" s="66"/>
      <c r="Q340" s="66"/>
      <c r="R340" s="66"/>
      <c r="S340" s="66"/>
      <c r="T340" s="67"/>
      <c r="U340" s="36"/>
      <c r="V340" s="36"/>
      <c r="W340" s="36"/>
      <c r="X340" s="36"/>
      <c r="Y340" s="36"/>
      <c r="Z340" s="36"/>
      <c r="AA340" s="36"/>
      <c r="AB340" s="36"/>
      <c r="AC340" s="36"/>
      <c r="AD340" s="36"/>
      <c r="AE340" s="36"/>
      <c r="AT340" s="19" t="s">
        <v>152</v>
      </c>
      <c r="AU340" s="19" t="s">
        <v>74</v>
      </c>
    </row>
    <row r="341" spans="1:65" s="2" customFormat="1" ht="16.5" customHeight="1">
      <c r="A341" s="36"/>
      <c r="B341" s="37"/>
      <c r="C341" s="180" t="s">
        <v>1487</v>
      </c>
      <c r="D341" s="180" t="s">
        <v>146</v>
      </c>
      <c r="E341" s="181" t="s">
        <v>4778</v>
      </c>
      <c r="F341" s="182" t="s">
        <v>4779</v>
      </c>
      <c r="G341" s="183" t="s">
        <v>1922</v>
      </c>
      <c r="H341" s="184">
        <v>29</v>
      </c>
      <c r="I341" s="185"/>
      <c r="J341" s="186">
        <f>ROUND(I341*H341,2)</f>
        <v>0</v>
      </c>
      <c r="K341" s="182" t="s">
        <v>150</v>
      </c>
      <c r="L341" s="41"/>
      <c r="M341" s="187" t="s">
        <v>19</v>
      </c>
      <c r="N341" s="188" t="s">
        <v>40</v>
      </c>
      <c r="O341" s="66"/>
      <c r="P341" s="189">
        <f>O341*H341</f>
        <v>0</v>
      </c>
      <c r="Q341" s="189">
        <v>0</v>
      </c>
      <c r="R341" s="189">
        <f>Q341*H341</f>
        <v>0</v>
      </c>
      <c r="S341" s="189">
        <v>0</v>
      </c>
      <c r="T341" s="190">
        <f>S341*H341</f>
        <v>0</v>
      </c>
      <c r="U341" s="36"/>
      <c r="V341" s="36"/>
      <c r="W341" s="36"/>
      <c r="X341" s="36"/>
      <c r="Y341" s="36"/>
      <c r="Z341" s="36"/>
      <c r="AA341" s="36"/>
      <c r="AB341" s="36"/>
      <c r="AC341" s="36"/>
      <c r="AD341" s="36"/>
      <c r="AE341" s="36"/>
      <c r="AR341" s="191" t="s">
        <v>106</v>
      </c>
      <c r="AT341" s="191" t="s">
        <v>146</v>
      </c>
      <c r="AU341" s="191" t="s">
        <v>74</v>
      </c>
      <c r="AY341" s="19" t="s">
        <v>144</v>
      </c>
      <c r="BE341" s="192">
        <f>IF(N341="základní",J341,0)</f>
        <v>0</v>
      </c>
      <c r="BF341" s="192">
        <f>IF(N341="snížená",J341,0)</f>
        <v>0</v>
      </c>
      <c r="BG341" s="192">
        <f>IF(N341="zákl. přenesená",J341,0)</f>
        <v>0</v>
      </c>
      <c r="BH341" s="192">
        <f>IF(N341="sníž. přenesená",J341,0)</f>
        <v>0</v>
      </c>
      <c r="BI341" s="192">
        <f>IF(N341="nulová",J341,0)</f>
        <v>0</v>
      </c>
      <c r="BJ341" s="19" t="s">
        <v>74</v>
      </c>
      <c r="BK341" s="192">
        <f>ROUND(I341*H341,2)</f>
        <v>0</v>
      </c>
      <c r="BL341" s="19" t="s">
        <v>106</v>
      </c>
      <c r="BM341" s="191" t="s">
        <v>4780</v>
      </c>
    </row>
    <row r="342" spans="1:65" s="2" customFormat="1" ht="10.199999999999999">
      <c r="A342" s="36"/>
      <c r="B342" s="37"/>
      <c r="C342" s="38"/>
      <c r="D342" s="193" t="s">
        <v>152</v>
      </c>
      <c r="E342" s="38"/>
      <c r="F342" s="194" t="s">
        <v>4781</v>
      </c>
      <c r="G342" s="38"/>
      <c r="H342" s="38"/>
      <c r="I342" s="195"/>
      <c r="J342" s="38"/>
      <c r="K342" s="38"/>
      <c r="L342" s="41"/>
      <c r="M342" s="196"/>
      <c r="N342" s="197"/>
      <c r="O342" s="66"/>
      <c r="P342" s="66"/>
      <c r="Q342" s="66"/>
      <c r="R342" s="66"/>
      <c r="S342" s="66"/>
      <c r="T342" s="67"/>
      <c r="U342" s="36"/>
      <c r="V342" s="36"/>
      <c r="W342" s="36"/>
      <c r="X342" s="36"/>
      <c r="Y342" s="36"/>
      <c r="Z342" s="36"/>
      <c r="AA342" s="36"/>
      <c r="AB342" s="36"/>
      <c r="AC342" s="36"/>
      <c r="AD342" s="36"/>
      <c r="AE342" s="36"/>
      <c r="AT342" s="19" t="s">
        <v>152</v>
      </c>
      <c r="AU342" s="19" t="s">
        <v>74</v>
      </c>
    </row>
    <row r="343" spans="1:65" s="2" customFormat="1" ht="16.5" customHeight="1">
      <c r="A343" s="36"/>
      <c r="B343" s="37"/>
      <c r="C343" s="180" t="s">
        <v>1475</v>
      </c>
      <c r="D343" s="180" t="s">
        <v>146</v>
      </c>
      <c r="E343" s="181" t="s">
        <v>4782</v>
      </c>
      <c r="F343" s="182" t="s">
        <v>4783</v>
      </c>
      <c r="G343" s="183" t="s">
        <v>1922</v>
      </c>
      <c r="H343" s="184">
        <v>5</v>
      </c>
      <c r="I343" s="185"/>
      <c r="J343" s="186">
        <f>ROUND(I343*H343,2)</f>
        <v>0</v>
      </c>
      <c r="K343" s="182" t="s">
        <v>150</v>
      </c>
      <c r="L343" s="41"/>
      <c r="M343" s="187" t="s">
        <v>19</v>
      </c>
      <c r="N343" s="188" t="s">
        <v>40</v>
      </c>
      <c r="O343" s="66"/>
      <c r="P343" s="189">
        <f>O343*H343</f>
        <v>0</v>
      </c>
      <c r="Q343" s="189">
        <v>0</v>
      </c>
      <c r="R343" s="189">
        <f>Q343*H343</f>
        <v>0</v>
      </c>
      <c r="S343" s="189">
        <v>0</v>
      </c>
      <c r="T343" s="190">
        <f>S343*H343</f>
        <v>0</v>
      </c>
      <c r="U343" s="36"/>
      <c r="V343" s="36"/>
      <c r="W343" s="36"/>
      <c r="X343" s="36"/>
      <c r="Y343" s="36"/>
      <c r="Z343" s="36"/>
      <c r="AA343" s="36"/>
      <c r="AB343" s="36"/>
      <c r="AC343" s="36"/>
      <c r="AD343" s="36"/>
      <c r="AE343" s="36"/>
      <c r="AR343" s="191" t="s">
        <v>106</v>
      </c>
      <c r="AT343" s="191" t="s">
        <v>146</v>
      </c>
      <c r="AU343" s="191" t="s">
        <v>74</v>
      </c>
      <c r="AY343" s="19" t="s">
        <v>144</v>
      </c>
      <c r="BE343" s="192">
        <f>IF(N343="základní",J343,0)</f>
        <v>0</v>
      </c>
      <c r="BF343" s="192">
        <f>IF(N343="snížená",J343,0)</f>
        <v>0</v>
      </c>
      <c r="BG343" s="192">
        <f>IF(N343="zákl. přenesená",J343,0)</f>
        <v>0</v>
      </c>
      <c r="BH343" s="192">
        <f>IF(N343="sníž. přenesená",J343,0)</f>
        <v>0</v>
      </c>
      <c r="BI343" s="192">
        <f>IF(N343="nulová",J343,0)</f>
        <v>0</v>
      </c>
      <c r="BJ343" s="19" t="s">
        <v>74</v>
      </c>
      <c r="BK343" s="192">
        <f>ROUND(I343*H343,2)</f>
        <v>0</v>
      </c>
      <c r="BL343" s="19" t="s">
        <v>106</v>
      </c>
      <c r="BM343" s="191" t="s">
        <v>4784</v>
      </c>
    </row>
    <row r="344" spans="1:65" s="2" customFormat="1" ht="10.199999999999999">
      <c r="A344" s="36"/>
      <c r="B344" s="37"/>
      <c r="C344" s="38"/>
      <c r="D344" s="193" t="s">
        <v>152</v>
      </c>
      <c r="E344" s="38"/>
      <c r="F344" s="194" t="s">
        <v>4785</v>
      </c>
      <c r="G344" s="38"/>
      <c r="H344" s="38"/>
      <c r="I344" s="195"/>
      <c r="J344" s="38"/>
      <c r="K344" s="38"/>
      <c r="L344" s="41"/>
      <c r="M344" s="196"/>
      <c r="N344" s="197"/>
      <c r="O344" s="66"/>
      <c r="P344" s="66"/>
      <c r="Q344" s="66"/>
      <c r="R344" s="66"/>
      <c r="S344" s="66"/>
      <c r="T344" s="67"/>
      <c r="U344" s="36"/>
      <c r="V344" s="36"/>
      <c r="W344" s="36"/>
      <c r="X344" s="36"/>
      <c r="Y344" s="36"/>
      <c r="Z344" s="36"/>
      <c r="AA344" s="36"/>
      <c r="AB344" s="36"/>
      <c r="AC344" s="36"/>
      <c r="AD344" s="36"/>
      <c r="AE344" s="36"/>
      <c r="AT344" s="19" t="s">
        <v>152</v>
      </c>
      <c r="AU344" s="19" t="s">
        <v>74</v>
      </c>
    </row>
    <row r="345" spans="1:65" s="2" customFormat="1" ht="16.5" customHeight="1">
      <c r="A345" s="36"/>
      <c r="B345" s="37"/>
      <c r="C345" s="180" t="s">
        <v>1492</v>
      </c>
      <c r="D345" s="180" t="s">
        <v>146</v>
      </c>
      <c r="E345" s="181" t="s">
        <v>4786</v>
      </c>
      <c r="F345" s="182" t="s">
        <v>4787</v>
      </c>
      <c r="G345" s="183" t="s">
        <v>1922</v>
      </c>
      <c r="H345" s="184">
        <v>5</v>
      </c>
      <c r="I345" s="185"/>
      <c r="J345" s="186">
        <f>ROUND(I345*H345,2)</f>
        <v>0</v>
      </c>
      <c r="K345" s="182" t="s">
        <v>150</v>
      </c>
      <c r="L345" s="41"/>
      <c r="M345" s="187" t="s">
        <v>19</v>
      </c>
      <c r="N345" s="188" t="s">
        <v>40</v>
      </c>
      <c r="O345" s="66"/>
      <c r="P345" s="189">
        <f>O345*H345</f>
        <v>0</v>
      </c>
      <c r="Q345" s="189">
        <v>0</v>
      </c>
      <c r="R345" s="189">
        <f>Q345*H345</f>
        <v>0</v>
      </c>
      <c r="S345" s="189">
        <v>0</v>
      </c>
      <c r="T345" s="190">
        <f>S345*H345</f>
        <v>0</v>
      </c>
      <c r="U345" s="36"/>
      <c r="V345" s="36"/>
      <c r="W345" s="36"/>
      <c r="X345" s="36"/>
      <c r="Y345" s="36"/>
      <c r="Z345" s="36"/>
      <c r="AA345" s="36"/>
      <c r="AB345" s="36"/>
      <c r="AC345" s="36"/>
      <c r="AD345" s="36"/>
      <c r="AE345" s="36"/>
      <c r="AR345" s="191" t="s">
        <v>106</v>
      </c>
      <c r="AT345" s="191" t="s">
        <v>146</v>
      </c>
      <c r="AU345" s="191" t="s">
        <v>74</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106</v>
      </c>
      <c r="BM345" s="191" t="s">
        <v>4788</v>
      </c>
    </row>
    <row r="346" spans="1:65" s="2" customFormat="1" ht="10.199999999999999">
      <c r="A346" s="36"/>
      <c r="B346" s="37"/>
      <c r="C346" s="38"/>
      <c r="D346" s="193" t="s">
        <v>152</v>
      </c>
      <c r="E346" s="38"/>
      <c r="F346" s="194" t="s">
        <v>4789</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74</v>
      </c>
    </row>
    <row r="347" spans="1:65" s="2" customFormat="1" ht="19.2">
      <c r="A347" s="36"/>
      <c r="B347" s="37"/>
      <c r="C347" s="38"/>
      <c r="D347" s="200" t="s">
        <v>4335</v>
      </c>
      <c r="E347" s="38"/>
      <c r="F347" s="261" t="s">
        <v>4426</v>
      </c>
      <c r="G347" s="38"/>
      <c r="H347" s="38"/>
      <c r="I347" s="195"/>
      <c r="J347" s="38"/>
      <c r="K347" s="38"/>
      <c r="L347" s="41"/>
      <c r="M347" s="196"/>
      <c r="N347" s="197"/>
      <c r="O347" s="66"/>
      <c r="P347" s="66"/>
      <c r="Q347" s="66"/>
      <c r="R347" s="66"/>
      <c r="S347" s="66"/>
      <c r="T347" s="67"/>
      <c r="U347" s="36"/>
      <c r="V347" s="36"/>
      <c r="W347" s="36"/>
      <c r="X347" s="36"/>
      <c r="Y347" s="36"/>
      <c r="Z347" s="36"/>
      <c r="AA347" s="36"/>
      <c r="AB347" s="36"/>
      <c r="AC347" s="36"/>
      <c r="AD347" s="36"/>
      <c r="AE347" s="36"/>
      <c r="AT347" s="19" t="s">
        <v>4335</v>
      </c>
      <c r="AU347" s="19" t="s">
        <v>74</v>
      </c>
    </row>
    <row r="348" spans="1:65" s="2" customFormat="1" ht="16.5" customHeight="1">
      <c r="A348" s="36"/>
      <c r="B348" s="37"/>
      <c r="C348" s="180" t="s">
        <v>866</v>
      </c>
      <c r="D348" s="180" t="s">
        <v>146</v>
      </c>
      <c r="E348" s="181" t="s">
        <v>4790</v>
      </c>
      <c r="F348" s="182" t="s">
        <v>4791</v>
      </c>
      <c r="G348" s="183" t="s">
        <v>1922</v>
      </c>
      <c r="H348" s="184">
        <v>6</v>
      </c>
      <c r="I348" s="185"/>
      <c r="J348" s="186">
        <f>ROUND(I348*H348,2)</f>
        <v>0</v>
      </c>
      <c r="K348" s="182" t="s">
        <v>150</v>
      </c>
      <c r="L348" s="41"/>
      <c r="M348" s="187" t="s">
        <v>19</v>
      </c>
      <c r="N348" s="188" t="s">
        <v>40</v>
      </c>
      <c r="O348" s="66"/>
      <c r="P348" s="189">
        <f>O348*H348</f>
        <v>0</v>
      </c>
      <c r="Q348" s="189">
        <v>0</v>
      </c>
      <c r="R348" s="189">
        <f>Q348*H348</f>
        <v>0</v>
      </c>
      <c r="S348" s="189">
        <v>0</v>
      </c>
      <c r="T348" s="190">
        <f>S348*H348</f>
        <v>0</v>
      </c>
      <c r="U348" s="36"/>
      <c r="V348" s="36"/>
      <c r="W348" s="36"/>
      <c r="X348" s="36"/>
      <c r="Y348" s="36"/>
      <c r="Z348" s="36"/>
      <c r="AA348" s="36"/>
      <c r="AB348" s="36"/>
      <c r="AC348" s="36"/>
      <c r="AD348" s="36"/>
      <c r="AE348" s="36"/>
      <c r="AR348" s="191" t="s">
        <v>106</v>
      </c>
      <c r="AT348" s="191" t="s">
        <v>146</v>
      </c>
      <c r="AU348" s="191" t="s">
        <v>74</v>
      </c>
      <c r="AY348" s="19" t="s">
        <v>144</v>
      </c>
      <c r="BE348" s="192">
        <f>IF(N348="základní",J348,0)</f>
        <v>0</v>
      </c>
      <c r="BF348" s="192">
        <f>IF(N348="snížená",J348,0)</f>
        <v>0</v>
      </c>
      <c r="BG348" s="192">
        <f>IF(N348="zákl. přenesená",J348,0)</f>
        <v>0</v>
      </c>
      <c r="BH348" s="192">
        <f>IF(N348="sníž. přenesená",J348,0)</f>
        <v>0</v>
      </c>
      <c r="BI348" s="192">
        <f>IF(N348="nulová",J348,0)</f>
        <v>0</v>
      </c>
      <c r="BJ348" s="19" t="s">
        <v>74</v>
      </c>
      <c r="BK348" s="192">
        <f>ROUND(I348*H348,2)</f>
        <v>0</v>
      </c>
      <c r="BL348" s="19" t="s">
        <v>106</v>
      </c>
      <c r="BM348" s="191" t="s">
        <v>4792</v>
      </c>
    </row>
    <row r="349" spans="1:65" s="2" customFormat="1" ht="10.199999999999999">
      <c r="A349" s="36"/>
      <c r="B349" s="37"/>
      <c r="C349" s="38"/>
      <c r="D349" s="193" t="s">
        <v>152</v>
      </c>
      <c r="E349" s="38"/>
      <c r="F349" s="194" t="s">
        <v>4793</v>
      </c>
      <c r="G349" s="38"/>
      <c r="H349" s="38"/>
      <c r="I349" s="195"/>
      <c r="J349" s="38"/>
      <c r="K349" s="38"/>
      <c r="L349" s="41"/>
      <c r="M349" s="196"/>
      <c r="N349" s="197"/>
      <c r="O349" s="66"/>
      <c r="P349" s="66"/>
      <c r="Q349" s="66"/>
      <c r="R349" s="66"/>
      <c r="S349" s="66"/>
      <c r="T349" s="67"/>
      <c r="U349" s="36"/>
      <c r="V349" s="36"/>
      <c r="W349" s="36"/>
      <c r="X349" s="36"/>
      <c r="Y349" s="36"/>
      <c r="Z349" s="36"/>
      <c r="AA349" s="36"/>
      <c r="AB349" s="36"/>
      <c r="AC349" s="36"/>
      <c r="AD349" s="36"/>
      <c r="AE349" s="36"/>
      <c r="AT349" s="19" t="s">
        <v>152</v>
      </c>
      <c r="AU349" s="19" t="s">
        <v>74</v>
      </c>
    </row>
    <row r="350" spans="1:65" s="12" customFormat="1" ht="25.95" customHeight="1">
      <c r="B350" s="164"/>
      <c r="C350" s="165"/>
      <c r="D350" s="166" t="s">
        <v>68</v>
      </c>
      <c r="E350" s="167" t="s">
        <v>4794</v>
      </c>
      <c r="F350" s="167" t="s">
        <v>4795</v>
      </c>
      <c r="G350" s="165"/>
      <c r="H350" s="165"/>
      <c r="I350" s="168"/>
      <c r="J350" s="169">
        <f>BK350</f>
        <v>0</v>
      </c>
      <c r="K350" s="165"/>
      <c r="L350" s="170"/>
      <c r="M350" s="171"/>
      <c r="N350" s="172"/>
      <c r="O350" s="172"/>
      <c r="P350" s="173">
        <f>SUM(P351:P358)</f>
        <v>0</v>
      </c>
      <c r="Q350" s="172"/>
      <c r="R350" s="173">
        <f>SUM(R351:R358)</f>
        <v>0</v>
      </c>
      <c r="S350" s="172"/>
      <c r="T350" s="174">
        <f>SUM(T351:T358)</f>
        <v>0</v>
      </c>
      <c r="AR350" s="175" t="s">
        <v>74</v>
      </c>
      <c r="AT350" s="176" t="s">
        <v>68</v>
      </c>
      <c r="AU350" s="176" t="s">
        <v>69</v>
      </c>
      <c r="AY350" s="175" t="s">
        <v>144</v>
      </c>
      <c r="BK350" s="177">
        <f>SUM(BK351:BK358)</f>
        <v>0</v>
      </c>
    </row>
    <row r="351" spans="1:65" s="2" customFormat="1" ht="16.5" customHeight="1">
      <c r="A351" s="36"/>
      <c r="B351" s="37"/>
      <c r="C351" s="180" t="s">
        <v>816</v>
      </c>
      <c r="D351" s="180" t="s">
        <v>146</v>
      </c>
      <c r="E351" s="181" t="s">
        <v>4796</v>
      </c>
      <c r="F351" s="182" t="s">
        <v>4797</v>
      </c>
      <c r="G351" s="183" t="s">
        <v>1916</v>
      </c>
      <c r="H351" s="184">
        <v>1</v>
      </c>
      <c r="I351" s="185"/>
      <c r="J351" s="186">
        <f t="shared" ref="J351:J358" si="50">ROUND(I351*H351,2)</f>
        <v>0</v>
      </c>
      <c r="K351" s="182" t="s">
        <v>4334</v>
      </c>
      <c r="L351" s="41"/>
      <c r="M351" s="187" t="s">
        <v>19</v>
      </c>
      <c r="N351" s="188" t="s">
        <v>40</v>
      </c>
      <c r="O351" s="66"/>
      <c r="P351" s="189">
        <f t="shared" ref="P351:P358" si="51">O351*H351</f>
        <v>0</v>
      </c>
      <c r="Q351" s="189">
        <v>0</v>
      </c>
      <c r="R351" s="189">
        <f t="shared" ref="R351:R358" si="52">Q351*H351</f>
        <v>0</v>
      </c>
      <c r="S351" s="189">
        <v>0</v>
      </c>
      <c r="T351" s="190">
        <f t="shared" ref="T351:T358" si="53">S351*H351</f>
        <v>0</v>
      </c>
      <c r="U351" s="36"/>
      <c r="V351" s="36"/>
      <c r="W351" s="36"/>
      <c r="X351" s="36"/>
      <c r="Y351" s="36"/>
      <c r="Z351" s="36"/>
      <c r="AA351" s="36"/>
      <c r="AB351" s="36"/>
      <c r="AC351" s="36"/>
      <c r="AD351" s="36"/>
      <c r="AE351" s="36"/>
      <c r="AR351" s="191" t="s">
        <v>106</v>
      </c>
      <c r="AT351" s="191" t="s">
        <v>146</v>
      </c>
      <c r="AU351" s="191" t="s">
        <v>74</v>
      </c>
      <c r="AY351" s="19" t="s">
        <v>144</v>
      </c>
      <c r="BE351" s="192">
        <f t="shared" ref="BE351:BE358" si="54">IF(N351="základní",J351,0)</f>
        <v>0</v>
      </c>
      <c r="BF351" s="192">
        <f t="shared" ref="BF351:BF358" si="55">IF(N351="snížená",J351,0)</f>
        <v>0</v>
      </c>
      <c r="BG351" s="192">
        <f t="shared" ref="BG351:BG358" si="56">IF(N351="zákl. přenesená",J351,0)</f>
        <v>0</v>
      </c>
      <c r="BH351" s="192">
        <f t="shared" ref="BH351:BH358" si="57">IF(N351="sníž. přenesená",J351,0)</f>
        <v>0</v>
      </c>
      <c r="BI351" s="192">
        <f t="shared" ref="BI351:BI358" si="58">IF(N351="nulová",J351,0)</f>
        <v>0</v>
      </c>
      <c r="BJ351" s="19" t="s">
        <v>74</v>
      </c>
      <c r="BK351" s="192">
        <f t="shared" ref="BK351:BK358" si="59">ROUND(I351*H351,2)</f>
        <v>0</v>
      </c>
      <c r="BL351" s="19" t="s">
        <v>106</v>
      </c>
      <c r="BM351" s="191" t="s">
        <v>4798</v>
      </c>
    </row>
    <row r="352" spans="1:65" s="2" customFormat="1" ht="16.5" customHeight="1">
      <c r="A352" s="36"/>
      <c r="B352" s="37"/>
      <c r="C352" s="180" t="s">
        <v>822</v>
      </c>
      <c r="D352" s="180" t="s">
        <v>146</v>
      </c>
      <c r="E352" s="181" t="s">
        <v>4799</v>
      </c>
      <c r="F352" s="182" t="s">
        <v>4800</v>
      </c>
      <c r="G352" s="183" t="s">
        <v>1916</v>
      </c>
      <c r="H352" s="184">
        <v>1</v>
      </c>
      <c r="I352" s="185"/>
      <c r="J352" s="186">
        <f t="shared" si="50"/>
        <v>0</v>
      </c>
      <c r="K352" s="182" t="s">
        <v>4334</v>
      </c>
      <c r="L352" s="41"/>
      <c r="M352" s="187" t="s">
        <v>19</v>
      </c>
      <c r="N352" s="188" t="s">
        <v>40</v>
      </c>
      <c r="O352" s="66"/>
      <c r="P352" s="189">
        <f t="shared" si="51"/>
        <v>0</v>
      </c>
      <c r="Q352" s="189">
        <v>0</v>
      </c>
      <c r="R352" s="189">
        <f t="shared" si="52"/>
        <v>0</v>
      </c>
      <c r="S352" s="189">
        <v>0</v>
      </c>
      <c r="T352" s="190">
        <f t="shared" si="53"/>
        <v>0</v>
      </c>
      <c r="U352" s="36"/>
      <c r="V352" s="36"/>
      <c r="W352" s="36"/>
      <c r="X352" s="36"/>
      <c r="Y352" s="36"/>
      <c r="Z352" s="36"/>
      <c r="AA352" s="36"/>
      <c r="AB352" s="36"/>
      <c r="AC352" s="36"/>
      <c r="AD352" s="36"/>
      <c r="AE352" s="36"/>
      <c r="AR352" s="191" t="s">
        <v>106</v>
      </c>
      <c r="AT352" s="191" t="s">
        <v>146</v>
      </c>
      <c r="AU352" s="191" t="s">
        <v>74</v>
      </c>
      <c r="AY352" s="19" t="s">
        <v>144</v>
      </c>
      <c r="BE352" s="192">
        <f t="shared" si="54"/>
        <v>0</v>
      </c>
      <c r="BF352" s="192">
        <f t="shared" si="55"/>
        <v>0</v>
      </c>
      <c r="BG352" s="192">
        <f t="shared" si="56"/>
        <v>0</v>
      </c>
      <c r="BH352" s="192">
        <f t="shared" si="57"/>
        <v>0</v>
      </c>
      <c r="BI352" s="192">
        <f t="shared" si="58"/>
        <v>0</v>
      </c>
      <c r="BJ352" s="19" t="s">
        <v>74</v>
      </c>
      <c r="BK352" s="192">
        <f t="shared" si="59"/>
        <v>0</v>
      </c>
      <c r="BL352" s="19" t="s">
        <v>106</v>
      </c>
      <c r="BM352" s="191" t="s">
        <v>4801</v>
      </c>
    </row>
    <row r="353" spans="1:65" s="2" customFormat="1" ht="16.5" customHeight="1">
      <c r="A353" s="36"/>
      <c r="B353" s="37"/>
      <c r="C353" s="180" t="s">
        <v>828</v>
      </c>
      <c r="D353" s="180" t="s">
        <v>146</v>
      </c>
      <c r="E353" s="181" t="s">
        <v>4802</v>
      </c>
      <c r="F353" s="182" t="s">
        <v>4803</v>
      </c>
      <c r="G353" s="183" t="s">
        <v>1916</v>
      </c>
      <c r="H353" s="184">
        <v>1</v>
      </c>
      <c r="I353" s="185"/>
      <c r="J353" s="186">
        <f t="shared" si="50"/>
        <v>0</v>
      </c>
      <c r="K353" s="182" t="s">
        <v>4334</v>
      </c>
      <c r="L353" s="41"/>
      <c r="M353" s="187" t="s">
        <v>19</v>
      </c>
      <c r="N353" s="188" t="s">
        <v>40</v>
      </c>
      <c r="O353" s="66"/>
      <c r="P353" s="189">
        <f t="shared" si="51"/>
        <v>0</v>
      </c>
      <c r="Q353" s="189">
        <v>0</v>
      </c>
      <c r="R353" s="189">
        <f t="shared" si="52"/>
        <v>0</v>
      </c>
      <c r="S353" s="189">
        <v>0</v>
      </c>
      <c r="T353" s="190">
        <f t="shared" si="53"/>
        <v>0</v>
      </c>
      <c r="U353" s="36"/>
      <c r="V353" s="36"/>
      <c r="W353" s="36"/>
      <c r="X353" s="36"/>
      <c r="Y353" s="36"/>
      <c r="Z353" s="36"/>
      <c r="AA353" s="36"/>
      <c r="AB353" s="36"/>
      <c r="AC353" s="36"/>
      <c r="AD353" s="36"/>
      <c r="AE353" s="36"/>
      <c r="AR353" s="191" t="s">
        <v>106</v>
      </c>
      <c r="AT353" s="191" t="s">
        <v>146</v>
      </c>
      <c r="AU353" s="191" t="s">
        <v>74</v>
      </c>
      <c r="AY353" s="19" t="s">
        <v>144</v>
      </c>
      <c r="BE353" s="192">
        <f t="shared" si="54"/>
        <v>0</v>
      </c>
      <c r="BF353" s="192">
        <f t="shared" si="55"/>
        <v>0</v>
      </c>
      <c r="BG353" s="192">
        <f t="shared" si="56"/>
        <v>0</v>
      </c>
      <c r="BH353" s="192">
        <f t="shared" si="57"/>
        <v>0</v>
      </c>
      <c r="BI353" s="192">
        <f t="shared" si="58"/>
        <v>0</v>
      </c>
      <c r="BJ353" s="19" t="s">
        <v>74</v>
      </c>
      <c r="BK353" s="192">
        <f t="shared" si="59"/>
        <v>0</v>
      </c>
      <c r="BL353" s="19" t="s">
        <v>106</v>
      </c>
      <c r="BM353" s="191" t="s">
        <v>4804</v>
      </c>
    </row>
    <row r="354" spans="1:65" s="2" customFormat="1" ht="16.5" customHeight="1">
      <c r="A354" s="36"/>
      <c r="B354" s="37"/>
      <c r="C354" s="180" t="s">
        <v>836</v>
      </c>
      <c r="D354" s="180" t="s">
        <v>146</v>
      </c>
      <c r="E354" s="181" t="s">
        <v>4805</v>
      </c>
      <c r="F354" s="182" t="s">
        <v>4806</v>
      </c>
      <c r="G354" s="183" t="s">
        <v>1916</v>
      </c>
      <c r="H354" s="184">
        <v>1</v>
      </c>
      <c r="I354" s="185"/>
      <c r="J354" s="186">
        <f t="shared" si="50"/>
        <v>0</v>
      </c>
      <c r="K354" s="182" t="s">
        <v>4334</v>
      </c>
      <c r="L354" s="41"/>
      <c r="M354" s="187" t="s">
        <v>19</v>
      </c>
      <c r="N354" s="188" t="s">
        <v>40</v>
      </c>
      <c r="O354" s="66"/>
      <c r="P354" s="189">
        <f t="shared" si="51"/>
        <v>0</v>
      </c>
      <c r="Q354" s="189">
        <v>0</v>
      </c>
      <c r="R354" s="189">
        <f t="shared" si="52"/>
        <v>0</v>
      </c>
      <c r="S354" s="189">
        <v>0</v>
      </c>
      <c r="T354" s="190">
        <f t="shared" si="53"/>
        <v>0</v>
      </c>
      <c r="U354" s="36"/>
      <c r="V354" s="36"/>
      <c r="W354" s="36"/>
      <c r="X354" s="36"/>
      <c r="Y354" s="36"/>
      <c r="Z354" s="36"/>
      <c r="AA354" s="36"/>
      <c r="AB354" s="36"/>
      <c r="AC354" s="36"/>
      <c r="AD354" s="36"/>
      <c r="AE354" s="36"/>
      <c r="AR354" s="191" t="s">
        <v>106</v>
      </c>
      <c r="AT354" s="191" t="s">
        <v>146</v>
      </c>
      <c r="AU354" s="191" t="s">
        <v>74</v>
      </c>
      <c r="AY354" s="19" t="s">
        <v>144</v>
      </c>
      <c r="BE354" s="192">
        <f t="shared" si="54"/>
        <v>0</v>
      </c>
      <c r="BF354" s="192">
        <f t="shared" si="55"/>
        <v>0</v>
      </c>
      <c r="BG354" s="192">
        <f t="shared" si="56"/>
        <v>0</v>
      </c>
      <c r="BH354" s="192">
        <f t="shared" si="57"/>
        <v>0</v>
      </c>
      <c r="BI354" s="192">
        <f t="shared" si="58"/>
        <v>0</v>
      </c>
      <c r="BJ354" s="19" t="s">
        <v>74</v>
      </c>
      <c r="BK354" s="192">
        <f t="shared" si="59"/>
        <v>0</v>
      </c>
      <c r="BL354" s="19" t="s">
        <v>106</v>
      </c>
      <c r="BM354" s="191" t="s">
        <v>4807</v>
      </c>
    </row>
    <row r="355" spans="1:65" s="2" customFormat="1" ht="16.5" customHeight="1">
      <c r="A355" s="36"/>
      <c r="B355" s="37"/>
      <c r="C355" s="180" t="s">
        <v>843</v>
      </c>
      <c r="D355" s="180" t="s">
        <v>146</v>
      </c>
      <c r="E355" s="181" t="s">
        <v>4808</v>
      </c>
      <c r="F355" s="182" t="s">
        <v>4809</v>
      </c>
      <c r="G355" s="183" t="s">
        <v>1916</v>
      </c>
      <c r="H355" s="184">
        <v>1</v>
      </c>
      <c r="I355" s="185"/>
      <c r="J355" s="186">
        <f t="shared" si="50"/>
        <v>0</v>
      </c>
      <c r="K355" s="182" t="s">
        <v>4334</v>
      </c>
      <c r="L355" s="41"/>
      <c r="M355" s="187" t="s">
        <v>19</v>
      </c>
      <c r="N355" s="188" t="s">
        <v>40</v>
      </c>
      <c r="O355" s="66"/>
      <c r="P355" s="189">
        <f t="shared" si="51"/>
        <v>0</v>
      </c>
      <c r="Q355" s="189">
        <v>0</v>
      </c>
      <c r="R355" s="189">
        <f t="shared" si="52"/>
        <v>0</v>
      </c>
      <c r="S355" s="189">
        <v>0</v>
      </c>
      <c r="T355" s="190">
        <f t="shared" si="53"/>
        <v>0</v>
      </c>
      <c r="U355" s="36"/>
      <c r="V355" s="36"/>
      <c r="W355" s="36"/>
      <c r="X355" s="36"/>
      <c r="Y355" s="36"/>
      <c r="Z355" s="36"/>
      <c r="AA355" s="36"/>
      <c r="AB355" s="36"/>
      <c r="AC355" s="36"/>
      <c r="AD355" s="36"/>
      <c r="AE355" s="36"/>
      <c r="AR355" s="191" t="s">
        <v>106</v>
      </c>
      <c r="AT355" s="191" t="s">
        <v>146</v>
      </c>
      <c r="AU355" s="191" t="s">
        <v>74</v>
      </c>
      <c r="AY355" s="19" t="s">
        <v>144</v>
      </c>
      <c r="BE355" s="192">
        <f t="shared" si="54"/>
        <v>0</v>
      </c>
      <c r="BF355" s="192">
        <f t="shared" si="55"/>
        <v>0</v>
      </c>
      <c r="BG355" s="192">
        <f t="shared" si="56"/>
        <v>0</v>
      </c>
      <c r="BH355" s="192">
        <f t="shared" si="57"/>
        <v>0</v>
      </c>
      <c r="BI355" s="192">
        <f t="shared" si="58"/>
        <v>0</v>
      </c>
      <c r="BJ355" s="19" t="s">
        <v>74</v>
      </c>
      <c r="BK355" s="192">
        <f t="shared" si="59"/>
        <v>0</v>
      </c>
      <c r="BL355" s="19" t="s">
        <v>106</v>
      </c>
      <c r="BM355" s="191" t="s">
        <v>4810</v>
      </c>
    </row>
    <row r="356" spans="1:65" s="2" customFormat="1" ht="16.5" customHeight="1">
      <c r="A356" s="36"/>
      <c r="B356" s="37"/>
      <c r="C356" s="180" t="s">
        <v>852</v>
      </c>
      <c r="D356" s="180" t="s">
        <v>146</v>
      </c>
      <c r="E356" s="181" t="s">
        <v>4811</v>
      </c>
      <c r="F356" s="182" t="s">
        <v>4812</v>
      </c>
      <c r="G356" s="183" t="s">
        <v>1916</v>
      </c>
      <c r="H356" s="184">
        <v>1</v>
      </c>
      <c r="I356" s="185"/>
      <c r="J356" s="186">
        <f t="shared" si="50"/>
        <v>0</v>
      </c>
      <c r="K356" s="182" t="s">
        <v>4334</v>
      </c>
      <c r="L356" s="41"/>
      <c r="M356" s="187" t="s">
        <v>19</v>
      </c>
      <c r="N356" s="188" t="s">
        <v>40</v>
      </c>
      <c r="O356" s="66"/>
      <c r="P356" s="189">
        <f t="shared" si="51"/>
        <v>0</v>
      </c>
      <c r="Q356" s="189">
        <v>0</v>
      </c>
      <c r="R356" s="189">
        <f t="shared" si="52"/>
        <v>0</v>
      </c>
      <c r="S356" s="189">
        <v>0</v>
      </c>
      <c r="T356" s="190">
        <f t="shared" si="53"/>
        <v>0</v>
      </c>
      <c r="U356" s="36"/>
      <c r="V356" s="36"/>
      <c r="W356" s="36"/>
      <c r="X356" s="36"/>
      <c r="Y356" s="36"/>
      <c r="Z356" s="36"/>
      <c r="AA356" s="36"/>
      <c r="AB356" s="36"/>
      <c r="AC356" s="36"/>
      <c r="AD356" s="36"/>
      <c r="AE356" s="36"/>
      <c r="AR356" s="191" t="s">
        <v>106</v>
      </c>
      <c r="AT356" s="191" t="s">
        <v>146</v>
      </c>
      <c r="AU356" s="191" t="s">
        <v>74</v>
      </c>
      <c r="AY356" s="19" t="s">
        <v>144</v>
      </c>
      <c r="BE356" s="192">
        <f t="shared" si="54"/>
        <v>0</v>
      </c>
      <c r="BF356" s="192">
        <f t="shared" si="55"/>
        <v>0</v>
      </c>
      <c r="BG356" s="192">
        <f t="shared" si="56"/>
        <v>0</v>
      </c>
      <c r="BH356" s="192">
        <f t="shared" si="57"/>
        <v>0</v>
      </c>
      <c r="BI356" s="192">
        <f t="shared" si="58"/>
        <v>0</v>
      </c>
      <c r="BJ356" s="19" t="s">
        <v>74</v>
      </c>
      <c r="BK356" s="192">
        <f t="shared" si="59"/>
        <v>0</v>
      </c>
      <c r="BL356" s="19" t="s">
        <v>106</v>
      </c>
      <c r="BM356" s="191" t="s">
        <v>4813</v>
      </c>
    </row>
    <row r="357" spans="1:65" s="2" customFormat="1" ht="16.5" customHeight="1">
      <c r="A357" s="36"/>
      <c r="B357" s="37"/>
      <c r="C357" s="180" t="s">
        <v>873</v>
      </c>
      <c r="D357" s="180" t="s">
        <v>146</v>
      </c>
      <c r="E357" s="181" t="s">
        <v>4814</v>
      </c>
      <c r="F357" s="182" t="s">
        <v>4815</v>
      </c>
      <c r="G357" s="183" t="s">
        <v>1916</v>
      </c>
      <c r="H357" s="184">
        <v>1</v>
      </c>
      <c r="I357" s="185"/>
      <c r="J357" s="186">
        <f t="shared" si="50"/>
        <v>0</v>
      </c>
      <c r="K357" s="182" t="s">
        <v>4334</v>
      </c>
      <c r="L357" s="41"/>
      <c r="M357" s="187" t="s">
        <v>19</v>
      </c>
      <c r="N357" s="188" t="s">
        <v>40</v>
      </c>
      <c r="O357" s="66"/>
      <c r="P357" s="189">
        <f t="shared" si="51"/>
        <v>0</v>
      </c>
      <c r="Q357" s="189">
        <v>0</v>
      </c>
      <c r="R357" s="189">
        <f t="shared" si="52"/>
        <v>0</v>
      </c>
      <c r="S357" s="189">
        <v>0</v>
      </c>
      <c r="T357" s="190">
        <f t="shared" si="53"/>
        <v>0</v>
      </c>
      <c r="U357" s="36"/>
      <c r="V357" s="36"/>
      <c r="W357" s="36"/>
      <c r="X357" s="36"/>
      <c r="Y357" s="36"/>
      <c r="Z357" s="36"/>
      <c r="AA357" s="36"/>
      <c r="AB357" s="36"/>
      <c r="AC357" s="36"/>
      <c r="AD357" s="36"/>
      <c r="AE357" s="36"/>
      <c r="AR357" s="191" t="s">
        <v>106</v>
      </c>
      <c r="AT357" s="191" t="s">
        <v>146</v>
      </c>
      <c r="AU357" s="191" t="s">
        <v>74</v>
      </c>
      <c r="AY357" s="19" t="s">
        <v>144</v>
      </c>
      <c r="BE357" s="192">
        <f t="shared" si="54"/>
        <v>0</v>
      </c>
      <c r="BF357" s="192">
        <f t="shared" si="55"/>
        <v>0</v>
      </c>
      <c r="BG357" s="192">
        <f t="shared" si="56"/>
        <v>0</v>
      </c>
      <c r="BH357" s="192">
        <f t="shared" si="57"/>
        <v>0</v>
      </c>
      <c r="BI357" s="192">
        <f t="shared" si="58"/>
        <v>0</v>
      </c>
      <c r="BJ357" s="19" t="s">
        <v>74</v>
      </c>
      <c r="BK357" s="192">
        <f t="shared" si="59"/>
        <v>0</v>
      </c>
      <c r="BL357" s="19" t="s">
        <v>106</v>
      </c>
      <c r="BM357" s="191" t="s">
        <v>4816</v>
      </c>
    </row>
    <row r="358" spans="1:65" s="2" customFormat="1" ht="16.5" customHeight="1">
      <c r="A358" s="36"/>
      <c r="B358" s="37"/>
      <c r="C358" s="180" t="s">
        <v>880</v>
      </c>
      <c r="D358" s="180" t="s">
        <v>146</v>
      </c>
      <c r="E358" s="181" t="s">
        <v>4817</v>
      </c>
      <c r="F358" s="182" t="s">
        <v>4818</v>
      </c>
      <c r="G358" s="183" t="s">
        <v>1916</v>
      </c>
      <c r="H358" s="184">
        <v>1</v>
      </c>
      <c r="I358" s="185"/>
      <c r="J358" s="186">
        <f t="shared" si="50"/>
        <v>0</v>
      </c>
      <c r="K358" s="182" t="s">
        <v>4334</v>
      </c>
      <c r="L358" s="41"/>
      <c r="M358" s="257" t="s">
        <v>19</v>
      </c>
      <c r="N358" s="258" t="s">
        <v>40</v>
      </c>
      <c r="O358" s="243"/>
      <c r="P358" s="259">
        <f t="shared" si="51"/>
        <v>0</v>
      </c>
      <c r="Q358" s="259">
        <v>0</v>
      </c>
      <c r="R358" s="259">
        <f t="shared" si="52"/>
        <v>0</v>
      </c>
      <c r="S358" s="259">
        <v>0</v>
      </c>
      <c r="T358" s="260">
        <f t="shared" si="53"/>
        <v>0</v>
      </c>
      <c r="U358" s="36"/>
      <c r="V358" s="36"/>
      <c r="W358" s="36"/>
      <c r="X358" s="36"/>
      <c r="Y358" s="36"/>
      <c r="Z358" s="36"/>
      <c r="AA358" s="36"/>
      <c r="AB358" s="36"/>
      <c r="AC358" s="36"/>
      <c r="AD358" s="36"/>
      <c r="AE358" s="36"/>
      <c r="AR358" s="191" t="s">
        <v>106</v>
      </c>
      <c r="AT358" s="191" t="s">
        <v>146</v>
      </c>
      <c r="AU358" s="191" t="s">
        <v>74</v>
      </c>
      <c r="AY358" s="19" t="s">
        <v>144</v>
      </c>
      <c r="BE358" s="192">
        <f t="shared" si="54"/>
        <v>0</v>
      </c>
      <c r="BF358" s="192">
        <f t="shared" si="55"/>
        <v>0</v>
      </c>
      <c r="BG358" s="192">
        <f t="shared" si="56"/>
        <v>0</v>
      </c>
      <c r="BH358" s="192">
        <f t="shared" si="57"/>
        <v>0</v>
      </c>
      <c r="BI358" s="192">
        <f t="shared" si="58"/>
        <v>0</v>
      </c>
      <c r="BJ358" s="19" t="s">
        <v>74</v>
      </c>
      <c r="BK358" s="192">
        <f t="shared" si="59"/>
        <v>0</v>
      </c>
      <c r="BL358" s="19" t="s">
        <v>106</v>
      </c>
      <c r="BM358" s="191" t="s">
        <v>4819</v>
      </c>
    </row>
    <row r="359" spans="1:65" s="2" customFormat="1" ht="6.9" customHeight="1">
      <c r="A359" s="36"/>
      <c r="B359" s="49"/>
      <c r="C359" s="50"/>
      <c r="D359" s="50"/>
      <c r="E359" s="50"/>
      <c r="F359" s="50"/>
      <c r="G359" s="50"/>
      <c r="H359" s="50"/>
      <c r="I359" s="50"/>
      <c r="J359" s="50"/>
      <c r="K359" s="50"/>
      <c r="L359" s="41"/>
      <c r="M359" s="36"/>
      <c r="O359" s="36"/>
      <c r="P359" s="36"/>
      <c r="Q359" s="36"/>
      <c r="R359" s="36"/>
      <c r="S359" s="36"/>
      <c r="T359" s="36"/>
      <c r="U359" s="36"/>
      <c r="V359" s="36"/>
      <c r="W359" s="36"/>
      <c r="X359" s="36"/>
      <c r="Y359" s="36"/>
      <c r="Z359" s="36"/>
      <c r="AA359" s="36"/>
      <c r="AB359" s="36"/>
      <c r="AC359" s="36"/>
      <c r="AD359" s="36"/>
      <c r="AE359" s="36"/>
    </row>
  </sheetData>
  <sheetProtection algorithmName="SHA-512" hashValue="u8K8OfwHJZ7KqHb+RrrZmVUy2FHDWdUWTt07jY4CPBlbRqhSf7YW2QR7ldgc4QoUCh3JLC/oN7uffNpQVimTGA==" saltValue="7VVYRx+XjObRF0rcyme0Zruk4img+s02A4HZqScolJ/BujCi+Zxj3yZ3KURbj9jDF3mQUr6MqcG/CcFrtEvRng==" spinCount="100000" sheet="1" objects="1" scenarios="1" formatColumns="0" formatRows="0" autoFilter="0"/>
  <autoFilter ref="C94:K358" xr:uid="{00000000-0009-0000-0000-000005000000}"/>
  <mergeCells count="12">
    <mergeCell ref="E87:H87"/>
    <mergeCell ref="L2:V2"/>
    <mergeCell ref="E50:H50"/>
    <mergeCell ref="E52:H52"/>
    <mergeCell ref="E54:H54"/>
    <mergeCell ref="E83:H83"/>
    <mergeCell ref="E85:H85"/>
    <mergeCell ref="E7:H7"/>
    <mergeCell ref="E9:H9"/>
    <mergeCell ref="E11:H11"/>
    <mergeCell ref="E20:H20"/>
    <mergeCell ref="E29:H29"/>
  </mergeCells>
  <hyperlinks>
    <hyperlink ref="F250" r:id="rId1" xr:uid="{00000000-0004-0000-0500-000000000000}"/>
    <hyperlink ref="F255" r:id="rId2" xr:uid="{00000000-0004-0000-0500-000001000000}"/>
    <hyperlink ref="F257" r:id="rId3" xr:uid="{00000000-0004-0000-0500-000002000000}"/>
    <hyperlink ref="F259" r:id="rId4" xr:uid="{00000000-0004-0000-0500-000003000000}"/>
    <hyperlink ref="F261" r:id="rId5" xr:uid="{00000000-0004-0000-0500-000004000000}"/>
    <hyperlink ref="F263" r:id="rId6" xr:uid="{00000000-0004-0000-0500-000005000000}"/>
    <hyperlink ref="F265" r:id="rId7" xr:uid="{00000000-0004-0000-0500-000006000000}"/>
    <hyperlink ref="F269" r:id="rId8" xr:uid="{00000000-0004-0000-0500-000007000000}"/>
    <hyperlink ref="F271" r:id="rId9" xr:uid="{00000000-0004-0000-0500-000008000000}"/>
    <hyperlink ref="F274" r:id="rId10" xr:uid="{00000000-0004-0000-0500-000009000000}"/>
    <hyperlink ref="F276" r:id="rId11" xr:uid="{00000000-0004-0000-0500-00000A000000}"/>
    <hyperlink ref="F278" r:id="rId12" xr:uid="{00000000-0004-0000-0500-00000B000000}"/>
    <hyperlink ref="F280" r:id="rId13" xr:uid="{00000000-0004-0000-0500-00000C000000}"/>
    <hyperlink ref="F282" r:id="rId14" xr:uid="{00000000-0004-0000-0500-00000D000000}"/>
    <hyperlink ref="F284" r:id="rId15" xr:uid="{00000000-0004-0000-0500-00000E000000}"/>
    <hyperlink ref="F286" r:id="rId16" xr:uid="{00000000-0004-0000-0500-00000F000000}"/>
    <hyperlink ref="F288" r:id="rId17" xr:uid="{00000000-0004-0000-0500-000010000000}"/>
    <hyperlink ref="F290" r:id="rId18" xr:uid="{00000000-0004-0000-0500-000011000000}"/>
    <hyperlink ref="F292" r:id="rId19" xr:uid="{00000000-0004-0000-0500-000012000000}"/>
    <hyperlink ref="F294" r:id="rId20" xr:uid="{00000000-0004-0000-0500-000013000000}"/>
    <hyperlink ref="F296" r:id="rId21" xr:uid="{00000000-0004-0000-0500-000014000000}"/>
    <hyperlink ref="F298" r:id="rId22" xr:uid="{00000000-0004-0000-0500-000015000000}"/>
    <hyperlink ref="F300" r:id="rId23" xr:uid="{00000000-0004-0000-0500-000016000000}"/>
    <hyperlink ref="F302" r:id="rId24" xr:uid="{00000000-0004-0000-0500-000017000000}"/>
    <hyperlink ref="F304" r:id="rId25" xr:uid="{00000000-0004-0000-0500-000018000000}"/>
    <hyperlink ref="F306" r:id="rId26" xr:uid="{00000000-0004-0000-0500-000019000000}"/>
    <hyperlink ref="F308" r:id="rId27" xr:uid="{00000000-0004-0000-0500-00001A000000}"/>
    <hyperlink ref="F310" r:id="rId28" xr:uid="{00000000-0004-0000-0500-00001B000000}"/>
    <hyperlink ref="F312" r:id="rId29" xr:uid="{00000000-0004-0000-0500-00001C000000}"/>
    <hyperlink ref="F314" r:id="rId30" xr:uid="{00000000-0004-0000-0500-00001D000000}"/>
    <hyperlink ref="F316" r:id="rId31" xr:uid="{00000000-0004-0000-0500-00001E000000}"/>
    <hyperlink ref="F319" r:id="rId32" xr:uid="{00000000-0004-0000-0500-00001F000000}"/>
    <hyperlink ref="F321" r:id="rId33" xr:uid="{00000000-0004-0000-0500-000020000000}"/>
    <hyperlink ref="F323" r:id="rId34" xr:uid="{00000000-0004-0000-0500-000021000000}"/>
    <hyperlink ref="F325" r:id="rId35" xr:uid="{00000000-0004-0000-0500-000022000000}"/>
    <hyperlink ref="F327" r:id="rId36" xr:uid="{00000000-0004-0000-0500-000023000000}"/>
    <hyperlink ref="F329" r:id="rId37" xr:uid="{00000000-0004-0000-0500-000024000000}"/>
    <hyperlink ref="F331" r:id="rId38" xr:uid="{00000000-0004-0000-0500-000025000000}"/>
    <hyperlink ref="F334" r:id="rId39" xr:uid="{00000000-0004-0000-0500-000026000000}"/>
    <hyperlink ref="F336" r:id="rId40" xr:uid="{00000000-0004-0000-0500-000027000000}"/>
    <hyperlink ref="F338" r:id="rId41" xr:uid="{00000000-0004-0000-0500-000028000000}"/>
    <hyperlink ref="F340" r:id="rId42" xr:uid="{00000000-0004-0000-0500-000029000000}"/>
    <hyperlink ref="F342" r:id="rId43" xr:uid="{00000000-0004-0000-0500-00002A000000}"/>
    <hyperlink ref="F344" r:id="rId44" xr:uid="{00000000-0004-0000-0500-00002B000000}"/>
    <hyperlink ref="F346" r:id="rId45" xr:uid="{00000000-0004-0000-0500-00002C000000}"/>
    <hyperlink ref="F349" r:id="rId46" xr:uid="{00000000-0004-0000-0500-00002D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163"/>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96</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4820</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ROUND(J89,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ROUND((SUM(BE89:BE162)),  2)</f>
        <v>0</v>
      </c>
      <c r="G35" s="36"/>
      <c r="H35" s="36"/>
      <c r="I35" s="126">
        <v>0.21</v>
      </c>
      <c r="J35" s="125">
        <f>ROUND(((SUM(BE89:BE162))*I35),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ROUND((SUM(BF89:BF162)),  2)</f>
        <v>0</v>
      </c>
      <c r="G36" s="36"/>
      <c r="H36" s="36"/>
      <c r="I36" s="126">
        <v>0.15</v>
      </c>
      <c r="J36" s="125">
        <f>ROUND(((SUM(BF89:BF162))*I36),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ROUND((SUM(BG89:BG162)),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ROUND((SUM(BH89:BH162)),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ROUND((SUM(BI89:BI162)),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2 - 05 - elektoinstalace - vedlejší způsobilé nákaldy</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J89</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4821</v>
      </c>
      <c r="E64" s="145"/>
      <c r="F64" s="145"/>
      <c r="G64" s="145"/>
      <c r="H64" s="145"/>
      <c r="I64" s="145"/>
      <c r="J64" s="146">
        <f>J90</f>
        <v>0</v>
      </c>
      <c r="K64" s="143"/>
      <c r="L64" s="147"/>
    </row>
    <row r="65" spans="1:31" s="9" customFormat="1" ht="24.9" customHeight="1">
      <c r="B65" s="142"/>
      <c r="C65" s="143"/>
      <c r="D65" s="144" t="s">
        <v>4822</v>
      </c>
      <c r="E65" s="145"/>
      <c r="F65" s="145"/>
      <c r="G65" s="145"/>
      <c r="H65" s="145"/>
      <c r="I65" s="145"/>
      <c r="J65" s="146">
        <f>J97</f>
        <v>0</v>
      </c>
      <c r="K65" s="143"/>
      <c r="L65" s="147"/>
    </row>
    <row r="66" spans="1:31" s="9" customFormat="1" ht="24.9" customHeight="1">
      <c r="B66" s="142"/>
      <c r="C66" s="143"/>
      <c r="D66" s="144" t="s">
        <v>4823</v>
      </c>
      <c r="E66" s="145"/>
      <c r="F66" s="145"/>
      <c r="G66" s="145"/>
      <c r="H66" s="145"/>
      <c r="I66" s="145"/>
      <c r="J66" s="146">
        <f>J113</f>
        <v>0</v>
      </c>
      <c r="K66" s="143"/>
      <c r="L66" s="147"/>
    </row>
    <row r="67" spans="1:31" s="9" customFormat="1" ht="24.9" customHeight="1">
      <c r="B67" s="142"/>
      <c r="C67" s="143"/>
      <c r="D67" s="144" t="s">
        <v>4329</v>
      </c>
      <c r="E67" s="145"/>
      <c r="F67" s="145"/>
      <c r="G67" s="145"/>
      <c r="H67" s="145"/>
      <c r="I67" s="145"/>
      <c r="J67" s="146">
        <f>J157</f>
        <v>0</v>
      </c>
      <c r="K67" s="143"/>
      <c r="L67" s="147"/>
    </row>
    <row r="68" spans="1:31" s="2" customFormat="1" ht="21.75" customHeight="1">
      <c r="A68" s="36"/>
      <c r="B68" s="37"/>
      <c r="C68" s="38"/>
      <c r="D68" s="38"/>
      <c r="E68" s="38"/>
      <c r="F68" s="38"/>
      <c r="G68" s="38"/>
      <c r="H68" s="38"/>
      <c r="I68" s="38"/>
      <c r="J68" s="38"/>
      <c r="K68" s="38"/>
      <c r="L68" s="115"/>
      <c r="S68" s="36"/>
      <c r="T68" s="36"/>
      <c r="U68" s="36"/>
      <c r="V68" s="36"/>
      <c r="W68" s="36"/>
      <c r="X68" s="36"/>
      <c r="Y68" s="36"/>
      <c r="Z68" s="36"/>
      <c r="AA68" s="36"/>
      <c r="AB68" s="36"/>
      <c r="AC68" s="36"/>
      <c r="AD68" s="36"/>
      <c r="AE68" s="36"/>
    </row>
    <row r="69" spans="1:31" s="2" customFormat="1" ht="6.9" customHeight="1">
      <c r="A69" s="36"/>
      <c r="B69" s="49"/>
      <c r="C69" s="50"/>
      <c r="D69" s="50"/>
      <c r="E69" s="50"/>
      <c r="F69" s="50"/>
      <c r="G69" s="50"/>
      <c r="H69" s="50"/>
      <c r="I69" s="50"/>
      <c r="J69" s="50"/>
      <c r="K69" s="50"/>
      <c r="L69" s="115"/>
      <c r="S69" s="36"/>
      <c r="T69" s="36"/>
      <c r="U69" s="36"/>
      <c r="V69" s="36"/>
      <c r="W69" s="36"/>
      <c r="X69" s="36"/>
      <c r="Y69" s="36"/>
      <c r="Z69" s="36"/>
      <c r="AA69" s="36"/>
      <c r="AB69" s="36"/>
      <c r="AC69" s="36"/>
      <c r="AD69" s="36"/>
      <c r="AE69" s="36"/>
    </row>
    <row r="73" spans="1:31" s="2" customFormat="1" ht="6.9" customHeight="1">
      <c r="A73" s="36"/>
      <c r="B73" s="51"/>
      <c r="C73" s="52"/>
      <c r="D73" s="52"/>
      <c r="E73" s="52"/>
      <c r="F73" s="52"/>
      <c r="G73" s="52"/>
      <c r="H73" s="52"/>
      <c r="I73" s="52"/>
      <c r="J73" s="52"/>
      <c r="K73" s="52"/>
      <c r="L73" s="115"/>
      <c r="S73" s="36"/>
      <c r="T73" s="36"/>
      <c r="U73" s="36"/>
      <c r="V73" s="36"/>
      <c r="W73" s="36"/>
      <c r="X73" s="36"/>
      <c r="Y73" s="36"/>
      <c r="Z73" s="36"/>
      <c r="AA73" s="36"/>
      <c r="AB73" s="36"/>
      <c r="AC73" s="36"/>
      <c r="AD73" s="36"/>
      <c r="AE73" s="36"/>
    </row>
    <row r="74" spans="1:31" s="2" customFormat="1" ht="24.9" customHeight="1">
      <c r="A74" s="36"/>
      <c r="B74" s="37"/>
      <c r="C74" s="25" t="s">
        <v>129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37"/>
      <c r="C75" s="38"/>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16</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97" t="str">
        <f>E7</f>
        <v>Vědomice - přístavba a stavební úpravy mateřské školy - rev 0821</v>
      </c>
      <c r="F77" s="398"/>
      <c r="G77" s="398"/>
      <c r="H77" s="398"/>
      <c r="I77" s="38"/>
      <c r="J77" s="38"/>
      <c r="K77" s="38"/>
      <c r="L77" s="115"/>
      <c r="S77" s="36"/>
      <c r="T77" s="36"/>
      <c r="U77" s="36"/>
      <c r="V77" s="36"/>
      <c r="W77" s="36"/>
      <c r="X77" s="36"/>
      <c r="Y77" s="36"/>
      <c r="Z77" s="36"/>
      <c r="AA77" s="36"/>
      <c r="AB77" s="36"/>
      <c r="AC77" s="36"/>
      <c r="AD77" s="36"/>
      <c r="AE77" s="36"/>
    </row>
    <row r="78" spans="1:31" s="1" customFormat="1" ht="12" customHeight="1">
      <c r="B78" s="23"/>
      <c r="C78" s="31" t="s">
        <v>119</v>
      </c>
      <c r="D78" s="24"/>
      <c r="E78" s="24"/>
      <c r="F78" s="24"/>
      <c r="G78" s="24"/>
      <c r="H78" s="24"/>
      <c r="I78" s="24"/>
      <c r="J78" s="24"/>
      <c r="K78" s="24"/>
      <c r="L78" s="22"/>
    </row>
    <row r="79" spans="1:31" s="2" customFormat="1" ht="16.5" customHeight="1">
      <c r="A79" s="36"/>
      <c r="B79" s="37"/>
      <c r="C79" s="38"/>
      <c r="D79" s="38"/>
      <c r="E79" s="397" t="s">
        <v>201</v>
      </c>
      <c r="F79" s="399"/>
      <c r="G79" s="399"/>
      <c r="H79" s="399"/>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202</v>
      </c>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6.5" customHeight="1">
      <c r="A81" s="36"/>
      <c r="B81" s="37"/>
      <c r="C81" s="38"/>
      <c r="D81" s="38"/>
      <c r="E81" s="351" t="str">
        <f>E11</f>
        <v>2 - 05 - elektoinstalace - vedlejší způsobilé nákaldy</v>
      </c>
      <c r="F81" s="399"/>
      <c r="G81" s="399"/>
      <c r="H81" s="399"/>
      <c r="I81" s="38"/>
      <c r="J81" s="38"/>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21</v>
      </c>
      <c r="D83" s="38"/>
      <c r="E83" s="38"/>
      <c r="F83" s="29" t="str">
        <f>F14</f>
        <v xml:space="preserve"> </v>
      </c>
      <c r="G83" s="38"/>
      <c r="H83" s="38"/>
      <c r="I83" s="31" t="s">
        <v>23</v>
      </c>
      <c r="J83" s="61" t="str">
        <f>IF(J14="","",J14)</f>
        <v>31. 8. 2021</v>
      </c>
      <c r="K83" s="38"/>
      <c r="L83" s="115"/>
      <c r="S83" s="36"/>
      <c r="T83" s="36"/>
      <c r="U83" s="36"/>
      <c r="V83" s="36"/>
      <c r="W83" s="36"/>
      <c r="X83" s="36"/>
      <c r="Y83" s="36"/>
      <c r="Z83" s="36"/>
      <c r="AA83" s="36"/>
      <c r="AB83" s="36"/>
      <c r="AC83" s="36"/>
      <c r="AD83" s="36"/>
      <c r="AE83" s="36"/>
    </row>
    <row r="84" spans="1:65" s="2" customFormat="1" ht="6.9"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2" customFormat="1" ht="15.15" customHeight="1">
      <c r="A85" s="36"/>
      <c r="B85" s="37"/>
      <c r="C85" s="31" t="s">
        <v>25</v>
      </c>
      <c r="D85" s="38"/>
      <c r="E85" s="38"/>
      <c r="F85" s="29" t="str">
        <f>E17</f>
        <v xml:space="preserve"> </v>
      </c>
      <c r="G85" s="38"/>
      <c r="H85" s="38"/>
      <c r="I85" s="31" t="s">
        <v>30</v>
      </c>
      <c r="J85" s="34" t="str">
        <f>E23</f>
        <v xml:space="preserve"> </v>
      </c>
      <c r="K85" s="38"/>
      <c r="L85" s="115"/>
      <c r="S85" s="36"/>
      <c r="T85" s="36"/>
      <c r="U85" s="36"/>
      <c r="V85" s="36"/>
      <c r="W85" s="36"/>
      <c r="X85" s="36"/>
      <c r="Y85" s="36"/>
      <c r="Z85" s="36"/>
      <c r="AA85" s="36"/>
      <c r="AB85" s="36"/>
      <c r="AC85" s="36"/>
      <c r="AD85" s="36"/>
      <c r="AE85" s="36"/>
    </row>
    <row r="86" spans="1:65" s="2" customFormat="1" ht="15.15" customHeight="1">
      <c r="A86" s="36"/>
      <c r="B86" s="37"/>
      <c r="C86" s="31" t="s">
        <v>28</v>
      </c>
      <c r="D86" s="38"/>
      <c r="E86" s="38"/>
      <c r="F86" s="29" t="str">
        <f>IF(E20="","",E20)</f>
        <v>Vyplň údaj</v>
      </c>
      <c r="G86" s="38"/>
      <c r="H86" s="38"/>
      <c r="I86" s="31" t="s">
        <v>32</v>
      </c>
      <c r="J86" s="34" t="str">
        <f>E26</f>
        <v xml:space="preserve"> </v>
      </c>
      <c r="K86" s="38"/>
      <c r="L86" s="115"/>
      <c r="S86" s="36"/>
      <c r="T86" s="36"/>
      <c r="U86" s="36"/>
      <c r="V86" s="36"/>
      <c r="W86" s="36"/>
      <c r="X86" s="36"/>
      <c r="Y86" s="36"/>
      <c r="Z86" s="36"/>
      <c r="AA86" s="36"/>
      <c r="AB86" s="36"/>
      <c r="AC86" s="36"/>
      <c r="AD86" s="36"/>
      <c r="AE86" s="36"/>
    </row>
    <row r="87" spans="1:65" s="2" customFormat="1" ht="10.35"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11" customFormat="1" ht="29.25" customHeight="1">
      <c r="A88" s="153"/>
      <c r="B88" s="154"/>
      <c r="C88" s="155" t="s">
        <v>130</v>
      </c>
      <c r="D88" s="156" t="s">
        <v>54</v>
      </c>
      <c r="E88" s="156" t="s">
        <v>50</v>
      </c>
      <c r="F88" s="156" t="s">
        <v>51</v>
      </c>
      <c r="G88" s="156" t="s">
        <v>131</v>
      </c>
      <c r="H88" s="156" t="s">
        <v>132</v>
      </c>
      <c r="I88" s="156" t="s">
        <v>133</v>
      </c>
      <c r="J88" s="156" t="s">
        <v>123</v>
      </c>
      <c r="K88" s="157" t="s">
        <v>134</v>
      </c>
      <c r="L88" s="158"/>
      <c r="M88" s="70" t="s">
        <v>19</v>
      </c>
      <c r="N88" s="71" t="s">
        <v>39</v>
      </c>
      <c r="O88" s="71" t="s">
        <v>135</v>
      </c>
      <c r="P88" s="71" t="s">
        <v>136</v>
      </c>
      <c r="Q88" s="71" t="s">
        <v>137</v>
      </c>
      <c r="R88" s="71" t="s">
        <v>138</v>
      </c>
      <c r="S88" s="71" t="s">
        <v>139</v>
      </c>
      <c r="T88" s="72" t="s">
        <v>140</v>
      </c>
      <c r="U88" s="153"/>
      <c r="V88" s="153"/>
      <c r="W88" s="153"/>
      <c r="X88" s="153"/>
      <c r="Y88" s="153"/>
      <c r="Z88" s="153"/>
      <c r="AA88" s="153"/>
      <c r="AB88" s="153"/>
      <c r="AC88" s="153"/>
      <c r="AD88" s="153"/>
      <c r="AE88" s="153"/>
    </row>
    <row r="89" spans="1:65" s="2" customFormat="1" ht="22.8" customHeight="1">
      <c r="A89" s="36"/>
      <c r="B89" s="37"/>
      <c r="C89" s="77" t="s">
        <v>141</v>
      </c>
      <c r="D89" s="38"/>
      <c r="E89" s="38"/>
      <c r="F89" s="38"/>
      <c r="G89" s="38"/>
      <c r="H89" s="38"/>
      <c r="I89" s="38"/>
      <c r="J89" s="159">
        <f>BK89</f>
        <v>0</v>
      </c>
      <c r="K89" s="38"/>
      <c r="L89" s="41"/>
      <c r="M89" s="73"/>
      <c r="N89" s="160"/>
      <c r="O89" s="74"/>
      <c r="P89" s="161">
        <f>P90+P97+P113+P157</f>
        <v>0</v>
      </c>
      <c r="Q89" s="74"/>
      <c r="R89" s="161">
        <f>R90+R97+R113+R157</f>
        <v>10.925460000000001</v>
      </c>
      <c r="S89" s="74"/>
      <c r="T89" s="162">
        <f>T90+T97+T113+T157</f>
        <v>0</v>
      </c>
      <c r="U89" s="36"/>
      <c r="V89" s="36"/>
      <c r="W89" s="36"/>
      <c r="X89" s="36"/>
      <c r="Y89" s="36"/>
      <c r="Z89" s="36"/>
      <c r="AA89" s="36"/>
      <c r="AB89" s="36"/>
      <c r="AC89" s="36"/>
      <c r="AD89" s="36"/>
      <c r="AE89" s="36"/>
      <c r="AT89" s="19" t="s">
        <v>68</v>
      </c>
      <c r="AU89" s="19" t="s">
        <v>124</v>
      </c>
      <c r="BK89" s="163">
        <f>BK90+BK97+BK113+BK157</f>
        <v>0</v>
      </c>
    </row>
    <row r="90" spans="1:65" s="12" customFormat="1" ht="25.95" customHeight="1">
      <c r="B90" s="164"/>
      <c r="C90" s="165"/>
      <c r="D90" s="166" t="s">
        <v>68</v>
      </c>
      <c r="E90" s="167" t="s">
        <v>4824</v>
      </c>
      <c r="F90" s="167" t="s">
        <v>4825</v>
      </c>
      <c r="G90" s="165"/>
      <c r="H90" s="165"/>
      <c r="I90" s="168"/>
      <c r="J90" s="169">
        <f>BK90</f>
        <v>0</v>
      </c>
      <c r="K90" s="165"/>
      <c r="L90" s="170"/>
      <c r="M90" s="171"/>
      <c r="N90" s="172"/>
      <c r="O90" s="172"/>
      <c r="P90" s="173">
        <f>SUM(P91:P96)</f>
        <v>0</v>
      </c>
      <c r="Q90" s="172"/>
      <c r="R90" s="173">
        <f>SUM(R91:R96)</f>
        <v>0</v>
      </c>
      <c r="S90" s="172"/>
      <c r="T90" s="174">
        <f>SUM(T91:T96)</f>
        <v>0</v>
      </c>
      <c r="AR90" s="175" t="s">
        <v>74</v>
      </c>
      <c r="AT90" s="176" t="s">
        <v>68</v>
      </c>
      <c r="AU90" s="176" t="s">
        <v>69</v>
      </c>
      <c r="AY90" s="175" t="s">
        <v>144</v>
      </c>
      <c r="BK90" s="177">
        <f>SUM(BK91:BK96)</f>
        <v>0</v>
      </c>
    </row>
    <row r="91" spans="1:65" s="2" customFormat="1" ht="16.5" customHeight="1">
      <c r="A91" s="36"/>
      <c r="B91" s="37"/>
      <c r="C91" s="180" t="s">
        <v>69</v>
      </c>
      <c r="D91" s="180" t="s">
        <v>146</v>
      </c>
      <c r="E91" s="181" t="s">
        <v>4826</v>
      </c>
      <c r="F91" s="182" t="s">
        <v>4827</v>
      </c>
      <c r="G91" s="183" t="s">
        <v>1922</v>
      </c>
      <c r="H91" s="184">
        <v>1</v>
      </c>
      <c r="I91" s="185"/>
      <c r="J91" s="186">
        <f>ROUND(I91*H91,2)</f>
        <v>0</v>
      </c>
      <c r="K91" s="182" t="s">
        <v>4334</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78</v>
      </c>
    </row>
    <row r="92" spans="1:65" s="2" customFormat="1" ht="28.8">
      <c r="A92" s="36"/>
      <c r="B92" s="37"/>
      <c r="C92" s="38"/>
      <c r="D92" s="200" t="s">
        <v>4335</v>
      </c>
      <c r="E92" s="38"/>
      <c r="F92" s="261" t="s">
        <v>4828</v>
      </c>
      <c r="G92" s="38"/>
      <c r="H92" s="38"/>
      <c r="I92" s="195"/>
      <c r="J92" s="38"/>
      <c r="K92" s="38"/>
      <c r="L92" s="41"/>
      <c r="M92" s="196"/>
      <c r="N92" s="197"/>
      <c r="O92" s="66"/>
      <c r="P92" s="66"/>
      <c r="Q92" s="66"/>
      <c r="R92" s="66"/>
      <c r="S92" s="66"/>
      <c r="T92" s="67"/>
      <c r="U92" s="36"/>
      <c r="V92" s="36"/>
      <c r="W92" s="36"/>
      <c r="X92" s="36"/>
      <c r="Y92" s="36"/>
      <c r="Z92" s="36"/>
      <c r="AA92" s="36"/>
      <c r="AB92" s="36"/>
      <c r="AC92" s="36"/>
      <c r="AD92" s="36"/>
      <c r="AE92" s="36"/>
      <c r="AT92" s="19" t="s">
        <v>4335</v>
      </c>
      <c r="AU92" s="19" t="s">
        <v>74</v>
      </c>
    </row>
    <row r="93" spans="1:65" s="2" customFormat="1" ht="16.5" customHeight="1">
      <c r="A93" s="36"/>
      <c r="B93" s="37"/>
      <c r="C93" s="180" t="s">
        <v>69</v>
      </c>
      <c r="D93" s="180" t="s">
        <v>146</v>
      </c>
      <c r="E93" s="181" t="s">
        <v>4829</v>
      </c>
      <c r="F93" s="182" t="s">
        <v>4830</v>
      </c>
      <c r="G93" s="183" t="s">
        <v>1922</v>
      </c>
      <c r="H93" s="184">
        <v>2</v>
      </c>
      <c r="I93" s="185"/>
      <c r="J93" s="186">
        <f>ROUND(I93*H93,2)</f>
        <v>0</v>
      </c>
      <c r="K93" s="182" t="s">
        <v>4334</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106</v>
      </c>
    </row>
    <row r="94" spans="1:65" s="2" customFormat="1" ht="28.8">
      <c r="A94" s="36"/>
      <c r="B94" s="37"/>
      <c r="C94" s="38"/>
      <c r="D94" s="200" t="s">
        <v>4335</v>
      </c>
      <c r="E94" s="38"/>
      <c r="F94" s="261" t="s">
        <v>4831</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4335</v>
      </c>
      <c r="AU94" s="19" t="s">
        <v>74</v>
      </c>
    </row>
    <row r="95" spans="1:65" s="2" customFormat="1" ht="21.75" customHeight="1">
      <c r="A95" s="36"/>
      <c r="B95" s="37"/>
      <c r="C95" s="180" t="s">
        <v>69</v>
      </c>
      <c r="D95" s="180" t="s">
        <v>146</v>
      </c>
      <c r="E95" s="181" t="s">
        <v>4832</v>
      </c>
      <c r="F95" s="182" t="s">
        <v>4833</v>
      </c>
      <c r="G95" s="183" t="s">
        <v>1922</v>
      </c>
      <c r="H95" s="184">
        <v>17</v>
      </c>
      <c r="I95" s="185"/>
      <c r="J95" s="186">
        <f>ROUND(I95*H95,2)</f>
        <v>0</v>
      </c>
      <c r="K95" s="182" t="s">
        <v>4334</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109</v>
      </c>
    </row>
    <row r="96" spans="1:65" s="2" customFormat="1" ht="28.8">
      <c r="A96" s="36"/>
      <c r="B96" s="37"/>
      <c r="C96" s="38"/>
      <c r="D96" s="200" t="s">
        <v>4335</v>
      </c>
      <c r="E96" s="38"/>
      <c r="F96" s="261" t="s">
        <v>4834</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4335</v>
      </c>
      <c r="AU96" s="19" t="s">
        <v>74</v>
      </c>
    </row>
    <row r="97" spans="1:65" s="12" customFormat="1" ht="25.95" customHeight="1">
      <c r="B97" s="164"/>
      <c r="C97" s="165"/>
      <c r="D97" s="166" t="s">
        <v>68</v>
      </c>
      <c r="E97" s="167" t="s">
        <v>4330</v>
      </c>
      <c r="F97" s="167" t="s">
        <v>4469</v>
      </c>
      <c r="G97" s="165"/>
      <c r="H97" s="165"/>
      <c r="I97" s="168"/>
      <c r="J97" s="169">
        <f>BK97</f>
        <v>0</v>
      </c>
      <c r="K97" s="165"/>
      <c r="L97" s="170"/>
      <c r="M97" s="171"/>
      <c r="N97" s="172"/>
      <c r="O97" s="172"/>
      <c r="P97" s="173">
        <f>SUM(P98:P112)</f>
        <v>0</v>
      </c>
      <c r="Q97" s="172"/>
      <c r="R97" s="173">
        <f>SUM(R98:R112)</f>
        <v>0</v>
      </c>
      <c r="S97" s="172"/>
      <c r="T97" s="174">
        <f>SUM(T98:T112)</f>
        <v>0</v>
      </c>
      <c r="AR97" s="175" t="s">
        <v>74</v>
      </c>
      <c r="AT97" s="176" t="s">
        <v>68</v>
      </c>
      <c r="AU97" s="176" t="s">
        <v>69</v>
      </c>
      <c r="AY97" s="175" t="s">
        <v>144</v>
      </c>
      <c r="BK97" s="177">
        <f>SUM(BK98:BK112)</f>
        <v>0</v>
      </c>
    </row>
    <row r="98" spans="1:65" s="2" customFormat="1" ht="16.5" customHeight="1">
      <c r="A98" s="36"/>
      <c r="B98" s="37"/>
      <c r="C98" s="180" t="s">
        <v>74</v>
      </c>
      <c r="D98" s="180" t="s">
        <v>146</v>
      </c>
      <c r="E98" s="181" t="s">
        <v>4476</v>
      </c>
      <c r="F98" s="182" t="s">
        <v>4477</v>
      </c>
      <c r="G98" s="183" t="s">
        <v>250</v>
      </c>
      <c r="H98" s="184">
        <v>48</v>
      </c>
      <c r="I98" s="185"/>
      <c r="J98" s="186">
        <f t="shared" ref="J98:J112" si="0">ROUND(I98*H98,2)</f>
        <v>0</v>
      </c>
      <c r="K98" s="182" t="s">
        <v>4334</v>
      </c>
      <c r="L98" s="41"/>
      <c r="M98" s="187" t="s">
        <v>19</v>
      </c>
      <c r="N98" s="188" t="s">
        <v>40</v>
      </c>
      <c r="O98" s="66"/>
      <c r="P98" s="189">
        <f t="shared" ref="P98:P112" si="1">O98*H98</f>
        <v>0</v>
      </c>
      <c r="Q98" s="189">
        <v>0</v>
      </c>
      <c r="R98" s="189">
        <f t="shared" ref="R98:R112" si="2">Q98*H98</f>
        <v>0</v>
      </c>
      <c r="S98" s="189">
        <v>0</v>
      </c>
      <c r="T98" s="190">
        <f t="shared" ref="T98:T112" si="3">S98*H98</f>
        <v>0</v>
      </c>
      <c r="U98" s="36"/>
      <c r="V98" s="36"/>
      <c r="W98" s="36"/>
      <c r="X98" s="36"/>
      <c r="Y98" s="36"/>
      <c r="Z98" s="36"/>
      <c r="AA98" s="36"/>
      <c r="AB98" s="36"/>
      <c r="AC98" s="36"/>
      <c r="AD98" s="36"/>
      <c r="AE98" s="36"/>
      <c r="AR98" s="191" t="s">
        <v>106</v>
      </c>
      <c r="AT98" s="191" t="s">
        <v>146</v>
      </c>
      <c r="AU98" s="191" t="s">
        <v>74</v>
      </c>
      <c r="AY98" s="19" t="s">
        <v>144</v>
      </c>
      <c r="BE98" s="192">
        <f t="shared" ref="BE98:BE112" si="4">IF(N98="základní",J98,0)</f>
        <v>0</v>
      </c>
      <c r="BF98" s="192">
        <f t="shared" ref="BF98:BF112" si="5">IF(N98="snížená",J98,0)</f>
        <v>0</v>
      </c>
      <c r="BG98" s="192">
        <f t="shared" ref="BG98:BG112" si="6">IF(N98="zákl. přenesená",J98,0)</f>
        <v>0</v>
      </c>
      <c r="BH98" s="192">
        <f t="shared" ref="BH98:BH112" si="7">IF(N98="sníž. přenesená",J98,0)</f>
        <v>0</v>
      </c>
      <c r="BI98" s="192">
        <f t="shared" ref="BI98:BI112" si="8">IF(N98="nulová",J98,0)</f>
        <v>0</v>
      </c>
      <c r="BJ98" s="19" t="s">
        <v>74</v>
      </c>
      <c r="BK98" s="192">
        <f t="shared" ref="BK98:BK112" si="9">ROUND(I98*H98,2)</f>
        <v>0</v>
      </c>
      <c r="BL98" s="19" t="s">
        <v>106</v>
      </c>
      <c r="BM98" s="191" t="s">
        <v>481</v>
      </c>
    </row>
    <row r="99" spans="1:65" s="2" customFormat="1" ht="16.5" customHeight="1">
      <c r="A99" s="36"/>
      <c r="B99" s="37"/>
      <c r="C99" s="180" t="s">
        <v>78</v>
      </c>
      <c r="D99" s="180" t="s">
        <v>146</v>
      </c>
      <c r="E99" s="181" t="s">
        <v>4478</v>
      </c>
      <c r="F99" s="182" t="s">
        <v>4479</v>
      </c>
      <c r="G99" s="183" t="s">
        <v>250</v>
      </c>
      <c r="H99" s="184">
        <v>91</v>
      </c>
      <c r="I99" s="185"/>
      <c r="J99" s="186">
        <f t="shared" si="0"/>
        <v>0</v>
      </c>
      <c r="K99" s="182" t="s">
        <v>4334</v>
      </c>
      <c r="L99" s="41"/>
      <c r="M99" s="187" t="s">
        <v>19</v>
      </c>
      <c r="N99" s="188" t="s">
        <v>40</v>
      </c>
      <c r="O99" s="66"/>
      <c r="P99" s="189">
        <f t="shared" si="1"/>
        <v>0</v>
      </c>
      <c r="Q99" s="189">
        <v>0</v>
      </c>
      <c r="R99" s="189">
        <f t="shared" si="2"/>
        <v>0</v>
      </c>
      <c r="S99" s="189">
        <v>0</v>
      </c>
      <c r="T99" s="190">
        <f t="shared" si="3"/>
        <v>0</v>
      </c>
      <c r="U99" s="36"/>
      <c r="V99" s="36"/>
      <c r="W99" s="36"/>
      <c r="X99" s="36"/>
      <c r="Y99" s="36"/>
      <c r="Z99" s="36"/>
      <c r="AA99" s="36"/>
      <c r="AB99" s="36"/>
      <c r="AC99" s="36"/>
      <c r="AD99" s="36"/>
      <c r="AE99" s="36"/>
      <c r="AR99" s="191" t="s">
        <v>106</v>
      </c>
      <c r="AT99" s="191" t="s">
        <v>146</v>
      </c>
      <c r="AU99" s="191" t="s">
        <v>74</v>
      </c>
      <c r="AY99" s="19" t="s">
        <v>144</v>
      </c>
      <c r="BE99" s="192">
        <f t="shared" si="4"/>
        <v>0</v>
      </c>
      <c r="BF99" s="192">
        <f t="shared" si="5"/>
        <v>0</v>
      </c>
      <c r="BG99" s="192">
        <f t="shared" si="6"/>
        <v>0</v>
      </c>
      <c r="BH99" s="192">
        <f t="shared" si="7"/>
        <v>0</v>
      </c>
      <c r="BI99" s="192">
        <f t="shared" si="8"/>
        <v>0</v>
      </c>
      <c r="BJ99" s="19" t="s">
        <v>74</v>
      </c>
      <c r="BK99" s="192">
        <f t="shared" si="9"/>
        <v>0</v>
      </c>
      <c r="BL99" s="19" t="s">
        <v>106</v>
      </c>
      <c r="BM99" s="191" t="s">
        <v>507</v>
      </c>
    </row>
    <row r="100" spans="1:65" s="2" customFormat="1" ht="16.5" customHeight="1">
      <c r="A100" s="36"/>
      <c r="B100" s="37"/>
      <c r="C100" s="180" t="s">
        <v>103</v>
      </c>
      <c r="D100" s="180" t="s">
        <v>146</v>
      </c>
      <c r="E100" s="181" t="s">
        <v>4480</v>
      </c>
      <c r="F100" s="182" t="s">
        <v>4481</v>
      </c>
      <c r="G100" s="183" t="s">
        <v>250</v>
      </c>
      <c r="H100" s="184">
        <v>148</v>
      </c>
      <c r="I100" s="185"/>
      <c r="J100" s="186">
        <f t="shared" si="0"/>
        <v>0</v>
      </c>
      <c r="K100" s="182" t="s">
        <v>4334</v>
      </c>
      <c r="L100" s="41"/>
      <c r="M100" s="187" t="s">
        <v>19</v>
      </c>
      <c r="N100" s="188" t="s">
        <v>40</v>
      </c>
      <c r="O100" s="66"/>
      <c r="P100" s="189">
        <f t="shared" si="1"/>
        <v>0</v>
      </c>
      <c r="Q100" s="189">
        <v>0</v>
      </c>
      <c r="R100" s="189">
        <f t="shared" si="2"/>
        <v>0</v>
      </c>
      <c r="S100" s="189">
        <v>0</v>
      </c>
      <c r="T100" s="190">
        <f t="shared" si="3"/>
        <v>0</v>
      </c>
      <c r="U100" s="36"/>
      <c r="V100" s="36"/>
      <c r="W100" s="36"/>
      <c r="X100" s="36"/>
      <c r="Y100" s="36"/>
      <c r="Z100" s="36"/>
      <c r="AA100" s="36"/>
      <c r="AB100" s="36"/>
      <c r="AC100" s="36"/>
      <c r="AD100" s="36"/>
      <c r="AE100" s="36"/>
      <c r="AR100" s="191" t="s">
        <v>106</v>
      </c>
      <c r="AT100" s="191" t="s">
        <v>146</v>
      </c>
      <c r="AU100" s="191" t="s">
        <v>74</v>
      </c>
      <c r="AY100" s="19" t="s">
        <v>144</v>
      </c>
      <c r="BE100" s="192">
        <f t="shared" si="4"/>
        <v>0</v>
      </c>
      <c r="BF100" s="192">
        <f t="shared" si="5"/>
        <v>0</v>
      </c>
      <c r="BG100" s="192">
        <f t="shared" si="6"/>
        <v>0</v>
      </c>
      <c r="BH100" s="192">
        <f t="shared" si="7"/>
        <v>0</v>
      </c>
      <c r="BI100" s="192">
        <f t="shared" si="8"/>
        <v>0</v>
      </c>
      <c r="BJ100" s="19" t="s">
        <v>74</v>
      </c>
      <c r="BK100" s="192">
        <f t="shared" si="9"/>
        <v>0</v>
      </c>
      <c r="BL100" s="19" t="s">
        <v>106</v>
      </c>
      <c r="BM100" s="191" t="s">
        <v>526</v>
      </c>
    </row>
    <row r="101" spans="1:65" s="2" customFormat="1" ht="16.5" customHeight="1">
      <c r="A101" s="36"/>
      <c r="B101" s="37"/>
      <c r="C101" s="180" t="s">
        <v>106</v>
      </c>
      <c r="D101" s="180" t="s">
        <v>146</v>
      </c>
      <c r="E101" s="181" t="s">
        <v>4835</v>
      </c>
      <c r="F101" s="182" t="s">
        <v>4836</v>
      </c>
      <c r="G101" s="183" t="s">
        <v>250</v>
      </c>
      <c r="H101" s="184">
        <v>144</v>
      </c>
      <c r="I101" s="185"/>
      <c r="J101" s="186">
        <f t="shared" si="0"/>
        <v>0</v>
      </c>
      <c r="K101" s="182" t="s">
        <v>4334</v>
      </c>
      <c r="L101" s="41"/>
      <c r="M101" s="187" t="s">
        <v>19</v>
      </c>
      <c r="N101" s="188" t="s">
        <v>40</v>
      </c>
      <c r="O101" s="66"/>
      <c r="P101" s="189">
        <f t="shared" si="1"/>
        <v>0</v>
      </c>
      <c r="Q101" s="189">
        <v>0</v>
      </c>
      <c r="R101" s="189">
        <f t="shared" si="2"/>
        <v>0</v>
      </c>
      <c r="S101" s="189">
        <v>0</v>
      </c>
      <c r="T101" s="190">
        <f t="shared" si="3"/>
        <v>0</v>
      </c>
      <c r="U101" s="36"/>
      <c r="V101" s="36"/>
      <c r="W101" s="36"/>
      <c r="X101" s="36"/>
      <c r="Y101" s="36"/>
      <c r="Z101" s="36"/>
      <c r="AA101" s="36"/>
      <c r="AB101" s="36"/>
      <c r="AC101" s="36"/>
      <c r="AD101" s="36"/>
      <c r="AE101" s="36"/>
      <c r="AR101" s="191" t="s">
        <v>106</v>
      </c>
      <c r="AT101" s="191" t="s">
        <v>146</v>
      </c>
      <c r="AU101" s="191" t="s">
        <v>74</v>
      </c>
      <c r="AY101" s="19" t="s">
        <v>144</v>
      </c>
      <c r="BE101" s="192">
        <f t="shared" si="4"/>
        <v>0</v>
      </c>
      <c r="BF101" s="192">
        <f t="shared" si="5"/>
        <v>0</v>
      </c>
      <c r="BG101" s="192">
        <f t="shared" si="6"/>
        <v>0</v>
      </c>
      <c r="BH101" s="192">
        <f t="shared" si="7"/>
        <v>0</v>
      </c>
      <c r="BI101" s="192">
        <f t="shared" si="8"/>
        <v>0</v>
      </c>
      <c r="BJ101" s="19" t="s">
        <v>74</v>
      </c>
      <c r="BK101" s="192">
        <f t="shared" si="9"/>
        <v>0</v>
      </c>
      <c r="BL101" s="19" t="s">
        <v>106</v>
      </c>
      <c r="BM101" s="191" t="s">
        <v>542</v>
      </c>
    </row>
    <row r="102" spans="1:65" s="2" customFormat="1" ht="16.5" customHeight="1">
      <c r="A102" s="36"/>
      <c r="B102" s="37"/>
      <c r="C102" s="180" t="s">
        <v>181</v>
      </c>
      <c r="D102" s="180" t="s">
        <v>146</v>
      </c>
      <c r="E102" s="181" t="s">
        <v>4837</v>
      </c>
      <c r="F102" s="182" t="s">
        <v>4509</v>
      </c>
      <c r="G102" s="183" t="s">
        <v>1922</v>
      </c>
      <c r="H102" s="184">
        <v>3</v>
      </c>
      <c r="I102" s="185"/>
      <c r="J102" s="186">
        <f t="shared" si="0"/>
        <v>0</v>
      </c>
      <c r="K102" s="182" t="s">
        <v>4334</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573</v>
      </c>
    </row>
    <row r="103" spans="1:65" s="2" customFormat="1" ht="16.5" customHeight="1">
      <c r="A103" s="36"/>
      <c r="B103" s="37"/>
      <c r="C103" s="180" t="s">
        <v>109</v>
      </c>
      <c r="D103" s="180" t="s">
        <v>146</v>
      </c>
      <c r="E103" s="181" t="s">
        <v>4838</v>
      </c>
      <c r="F103" s="182" t="s">
        <v>4839</v>
      </c>
      <c r="G103" s="183" t="s">
        <v>1922</v>
      </c>
      <c r="H103" s="184">
        <v>1</v>
      </c>
      <c r="I103" s="185"/>
      <c r="J103" s="186">
        <f t="shared" si="0"/>
        <v>0</v>
      </c>
      <c r="K103" s="182" t="s">
        <v>4334</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593</v>
      </c>
    </row>
    <row r="104" spans="1:65" s="2" customFormat="1" ht="16.5" customHeight="1">
      <c r="A104" s="36"/>
      <c r="B104" s="37"/>
      <c r="C104" s="180" t="s">
        <v>194</v>
      </c>
      <c r="D104" s="180" t="s">
        <v>146</v>
      </c>
      <c r="E104" s="181" t="s">
        <v>4840</v>
      </c>
      <c r="F104" s="182" t="s">
        <v>4841</v>
      </c>
      <c r="G104" s="183" t="s">
        <v>1922</v>
      </c>
      <c r="H104" s="184">
        <v>1</v>
      </c>
      <c r="I104" s="185"/>
      <c r="J104" s="186">
        <f t="shared" si="0"/>
        <v>0</v>
      </c>
      <c r="K104" s="182" t="s">
        <v>4334</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613</v>
      </c>
    </row>
    <row r="105" spans="1:65" s="2" customFormat="1" ht="16.5" customHeight="1">
      <c r="A105" s="36"/>
      <c r="B105" s="37"/>
      <c r="C105" s="180" t="s">
        <v>198</v>
      </c>
      <c r="D105" s="180" t="s">
        <v>146</v>
      </c>
      <c r="E105" s="181" t="s">
        <v>4842</v>
      </c>
      <c r="F105" s="182" t="s">
        <v>4843</v>
      </c>
      <c r="G105" s="183" t="s">
        <v>1922</v>
      </c>
      <c r="H105" s="184">
        <v>1</v>
      </c>
      <c r="I105" s="185"/>
      <c r="J105" s="186">
        <f t="shared" si="0"/>
        <v>0</v>
      </c>
      <c r="K105" s="182" t="s">
        <v>4334</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636</v>
      </c>
    </row>
    <row r="106" spans="1:65" s="2" customFormat="1" ht="16.5" customHeight="1">
      <c r="A106" s="36"/>
      <c r="B106" s="37"/>
      <c r="C106" s="180" t="s">
        <v>112</v>
      </c>
      <c r="D106" s="180" t="s">
        <v>146</v>
      </c>
      <c r="E106" s="181" t="s">
        <v>4540</v>
      </c>
      <c r="F106" s="182" t="s">
        <v>4541</v>
      </c>
      <c r="G106" s="183" t="s">
        <v>1922</v>
      </c>
      <c r="H106" s="184">
        <v>5</v>
      </c>
      <c r="I106" s="185"/>
      <c r="J106" s="186">
        <f t="shared" si="0"/>
        <v>0</v>
      </c>
      <c r="K106" s="182" t="s">
        <v>4334</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650</v>
      </c>
    </row>
    <row r="107" spans="1:65" s="2" customFormat="1" ht="16.5" customHeight="1">
      <c r="A107" s="36"/>
      <c r="B107" s="37"/>
      <c r="C107" s="180" t="s">
        <v>481</v>
      </c>
      <c r="D107" s="180" t="s">
        <v>146</v>
      </c>
      <c r="E107" s="181" t="s">
        <v>4844</v>
      </c>
      <c r="F107" s="182" t="s">
        <v>4845</v>
      </c>
      <c r="G107" s="183" t="s">
        <v>1922</v>
      </c>
      <c r="H107" s="184">
        <v>2</v>
      </c>
      <c r="I107" s="185"/>
      <c r="J107" s="186">
        <f t="shared" si="0"/>
        <v>0</v>
      </c>
      <c r="K107" s="182" t="s">
        <v>4334</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664</v>
      </c>
    </row>
    <row r="108" spans="1:65" s="2" customFormat="1" ht="16.5" customHeight="1">
      <c r="A108" s="36"/>
      <c r="B108" s="37"/>
      <c r="C108" s="180" t="s">
        <v>501</v>
      </c>
      <c r="D108" s="180" t="s">
        <v>146</v>
      </c>
      <c r="E108" s="181" t="s">
        <v>4846</v>
      </c>
      <c r="F108" s="182" t="s">
        <v>4847</v>
      </c>
      <c r="G108" s="183" t="s">
        <v>1922</v>
      </c>
      <c r="H108" s="184">
        <v>5</v>
      </c>
      <c r="I108" s="185"/>
      <c r="J108" s="186">
        <f t="shared" si="0"/>
        <v>0</v>
      </c>
      <c r="K108" s="182" t="s">
        <v>4334</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674</v>
      </c>
    </row>
    <row r="109" spans="1:65" s="2" customFormat="1" ht="16.5" customHeight="1">
      <c r="A109" s="36"/>
      <c r="B109" s="37"/>
      <c r="C109" s="180" t="s">
        <v>507</v>
      </c>
      <c r="D109" s="180" t="s">
        <v>146</v>
      </c>
      <c r="E109" s="181" t="s">
        <v>4848</v>
      </c>
      <c r="F109" s="182" t="s">
        <v>4849</v>
      </c>
      <c r="G109" s="183" t="s">
        <v>1922</v>
      </c>
      <c r="H109" s="184">
        <v>1</v>
      </c>
      <c r="I109" s="185"/>
      <c r="J109" s="186">
        <f t="shared" si="0"/>
        <v>0</v>
      </c>
      <c r="K109" s="182" t="s">
        <v>4334</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684</v>
      </c>
    </row>
    <row r="110" spans="1:65" s="2" customFormat="1" ht="16.5" customHeight="1">
      <c r="A110" s="36"/>
      <c r="B110" s="37"/>
      <c r="C110" s="180" t="s">
        <v>513</v>
      </c>
      <c r="D110" s="180" t="s">
        <v>146</v>
      </c>
      <c r="E110" s="181" t="s">
        <v>4850</v>
      </c>
      <c r="F110" s="182" t="s">
        <v>4851</v>
      </c>
      <c r="G110" s="183" t="s">
        <v>1922</v>
      </c>
      <c r="H110" s="184">
        <v>2</v>
      </c>
      <c r="I110" s="185"/>
      <c r="J110" s="186">
        <f t="shared" si="0"/>
        <v>0</v>
      </c>
      <c r="K110" s="182" t="s">
        <v>4334</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694</v>
      </c>
    </row>
    <row r="111" spans="1:65" s="2" customFormat="1" ht="16.5" customHeight="1">
      <c r="A111" s="36"/>
      <c r="B111" s="37"/>
      <c r="C111" s="180" t="s">
        <v>526</v>
      </c>
      <c r="D111" s="180" t="s">
        <v>146</v>
      </c>
      <c r="E111" s="181" t="s">
        <v>4852</v>
      </c>
      <c r="F111" s="182" t="s">
        <v>4853</v>
      </c>
      <c r="G111" s="183" t="s">
        <v>250</v>
      </c>
      <c r="H111" s="184">
        <v>53</v>
      </c>
      <c r="I111" s="185"/>
      <c r="J111" s="186">
        <f t="shared" si="0"/>
        <v>0</v>
      </c>
      <c r="K111" s="182" t="s">
        <v>4334</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709</v>
      </c>
    </row>
    <row r="112" spans="1:65" s="2" customFormat="1" ht="16.5" customHeight="1">
      <c r="A112" s="36"/>
      <c r="B112" s="37"/>
      <c r="C112" s="180" t="s">
        <v>8</v>
      </c>
      <c r="D112" s="180" t="s">
        <v>146</v>
      </c>
      <c r="E112" s="181" t="s">
        <v>4854</v>
      </c>
      <c r="F112" s="182" t="s">
        <v>4855</v>
      </c>
      <c r="G112" s="183" t="s">
        <v>250</v>
      </c>
      <c r="H112" s="184">
        <v>93</v>
      </c>
      <c r="I112" s="185"/>
      <c r="J112" s="186">
        <f t="shared" si="0"/>
        <v>0</v>
      </c>
      <c r="K112" s="182" t="s">
        <v>4334</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723</v>
      </c>
    </row>
    <row r="113" spans="1:65" s="12" customFormat="1" ht="25.95" customHeight="1">
      <c r="B113" s="164"/>
      <c r="C113" s="165"/>
      <c r="D113" s="166" t="s">
        <v>68</v>
      </c>
      <c r="E113" s="167" t="s">
        <v>4361</v>
      </c>
      <c r="F113" s="167" t="s">
        <v>4856</v>
      </c>
      <c r="G113" s="165"/>
      <c r="H113" s="165"/>
      <c r="I113" s="168"/>
      <c r="J113" s="169">
        <f>BK113</f>
        <v>0</v>
      </c>
      <c r="K113" s="165"/>
      <c r="L113" s="170"/>
      <c r="M113" s="171"/>
      <c r="N113" s="172"/>
      <c r="O113" s="172"/>
      <c r="P113" s="173">
        <f>SUM(P114:P156)</f>
        <v>0</v>
      </c>
      <c r="Q113" s="172"/>
      <c r="R113" s="173">
        <f>SUM(R114:R156)</f>
        <v>10.925460000000001</v>
      </c>
      <c r="S113" s="172"/>
      <c r="T113" s="174">
        <f>SUM(T114:T156)</f>
        <v>0</v>
      </c>
      <c r="AR113" s="175" t="s">
        <v>74</v>
      </c>
      <c r="AT113" s="176" t="s">
        <v>68</v>
      </c>
      <c r="AU113" s="176" t="s">
        <v>69</v>
      </c>
      <c r="AY113" s="175" t="s">
        <v>144</v>
      </c>
      <c r="BK113" s="177">
        <f>SUM(BK114:BK156)</f>
        <v>0</v>
      </c>
    </row>
    <row r="114" spans="1:65" s="2" customFormat="1" ht="21.75" customHeight="1">
      <c r="A114" s="36"/>
      <c r="B114" s="37"/>
      <c r="C114" s="180" t="s">
        <v>679</v>
      </c>
      <c r="D114" s="180" t="s">
        <v>146</v>
      </c>
      <c r="E114" s="181" t="s">
        <v>4857</v>
      </c>
      <c r="F114" s="182" t="s">
        <v>4858</v>
      </c>
      <c r="G114" s="183" t="s">
        <v>1922</v>
      </c>
      <c r="H114" s="184">
        <v>17</v>
      </c>
      <c r="I114" s="185"/>
      <c r="J114" s="186">
        <f>ROUND(I114*H114,2)</f>
        <v>0</v>
      </c>
      <c r="K114" s="182" t="s">
        <v>150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74</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4859</v>
      </c>
    </row>
    <row r="115" spans="1:65" s="2" customFormat="1" ht="10.199999999999999">
      <c r="A115" s="36"/>
      <c r="B115" s="37"/>
      <c r="C115" s="38"/>
      <c r="D115" s="193" t="s">
        <v>152</v>
      </c>
      <c r="E115" s="38"/>
      <c r="F115" s="194" t="s">
        <v>4860</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152</v>
      </c>
      <c r="AU115" s="19" t="s">
        <v>74</v>
      </c>
    </row>
    <row r="116" spans="1:65" s="2" customFormat="1" ht="24.15" customHeight="1">
      <c r="A116" s="36"/>
      <c r="B116" s="37"/>
      <c r="C116" s="180" t="s">
        <v>694</v>
      </c>
      <c r="D116" s="180" t="s">
        <v>146</v>
      </c>
      <c r="E116" s="181" t="s">
        <v>4861</v>
      </c>
      <c r="F116" s="182" t="s">
        <v>4862</v>
      </c>
      <c r="G116" s="183" t="s">
        <v>250</v>
      </c>
      <c r="H116" s="184">
        <v>148</v>
      </c>
      <c r="I116" s="185"/>
      <c r="J116" s="186">
        <f>ROUND(I116*H116,2)</f>
        <v>0</v>
      </c>
      <c r="K116" s="182" t="s">
        <v>150</v>
      </c>
      <c r="L116" s="41"/>
      <c r="M116" s="187" t="s">
        <v>19</v>
      </c>
      <c r="N116" s="188" t="s">
        <v>40</v>
      </c>
      <c r="O116" s="66"/>
      <c r="P116" s="189">
        <f>O116*H116</f>
        <v>0</v>
      </c>
      <c r="Q116" s="189">
        <v>0</v>
      </c>
      <c r="R116" s="189">
        <f>Q116*H116</f>
        <v>0</v>
      </c>
      <c r="S116" s="189">
        <v>0</v>
      </c>
      <c r="T116" s="190">
        <f>S116*H116</f>
        <v>0</v>
      </c>
      <c r="U116" s="36"/>
      <c r="V116" s="36"/>
      <c r="W116" s="36"/>
      <c r="X116" s="36"/>
      <c r="Y116" s="36"/>
      <c r="Z116" s="36"/>
      <c r="AA116" s="36"/>
      <c r="AB116" s="36"/>
      <c r="AC116" s="36"/>
      <c r="AD116" s="36"/>
      <c r="AE116" s="36"/>
      <c r="AR116" s="191" t="s">
        <v>106</v>
      </c>
      <c r="AT116" s="191" t="s">
        <v>146</v>
      </c>
      <c r="AU116" s="191" t="s">
        <v>74</v>
      </c>
      <c r="AY116" s="19" t="s">
        <v>144</v>
      </c>
      <c r="BE116" s="192">
        <f>IF(N116="základní",J116,0)</f>
        <v>0</v>
      </c>
      <c r="BF116" s="192">
        <f>IF(N116="snížená",J116,0)</f>
        <v>0</v>
      </c>
      <c r="BG116" s="192">
        <f>IF(N116="zákl. přenesená",J116,0)</f>
        <v>0</v>
      </c>
      <c r="BH116" s="192">
        <f>IF(N116="sníž. přenesená",J116,0)</f>
        <v>0</v>
      </c>
      <c r="BI116" s="192">
        <f>IF(N116="nulová",J116,0)</f>
        <v>0</v>
      </c>
      <c r="BJ116" s="19" t="s">
        <v>74</v>
      </c>
      <c r="BK116" s="192">
        <f>ROUND(I116*H116,2)</f>
        <v>0</v>
      </c>
      <c r="BL116" s="19" t="s">
        <v>106</v>
      </c>
      <c r="BM116" s="191" t="s">
        <v>4863</v>
      </c>
    </row>
    <row r="117" spans="1:65" s="2" customFormat="1" ht="10.199999999999999">
      <c r="A117" s="36"/>
      <c r="B117" s="37"/>
      <c r="C117" s="38"/>
      <c r="D117" s="193" t="s">
        <v>152</v>
      </c>
      <c r="E117" s="38"/>
      <c r="F117" s="194" t="s">
        <v>4864</v>
      </c>
      <c r="G117" s="38"/>
      <c r="H117" s="38"/>
      <c r="I117" s="195"/>
      <c r="J117" s="38"/>
      <c r="K117" s="38"/>
      <c r="L117" s="41"/>
      <c r="M117" s="196"/>
      <c r="N117" s="197"/>
      <c r="O117" s="66"/>
      <c r="P117" s="66"/>
      <c r="Q117" s="66"/>
      <c r="R117" s="66"/>
      <c r="S117" s="66"/>
      <c r="T117" s="67"/>
      <c r="U117" s="36"/>
      <c r="V117" s="36"/>
      <c r="W117" s="36"/>
      <c r="X117" s="36"/>
      <c r="Y117" s="36"/>
      <c r="Z117" s="36"/>
      <c r="AA117" s="36"/>
      <c r="AB117" s="36"/>
      <c r="AC117" s="36"/>
      <c r="AD117" s="36"/>
      <c r="AE117" s="36"/>
      <c r="AT117" s="19" t="s">
        <v>152</v>
      </c>
      <c r="AU117" s="19" t="s">
        <v>74</v>
      </c>
    </row>
    <row r="118" spans="1:65" s="2" customFormat="1" ht="24.15" customHeight="1">
      <c r="A118" s="36"/>
      <c r="B118" s="37"/>
      <c r="C118" s="180" t="s">
        <v>684</v>
      </c>
      <c r="D118" s="180" t="s">
        <v>146</v>
      </c>
      <c r="E118" s="181" t="s">
        <v>4611</v>
      </c>
      <c r="F118" s="182" t="s">
        <v>4612</v>
      </c>
      <c r="G118" s="183" t="s">
        <v>250</v>
      </c>
      <c r="H118" s="184">
        <v>48</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4865</v>
      </c>
    </row>
    <row r="119" spans="1:65" s="2" customFormat="1" ht="10.199999999999999">
      <c r="A119" s="36"/>
      <c r="B119" s="37"/>
      <c r="C119" s="38"/>
      <c r="D119" s="193" t="s">
        <v>152</v>
      </c>
      <c r="E119" s="38"/>
      <c r="F119" s="194" t="s">
        <v>4614</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74</v>
      </c>
    </row>
    <row r="120" spans="1:65" s="2" customFormat="1" ht="16.5" customHeight="1">
      <c r="A120" s="36"/>
      <c r="B120" s="37"/>
      <c r="C120" s="180" t="s">
        <v>689</v>
      </c>
      <c r="D120" s="180" t="s">
        <v>146</v>
      </c>
      <c r="E120" s="181" t="s">
        <v>4866</v>
      </c>
      <c r="F120" s="182" t="s">
        <v>4867</v>
      </c>
      <c r="G120" s="183" t="s">
        <v>250</v>
      </c>
      <c r="H120" s="184">
        <v>91</v>
      </c>
      <c r="I120" s="185"/>
      <c r="J120" s="186">
        <f>ROUND(I120*H120,2)</f>
        <v>0</v>
      </c>
      <c r="K120" s="182" t="s">
        <v>4334</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74</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4868</v>
      </c>
    </row>
    <row r="121" spans="1:65" s="2" customFormat="1" ht="16.5" customHeight="1">
      <c r="A121" s="36"/>
      <c r="B121" s="37"/>
      <c r="C121" s="180" t="s">
        <v>828</v>
      </c>
      <c r="D121" s="180" t="s">
        <v>146</v>
      </c>
      <c r="E121" s="181" t="s">
        <v>4869</v>
      </c>
      <c r="F121" s="182" t="s">
        <v>4870</v>
      </c>
      <c r="G121" s="183" t="s">
        <v>149</v>
      </c>
      <c r="H121" s="184">
        <v>0.4</v>
      </c>
      <c r="I121" s="185"/>
      <c r="J121" s="186">
        <f>ROUND(I121*H121,2)</f>
        <v>0</v>
      </c>
      <c r="K121" s="182" t="s">
        <v>4334</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74</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4871</v>
      </c>
    </row>
    <row r="122" spans="1:65" s="2" customFormat="1" ht="33" customHeight="1">
      <c r="A122" s="36"/>
      <c r="B122" s="37"/>
      <c r="C122" s="180" t="s">
        <v>822</v>
      </c>
      <c r="D122" s="180" t="s">
        <v>146</v>
      </c>
      <c r="E122" s="181" t="s">
        <v>4872</v>
      </c>
      <c r="F122" s="182" t="s">
        <v>4873</v>
      </c>
      <c r="G122" s="183" t="s">
        <v>149</v>
      </c>
      <c r="H122" s="184">
        <v>0.4</v>
      </c>
      <c r="I122" s="185"/>
      <c r="J122" s="186">
        <f>ROUND(I122*H122,2)</f>
        <v>0</v>
      </c>
      <c r="K122" s="182" t="s">
        <v>150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4874</v>
      </c>
    </row>
    <row r="123" spans="1:65" s="2" customFormat="1" ht="10.199999999999999">
      <c r="A123" s="36"/>
      <c r="B123" s="37"/>
      <c r="C123" s="38"/>
      <c r="D123" s="193" t="s">
        <v>152</v>
      </c>
      <c r="E123" s="38"/>
      <c r="F123" s="194" t="s">
        <v>4875</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74</v>
      </c>
    </row>
    <row r="124" spans="1:65" s="2" customFormat="1" ht="37.799999999999997" customHeight="1">
      <c r="A124" s="36"/>
      <c r="B124" s="37"/>
      <c r="C124" s="180" t="s">
        <v>836</v>
      </c>
      <c r="D124" s="180" t="s">
        <v>146</v>
      </c>
      <c r="E124" s="181" t="s">
        <v>4876</v>
      </c>
      <c r="F124" s="182" t="s">
        <v>4877</v>
      </c>
      <c r="G124" s="183" t="s">
        <v>250</v>
      </c>
      <c r="H124" s="184">
        <v>78</v>
      </c>
      <c r="I124" s="185"/>
      <c r="J124" s="186">
        <f>ROUND(I124*H124,2)</f>
        <v>0</v>
      </c>
      <c r="K124" s="182" t="s">
        <v>150</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74</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4878</v>
      </c>
    </row>
    <row r="125" spans="1:65" s="2" customFormat="1" ht="10.199999999999999">
      <c r="A125" s="36"/>
      <c r="B125" s="37"/>
      <c r="C125" s="38"/>
      <c r="D125" s="193" t="s">
        <v>152</v>
      </c>
      <c r="E125" s="38"/>
      <c r="F125" s="194" t="s">
        <v>4879</v>
      </c>
      <c r="G125" s="38"/>
      <c r="H125" s="38"/>
      <c r="I125" s="195"/>
      <c r="J125" s="38"/>
      <c r="K125" s="38"/>
      <c r="L125" s="41"/>
      <c r="M125" s="196"/>
      <c r="N125" s="197"/>
      <c r="O125" s="66"/>
      <c r="P125" s="66"/>
      <c r="Q125" s="66"/>
      <c r="R125" s="66"/>
      <c r="S125" s="66"/>
      <c r="T125" s="67"/>
      <c r="U125" s="36"/>
      <c r="V125" s="36"/>
      <c r="W125" s="36"/>
      <c r="X125" s="36"/>
      <c r="Y125" s="36"/>
      <c r="Z125" s="36"/>
      <c r="AA125" s="36"/>
      <c r="AB125" s="36"/>
      <c r="AC125" s="36"/>
      <c r="AD125" s="36"/>
      <c r="AE125" s="36"/>
      <c r="AT125" s="19" t="s">
        <v>152</v>
      </c>
      <c r="AU125" s="19" t="s">
        <v>74</v>
      </c>
    </row>
    <row r="126" spans="1:65" s="2" customFormat="1" ht="33" customHeight="1">
      <c r="A126" s="36"/>
      <c r="B126" s="37"/>
      <c r="C126" s="180" t="s">
        <v>873</v>
      </c>
      <c r="D126" s="180" t="s">
        <v>146</v>
      </c>
      <c r="E126" s="181" t="s">
        <v>4880</v>
      </c>
      <c r="F126" s="182" t="s">
        <v>4881</v>
      </c>
      <c r="G126" s="183" t="s">
        <v>250</v>
      </c>
      <c r="H126" s="184">
        <v>78</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74</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4882</v>
      </c>
    </row>
    <row r="127" spans="1:65" s="2" customFormat="1" ht="10.199999999999999">
      <c r="A127" s="36"/>
      <c r="B127" s="37"/>
      <c r="C127" s="38"/>
      <c r="D127" s="193" t="s">
        <v>152</v>
      </c>
      <c r="E127" s="38"/>
      <c r="F127" s="194" t="s">
        <v>4883</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74</v>
      </c>
    </row>
    <row r="128" spans="1:65" s="2" customFormat="1" ht="21.75" customHeight="1">
      <c r="A128" s="36"/>
      <c r="B128" s="37"/>
      <c r="C128" s="180" t="s">
        <v>843</v>
      </c>
      <c r="D128" s="180" t="s">
        <v>146</v>
      </c>
      <c r="E128" s="181" t="s">
        <v>4884</v>
      </c>
      <c r="F128" s="182" t="s">
        <v>4885</v>
      </c>
      <c r="G128" s="183" t="s">
        <v>250</v>
      </c>
      <c r="H128" s="184">
        <v>78</v>
      </c>
      <c r="I128" s="185"/>
      <c r="J128" s="186">
        <f>ROUND(I128*H128,2)</f>
        <v>0</v>
      </c>
      <c r="K128" s="182" t="s">
        <v>150</v>
      </c>
      <c r="L128" s="41"/>
      <c r="M128" s="187" t="s">
        <v>19</v>
      </c>
      <c r="N128" s="188" t="s">
        <v>40</v>
      </c>
      <c r="O128" s="66"/>
      <c r="P128" s="189">
        <f>O128*H128</f>
        <v>0</v>
      </c>
      <c r="Q128" s="189">
        <v>0.14000000000000001</v>
      </c>
      <c r="R128" s="189">
        <f>Q128*H128</f>
        <v>10.920000000000002</v>
      </c>
      <c r="S128" s="189">
        <v>0</v>
      </c>
      <c r="T128" s="190">
        <f>S128*H128</f>
        <v>0</v>
      </c>
      <c r="U128" s="36"/>
      <c r="V128" s="36"/>
      <c r="W128" s="36"/>
      <c r="X128" s="36"/>
      <c r="Y128" s="36"/>
      <c r="Z128" s="36"/>
      <c r="AA128" s="36"/>
      <c r="AB128" s="36"/>
      <c r="AC128" s="36"/>
      <c r="AD128" s="36"/>
      <c r="AE128" s="36"/>
      <c r="AR128" s="191" t="s">
        <v>106</v>
      </c>
      <c r="AT128" s="191" t="s">
        <v>146</v>
      </c>
      <c r="AU128" s="191" t="s">
        <v>74</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4886</v>
      </c>
    </row>
    <row r="129" spans="1:65" s="2" customFormat="1" ht="10.199999999999999">
      <c r="A129" s="36"/>
      <c r="B129" s="37"/>
      <c r="C129" s="38"/>
      <c r="D129" s="193" t="s">
        <v>152</v>
      </c>
      <c r="E129" s="38"/>
      <c r="F129" s="194" t="s">
        <v>4887</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74</v>
      </c>
    </row>
    <row r="130" spans="1:65" s="2" customFormat="1" ht="21.75" customHeight="1">
      <c r="A130" s="36"/>
      <c r="B130" s="37"/>
      <c r="C130" s="180" t="s">
        <v>852</v>
      </c>
      <c r="D130" s="180" t="s">
        <v>146</v>
      </c>
      <c r="E130" s="181" t="s">
        <v>4888</v>
      </c>
      <c r="F130" s="182" t="s">
        <v>4889</v>
      </c>
      <c r="G130" s="183" t="s">
        <v>250</v>
      </c>
      <c r="H130" s="184">
        <v>78</v>
      </c>
      <c r="I130" s="185"/>
      <c r="J130" s="186">
        <f>ROUND(I130*H130,2)</f>
        <v>0</v>
      </c>
      <c r="K130" s="182" t="s">
        <v>150</v>
      </c>
      <c r="L130" s="41"/>
      <c r="M130" s="187" t="s">
        <v>19</v>
      </c>
      <c r="N130" s="188" t="s">
        <v>40</v>
      </c>
      <c r="O130" s="66"/>
      <c r="P130" s="189">
        <f>O130*H130</f>
        <v>0</v>
      </c>
      <c r="Q130" s="189">
        <v>6.9999999999999994E-5</v>
      </c>
      <c r="R130" s="189">
        <f>Q130*H130</f>
        <v>5.4599999999999996E-3</v>
      </c>
      <c r="S130" s="189">
        <v>0</v>
      </c>
      <c r="T130" s="190">
        <f>S130*H130</f>
        <v>0</v>
      </c>
      <c r="U130" s="36"/>
      <c r="V130" s="36"/>
      <c r="W130" s="36"/>
      <c r="X130" s="36"/>
      <c r="Y130" s="36"/>
      <c r="Z130" s="36"/>
      <c r="AA130" s="36"/>
      <c r="AB130" s="36"/>
      <c r="AC130" s="36"/>
      <c r="AD130" s="36"/>
      <c r="AE130" s="36"/>
      <c r="AR130" s="191" t="s">
        <v>106</v>
      </c>
      <c r="AT130" s="191" t="s">
        <v>146</v>
      </c>
      <c r="AU130" s="191" t="s">
        <v>74</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4890</v>
      </c>
    </row>
    <row r="131" spans="1:65" s="2" customFormat="1" ht="10.199999999999999">
      <c r="A131" s="36"/>
      <c r="B131" s="37"/>
      <c r="C131" s="38"/>
      <c r="D131" s="193" t="s">
        <v>152</v>
      </c>
      <c r="E131" s="38"/>
      <c r="F131" s="194" t="s">
        <v>4891</v>
      </c>
      <c r="G131" s="38"/>
      <c r="H131" s="38"/>
      <c r="I131" s="195"/>
      <c r="J131" s="38"/>
      <c r="K131" s="38"/>
      <c r="L131" s="41"/>
      <c r="M131" s="196"/>
      <c r="N131" s="197"/>
      <c r="O131" s="66"/>
      <c r="P131" s="66"/>
      <c r="Q131" s="66"/>
      <c r="R131" s="66"/>
      <c r="S131" s="66"/>
      <c r="T131" s="67"/>
      <c r="U131" s="36"/>
      <c r="V131" s="36"/>
      <c r="W131" s="36"/>
      <c r="X131" s="36"/>
      <c r="Y131" s="36"/>
      <c r="Z131" s="36"/>
      <c r="AA131" s="36"/>
      <c r="AB131" s="36"/>
      <c r="AC131" s="36"/>
      <c r="AD131" s="36"/>
      <c r="AE131" s="36"/>
      <c r="AT131" s="19" t="s">
        <v>152</v>
      </c>
      <c r="AU131" s="19" t="s">
        <v>74</v>
      </c>
    </row>
    <row r="132" spans="1:65" s="2" customFormat="1" ht="24.15" customHeight="1">
      <c r="A132" s="36"/>
      <c r="B132" s="37"/>
      <c r="C132" s="180" t="s">
        <v>803</v>
      </c>
      <c r="D132" s="180" t="s">
        <v>146</v>
      </c>
      <c r="E132" s="181" t="s">
        <v>4892</v>
      </c>
      <c r="F132" s="182" t="s">
        <v>4893</v>
      </c>
      <c r="G132" s="183" t="s">
        <v>250</v>
      </c>
      <c r="H132" s="184">
        <v>53</v>
      </c>
      <c r="I132" s="185"/>
      <c r="J132" s="186">
        <f>ROUND(I132*H132,2)</f>
        <v>0</v>
      </c>
      <c r="K132" s="182" t="s">
        <v>150</v>
      </c>
      <c r="L132" s="41"/>
      <c r="M132" s="187" t="s">
        <v>19</v>
      </c>
      <c r="N132" s="188" t="s">
        <v>40</v>
      </c>
      <c r="O132" s="66"/>
      <c r="P132" s="189">
        <f>O132*H132</f>
        <v>0</v>
      </c>
      <c r="Q132" s="189">
        <v>0</v>
      </c>
      <c r="R132" s="189">
        <f>Q132*H132</f>
        <v>0</v>
      </c>
      <c r="S132" s="189">
        <v>0</v>
      </c>
      <c r="T132" s="190">
        <f>S132*H132</f>
        <v>0</v>
      </c>
      <c r="U132" s="36"/>
      <c r="V132" s="36"/>
      <c r="W132" s="36"/>
      <c r="X132" s="36"/>
      <c r="Y132" s="36"/>
      <c r="Z132" s="36"/>
      <c r="AA132" s="36"/>
      <c r="AB132" s="36"/>
      <c r="AC132" s="36"/>
      <c r="AD132" s="36"/>
      <c r="AE132" s="36"/>
      <c r="AR132" s="191" t="s">
        <v>106</v>
      </c>
      <c r="AT132" s="191" t="s">
        <v>146</v>
      </c>
      <c r="AU132" s="191" t="s">
        <v>74</v>
      </c>
      <c r="AY132" s="19" t="s">
        <v>144</v>
      </c>
      <c r="BE132" s="192">
        <f>IF(N132="základní",J132,0)</f>
        <v>0</v>
      </c>
      <c r="BF132" s="192">
        <f>IF(N132="snížená",J132,0)</f>
        <v>0</v>
      </c>
      <c r="BG132" s="192">
        <f>IF(N132="zákl. přenesená",J132,0)</f>
        <v>0</v>
      </c>
      <c r="BH132" s="192">
        <f>IF(N132="sníž. přenesená",J132,0)</f>
        <v>0</v>
      </c>
      <c r="BI132" s="192">
        <f>IF(N132="nulová",J132,0)</f>
        <v>0</v>
      </c>
      <c r="BJ132" s="19" t="s">
        <v>74</v>
      </c>
      <c r="BK132" s="192">
        <f>ROUND(I132*H132,2)</f>
        <v>0</v>
      </c>
      <c r="BL132" s="19" t="s">
        <v>106</v>
      </c>
      <c r="BM132" s="191" t="s">
        <v>4894</v>
      </c>
    </row>
    <row r="133" spans="1:65" s="2" customFormat="1" ht="10.199999999999999">
      <c r="A133" s="36"/>
      <c r="B133" s="37"/>
      <c r="C133" s="38"/>
      <c r="D133" s="193" t="s">
        <v>152</v>
      </c>
      <c r="E133" s="38"/>
      <c r="F133" s="194" t="s">
        <v>4895</v>
      </c>
      <c r="G133" s="38"/>
      <c r="H133" s="38"/>
      <c r="I133" s="195"/>
      <c r="J133" s="38"/>
      <c r="K133" s="38"/>
      <c r="L133" s="41"/>
      <c r="M133" s="196"/>
      <c r="N133" s="197"/>
      <c r="O133" s="66"/>
      <c r="P133" s="66"/>
      <c r="Q133" s="66"/>
      <c r="R133" s="66"/>
      <c r="S133" s="66"/>
      <c r="T133" s="67"/>
      <c r="U133" s="36"/>
      <c r="V133" s="36"/>
      <c r="W133" s="36"/>
      <c r="X133" s="36"/>
      <c r="Y133" s="36"/>
      <c r="Z133" s="36"/>
      <c r="AA133" s="36"/>
      <c r="AB133" s="36"/>
      <c r="AC133" s="36"/>
      <c r="AD133" s="36"/>
      <c r="AE133" s="36"/>
      <c r="AT133" s="19" t="s">
        <v>152</v>
      </c>
      <c r="AU133" s="19" t="s">
        <v>74</v>
      </c>
    </row>
    <row r="134" spans="1:65" s="2" customFormat="1" ht="16.5" customHeight="1">
      <c r="A134" s="36"/>
      <c r="B134" s="37"/>
      <c r="C134" s="180" t="s">
        <v>816</v>
      </c>
      <c r="D134" s="180" t="s">
        <v>146</v>
      </c>
      <c r="E134" s="181" t="s">
        <v>4896</v>
      </c>
      <c r="F134" s="182" t="s">
        <v>4897</v>
      </c>
      <c r="G134" s="183" t="s">
        <v>250</v>
      </c>
      <c r="H134" s="184">
        <v>93</v>
      </c>
      <c r="I134" s="185"/>
      <c r="J134" s="186">
        <f>ROUND(I134*H134,2)</f>
        <v>0</v>
      </c>
      <c r="K134" s="182" t="s">
        <v>4334</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74</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4898</v>
      </c>
    </row>
    <row r="135" spans="1:65" s="2" customFormat="1" ht="24.15" customHeight="1">
      <c r="A135" s="36"/>
      <c r="B135" s="37"/>
      <c r="C135" s="180" t="s">
        <v>730</v>
      </c>
      <c r="D135" s="180" t="s">
        <v>146</v>
      </c>
      <c r="E135" s="181" t="s">
        <v>4660</v>
      </c>
      <c r="F135" s="182" t="s">
        <v>4661</v>
      </c>
      <c r="G135" s="183" t="s">
        <v>1922</v>
      </c>
      <c r="H135" s="184">
        <v>5</v>
      </c>
      <c r="I135" s="185"/>
      <c r="J135" s="186">
        <f>ROUND(I135*H135,2)</f>
        <v>0</v>
      </c>
      <c r="K135" s="182" t="s">
        <v>150</v>
      </c>
      <c r="L135" s="41"/>
      <c r="M135" s="187" t="s">
        <v>19</v>
      </c>
      <c r="N135" s="188" t="s">
        <v>40</v>
      </c>
      <c r="O135" s="66"/>
      <c r="P135" s="189">
        <f>O135*H135</f>
        <v>0</v>
      </c>
      <c r="Q135" s="189">
        <v>0</v>
      </c>
      <c r="R135" s="189">
        <f>Q135*H135</f>
        <v>0</v>
      </c>
      <c r="S135" s="189">
        <v>0</v>
      </c>
      <c r="T135" s="190">
        <f>S135*H135</f>
        <v>0</v>
      </c>
      <c r="U135" s="36"/>
      <c r="V135" s="36"/>
      <c r="W135" s="36"/>
      <c r="X135" s="36"/>
      <c r="Y135" s="36"/>
      <c r="Z135" s="36"/>
      <c r="AA135" s="36"/>
      <c r="AB135" s="36"/>
      <c r="AC135" s="36"/>
      <c r="AD135" s="36"/>
      <c r="AE135" s="36"/>
      <c r="AR135" s="191" t="s">
        <v>106</v>
      </c>
      <c r="AT135" s="191" t="s">
        <v>146</v>
      </c>
      <c r="AU135" s="191" t="s">
        <v>74</v>
      </c>
      <c r="AY135" s="19" t="s">
        <v>144</v>
      </c>
      <c r="BE135" s="192">
        <f>IF(N135="základní",J135,0)</f>
        <v>0</v>
      </c>
      <c r="BF135" s="192">
        <f>IF(N135="snížená",J135,0)</f>
        <v>0</v>
      </c>
      <c r="BG135" s="192">
        <f>IF(N135="zákl. přenesená",J135,0)</f>
        <v>0</v>
      </c>
      <c r="BH135" s="192">
        <f>IF(N135="sníž. přenesená",J135,0)</f>
        <v>0</v>
      </c>
      <c r="BI135" s="192">
        <f>IF(N135="nulová",J135,0)</f>
        <v>0</v>
      </c>
      <c r="BJ135" s="19" t="s">
        <v>74</v>
      </c>
      <c r="BK135" s="192">
        <f>ROUND(I135*H135,2)</f>
        <v>0</v>
      </c>
      <c r="BL135" s="19" t="s">
        <v>106</v>
      </c>
      <c r="BM135" s="191" t="s">
        <v>4899</v>
      </c>
    </row>
    <row r="136" spans="1:65" s="2" customFormat="1" ht="10.199999999999999">
      <c r="A136" s="36"/>
      <c r="B136" s="37"/>
      <c r="C136" s="38"/>
      <c r="D136" s="193" t="s">
        <v>152</v>
      </c>
      <c r="E136" s="38"/>
      <c r="F136" s="194" t="s">
        <v>4663</v>
      </c>
      <c r="G136" s="38"/>
      <c r="H136" s="38"/>
      <c r="I136" s="195"/>
      <c r="J136" s="38"/>
      <c r="K136" s="38"/>
      <c r="L136" s="41"/>
      <c r="M136" s="196"/>
      <c r="N136" s="197"/>
      <c r="O136" s="66"/>
      <c r="P136" s="66"/>
      <c r="Q136" s="66"/>
      <c r="R136" s="66"/>
      <c r="S136" s="66"/>
      <c r="T136" s="67"/>
      <c r="U136" s="36"/>
      <c r="V136" s="36"/>
      <c r="W136" s="36"/>
      <c r="X136" s="36"/>
      <c r="Y136" s="36"/>
      <c r="Z136" s="36"/>
      <c r="AA136" s="36"/>
      <c r="AB136" s="36"/>
      <c r="AC136" s="36"/>
      <c r="AD136" s="36"/>
      <c r="AE136" s="36"/>
      <c r="AT136" s="19" t="s">
        <v>152</v>
      </c>
      <c r="AU136" s="19" t="s">
        <v>74</v>
      </c>
    </row>
    <row r="137" spans="1:65" s="2" customFormat="1" ht="24.15" customHeight="1">
      <c r="A137" s="36"/>
      <c r="B137" s="37"/>
      <c r="C137" s="180" t="s">
        <v>709</v>
      </c>
      <c r="D137" s="180" t="s">
        <v>146</v>
      </c>
      <c r="E137" s="181" t="s">
        <v>4684</v>
      </c>
      <c r="F137" s="182" t="s">
        <v>4685</v>
      </c>
      <c r="G137" s="183" t="s">
        <v>1922</v>
      </c>
      <c r="H137" s="184">
        <v>3</v>
      </c>
      <c r="I137" s="185"/>
      <c r="J137" s="186">
        <f>ROUND(I137*H137,2)</f>
        <v>0</v>
      </c>
      <c r="K137" s="182" t="s">
        <v>150</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4900</v>
      </c>
    </row>
    <row r="138" spans="1:65" s="2" customFormat="1" ht="10.199999999999999">
      <c r="A138" s="36"/>
      <c r="B138" s="37"/>
      <c r="C138" s="38"/>
      <c r="D138" s="193" t="s">
        <v>152</v>
      </c>
      <c r="E138" s="38"/>
      <c r="F138" s="194" t="s">
        <v>4687</v>
      </c>
      <c r="G138" s="38"/>
      <c r="H138" s="38"/>
      <c r="I138" s="195"/>
      <c r="J138" s="38"/>
      <c r="K138" s="38"/>
      <c r="L138" s="41"/>
      <c r="M138" s="196"/>
      <c r="N138" s="197"/>
      <c r="O138" s="66"/>
      <c r="P138" s="66"/>
      <c r="Q138" s="66"/>
      <c r="R138" s="66"/>
      <c r="S138" s="66"/>
      <c r="T138" s="67"/>
      <c r="U138" s="36"/>
      <c r="V138" s="36"/>
      <c r="W138" s="36"/>
      <c r="X138" s="36"/>
      <c r="Y138" s="36"/>
      <c r="Z138" s="36"/>
      <c r="AA138" s="36"/>
      <c r="AB138" s="36"/>
      <c r="AC138" s="36"/>
      <c r="AD138" s="36"/>
      <c r="AE138" s="36"/>
      <c r="AT138" s="19" t="s">
        <v>152</v>
      </c>
      <c r="AU138" s="19" t="s">
        <v>74</v>
      </c>
    </row>
    <row r="139" spans="1:65" s="2" customFormat="1" ht="16.5" customHeight="1">
      <c r="A139" s="36"/>
      <c r="B139" s="37"/>
      <c r="C139" s="180" t="s">
        <v>723</v>
      </c>
      <c r="D139" s="180" t="s">
        <v>146</v>
      </c>
      <c r="E139" s="181" t="s">
        <v>4716</v>
      </c>
      <c r="F139" s="182" t="s">
        <v>4717</v>
      </c>
      <c r="G139" s="183" t="s">
        <v>1922</v>
      </c>
      <c r="H139" s="184">
        <v>1</v>
      </c>
      <c r="I139" s="185"/>
      <c r="J139" s="186">
        <f>ROUND(I139*H139,2)</f>
        <v>0</v>
      </c>
      <c r="K139" s="182" t="s">
        <v>150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4901</v>
      </c>
    </row>
    <row r="140" spans="1:65" s="2" customFormat="1" ht="10.199999999999999">
      <c r="A140" s="36"/>
      <c r="B140" s="37"/>
      <c r="C140" s="38"/>
      <c r="D140" s="193" t="s">
        <v>152</v>
      </c>
      <c r="E140" s="38"/>
      <c r="F140" s="194" t="s">
        <v>4719</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74</v>
      </c>
    </row>
    <row r="141" spans="1:65" s="2" customFormat="1" ht="21.75" customHeight="1">
      <c r="A141" s="36"/>
      <c r="B141" s="37"/>
      <c r="C141" s="180" t="s">
        <v>716</v>
      </c>
      <c r="D141" s="180" t="s">
        <v>146</v>
      </c>
      <c r="E141" s="181" t="s">
        <v>4902</v>
      </c>
      <c r="F141" s="182" t="s">
        <v>4903</v>
      </c>
      <c r="G141" s="183" t="s">
        <v>1922</v>
      </c>
      <c r="H141" s="184">
        <v>1</v>
      </c>
      <c r="I141" s="185"/>
      <c r="J141" s="186">
        <f>ROUND(I141*H141,2)</f>
        <v>0</v>
      </c>
      <c r="K141" s="182" t="s">
        <v>150</v>
      </c>
      <c r="L141" s="41"/>
      <c r="M141" s="187" t="s">
        <v>19</v>
      </c>
      <c r="N141" s="188"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106</v>
      </c>
      <c r="AT141" s="191" t="s">
        <v>146</v>
      </c>
      <c r="AU141" s="191" t="s">
        <v>74</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4904</v>
      </c>
    </row>
    <row r="142" spans="1:65" s="2" customFormat="1" ht="10.199999999999999">
      <c r="A142" s="36"/>
      <c r="B142" s="37"/>
      <c r="C142" s="38"/>
      <c r="D142" s="193" t="s">
        <v>152</v>
      </c>
      <c r="E142" s="38"/>
      <c r="F142" s="194" t="s">
        <v>4905</v>
      </c>
      <c r="G142" s="38"/>
      <c r="H142" s="38"/>
      <c r="I142" s="195"/>
      <c r="J142" s="38"/>
      <c r="K142" s="38"/>
      <c r="L142" s="41"/>
      <c r="M142" s="196"/>
      <c r="N142" s="197"/>
      <c r="O142" s="66"/>
      <c r="P142" s="66"/>
      <c r="Q142" s="66"/>
      <c r="R142" s="66"/>
      <c r="S142" s="66"/>
      <c r="T142" s="67"/>
      <c r="U142" s="36"/>
      <c r="V142" s="36"/>
      <c r="W142" s="36"/>
      <c r="X142" s="36"/>
      <c r="Y142" s="36"/>
      <c r="Z142" s="36"/>
      <c r="AA142" s="36"/>
      <c r="AB142" s="36"/>
      <c r="AC142" s="36"/>
      <c r="AD142" s="36"/>
      <c r="AE142" s="36"/>
      <c r="AT142" s="19" t="s">
        <v>152</v>
      </c>
      <c r="AU142" s="19" t="s">
        <v>74</v>
      </c>
    </row>
    <row r="143" spans="1:65" s="2" customFormat="1" ht="24.15" customHeight="1">
      <c r="A143" s="36"/>
      <c r="B143" s="37"/>
      <c r="C143" s="180" t="s">
        <v>669</v>
      </c>
      <c r="D143" s="180" t="s">
        <v>146</v>
      </c>
      <c r="E143" s="181" t="s">
        <v>4906</v>
      </c>
      <c r="F143" s="182" t="s">
        <v>4907</v>
      </c>
      <c r="G143" s="183" t="s">
        <v>1922</v>
      </c>
      <c r="H143" s="184">
        <v>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74</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4908</v>
      </c>
    </row>
    <row r="144" spans="1:65" s="2" customFormat="1" ht="10.199999999999999">
      <c r="A144" s="36"/>
      <c r="B144" s="37"/>
      <c r="C144" s="38"/>
      <c r="D144" s="193" t="s">
        <v>152</v>
      </c>
      <c r="E144" s="38"/>
      <c r="F144" s="194" t="s">
        <v>4909</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74</v>
      </c>
    </row>
    <row r="145" spans="1:65" s="2" customFormat="1" ht="24.15" customHeight="1">
      <c r="A145" s="36"/>
      <c r="B145" s="37"/>
      <c r="C145" s="180" t="s">
        <v>674</v>
      </c>
      <c r="D145" s="180" t="s">
        <v>146</v>
      </c>
      <c r="E145" s="181" t="s">
        <v>4910</v>
      </c>
      <c r="F145" s="182" t="s">
        <v>4911</v>
      </c>
      <c r="G145" s="183" t="s">
        <v>1922</v>
      </c>
      <c r="H145" s="184">
        <v>2</v>
      </c>
      <c r="I145" s="185"/>
      <c r="J145" s="186">
        <f>ROUND(I145*H145,2)</f>
        <v>0</v>
      </c>
      <c r="K145" s="182" t="s">
        <v>150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4912</v>
      </c>
    </row>
    <row r="146" spans="1:65" s="2" customFormat="1" ht="10.199999999999999">
      <c r="A146" s="36"/>
      <c r="B146" s="37"/>
      <c r="C146" s="38"/>
      <c r="D146" s="193" t="s">
        <v>152</v>
      </c>
      <c r="E146" s="38"/>
      <c r="F146" s="194" t="s">
        <v>4913</v>
      </c>
      <c r="G146" s="38"/>
      <c r="H146" s="38"/>
      <c r="I146" s="195"/>
      <c r="J146" s="38"/>
      <c r="K146" s="38"/>
      <c r="L146" s="41"/>
      <c r="M146" s="196"/>
      <c r="N146" s="197"/>
      <c r="O146" s="66"/>
      <c r="P146" s="66"/>
      <c r="Q146" s="66"/>
      <c r="R146" s="66"/>
      <c r="S146" s="66"/>
      <c r="T146" s="67"/>
      <c r="U146" s="36"/>
      <c r="V146" s="36"/>
      <c r="W146" s="36"/>
      <c r="X146" s="36"/>
      <c r="Y146" s="36"/>
      <c r="Z146" s="36"/>
      <c r="AA146" s="36"/>
      <c r="AB146" s="36"/>
      <c r="AC146" s="36"/>
      <c r="AD146" s="36"/>
      <c r="AE146" s="36"/>
      <c r="AT146" s="19" t="s">
        <v>152</v>
      </c>
      <c r="AU146" s="19" t="s">
        <v>74</v>
      </c>
    </row>
    <row r="147" spans="1:65" s="2" customFormat="1" ht="16.5" customHeight="1">
      <c r="A147" s="36"/>
      <c r="B147" s="37"/>
      <c r="C147" s="180" t="s">
        <v>699</v>
      </c>
      <c r="D147" s="180" t="s">
        <v>146</v>
      </c>
      <c r="E147" s="181" t="s">
        <v>4748</v>
      </c>
      <c r="F147" s="182" t="s">
        <v>4749</v>
      </c>
      <c r="G147" s="183" t="s">
        <v>250</v>
      </c>
      <c r="H147" s="184">
        <v>144</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74</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4914</v>
      </c>
    </row>
    <row r="148" spans="1:65" s="2" customFormat="1" ht="10.199999999999999">
      <c r="A148" s="36"/>
      <c r="B148" s="37"/>
      <c r="C148" s="38"/>
      <c r="D148" s="193" t="s">
        <v>152</v>
      </c>
      <c r="E148" s="38"/>
      <c r="F148" s="194" t="s">
        <v>4751</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74</v>
      </c>
    </row>
    <row r="149" spans="1:65" s="2" customFormat="1" ht="16.5" customHeight="1">
      <c r="A149" s="36"/>
      <c r="B149" s="37"/>
      <c r="C149" s="180" t="s">
        <v>775</v>
      </c>
      <c r="D149" s="180" t="s">
        <v>146</v>
      </c>
      <c r="E149" s="181" t="s">
        <v>4915</v>
      </c>
      <c r="F149" s="182" t="s">
        <v>4916</v>
      </c>
      <c r="G149" s="183" t="s">
        <v>1922</v>
      </c>
      <c r="H149" s="184">
        <v>1</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74</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4917</v>
      </c>
    </row>
    <row r="150" spans="1:65" s="2" customFormat="1" ht="10.199999999999999">
      <c r="A150" s="36"/>
      <c r="B150" s="37"/>
      <c r="C150" s="38"/>
      <c r="D150" s="193" t="s">
        <v>152</v>
      </c>
      <c r="E150" s="38"/>
      <c r="F150" s="194" t="s">
        <v>4918</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74</v>
      </c>
    </row>
    <row r="151" spans="1:65" s="2" customFormat="1" ht="16.5" customHeight="1">
      <c r="A151" s="36"/>
      <c r="B151" s="37"/>
      <c r="C151" s="180" t="s">
        <v>744</v>
      </c>
      <c r="D151" s="180" t="s">
        <v>146</v>
      </c>
      <c r="E151" s="181" t="s">
        <v>4919</v>
      </c>
      <c r="F151" s="182" t="s">
        <v>4920</v>
      </c>
      <c r="G151" s="183" t="s">
        <v>1922</v>
      </c>
      <c r="H151" s="184">
        <v>1</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4921</v>
      </c>
    </row>
    <row r="152" spans="1:65" s="2" customFormat="1" ht="10.199999999999999">
      <c r="A152" s="36"/>
      <c r="B152" s="37"/>
      <c r="C152" s="38"/>
      <c r="D152" s="193" t="s">
        <v>152</v>
      </c>
      <c r="E152" s="38"/>
      <c r="F152" s="194" t="s">
        <v>4922</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74</v>
      </c>
    </row>
    <row r="153" spans="1:65" s="2" customFormat="1" ht="16.5" customHeight="1">
      <c r="A153" s="36"/>
      <c r="B153" s="37"/>
      <c r="C153" s="180" t="s">
        <v>766</v>
      </c>
      <c r="D153" s="180" t="s">
        <v>146</v>
      </c>
      <c r="E153" s="181" t="s">
        <v>4923</v>
      </c>
      <c r="F153" s="182" t="s">
        <v>4924</v>
      </c>
      <c r="G153" s="183" t="s">
        <v>1922</v>
      </c>
      <c r="H153" s="184">
        <v>5</v>
      </c>
      <c r="I153" s="185"/>
      <c r="J153" s="186">
        <f>ROUND(I153*H153,2)</f>
        <v>0</v>
      </c>
      <c r="K153" s="182" t="s">
        <v>150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4925</v>
      </c>
    </row>
    <row r="154" spans="1:65" s="2" customFormat="1" ht="10.199999999999999">
      <c r="A154" s="36"/>
      <c r="B154" s="37"/>
      <c r="C154" s="38"/>
      <c r="D154" s="193" t="s">
        <v>152</v>
      </c>
      <c r="E154" s="38"/>
      <c r="F154" s="194" t="s">
        <v>4926</v>
      </c>
      <c r="G154" s="38"/>
      <c r="H154" s="38"/>
      <c r="I154" s="195"/>
      <c r="J154" s="38"/>
      <c r="K154" s="38"/>
      <c r="L154" s="41"/>
      <c r="M154" s="196"/>
      <c r="N154" s="197"/>
      <c r="O154" s="66"/>
      <c r="P154" s="66"/>
      <c r="Q154" s="66"/>
      <c r="R154" s="66"/>
      <c r="S154" s="66"/>
      <c r="T154" s="67"/>
      <c r="U154" s="36"/>
      <c r="V154" s="36"/>
      <c r="W154" s="36"/>
      <c r="X154" s="36"/>
      <c r="Y154" s="36"/>
      <c r="Z154" s="36"/>
      <c r="AA154" s="36"/>
      <c r="AB154" s="36"/>
      <c r="AC154" s="36"/>
      <c r="AD154" s="36"/>
      <c r="AE154" s="36"/>
      <c r="AT154" s="19" t="s">
        <v>152</v>
      </c>
      <c r="AU154" s="19" t="s">
        <v>74</v>
      </c>
    </row>
    <row r="155" spans="1:65" s="2" customFormat="1" ht="16.5" customHeight="1">
      <c r="A155" s="36"/>
      <c r="B155" s="37"/>
      <c r="C155" s="180" t="s">
        <v>792</v>
      </c>
      <c r="D155" s="180" t="s">
        <v>146</v>
      </c>
      <c r="E155" s="181" t="s">
        <v>4927</v>
      </c>
      <c r="F155" s="182" t="s">
        <v>4928</v>
      </c>
      <c r="G155" s="183" t="s">
        <v>1922</v>
      </c>
      <c r="H155" s="184">
        <v>1</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74</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4929</v>
      </c>
    </row>
    <row r="156" spans="1:65" s="2" customFormat="1" ht="10.199999999999999">
      <c r="A156" s="36"/>
      <c r="B156" s="37"/>
      <c r="C156" s="38"/>
      <c r="D156" s="193" t="s">
        <v>152</v>
      </c>
      <c r="E156" s="38"/>
      <c r="F156" s="194" t="s">
        <v>4930</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74</v>
      </c>
    </row>
    <row r="157" spans="1:65" s="12" customFormat="1" ht="25.95" customHeight="1">
      <c r="B157" s="164"/>
      <c r="C157" s="165"/>
      <c r="D157" s="166" t="s">
        <v>68</v>
      </c>
      <c r="E157" s="167" t="s">
        <v>4794</v>
      </c>
      <c r="F157" s="167" t="s">
        <v>4795</v>
      </c>
      <c r="G157" s="165"/>
      <c r="H157" s="165"/>
      <c r="I157" s="168"/>
      <c r="J157" s="169">
        <f>BK157</f>
        <v>0</v>
      </c>
      <c r="K157" s="165"/>
      <c r="L157" s="170"/>
      <c r="M157" s="171"/>
      <c r="N157" s="172"/>
      <c r="O157" s="172"/>
      <c r="P157" s="173">
        <f>SUM(P158:P162)</f>
        <v>0</v>
      </c>
      <c r="Q157" s="172"/>
      <c r="R157" s="173">
        <f>SUM(R158:R162)</f>
        <v>0</v>
      </c>
      <c r="S157" s="172"/>
      <c r="T157" s="174">
        <f>SUM(T158:T162)</f>
        <v>0</v>
      </c>
      <c r="AR157" s="175" t="s">
        <v>74</v>
      </c>
      <c r="AT157" s="176" t="s">
        <v>68</v>
      </c>
      <c r="AU157" s="176" t="s">
        <v>69</v>
      </c>
      <c r="AY157" s="175" t="s">
        <v>144</v>
      </c>
      <c r="BK157" s="177">
        <f>SUM(BK158:BK162)</f>
        <v>0</v>
      </c>
    </row>
    <row r="158" spans="1:65" s="2" customFormat="1" ht="16.5" customHeight="1">
      <c r="A158" s="36"/>
      <c r="B158" s="37"/>
      <c r="C158" s="180" t="s">
        <v>664</v>
      </c>
      <c r="D158" s="180" t="s">
        <v>146</v>
      </c>
      <c r="E158" s="181" t="s">
        <v>4931</v>
      </c>
      <c r="F158" s="182" t="s">
        <v>4806</v>
      </c>
      <c r="G158" s="183" t="s">
        <v>1916</v>
      </c>
      <c r="H158" s="184">
        <v>1</v>
      </c>
      <c r="I158" s="185"/>
      <c r="J158" s="186">
        <f>ROUND(I158*H158,2)</f>
        <v>0</v>
      </c>
      <c r="K158" s="182" t="s">
        <v>4334</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4932</v>
      </c>
    </row>
    <row r="159" spans="1:65" s="2" customFormat="1" ht="16.5" customHeight="1">
      <c r="A159" s="36"/>
      <c r="B159" s="37"/>
      <c r="C159" s="180" t="s">
        <v>636</v>
      </c>
      <c r="D159" s="180" t="s">
        <v>146</v>
      </c>
      <c r="E159" s="181" t="s">
        <v>4802</v>
      </c>
      <c r="F159" s="182" t="s">
        <v>4803</v>
      </c>
      <c r="G159" s="183" t="s">
        <v>1916</v>
      </c>
      <c r="H159" s="184">
        <v>1</v>
      </c>
      <c r="I159" s="185"/>
      <c r="J159" s="186">
        <f>ROUND(I159*H159,2)</f>
        <v>0</v>
      </c>
      <c r="K159" s="182" t="s">
        <v>4334</v>
      </c>
      <c r="L159" s="41"/>
      <c r="M159" s="187" t="s">
        <v>19</v>
      </c>
      <c r="N159" s="188" t="s">
        <v>40</v>
      </c>
      <c r="O159" s="66"/>
      <c r="P159" s="189">
        <f>O159*H159</f>
        <v>0</v>
      </c>
      <c r="Q159" s="189">
        <v>0</v>
      </c>
      <c r="R159" s="189">
        <f>Q159*H159</f>
        <v>0</v>
      </c>
      <c r="S159" s="189">
        <v>0</v>
      </c>
      <c r="T159" s="190">
        <f>S159*H159</f>
        <v>0</v>
      </c>
      <c r="U159" s="36"/>
      <c r="V159" s="36"/>
      <c r="W159" s="36"/>
      <c r="X159" s="36"/>
      <c r="Y159" s="36"/>
      <c r="Z159" s="36"/>
      <c r="AA159" s="36"/>
      <c r="AB159" s="36"/>
      <c r="AC159" s="36"/>
      <c r="AD159" s="36"/>
      <c r="AE159" s="36"/>
      <c r="AR159" s="191" t="s">
        <v>106</v>
      </c>
      <c r="AT159" s="191" t="s">
        <v>146</v>
      </c>
      <c r="AU159" s="191" t="s">
        <v>74</v>
      </c>
      <c r="AY159" s="19" t="s">
        <v>144</v>
      </c>
      <c r="BE159" s="192">
        <f>IF(N159="základní",J159,0)</f>
        <v>0</v>
      </c>
      <c r="BF159" s="192">
        <f>IF(N159="snížená",J159,0)</f>
        <v>0</v>
      </c>
      <c r="BG159" s="192">
        <f>IF(N159="zákl. přenesená",J159,0)</f>
        <v>0</v>
      </c>
      <c r="BH159" s="192">
        <f>IF(N159="sníž. přenesená",J159,0)</f>
        <v>0</v>
      </c>
      <c r="BI159" s="192">
        <f>IF(N159="nulová",J159,0)</f>
        <v>0</v>
      </c>
      <c r="BJ159" s="19" t="s">
        <v>74</v>
      </c>
      <c r="BK159" s="192">
        <f>ROUND(I159*H159,2)</f>
        <v>0</v>
      </c>
      <c r="BL159" s="19" t="s">
        <v>106</v>
      </c>
      <c r="BM159" s="191" t="s">
        <v>4933</v>
      </c>
    </row>
    <row r="160" spans="1:65" s="2" customFormat="1" ht="16.5" customHeight="1">
      <c r="A160" s="36"/>
      <c r="B160" s="37"/>
      <c r="C160" s="180" t="s">
        <v>642</v>
      </c>
      <c r="D160" s="180" t="s">
        <v>146</v>
      </c>
      <c r="E160" s="181" t="s">
        <v>4808</v>
      </c>
      <c r="F160" s="182" t="s">
        <v>4809</v>
      </c>
      <c r="G160" s="183" t="s">
        <v>1916</v>
      </c>
      <c r="H160" s="184">
        <v>1</v>
      </c>
      <c r="I160" s="185"/>
      <c r="J160" s="186">
        <f>ROUND(I160*H160,2)</f>
        <v>0</v>
      </c>
      <c r="K160" s="182" t="s">
        <v>4334</v>
      </c>
      <c r="L160" s="41"/>
      <c r="M160" s="187" t="s">
        <v>19</v>
      </c>
      <c r="N160" s="188" t="s">
        <v>40</v>
      </c>
      <c r="O160" s="66"/>
      <c r="P160" s="189">
        <f>O160*H160</f>
        <v>0</v>
      </c>
      <c r="Q160" s="189">
        <v>0</v>
      </c>
      <c r="R160" s="189">
        <f>Q160*H160</f>
        <v>0</v>
      </c>
      <c r="S160" s="189">
        <v>0</v>
      </c>
      <c r="T160" s="190">
        <f>S160*H160</f>
        <v>0</v>
      </c>
      <c r="U160" s="36"/>
      <c r="V160" s="36"/>
      <c r="W160" s="36"/>
      <c r="X160" s="36"/>
      <c r="Y160" s="36"/>
      <c r="Z160" s="36"/>
      <c r="AA160" s="36"/>
      <c r="AB160" s="36"/>
      <c r="AC160" s="36"/>
      <c r="AD160" s="36"/>
      <c r="AE160" s="36"/>
      <c r="AR160" s="191" t="s">
        <v>106</v>
      </c>
      <c r="AT160" s="191" t="s">
        <v>146</v>
      </c>
      <c r="AU160" s="191" t="s">
        <v>74</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106</v>
      </c>
      <c r="BM160" s="191" t="s">
        <v>4934</v>
      </c>
    </row>
    <row r="161" spans="1:65" s="2" customFormat="1" ht="16.5" customHeight="1">
      <c r="A161" s="36"/>
      <c r="B161" s="37"/>
      <c r="C161" s="180" t="s">
        <v>650</v>
      </c>
      <c r="D161" s="180" t="s">
        <v>146</v>
      </c>
      <c r="E161" s="181" t="s">
        <v>4814</v>
      </c>
      <c r="F161" s="182" t="s">
        <v>4815</v>
      </c>
      <c r="G161" s="183" t="s">
        <v>1916</v>
      </c>
      <c r="H161" s="184">
        <v>1</v>
      </c>
      <c r="I161" s="185"/>
      <c r="J161" s="186">
        <f>ROUND(I161*H161,2)</f>
        <v>0</v>
      </c>
      <c r="K161" s="182" t="s">
        <v>4334</v>
      </c>
      <c r="L161" s="41"/>
      <c r="M161" s="187" t="s">
        <v>19</v>
      </c>
      <c r="N161" s="188" t="s">
        <v>40</v>
      </c>
      <c r="O161" s="66"/>
      <c r="P161" s="189">
        <f>O161*H161</f>
        <v>0</v>
      </c>
      <c r="Q161" s="189">
        <v>0</v>
      </c>
      <c r="R161" s="189">
        <f>Q161*H161</f>
        <v>0</v>
      </c>
      <c r="S161" s="189">
        <v>0</v>
      </c>
      <c r="T161" s="190">
        <f>S161*H161</f>
        <v>0</v>
      </c>
      <c r="U161" s="36"/>
      <c r="V161" s="36"/>
      <c r="W161" s="36"/>
      <c r="X161" s="36"/>
      <c r="Y161" s="36"/>
      <c r="Z161" s="36"/>
      <c r="AA161" s="36"/>
      <c r="AB161" s="36"/>
      <c r="AC161" s="36"/>
      <c r="AD161" s="36"/>
      <c r="AE161" s="36"/>
      <c r="AR161" s="191" t="s">
        <v>106</v>
      </c>
      <c r="AT161" s="191" t="s">
        <v>146</v>
      </c>
      <c r="AU161" s="191" t="s">
        <v>74</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4935</v>
      </c>
    </row>
    <row r="162" spans="1:65" s="2" customFormat="1" ht="16.5" customHeight="1">
      <c r="A162" s="36"/>
      <c r="B162" s="37"/>
      <c r="C162" s="180" t="s">
        <v>658</v>
      </c>
      <c r="D162" s="180" t="s">
        <v>146</v>
      </c>
      <c r="E162" s="181" t="s">
        <v>4817</v>
      </c>
      <c r="F162" s="182" t="s">
        <v>4818</v>
      </c>
      <c r="G162" s="183" t="s">
        <v>1916</v>
      </c>
      <c r="H162" s="184">
        <v>1</v>
      </c>
      <c r="I162" s="185"/>
      <c r="J162" s="186">
        <f>ROUND(I162*H162,2)</f>
        <v>0</v>
      </c>
      <c r="K162" s="182" t="s">
        <v>4334</v>
      </c>
      <c r="L162" s="41"/>
      <c r="M162" s="257" t="s">
        <v>19</v>
      </c>
      <c r="N162" s="258" t="s">
        <v>40</v>
      </c>
      <c r="O162" s="243"/>
      <c r="P162" s="259">
        <f>O162*H162</f>
        <v>0</v>
      </c>
      <c r="Q162" s="259">
        <v>0</v>
      </c>
      <c r="R162" s="259">
        <f>Q162*H162</f>
        <v>0</v>
      </c>
      <c r="S162" s="259">
        <v>0</v>
      </c>
      <c r="T162" s="260">
        <f>S162*H162</f>
        <v>0</v>
      </c>
      <c r="U162" s="36"/>
      <c r="V162" s="36"/>
      <c r="W162" s="36"/>
      <c r="X162" s="36"/>
      <c r="Y162" s="36"/>
      <c r="Z162" s="36"/>
      <c r="AA162" s="36"/>
      <c r="AB162" s="36"/>
      <c r="AC162" s="36"/>
      <c r="AD162" s="36"/>
      <c r="AE162" s="36"/>
      <c r="AR162" s="191" t="s">
        <v>106</v>
      </c>
      <c r="AT162" s="191" t="s">
        <v>146</v>
      </c>
      <c r="AU162" s="191" t="s">
        <v>74</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4936</v>
      </c>
    </row>
    <row r="163" spans="1:65" s="2" customFormat="1" ht="6.9" customHeight="1">
      <c r="A163" s="36"/>
      <c r="B163" s="49"/>
      <c r="C163" s="50"/>
      <c r="D163" s="50"/>
      <c r="E163" s="50"/>
      <c r="F163" s="50"/>
      <c r="G163" s="50"/>
      <c r="H163" s="50"/>
      <c r="I163" s="50"/>
      <c r="J163" s="50"/>
      <c r="K163" s="50"/>
      <c r="L163" s="41"/>
      <c r="M163" s="36"/>
      <c r="O163" s="36"/>
      <c r="P163" s="36"/>
      <c r="Q163" s="36"/>
      <c r="R163" s="36"/>
      <c r="S163" s="36"/>
      <c r="T163" s="36"/>
      <c r="U163" s="36"/>
      <c r="V163" s="36"/>
      <c r="W163" s="36"/>
      <c r="X163" s="36"/>
      <c r="Y163" s="36"/>
      <c r="Z163" s="36"/>
      <c r="AA163" s="36"/>
      <c r="AB163" s="36"/>
      <c r="AC163" s="36"/>
      <c r="AD163" s="36"/>
      <c r="AE163" s="36"/>
    </row>
  </sheetData>
  <sheetProtection algorithmName="SHA-512" hashValue="seRgx4Ph94WiZUHkxlGacMWO9g/a2bgV+YOcA2touXeOJxwaoGw51waYEazD7pIH88Jy/W1znrhS5utCFhForg==" saltValue="stR+b8w9RhK+K/sWo0JgFe1KO2PI4EM371Ud6u+s5AIa/r2LaQbgmezK6ceOF8AHtD0LWu7GWamRnvWML49btA==" spinCount="100000" sheet="1" objects="1" scenarios="1" formatColumns="0" formatRows="0" autoFilter="0"/>
  <autoFilter ref="C88:K162" xr:uid="{00000000-0009-0000-0000-000006000000}"/>
  <mergeCells count="12">
    <mergeCell ref="E81:H81"/>
    <mergeCell ref="L2:V2"/>
    <mergeCell ref="E50:H50"/>
    <mergeCell ref="E52:H52"/>
    <mergeCell ref="E54:H54"/>
    <mergeCell ref="E77:H77"/>
    <mergeCell ref="E79:H79"/>
    <mergeCell ref="E7:H7"/>
    <mergeCell ref="E9:H9"/>
    <mergeCell ref="E11:H11"/>
    <mergeCell ref="E20:H20"/>
    <mergeCell ref="E29:H29"/>
  </mergeCells>
  <hyperlinks>
    <hyperlink ref="F115" r:id="rId1" xr:uid="{00000000-0004-0000-0600-000000000000}"/>
    <hyperlink ref="F117" r:id="rId2" xr:uid="{00000000-0004-0000-0600-000001000000}"/>
    <hyperlink ref="F119" r:id="rId3" xr:uid="{00000000-0004-0000-0600-000002000000}"/>
    <hyperlink ref="F123" r:id="rId4" xr:uid="{00000000-0004-0000-0600-000003000000}"/>
    <hyperlink ref="F125" r:id="rId5" xr:uid="{00000000-0004-0000-0600-000004000000}"/>
    <hyperlink ref="F127" r:id="rId6" xr:uid="{00000000-0004-0000-0600-000005000000}"/>
    <hyperlink ref="F129" r:id="rId7" xr:uid="{00000000-0004-0000-0600-000006000000}"/>
    <hyperlink ref="F131" r:id="rId8" xr:uid="{00000000-0004-0000-0600-000007000000}"/>
    <hyperlink ref="F133" r:id="rId9" xr:uid="{00000000-0004-0000-0600-000008000000}"/>
    <hyperlink ref="F136" r:id="rId10" xr:uid="{00000000-0004-0000-0600-000009000000}"/>
    <hyperlink ref="F138" r:id="rId11" xr:uid="{00000000-0004-0000-0600-00000A000000}"/>
    <hyperlink ref="F140" r:id="rId12" xr:uid="{00000000-0004-0000-0600-00000B000000}"/>
    <hyperlink ref="F142" r:id="rId13" xr:uid="{00000000-0004-0000-0600-00000C000000}"/>
    <hyperlink ref="F144" r:id="rId14" xr:uid="{00000000-0004-0000-0600-00000D000000}"/>
    <hyperlink ref="F146" r:id="rId15" xr:uid="{00000000-0004-0000-0600-00000E000000}"/>
    <hyperlink ref="F148" r:id="rId16" xr:uid="{00000000-0004-0000-0600-00000F000000}"/>
    <hyperlink ref="F150" r:id="rId17" xr:uid="{00000000-0004-0000-0600-000010000000}"/>
    <hyperlink ref="F152" r:id="rId18" xr:uid="{00000000-0004-0000-0600-000011000000}"/>
    <hyperlink ref="F154" r:id="rId19" xr:uid="{00000000-0004-0000-0600-000012000000}"/>
    <hyperlink ref="F156" r:id="rId20" xr:uid="{00000000-0004-0000-0600-00001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294"/>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99</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4937</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ROUND(J90,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ROUND((SUM(BE90:BE293)),  2)</f>
        <v>0</v>
      </c>
      <c r="G35" s="36"/>
      <c r="H35" s="36"/>
      <c r="I35" s="126">
        <v>0.21</v>
      </c>
      <c r="J35" s="125">
        <f>ROUND(((SUM(BE90:BE293))*I35),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ROUND((SUM(BF90:BF293)),  2)</f>
        <v>0</v>
      </c>
      <c r="G36" s="36"/>
      <c r="H36" s="36"/>
      <c r="I36" s="126">
        <v>0.15</v>
      </c>
      <c r="J36" s="125">
        <f>ROUND(((SUM(BF90:BF293))*I36),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ROUND((SUM(BG90:BG293)),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ROUND((SUM(BH90:BH293)),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ROUND((SUM(BI90:BI293)),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2 - 06 - vzduchotechnika</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J90</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4938</v>
      </c>
      <c r="E64" s="145"/>
      <c r="F64" s="145"/>
      <c r="G64" s="145"/>
      <c r="H64" s="145"/>
      <c r="I64" s="145"/>
      <c r="J64" s="146">
        <f>J91</f>
        <v>0</v>
      </c>
      <c r="K64" s="143"/>
      <c r="L64" s="147"/>
    </row>
    <row r="65" spans="1:31" s="9" customFormat="1" ht="24.9" customHeight="1">
      <c r="B65" s="142"/>
      <c r="C65" s="143"/>
      <c r="D65" s="144" t="s">
        <v>4939</v>
      </c>
      <c r="E65" s="145"/>
      <c r="F65" s="145"/>
      <c r="G65" s="145"/>
      <c r="H65" s="145"/>
      <c r="I65" s="145"/>
      <c r="J65" s="146">
        <f>J157</f>
        <v>0</v>
      </c>
      <c r="K65" s="143"/>
      <c r="L65" s="147"/>
    </row>
    <row r="66" spans="1:31" s="9" customFormat="1" ht="24.9" customHeight="1">
      <c r="B66" s="142"/>
      <c r="C66" s="143"/>
      <c r="D66" s="144" t="s">
        <v>4940</v>
      </c>
      <c r="E66" s="145"/>
      <c r="F66" s="145"/>
      <c r="G66" s="145"/>
      <c r="H66" s="145"/>
      <c r="I66" s="145"/>
      <c r="J66" s="146">
        <f>J214</f>
        <v>0</v>
      </c>
      <c r="K66" s="143"/>
      <c r="L66" s="147"/>
    </row>
    <row r="67" spans="1:31" s="9" customFormat="1" ht="24.9" customHeight="1">
      <c r="B67" s="142"/>
      <c r="C67" s="143"/>
      <c r="D67" s="144" t="s">
        <v>4941</v>
      </c>
      <c r="E67" s="145"/>
      <c r="F67" s="145"/>
      <c r="G67" s="145"/>
      <c r="H67" s="145"/>
      <c r="I67" s="145"/>
      <c r="J67" s="146">
        <f>J252</f>
        <v>0</v>
      </c>
      <c r="K67" s="143"/>
      <c r="L67" s="147"/>
    </row>
    <row r="68" spans="1:31" s="9" customFormat="1" ht="24.9" customHeight="1">
      <c r="B68" s="142"/>
      <c r="C68" s="143"/>
      <c r="D68" s="144" t="s">
        <v>4942</v>
      </c>
      <c r="E68" s="145"/>
      <c r="F68" s="145"/>
      <c r="G68" s="145"/>
      <c r="H68" s="145"/>
      <c r="I68" s="145"/>
      <c r="J68" s="146">
        <f>J289</f>
        <v>0</v>
      </c>
      <c r="K68" s="143"/>
      <c r="L68" s="147"/>
    </row>
    <row r="69" spans="1:31" s="2" customFormat="1" ht="21.75" customHeight="1">
      <c r="A69" s="36"/>
      <c r="B69" s="37"/>
      <c r="C69" s="38"/>
      <c r="D69" s="38"/>
      <c r="E69" s="38"/>
      <c r="F69" s="38"/>
      <c r="G69" s="38"/>
      <c r="H69" s="38"/>
      <c r="I69" s="38"/>
      <c r="J69" s="38"/>
      <c r="K69" s="38"/>
      <c r="L69" s="115"/>
      <c r="S69" s="36"/>
      <c r="T69" s="36"/>
      <c r="U69" s="36"/>
      <c r="V69" s="36"/>
      <c r="W69" s="36"/>
      <c r="X69" s="36"/>
      <c r="Y69" s="36"/>
      <c r="Z69" s="36"/>
      <c r="AA69" s="36"/>
      <c r="AB69" s="36"/>
      <c r="AC69" s="36"/>
      <c r="AD69" s="36"/>
      <c r="AE69" s="36"/>
    </row>
    <row r="70" spans="1:31" s="2" customFormat="1" ht="6.9" customHeight="1">
      <c r="A70" s="36"/>
      <c r="B70" s="49"/>
      <c r="C70" s="50"/>
      <c r="D70" s="50"/>
      <c r="E70" s="50"/>
      <c r="F70" s="50"/>
      <c r="G70" s="50"/>
      <c r="H70" s="50"/>
      <c r="I70" s="50"/>
      <c r="J70" s="50"/>
      <c r="K70" s="50"/>
      <c r="L70" s="115"/>
      <c r="S70" s="36"/>
      <c r="T70" s="36"/>
      <c r="U70" s="36"/>
      <c r="V70" s="36"/>
      <c r="W70" s="36"/>
      <c r="X70" s="36"/>
      <c r="Y70" s="36"/>
      <c r="Z70" s="36"/>
      <c r="AA70" s="36"/>
      <c r="AB70" s="36"/>
      <c r="AC70" s="36"/>
      <c r="AD70" s="36"/>
      <c r="AE70" s="36"/>
    </row>
    <row r="74" spans="1:31" s="2" customFormat="1" ht="6.9" customHeight="1">
      <c r="A74" s="36"/>
      <c r="B74" s="51"/>
      <c r="C74" s="52"/>
      <c r="D74" s="52"/>
      <c r="E74" s="52"/>
      <c r="F74" s="52"/>
      <c r="G74" s="52"/>
      <c r="H74" s="52"/>
      <c r="I74" s="52"/>
      <c r="J74" s="52"/>
      <c r="K74" s="52"/>
      <c r="L74" s="115"/>
      <c r="S74" s="36"/>
      <c r="T74" s="36"/>
      <c r="U74" s="36"/>
      <c r="V74" s="36"/>
      <c r="W74" s="36"/>
      <c r="X74" s="36"/>
      <c r="Y74" s="36"/>
      <c r="Z74" s="36"/>
      <c r="AA74" s="36"/>
      <c r="AB74" s="36"/>
      <c r="AC74" s="36"/>
      <c r="AD74" s="36"/>
      <c r="AE74" s="36"/>
    </row>
    <row r="75" spans="1:31" s="2" customFormat="1" ht="24.9" customHeight="1">
      <c r="A75" s="36"/>
      <c r="B75" s="37"/>
      <c r="C75" s="25" t="s">
        <v>129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16</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97" t="str">
        <f>E7</f>
        <v>Vědomice - přístavba a stavební úpravy mateřské školy - rev 0821</v>
      </c>
      <c r="F78" s="398"/>
      <c r="G78" s="398"/>
      <c r="H78" s="398"/>
      <c r="I78" s="38"/>
      <c r="J78" s="38"/>
      <c r="K78" s="38"/>
      <c r="L78" s="115"/>
      <c r="S78" s="36"/>
      <c r="T78" s="36"/>
      <c r="U78" s="36"/>
      <c r="V78" s="36"/>
      <c r="W78" s="36"/>
      <c r="X78" s="36"/>
      <c r="Y78" s="36"/>
      <c r="Z78" s="36"/>
      <c r="AA78" s="36"/>
      <c r="AB78" s="36"/>
      <c r="AC78" s="36"/>
      <c r="AD78" s="36"/>
      <c r="AE78" s="36"/>
    </row>
    <row r="79" spans="1:31" s="1" customFormat="1" ht="12" customHeight="1">
      <c r="B79" s="23"/>
      <c r="C79" s="31" t="s">
        <v>119</v>
      </c>
      <c r="D79" s="24"/>
      <c r="E79" s="24"/>
      <c r="F79" s="24"/>
      <c r="G79" s="24"/>
      <c r="H79" s="24"/>
      <c r="I79" s="24"/>
      <c r="J79" s="24"/>
      <c r="K79" s="24"/>
      <c r="L79" s="22"/>
    </row>
    <row r="80" spans="1:31" s="2" customFormat="1" ht="16.5" customHeight="1">
      <c r="A80" s="36"/>
      <c r="B80" s="37"/>
      <c r="C80" s="38"/>
      <c r="D80" s="38"/>
      <c r="E80" s="397" t="s">
        <v>201</v>
      </c>
      <c r="F80" s="399"/>
      <c r="G80" s="399"/>
      <c r="H80" s="399"/>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202</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51" t="str">
        <f>E11</f>
        <v>2 - 06 - vzduchotechnika</v>
      </c>
      <c r="F82" s="399"/>
      <c r="G82" s="399"/>
      <c r="H82" s="399"/>
      <c r="I82" s="38"/>
      <c r="J82" s="38"/>
      <c r="K82" s="38"/>
      <c r="L82" s="115"/>
      <c r="S82" s="36"/>
      <c r="T82" s="36"/>
      <c r="U82" s="36"/>
      <c r="V82" s="36"/>
      <c r="W82" s="36"/>
      <c r="X82" s="36"/>
      <c r="Y82" s="36"/>
      <c r="Z82" s="36"/>
      <c r="AA82" s="36"/>
      <c r="AB82" s="36"/>
      <c r="AC82" s="36"/>
      <c r="AD82" s="36"/>
      <c r="AE82" s="36"/>
    </row>
    <row r="83" spans="1:65" s="2" customFormat="1" ht="6.9"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2" customHeight="1">
      <c r="A84" s="36"/>
      <c r="B84" s="37"/>
      <c r="C84" s="31" t="s">
        <v>21</v>
      </c>
      <c r="D84" s="38"/>
      <c r="E84" s="38"/>
      <c r="F84" s="29" t="str">
        <f>F14</f>
        <v xml:space="preserve"> </v>
      </c>
      <c r="G84" s="38"/>
      <c r="H84" s="38"/>
      <c r="I84" s="31" t="s">
        <v>23</v>
      </c>
      <c r="J84" s="61" t="str">
        <f>IF(J14="","",J14)</f>
        <v>31. 8. 2021</v>
      </c>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5.15" customHeight="1">
      <c r="A86" s="36"/>
      <c r="B86" s="37"/>
      <c r="C86" s="31" t="s">
        <v>25</v>
      </c>
      <c r="D86" s="38"/>
      <c r="E86" s="38"/>
      <c r="F86" s="29" t="str">
        <f>E17</f>
        <v xml:space="preserve"> </v>
      </c>
      <c r="G86" s="38"/>
      <c r="H86" s="38"/>
      <c r="I86" s="31" t="s">
        <v>30</v>
      </c>
      <c r="J86" s="34" t="str">
        <f>E23</f>
        <v xml:space="preserve"> </v>
      </c>
      <c r="K86" s="38"/>
      <c r="L86" s="115"/>
      <c r="S86" s="36"/>
      <c r="T86" s="36"/>
      <c r="U86" s="36"/>
      <c r="V86" s="36"/>
      <c r="W86" s="36"/>
      <c r="X86" s="36"/>
      <c r="Y86" s="36"/>
      <c r="Z86" s="36"/>
      <c r="AA86" s="36"/>
      <c r="AB86" s="36"/>
      <c r="AC86" s="36"/>
      <c r="AD86" s="36"/>
      <c r="AE86" s="36"/>
    </row>
    <row r="87" spans="1:65" s="2" customFormat="1" ht="15.15" customHeight="1">
      <c r="A87" s="36"/>
      <c r="B87" s="37"/>
      <c r="C87" s="31" t="s">
        <v>28</v>
      </c>
      <c r="D87" s="38"/>
      <c r="E87" s="38"/>
      <c r="F87" s="29" t="str">
        <f>IF(E20="","",E20)</f>
        <v>Vyplň údaj</v>
      </c>
      <c r="G87" s="38"/>
      <c r="H87" s="38"/>
      <c r="I87" s="31" t="s">
        <v>32</v>
      </c>
      <c r="J87" s="34" t="str">
        <f>E26</f>
        <v xml:space="preserve"> </v>
      </c>
      <c r="K87" s="38"/>
      <c r="L87" s="115"/>
      <c r="S87" s="36"/>
      <c r="T87" s="36"/>
      <c r="U87" s="36"/>
      <c r="V87" s="36"/>
      <c r="W87" s="36"/>
      <c r="X87" s="36"/>
      <c r="Y87" s="36"/>
      <c r="Z87" s="36"/>
      <c r="AA87" s="36"/>
      <c r="AB87" s="36"/>
      <c r="AC87" s="36"/>
      <c r="AD87" s="36"/>
      <c r="AE87" s="36"/>
    </row>
    <row r="88" spans="1:65" s="2" customFormat="1" ht="10.35"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5" s="11" customFormat="1" ht="29.25" customHeight="1">
      <c r="A89" s="153"/>
      <c r="B89" s="154"/>
      <c r="C89" s="155" t="s">
        <v>130</v>
      </c>
      <c r="D89" s="156" t="s">
        <v>54</v>
      </c>
      <c r="E89" s="156" t="s">
        <v>50</v>
      </c>
      <c r="F89" s="156" t="s">
        <v>51</v>
      </c>
      <c r="G89" s="156" t="s">
        <v>131</v>
      </c>
      <c r="H89" s="156" t="s">
        <v>132</v>
      </c>
      <c r="I89" s="156" t="s">
        <v>133</v>
      </c>
      <c r="J89" s="156" t="s">
        <v>123</v>
      </c>
      <c r="K89" s="157" t="s">
        <v>134</v>
      </c>
      <c r="L89" s="158"/>
      <c r="M89" s="70" t="s">
        <v>19</v>
      </c>
      <c r="N89" s="71" t="s">
        <v>39</v>
      </c>
      <c r="O89" s="71" t="s">
        <v>135</v>
      </c>
      <c r="P89" s="71" t="s">
        <v>136</v>
      </c>
      <c r="Q89" s="71" t="s">
        <v>137</v>
      </c>
      <c r="R89" s="71" t="s">
        <v>138</v>
      </c>
      <c r="S89" s="71" t="s">
        <v>139</v>
      </c>
      <c r="T89" s="72" t="s">
        <v>140</v>
      </c>
      <c r="U89" s="153"/>
      <c r="V89" s="153"/>
      <c r="W89" s="153"/>
      <c r="X89" s="153"/>
      <c r="Y89" s="153"/>
      <c r="Z89" s="153"/>
      <c r="AA89" s="153"/>
      <c r="AB89" s="153"/>
      <c r="AC89" s="153"/>
      <c r="AD89" s="153"/>
      <c r="AE89" s="153"/>
    </row>
    <row r="90" spans="1:65" s="2" customFormat="1" ht="22.8" customHeight="1">
      <c r="A90" s="36"/>
      <c r="B90" s="37"/>
      <c r="C90" s="77" t="s">
        <v>141</v>
      </c>
      <c r="D90" s="38"/>
      <c r="E90" s="38"/>
      <c r="F90" s="38"/>
      <c r="G90" s="38"/>
      <c r="H90" s="38"/>
      <c r="I90" s="38"/>
      <c r="J90" s="159">
        <f>BK90</f>
        <v>0</v>
      </c>
      <c r="K90" s="38"/>
      <c r="L90" s="41"/>
      <c r="M90" s="73"/>
      <c r="N90" s="160"/>
      <c r="O90" s="74"/>
      <c r="P90" s="161">
        <f>P91+P157+P214+P252+P289</f>
        <v>0</v>
      </c>
      <c r="Q90" s="74"/>
      <c r="R90" s="161">
        <f>R91+R157+R214+R252+R289</f>
        <v>0</v>
      </c>
      <c r="S90" s="74"/>
      <c r="T90" s="162">
        <f>T91+T157+T214+T252+T289</f>
        <v>0</v>
      </c>
      <c r="U90" s="36"/>
      <c r="V90" s="36"/>
      <c r="W90" s="36"/>
      <c r="X90" s="36"/>
      <c r="Y90" s="36"/>
      <c r="Z90" s="36"/>
      <c r="AA90" s="36"/>
      <c r="AB90" s="36"/>
      <c r="AC90" s="36"/>
      <c r="AD90" s="36"/>
      <c r="AE90" s="36"/>
      <c r="AT90" s="19" t="s">
        <v>68</v>
      </c>
      <c r="AU90" s="19" t="s">
        <v>124</v>
      </c>
      <c r="BK90" s="163">
        <f>BK91+BK157+BK214+BK252+BK289</f>
        <v>0</v>
      </c>
    </row>
    <row r="91" spans="1:65" s="12" customFormat="1" ht="25.95" customHeight="1">
      <c r="B91" s="164"/>
      <c r="C91" s="165"/>
      <c r="D91" s="166" t="s">
        <v>68</v>
      </c>
      <c r="E91" s="167" t="s">
        <v>4943</v>
      </c>
      <c r="F91" s="167" t="s">
        <v>4943</v>
      </c>
      <c r="G91" s="165"/>
      <c r="H91" s="165"/>
      <c r="I91" s="168"/>
      <c r="J91" s="169">
        <f>BK91</f>
        <v>0</v>
      </c>
      <c r="K91" s="165"/>
      <c r="L91" s="170"/>
      <c r="M91" s="171"/>
      <c r="N91" s="172"/>
      <c r="O91" s="172"/>
      <c r="P91" s="173">
        <f>SUM(P92:P156)</f>
        <v>0</v>
      </c>
      <c r="Q91" s="172"/>
      <c r="R91" s="173">
        <f>SUM(R92:R156)</f>
        <v>0</v>
      </c>
      <c r="S91" s="172"/>
      <c r="T91" s="174">
        <f>SUM(T92:T156)</f>
        <v>0</v>
      </c>
      <c r="AR91" s="175" t="s">
        <v>74</v>
      </c>
      <c r="AT91" s="176" t="s">
        <v>68</v>
      </c>
      <c r="AU91" s="176" t="s">
        <v>69</v>
      </c>
      <c r="AY91" s="175" t="s">
        <v>144</v>
      </c>
      <c r="BK91" s="177">
        <f>SUM(BK92:BK156)</f>
        <v>0</v>
      </c>
    </row>
    <row r="92" spans="1:65" s="2" customFormat="1" ht="24.15" customHeight="1">
      <c r="A92" s="36"/>
      <c r="B92" s="37"/>
      <c r="C92" s="180" t="s">
        <v>74</v>
      </c>
      <c r="D92" s="180" t="s">
        <v>146</v>
      </c>
      <c r="E92" s="181" t="s">
        <v>4944</v>
      </c>
      <c r="F92" s="182" t="s">
        <v>4945</v>
      </c>
      <c r="G92" s="183" t="s">
        <v>1922</v>
      </c>
      <c r="H92" s="184">
        <v>1</v>
      </c>
      <c r="I92" s="185"/>
      <c r="J92" s="186">
        <f>ROUND(I92*H92,2)</f>
        <v>0</v>
      </c>
      <c r="K92" s="182" t="s">
        <v>4334</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78</v>
      </c>
    </row>
    <row r="93" spans="1:65" s="13" customFormat="1" ht="10.199999999999999">
      <c r="B93" s="198"/>
      <c r="C93" s="199"/>
      <c r="D93" s="200" t="s">
        <v>154</v>
      </c>
      <c r="E93" s="201" t="s">
        <v>19</v>
      </c>
      <c r="F93" s="202" t="s">
        <v>4946</v>
      </c>
      <c r="G93" s="199"/>
      <c r="H93" s="201" t="s">
        <v>19</v>
      </c>
      <c r="I93" s="203"/>
      <c r="J93" s="199"/>
      <c r="K93" s="199"/>
      <c r="L93" s="204"/>
      <c r="M93" s="205"/>
      <c r="N93" s="206"/>
      <c r="O93" s="206"/>
      <c r="P93" s="206"/>
      <c r="Q93" s="206"/>
      <c r="R93" s="206"/>
      <c r="S93" s="206"/>
      <c r="T93" s="207"/>
      <c r="AT93" s="208" t="s">
        <v>154</v>
      </c>
      <c r="AU93" s="208" t="s">
        <v>74</v>
      </c>
      <c r="AV93" s="13" t="s">
        <v>74</v>
      </c>
      <c r="AW93" s="13" t="s">
        <v>31</v>
      </c>
      <c r="AX93" s="13" t="s">
        <v>69</v>
      </c>
      <c r="AY93" s="208" t="s">
        <v>144</v>
      </c>
    </row>
    <row r="94" spans="1:65" s="13" customFormat="1" ht="10.199999999999999">
      <c r="B94" s="198"/>
      <c r="C94" s="199"/>
      <c r="D94" s="200" t="s">
        <v>154</v>
      </c>
      <c r="E94" s="201" t="s">
        <v>19</v>
      </c>
      <c r="F94" s="202" t="s">
        <v>4947</v>
      </c>
      <c r="G94" s="199"/>
      <c r="H94" s="201" t="s">
        <v>19</v>
      </c>
      <c r="I94" s="203"/>
      <c r="J94" s="199"/>
      <c r="K94" s="199"/>
      <c r="L94" s="204"/>
      <c r="M94" s="205"/>
      <c r="N94" s="206"/>
      <c r="O94" s="206"/>
      <c r="P94" s="206"/>
      <c r="Q94" s="206"/>
      <c r="R94" s="206"/>
      <c r="S94" s="206"/>
      <c r="T94" s="207"/>
      <c r="AT94" s="208" t="s">
        <v>154</v>
      </c>
      <c r="AU94" s="208" t="s">
        <v>74</v>
      </c>
      <c r="AV94" s="13" t="s">
        <v>74</v>
      </c>
      <c r="AW94" s="13" t="s">
        <v>31</v>
      </c>
      <c r="AX94" s="13" t="s">
        <v>69</v>
      </c>
      <c r="AY94" s="208" t="s">
        <v>144</v>
      </c>
    </row>
    <row r="95" spans="1:65" s="13" customFormat="1" ht="10.199999999999999">
      <c r="B95" s="198"/>
      <c r="C95" s="199"/>
      <c r="D95" s="200" t="s">
        <v>154</v>
      </c>
      <c r="E95" s="201" t="s">
        <v>19</v>
      </c>
      <c r="F95" s="202" t="s">
        <v>4948</v>
      </c>
      <c r="G95" s="199"/>
      <c r="H95" s="201" t="s">
        <v>19</v>
      </c>
      <c r="I95" s="203"/>
      <c r="J95" s="199"/>
      <c r="K95" s="199"/>
      <c r="L95" s="204"/>
      <c r="M95" s="205"/>
      <c r="N95" s="206"/>
      <c r="O95" s="206"/>
      <c r="P95" s="206"/>
      <c r="Q95" s="206"/>
      <c r="R95" s="206"/>
      <c r="S95" s="206"/>
      <c r="T95" s="207"/>
      <c r="AT95" s="208" t="s">
        <v>154</v>
      </c>
      <c r="AU95" s="208" t="s">
        <v>74</v>
      </c>
      <c r="AV95" s="13" t="s">
        <v>74</v>
      </c>
      <c r="AW95" s="13" t="s">
        <v>31</v>
      </c>
      <c r="AX95" s="13" t="s">
        <v>69</v>
      </c>
      <c r="AY95" s="208" t="s">
        <v>144</v>
      </c>
    </row>
    <row r="96" spans="1:65" s="13" customFormat="1" ht="10.199999999999999">
      <c r="B96" s="198"/>
      <c r="C96" s="199"/>
      <c r="D96" s="200" t="s">
        <v>154</v>
      </c>
      <c r="E96" s="201" t="s">
        <v>19</v>
      </c>
      <c r="F96" s="202" t="s">
        <v>4949</v>
      </c>
      <c r="G96" s="199"/>
      <c r="H96" s="201" t="s">
        <v>19</v>
      </c>
      <c r="I96" s="203"/>
      <c r="J96" s="199"/>
      <c r="K96" s="199"/>
      <c r="L96" s="204"/>
      <c r="M96" s="205"/>
      <c r="N96" s="206"/>
      <c r="O96" s="206"/>
      <c r="P96" s="206"/>
      <c r="Q96" s="206"/>
      <c r="R96" s="206"/>
      <c r="S96" s="206"/>
      <c r="T96" s="207"/>
      <c r="AT96" s="208" t="s">
        <v>154</v>
      </c>
      <c r="AU96" s="208" t="s">
        <v>74</v>
      </c>
      <c r="AV96" s="13" t="s">
        <v>74</v>
      </c>
      <c r="AW96" s="13" t="s">
        <v>31</v>
      </c>
      <c r="AX96" s="13" t="s">
        <v>69</v>
      </c>
      <c r="AY96" s="208" t="s">
        <v>144</v>
      </c>
    </row>
    <row r="97" spans="1:65" s="13" customFormat="1" ht="10.199999999999999">
      <c r="B97" s="198"/>
      <c r="C97" s="199"/>
      <c r="D97" s="200" t="s">
        <v>154</v>
      </c>
      <c r="E97" s="201" t="s">
        <v>19</v>
      </c>
      <c r="F97" s="202" t="s">
        <v>4950</v>
      </c>
      <c r="G97" s="199"/>
      <c r="H97" s="201" t="s">
        <v>19</v>
      </c>
      <c r="I97" s="203"/>
      <c r="J97" s="199"/>
      <c r="K97" s="199"/>
      <c r="L97" s="204"/>
      <c r="M97" s="205"/>
      <c r="N97" s="206"/>
      <c r="O97" s="206"/>
      <c r="P97" s="206"/>
      <c r="Q97" s="206"/>
      <c r="R97" s="206"/>
      <c r="S97" s="206"/>
      <c r="T97" s="207"/>
      <c r="AT97" s="208" t="s">
        <v>154</v>
      </c>
      <c r="AU97" s="208" t="s">
        <v>74</v>
      </c>
      <c r="AV97" s="13" t="s">
        <v>74</v>
      </c>
      <c r="AW97" s="13" t="s">
        <v>31</v>
      </c>
      <c r="AX97" s="13" t="s">
        <v>69</v>
      </c>
      <c r="AY97" s="208" t="s">
        <v>144</v>
      </c>
    </row>
    <row r="98" spans="1:65" s="13" customFormat="1" ht="10.199999999999999">
      <c r="B98" s="198"/>
      <c r="C98" s="199"/>
      <c r="D98" s="200" t="s">
        <v>154</v>
      </c>
      <c r="E98" s="201" t="s">
        <v>19</v>
      </c>
      <c r="F98" s="202" t="s">
        <v>4951</v>
      </c>
      <c r="G98" s="199"/>
      <c r="H98" s="201" t="s">
        <v>19</v>
      </c>
      <c r="I98" s="203"/>
      <c r="J98" s="199"/>
      <c r="K98" s="199"/>
      <c r="L98" s="204"/>
      <c r="M98" s="205"/>
      <c r="N98" s="206"/>
      <c r="O98" s="206"/>
      <c r="P98" s="206"/>
      <c r="Q98" s="206"/>
      <c r="R98" s="206"/>
      <c r="S98" s="206"/>
      <c r="T98" s="207"/>
      <c r="AT98" s="208" t="s">
        <v>154</v>
      </c>
      <c r="AU98" s="208" t="s">
        <v>74</v>
      </c>
      <c r="AV98" s="13" t="s">
        <v>74</v>
      </c>
      <c r="AW98" s="13" t="s">
        <v>31</v>
      </c>
      <c r="AX98" s="13" t="s">
        <v>69</v>
      </c>
      <c r="AY98" s="208" t="s">
        <v>144</v>
      </c>
    </row>
    <row r="99" spans="1:65" s="13" customFormat="1" ht="10.199999999999999">
      <c r="B99" s="198"/>
      <c r="C99" s="199"/>
      <c r="D99" s="200" t="s">
        <v>154</v>
      </c>
      <c r="E99" s="201" t="s">
        <v>19</v>
      </c>
      <c r="F99" s="202" t="s">
        <v>4952</v>
      </c>
      <c r="G99" s="199"/>
      <c r="H99" s="201" t="s">
        <v>19</v>
      </c>
      <c r="I99" s="203"/>
      <c r="J99" s="199"/>
      <c r="K99" s="199"/>
      <c r="L99" s="204"/>
      <c r="M99" s="205"/>
      <c r="N99" s="206"/>
      <c r="O99" s="206"/>
      <c r="P99" s="206"/>
      <c r="Q99" s="206"/>
      <c r="R99" s="206"/>
      <c r="S99" s="206"/>
      <c r="T99" s="207"/>
      <c r="AT99" s="208" t="s">
        <v>154</v>
      </c>
      <c r="AU99" s="208" t="s">
        <v>74</v>
      </c>
      <c r="AV99" s="13" t="s">
        <v>74</v>
      </c>
      <c r="AW99" s="13" t="s">
        <v>31</v>
      </c>
      <c r="AX99" s="13" t="s">
        <v>69</v>
      </c>
      <c r="AY99" s="208" t="s">
        <v>144</v>
      </c>
    </row>
    <row r="100" spans="1:65" s="13" customFormat="1" ht="10.199999999999999">
      <c r="B100" s="198"/>
      <c r="C100" s="199"/>
      <c r="D100" s="200" t="s">
        <v>154</v>
      </c>
      <c r="E100" s="201" t="s">
        <v>19</v>
      </c>
      <c r="F100" s="202" t="s">
        <v>4953</v>
      </c>
      <c r="G100" s="199"/>
      <c r="H100" s="201" t="s">
        <v>19</v>
      </c>
      <c r="I100" s="203"/>
      <c r="J100" s="199"/>
      <c r="K100" s="199"/>
      <c r="L100" s="204"/>
      <c r="M100" s="205"/>
      <c r="N100" s="206"/>
      <c r="O100" s="206"/>
      <c r="P100" s="206"/>
      <c r="Q100" s="206"/>
      <c r="R100" s="206"/>
      <c r="S100" s="206"/>
      <c r="T100" s="207"/>
      <c r="AT100" s="208" t="s">
        <v>154</v>
      </c>
      <c r="AU100" s="208" t="s">
        <v>74</v>
      </c>
      <c r="AV100" s="13" t="s">
        <v>74</v>
      </c>
      <c r="AW100" s="13" t="s">
        <v>31</v>
      </c>
      <c r="AX100" s="13" t="s">
        <v>69</v>
      </c>
      <c r="AY100" s="208" t="s">
        <v>144</v>
      </c>
    </row>
    <row r="101" spans="1:65" s="13" customFormat="1" ht="10.199999999999999">
      <c r="B101" s="198"/>
      <c r="C101" s="199"/>
      <c r="D101" s="200" t="s">
        <v>154</v>
      </c>
      <c r="E101" s="201" t="s">
        <v>19</v>
      </c>
      <c r="F101" s="202" t="s">
        <v>4954</v>
      </c>
      <c r="G101" s="199"/>
      <c r="H101" s="201" t="s">
        <v>19</v>
      </c>
      <c r="I101" s="203"/>
      <c r="J101" s="199"/>
      <c r="K101" s="199"/>
      <c r="L101" s="204"/>
      <c r="M101" s="205"/>
      <c r="N101" s="206"/>
      <c r="O101" s="206"/>
      <c r="P101" s="206"/>
      <c r="Q101" s="206"/>
      <c r="R101" s="206"/>
      <c r="S101" s="206"/>
      <c r="T101" s="207"/>
      <c r="AT101" s="208" t="s">
        <v>154</v>
      </c>
      <c r="AU101" s="208" t="s">
        <v>74</v>
      </c>
      <c r="AV101" s="13" t="s">
        <v>74</v>
      </c>
      <c r="AW101" s="13" t="s">
        <v>31</v>
      </c>
      <c r="AX101" s="13" t="s">
        <v>69</v>
      </c>
      <c r="AY101" s="208" t="s">
        <v>144</v>
      </c>
    </row>
    <row r="102" spans="1:65" s="13" customFormat="1" ht="10.199999999999999">
      <c r="B102" s="198"/>
      <c r="C102" s="199"/>
      <c r="D102" s="200" t="s">
        <v>154</v>
      </c>
      <c r="E102" s="201" t="s">
        <v>19</v>
      </c>
      <c r="F102" s="202" t="s">
        <v>4955</v>
      </c>
      <c r="G102" s="199"/>
      <c r="H102" s="201" t="s">
        <v>19</v>
      </c>
      <c r="I102" s="203"/>
      <c r="J102" s="199"/>
      <c r="K102" s="199"/>
      <c r="L102" s="204"/>
      <c r="M102" s="205"/>
      <c r="N102" s="206"/>
      <c r="O102" s="206"/>
      <c r="P102" s="206"/>
      <c r="Q102" s="206"/>
      <c r="R102" s="206"/>
      <c r="S102" s="206"/>
      <c r="T102" s="207"/>
      <c r="AT102" s="208" t="s">
        <v>154</v>
      </c>
      <c r="AU102" s="208" t="s">
        <v>74</v>
      </c>
      <c r="AV102" s="13" t="s">
        <v>74</v>
      </c>
      <c r="AW102" s="13" t="s">
        <v>31</v>
      </c>
      <c r="AX102" s="13" t="s">
        <v>69</v>
      </c>
      <c r="AY102" s="208" t="s">
        <v>144</v>
      </c>
    </row>
    <row r="103" spans="1:65" s="13" customFormat="1" ht="10.199999999999999">
      <c r="B103" s="198"/>
      <c r="C103" s="199"/>
      <c r="D103" s="200" t="s">
        <v>154</v>
      </c>
      <c r="E103" s="201" t="s">
        <v>19</v>
      </c>
      <c r="F103" s="202" t="s">
        <v>4956</v>
      </c>
      <c r="G103" s="199"/>
      <c r="H103" s="201" t="s">
        <v>19</v>
      </c>
      <c r="I103" s="203"/>
      <c r="J103" s="199"/>
      <c r="K103" s="199"/>
      <c r="L103" s="204"/>
      <c r="M103" s="205"/>
      <c r="N103" s="206"/>
      <c r="O103" s="206"/>
      <c r="P103" s="206"/>
      <c r="Q103" s="206"/>
      <c r="R103" s="206"/>
      <c r="S103" s="206"/>
      <c r="T103" s="207"/>
      <c r="AT103" s="208" t="s">
        <v>154</v>
      </c>
      <c r="AU103" s="208" t="s">
        <v>74</v>
      </c>
      <c r="AV103" s="13" t="s">
        <v>74</v>
      </c>
      <c r="AW103" s="13" t="s">
        <v>31</v>
      </c>
      <c r="AX103" s="13" t="s">
        <v>69</v>
      </c>
      <c r="AY103" s="208" t="s">
        <v>144</v>
      </c>
    </row>
    <row r="104" spans="1:65" s="13" customFormat="1" ht="10.199999999999999">
      <c r="B104" s="198"/>
      <c r="C104" s="199"/>
      <c r="D104" s="200" t="s">
        <v>154</v>
      </c>
      <c r="E104" s="201" t="s">
        <v>19</v>
      </c>
      <c r="F104" s="202" t="s">
        <v>4957</v>
      </c>
      <c r="G104" s="199"/>
      <c r="H104" s="201" t="s">
        <v>19</v>
      </c>
      <c r="I104" s="203"/>
      <c r="J104" s="199"/>
      <c r="K104" s="199"/>
      <c r="L104" s="204"/>
      <c r="M104" s="205"/>
      <c r="N104" s="206"/>
      <c r="O104" s="206"/>
      <c r="P104" s="206"/>
      <c r="Q104" s="206"/>
      <c r="R104" s="206"/>
      <c r="S104" s="206"/>
      <c r="T104" s="207"/>
      <c r="AT104" s="208" t="s">
        <v>154</v>
      </c>
      <c r="AU104" s="208" t="s">
        <v>74</v>
      </c>
      <c r="AV104" s="13" t="s">
        <v>74</v>
      </c>
      <c r="AW104" s="13" t="s">
        <v>31</v>
      </c>
      <c r="AX104" s="13" t="s">
        <v>69</v>
      </c>
      <c r="AY104" s="208" t="s">
        <v>144</v>
      </c>
    </row>
    <row r="105" spans="1:65" s="13" customFormat="1" ht="10.199999999999999">
      <c r="B105" s="198"/>
      <c r="C105" s="199"/>
      <c r="D105" s="200" t="s">
        <v>154</v>
      </c>
      <c r="E105" s="201" t="s">
        <v>19</v>
      </c>
      <c r="F105" s="202" t="s">
        <v>4958</v>
      </c>
      <c r="G105" s="199"/>
      <c r="H105" s="201" t="s">
        <v>19</v>
      </c>
      <c r="I105" s="203"/>
      <c r="J105" s="199"/>
      <c r="K105" s="199"/>
      <c r="L105" s="204"/>
      <c r="M105" s="205"/>
      <c r="N105" s="206"/>
      <c r="O105" s="206"/>
      <c r="P105" s="206"/>
      <c r="Q105" s="206"/>
      <c r="R105" s="206"/>
      <c r="S105" s="206"/>
      <c r="T105" s="207"/>
      <c r="AT105" s="208" t="s">
        <v>154</v>
      </c>
      <c r="AU105" s="208" t="s">
        <v>74</v>
      </c>
      <c r="AV105" s="13" t="s">
        <v>74</v>
      </c>
      <c r="AW105" s="13" t="s">
        <v>31</v>
      </c>
      <c r="AX105" s="13" t="s">
        <v>69</v>
      </c>
      <c r="AY105" s="208" t="s">
        <v>144</v>
      </c>
    </row>
    <row r="106" spans="1:65" s="13" customFormat="1" ht="10.199999999999999">
      <c r="B106" s="198"/>
      <c r="C106" s="199"/>
      <c r="D106" s="200" t="s">
        <v>154</v>
      </c>
      <c r="E106" s="201" t="s">
        <v>19</v>
      </c>
      <c r="F106" s="202" t="s">
        <v>4959</v>
      </c>
      <c r="G106" s="199"/>
      <c r="H106" s="201" t="s">
        <v>19</v>
      </c>
      <c r="I106" s="203"/>
      <c r="J106" s="199"/>
      <c r="K106" s="199"/>
      <c r="L106" s="204"/>
      <c r="M106" s="205"/>
      <c r="N106" s="206"/>
      <c r="O106" s="206"/>
      <c r="P106" s="206"/>
      <c r="Q106" s="206"/>
      <c r="R106" s="206"/>
      <c r="S106" s="206"/>
      <c r="T106" s="207"/>
      <c r="AT106" s="208" t="s">
        <v>154</v>
      </c>
      <c r="AU106" s="208" t="s">
        <v>74</v>
      </c>
      <c r="AV106" s="13" t="s">
        <v>74</v>
      </c>
      <c r="AW106" s="13" t="s">
        <v>31</v>
      </c>
      <c r="AX106" s="13" t="s">
        <v>69</v>
      </c>
      <c r="AY106" s="208" t="s">
        <v>144</v>
      </c>
    </row>
    <row r="107" spans="1:65" s="13" customFormat="1" ht="10.199999999999999">
      <c r="B107" s="198"/>
      <c r="C107" s="199"/>
      <c r="D107" s="200" t="s">
        <v>154</v>
      </c>
      <c r="E107" s="201" t="s">
        <v>19</v>
      </c>
      <c r="F107" s="202" t="s">
        <v>4953</v>
      </c>
      <c r="G107" s="199"/>
      <c r="H107" s="201" t="s">
        <v>19</v>
      </c>
      <c r="I107" s="203"/>
      <c r="J107" s="199"/>
      <c r="K107" s="199"/>
      <c r="L107" s="204"/>
      <c r="M107" s="205"/>
      <c r="N107" s="206"/>
      <c r="O107" s="206"/>
      <c r="P107" s="206"/>
      <c r="Q107" s="206"/>
      <c r="R107" s="206"/>
      <c r="S107" s="206"/>
      <c r="T107" s="207"/>
      <c r="AT107" s="208" t="s">
        <v>154</v>
      </c>
      <c r="AU107" s="208" t="s">
        <v>74</v>
      </c>
      <c r="AV107" s="13" t="s">
        <v>74</v>
      </c>
      <c r="AW107" s="13" t="s">
        <v>31</v>
      </c>
      <c r="AX107" s="13" t="s">
        <v>69</v>
      </c>
      <c r="AY107" s="208" t="s">
        <v>144</v>
      </c>
    </row>
    <row r="108" spans="1:65" s="13" customFormat="1" ht="10.199999999999999">
      <c r="B108" s="198"/>
      <c r="C108" s="199"/>
      <c r="D108" s="200" t="s">
        <v>154</v>
      </c>
      <c r="E108" s="201" t="s">
        <v>19</v>
      </c>
      <c r="F108" s="202" t="s">
        <v>4956</v>
      </c>
      <c r="G108" s="199"/>
      <c r="H108" s="201" t="s">
        <v>19</v>
      </c>
      <c r="I108" s="203"/>
      <c r="J108" s="199"/>
      <c r="K108" s="199"/>
      <c r="L108" s="204"/>
      <c r="M108" s="205"/>
      <c r="N108" s="206"/>
      <c r="O108" s="206"/>
      <c r="P108" s="206"/>
      <c r="Q108" s="206"/>
      <c r="R108" s="206"/>
      <c r="S108" s="206"/>
      <c r="T108" s="207"/>
      <c r="AT108" s="208" t="s">
        <v>154</v>
      </c>
      <c r="AU108" s="208" t="s">
        <v>74</v>
      </c>
      <c r="AV108" s="13" t="s">
        <v>74</v>
      </c>
      <c r="AW108" s="13" t="s">
        <v>31</v>
      </c>
      <c r="AX108" s="13" t="s">
        <v>69</v>
      </c>
      <c r="AY108" s="208" t="s">
        <v>144</v>
      </c>
    </row>
    <row r="109" spans="1:65" s="13" customFormat="1" ht="10.199999999999999">
      <c r="B109" s="198"/>
      <c r="C109" s="199"/>
      <c r="D109" s="200" t="s">
        <v>154</v>
      </c>
      <c r="E109" s="201" t="s">
        <v>19</v>
      </c>
      <c r="F109" s="202" t="s">
        <v>4957</v>
      </c>
      <c r="G109" s="199"/>
      <c r="H109" s="201" t="s">
        <v>19</v>
      </c>
      <c r="I109" s="203"/>
      <c r="J109" s="199"/>
      <c r="K109" s="199"/>
      <c r="L109" s="204"/>
      <c r="M109" s="205"/>
      <c r="N109" s="206"/>
      <c r="O109" s="206"/>
      <c r="P109" s="206"/>
      <c r="Q109" s="206"/>
      <c r="R109" s="206"/>
      <c r="S109" s="206"/>
      <c r="T109" s="207"/>
      <c r="AT109" s="208" t="s">
        <v>154</v>
      </c>
      <c r="AU109" s="208" t="s">
        <v>74</v>
      </c>
      <c r="AV109" s="13" t="s">
        <v>74</v>
      </c>
      <c r="AW109" s="13" t="s">
        <v>31</v>
      </c>
      <c r="AX109" s="13" t="s">
        <v>69</v>
      </c>
      <c r="AY109" s="208" t="s">
        <v>144</v>
      </c>
    </row>
    <row r="110" spans="1:65" s="14" customFormat="1" ht="10.199999999999999">
      <c r="B110" s="209"/>
      <c r="C110" s="210"/>
      <c r="D110" s="200" t="s">
        <v>154</v>
      </c>
      <c r="E110" s="211" t="s">
        <v>19</v>
      </c>
      <c r="F110" s="212" t="s">
        <v>74</v>
      </c>
      <c r="G110" s="210"/>
      <c r="H110" s="213">
        <v>1</v>
      </c>
      <c r="I110" s="214"/>
      <c r="J110" s="210"/>
      <c r="K110" s="210"/>
      <c r="L110" s="215"/>
      <c r="M110" s="216"/>
      <c r="N110" s="217"/>
      <c r="O110" s="217"/>
      <c r="P110" s="217"/>
      <c r="Q110" s="217"/>
      <c r="R110" s="217"/>
      <c r="S110" s="217"/>
      <c r="T110" s="218"/>
      <c r="AT110" s="219" t="s">
        <v>154</v>
      </c>
      <c r="AU110" s="219" t="s">
        <v>74</v>
      </c>
      <c r="AV110" s="14" t="s">
        <v>78</v>
      </c>
      <c r="AW110" s="14" t="s">
        <v>31</v>
      </c>
      <c r="AX110" s="14" t="s">
        <v>69</v>
      </c>
      <c r="AY110" s="219" t="s">
        <v>144</v>
      </c>
    </row>
    <row r="111" spans="1:65" s="15" customFormat="1" ht="10.199999999999999">
      <c r="B111" s="220"/>
      <c r="C111" s="221"/>
      <c r="D111" s="200" t="s">
        <v>154</v>
      </c>
      <c r="E111" s="222" t="s">
        <v>19</v>
      </c>
      <c r="F111" s="223" t="s">
        <v>158</v>
      </c>
      <c r="G111" s="221"/>
      <c r="H111" s="224">
        <v>1</v>
      </c>
      <c r="I111" s="225"/>
      <c r="J111" s="221"/>
      <c r="K111" s="221"/>
      <c r="L111" s="226"/>
      <c r="M111" s="227"/>
      <c r="N111" s="228"/>
      <c r="O111" s="228"/>
      <c r="P111" s="228"/>
      <c r="Q111" s="228"/>
      <c r="R111" s="228"/>
      <c r="S111" s="228"/>
      <c r="T111" s="229"/>
      <c r="AT111" s="230" t="s">
        <v>154</v>
      </c>
      <c r="AU111" s="230" t="s">
        <v>74</v>
      </c>
      <c r="AV111" s="15" t="s">
        <v>106</v>
      </c>
      <c r="AW111" s="15" t="s">
        <v>31</v>
      </c>
      <c r="AX111" s="15" t="s">
        <v>74</v>
      </c>
      <c r="AY111" s="230" t="s">
        <v>144</v>
      </c>
    </row>
    <row r="112" spans="1:65" s="2" customFormat="1" ht="16.5" customHeight="1">
      <c r="A112" s="36"/>
      <c r="B112" s="37"/>
      <c r="C112" s="180" t="s">
        <v>78</v>
      </c>
      <c r="D112" s="180" t="s">
        <v>146</v>
      </c>
      <c r="E112" s="181" t="s">
        <v>4960</v>
      </c>
      <c r="F112" s="182" t="s">
        <v>4961</v>
      </c>
      <c r="G112" s="183" t="s">
        <v>1922</v>
      </c>
      <c r="H112" s="184">
        <v>1</v>
      </c>
      <c r="I112" s="185"/>
      <c r="J112" s="186">
        <f>ROUND(I112*H112,2)</f>
        <v>0</v>
      </c>
      <c r="K112" s="182" t="s">
        <v>4334</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74</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106</v>
      </c>
    </row>
    <row r="113" spans="1:65" s="13" customFormat="1" ht="10.199999999999999">
      <c r="B113" s="198"/>
      <c r="C113" s="199"/>
      <c r="D113" s="200" t="s">
        <v>154</v>
      </c>
      <c r="E113" s="201" t="s">
        <v>19</v>
      </c>
      <c r="F113" s="202" t="s">
        <v>4962</v>
      </c>
      <c r="G113" s="199"/>
      <c r="H113" s="201" t="s">
        <v>19</v>
      </c>
      <c r="I113" s="203"/>
      <c r="J113" s="199"/>
      <c r="K113" s="199"/>
      <c r="L113" s="204"/>
      <c r="M113" s="205"/>
      <c r="N113" s="206"/>
      <c r="O113" s="206"/>
      <c r="P113" s="206"/>
      <c r="Q113" s="206"/>
      <c r="R113" s="206"/>
      <c r="S113" s="206"/>
      <c r="T113" s="207"/>
      <c r="AT113" s="208" t="s">
        <v>154</v>
      </c>
      <c r="AU113" s="208" t="s">
        <v>74</v>
      </c>
      <c r="AV113" s="13" t="s">
        <v>74</v>
      </c>
      <c r="AW113" s="13" t="s">
        <v>31</v>
      </c>
      <c r="AX113" s="13" t="s">
        <v>69</v>
      </c>
      <c r="AY113" s="208" t="s">
        <v>144</v>
      </c>
    </row>
    <row r="114" spans="1:65" s="13" customFormat="1" ht="10.199999999999999">
      <c r="B114" s="198"/>
      <c r="C114" s="199"/>
      <c r="D114" s="200" t="s">
        <v>154</v>
      </c>
      <c r="E114" s="201" t="s">
        <v>19</v>
      </c>
      <c r="F114" s="202" t="s">
        <v>4963</v>
      </c>
      <c r="G114" s="199"/>
      <c r="H114" s="201" t="s">
        <v>19</v>
      </c>
      <c r="I114" s="203"/>
      <c r="J114" s="199"/>
      <c r="K114" s="199"/>
      <c r="L114" s="204"/>
      <c r="M114" s="205"/>
      <c r="N114" s="206"/>
      <c r="O114" s="206"/>
      <c r="P114" s="206"/>
      <c r="Q114" s="206"/>
      <c r="R114" s="206"/>
      <c r="S114" s="206"/>
      <c r="T114" s="207"/>
      <c r="AT114" s="208" t="s">
        <v>154</v>
      </c>
      <c r="AU114" s="208" t="s">
        <v>74</v>
      </c>
      <c r="AV114" s="13" t="s">
        <v>74</v>
      </c>
      <c r="AW114" s="13" t="s">
        <v>31</v>
      </c>
      <c r="AX114" s="13" t="s">
        <v>69</v>
      </c>
      <c r="AY114" s="208" t="s">
        <v>144</v>
      </c>
    </row>
    <row r="115" spans="1:65" s="13" customFormat="1" ht="10.199999999999999">
      <c r="B115" s="198"/>
      <c r="C115" s="199"/>
      <c r="D115" s="200" t="s">
        <v>154</v>
      </c>
      <c r="E115" s="201" t="s">
        <v>19</v>
      </c>
      <c r="F115" s="202" t="s">
        <v>4957</v>
      </c>
      <c r="G115" s="199"/>
      <c r="H115" s="201" t="s">
        <v>19</v>
      </c>
      <c r="I115" s="203"/>
      <c r="J115" s="199"/>
      <c r="K115" s="199"/>
      <c r="L115" s="204"/>
      <c r="M115" s="205"/>
      <c r="N115" s="206"/>
      <c r="O115" s="206"/>
      <c r="P115" s="206"/>
      <c r="Q115" s="206"/>
      <c r="R115" s="206"/>
      <c r="S115" s="206"/>
      <c r="T115" s="207"/>
      <c r="AT115" s="208" t="s">
        <v>154</v>
      </c>
      <c r="AU115" s="208" t="s">
        <v>74</v>
      </c>
      <c r="AV115" s="13" t="s">
        <v>74</v>
      </c>
      <c r="AW115" s="13" t="s">
        <v>31</v>
      </c>
      <c r="AX115" s="13" t="s">
        <v>69</v>
      </c>
      <c r="AY115" s="208" t="s">
        <v>144</v>
      </c>
    </row>
    <row r="116" spans="1:65" s="14" customFormat="1" ht="10.199999999999999">
      <c r="B116" s="209"/>
      <c r="C116" s="210"/>
      <c r="D116" s="200" t="s">
        <v>154</v>
      </c>
      <c r="E116" s="211" t="s">
        <v>19</v>
      </c>
      <c r="F116" s="212" t="s">
        <v>74</v>
      </c>
      <c r="G116" s="210"/>
      <c r="H116" s="213">
        <v>1</v>
      </c>
      <c r="I116" s="214"/>
      <c r="J116" s="210"/>
      <c r="K116" s="210"/>
      <c r="L116" s="215"/>
      <c r="M116" s="216"/>
      <c r="N116" s="217"/>
      <c r="O116" s="217"/>
      <c r="P116" s="217"/>
      <c r="Q116" s="217"/>
      <c r="R116" s="217"/>
      <c r="S116" s="217"/>
      <c r="T116" s="218"/>
      <c r="AT116" s="219" t="s">
        <v>154</v>
      </c>
      <c r="AU116" s="219" t="s">
        <v>74</v>
      </c>
      <c r="AV116" s="14" t="s">
        <v>78</v>
      </c>
      <c r="AW116" s="14" t="s">
        <v>31</v>
      </c>
      <c r="AX116" s="14" t="s">
        <v>69</v>
      </c>
      <c r="AY116" s="219" t="s">
        <v>144</v>
      </c>
    </row>
    <row r="117" spans="1:65" s="15" customFormat="1" ht="10.199999999999999">
      <c r="B117" s="220"/>
      <c r="C117" s="221"/>
      <c r="D117" s="200" t="s">
        <v>154</v>
      </c>
      <c r="E117" s="222" t="s">
        <v>19</v>
      </c>
      <c r="F117" s="223" t="s">
        <v>158</v>
      </c>
      <c r="G117" s="221"/>
      <c r="H117" s="224">
        <v>1</v>
      </c>
      <c r="I117" s="225"/>
      <c r="J117" s="221"/>
      <c r="K117" s="221"/>
      <c r="L117" s="226"/>
      <c r="M117" s="227"/>
      <c r="N117" s="228"/>
      <c r="O117" s="228"/>
      <c r="P117" s="228"/>
      <c r="Q117" s="228"/>
      <c r="R117" s="228"/>
      <c r="S117" s="228"/>
      <c r="T117" s="229"/>
      <c r="AT117" s="230" t="s">
        <v>154</v>
      </c>
      <c r="AU117" s="230" t="s">
        <v>74</v>
      </c>
      <c r="AV117" s="15" t="s">
        <v>106</v>
      </c>
      <c r="AW117" s="15" t="s">
        <v>31</v>
      </c>
      <c r="AX117" s="15" t="s">
        <v>74</v>
      </c>
      <c r="AY117" s="230" t="s">
        <v>144</v>
      </c>
    </row>
    <row r="118" spans="1:65" s="2" customFormat="1" ht="16.5" customHeight="1">
      <c r="A118" s="36"/>
      <c r="B118" s="37"/>
      <c r="C118" s="180" t="s">
        <v>103</v>
      </c>
      <c r="D118" s="180" t="s">
        <v>146</v>
      </c>
      <c r="E118" s="181" t="s">
        <v>4964</v>
      </c>
      <c r="F118" s="182" t="s">
        <v>4965</v>
      </c>
      <c r="G118" s="183" t="s">
        <v>1922</v>
      </c>
      <c r="H118" s="184">
        <v>1</v>
      </c>
      <c r="I118" s="185"/>
      <c r="J118" s="186">
        <f>ROUND(I118*H118,2)</f>
        <v>0</v>
      </c>
      <c r="K118" s="182" t="s">
        <v>4334</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109</v>
      </c>
    </row>
    <row r="119" spans="1:65" s="13" customFormat="1" ht="10.199999999999999">
      <c r="B119" s="198"/>
      <c r="C119" s="199"/>
      <c r="D119" s="200" t="s">
        <v>154</v>
      </c>
      <c r="E119" s="201" t="s">
        <v>19</v>
      </c>
      <c r="F119" s="202" t="s">
        <v>4966</v>
      </c>
      <c r="G119" s="199"/>
      <c r="H119" s="201" t="s">
        <v>19</v>
      </c>
      <c r="I119" s="203"/>
      <c r="J119" s="199"/>
      <c r="K119" s="199"/>
      <c r="L119" s="204"/>
      <c r="M119" s="205"/>
      <c r="N119" s="206"/>
      <c r="O119" s="206"/>
      <c r="P119" s="206"/>
      <c r="Q119" s="206"/>
      <c r="R119" s="206"/>
      <c r="S119" s="206"/>
      <c r="T119" s="207"/>
      <c r="AT119" s="208" t="s">
        <v>154</v>
      </c>
      <c r="AU119" s="208" t="s">
        <v>74</v>
      </c>
      <c r="AV119" s="13" t="s">
        <v>74</v>
      </c>
      <c r="AW119" s="13" t="s">
        <v>31</v>
      </c>
      <c r="AX119" s="13" t="s">
        <v>69</v>
      </c>
      <c r="AY119" s="208" t="s">
        <v>144</v>
      </c>
    </row>
    <row r="120" spans="1:65" s="14" customFormat="1" ht="10.199999999999999">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74</v>
      </c>
      <c r="AV120" s="14" t="s">
        <v>78</v>
      </c>
      <c r="AW120" s="14" t="s">
        <v>31</v>
      </c>
      <c r="AX120" s="14" t="s">
        <v>69</v>
      </c>
      <c r="AY120" s="219" t="s">
        <v>144</v>
      </c>
    </row>
    <row r="121" spans="1:65" s="15" customFormat="1" ht="10.199999999999999">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74</v>
      </c>
      <c r="AV121" s="15" t="s">
        <v>106</v>
      </c>
      <c r="AW121" s="15" t="s">
        <v>31</v>
      </c>
      <c r="AX121" s="15" t="s">
        <v>74</v>
      </c>
      <c r="AY121" s="230" t="s">
        <v>144</v>
      </c>
    </row>
    <row r="122" spans="1:65" s="2" customFormat="1" ht="16.5" customHeight="1">
      <c r="A122" s="36"/>
      <c r="B122" s="37"/>
      <c r="C122" s="180" t="s">
        <v>106</v>
      </c>
      <c r="D122" s="180" t="s">
        <v>146</v>
      </c>
      <c r="E122" s="181" t="s">
        <v>4967</v>
      </c>
      <c r="F122" s="182" t="s">
        <v>4968</v>
      </c>
      <c r="G122" s="183" t="s">
        <v>1922</v>
      </c>
      <c r="H122" s="184">
        <v>4</v>
      </c>
      <c r="I122" s="185"/>
      <c r="J122" s="186">
        <f>ROUND(I122*H122,2)</f>
        <v>0</v>
      </c>
      <c r="K122" s="182" t="s">
        <v>4334</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198</v>
      </c>
    </row>
    <row r="123" spans="1:65" s="14" customFormat="1" ht="10.199999999999999">
      <c r="B123" s="209"/>
      <c r="C123" s="210"/>
      <c r="D123" s="200" t="s">
        <v>154</v>
      </c>
      <c r="E123" s="211" t="s">
        <v>19</v>
      </c>
      <c r="F123" s="212" t="s">
        <v>106</v>
      </c>
      <c r="G123" s="210"/>
      <c r="H123" s="213">
        <v>4</v>
      </c>
      <c r="I123" s="214"/>
      <c r="J123" s="210"/>
      <c r="K123" s="210"/>
      <c r="L123" s="215"/>
      <c r="M123" s="216"/>
      <c r="N123" s="217"/>
      <c r="O123" s="217"/>
      <c r="P123" s="217"/>
      <c r="Q123" s="217"/>
      <c r="R123" s="217"/>
      <c r="S123" s="217"/>
      <c r="T123" s="218"/>
      <c r="AT123" s="219" t="s">
        <v>154</v>
      </c>
      <c r="AU123" s="219" t="s">
        <v>74</v>
      </c>
      <c r="AV123" s="14" t="s">
        <v>78</v>
      </c>
      <c r="AW123" s="14" t="s">
        <v>31</v>
      </c>
      <c r="AX123" s="14" t="s">
        <v>69</v>
      </c>
      <c r="AY123" s="219" t="s">
        <v>144</v>
      </c>
    </row>
    <row r="124" spans="1:65" s="15" customFormat="1" ht="10.199999999999999">
      <c r="B124" s="220"/>
      <c r="C124" s="221"/>
      <c r="D124" s="200" t="s">
        <v>154</v>
      </c>
      <c r="E124" s="222" t="s">
        <v>19</v>
      </c>
      <c r="F124" s="223" t="s">
        <v>158</v>
      </c>
      <c r="G124" s="221"/>
      <c r="H124" s="224">
        <v>4</v>
      </c>
      <c r="I124" s="225"/>
      <c r="J124" s="221"/>
      <c r="K124" s="221"/>
      <c r="L124" s="226"/>
      <c r="M124" s="227"/>
      <c r="N124" s="228"/>
      <c r="O124" s="228"/>
      <c r="P124" s="228"/>
      <c r="Q124" s="228"/>
      <c r="R124" s="228"/>
      <c r="S124" s="228"/>
      <c r="T124" s="229"/>
      <c r="AT124" s="230" t="s">
        <v>154</v>
      </c>
      <c r="AU124" s="230" t="s">
        <v>74</v>
      </c>
      <c r="AV124" s="15" t="s">
        <v>106</v>
      </c>
      <c r="AW124" s="15" t="s">
        <v>31</v>
      </c>
      <c r="AX124" s="15" t="s">
        <v>74</v>
      </c>
      <c r="AY124" s="230" t="s">
        <v>144</v>
      </c>
    </row>
    <row r="125" spans="1:65" s="2" customFormat="1" ht="16.5" customHeight="1">
      <c r="A125" s="36"/>
      <c r="B125" s="37"/>
      <c r="C125" s="180" t="s">
        <v>181</v>
      </c>
      <c r="D125" s="180" t="s">
        <v>146</v>
      </c>
      <c r="E125" s="181" t="s">
        <v>4969</v>
      </c>
      <c r="F125" s="182" t="s">
        <v>4970</v>
      </c>
      <c r="G125" s="183" t="s">
        <v>232</v>
      </c>
      <c r="H125" s="184">
        <v>50</v>
      </c>
      <c r="I125" s="185"/>
      <c r="J125" s="186">
        <f>ROUND(I125*H125,2)</f>
        <v>0</v>
      </c>
      <c r="K125" s="182" t="s">
        <v>4334</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74</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481</v>
      </c>
    </row>
    <row r="126" spans="1:65" s="13" customFormat="1" ht="10.199999999999999">
      <c r="B126" s="198"/>
      <c r="C126" s="199"/>
      <c r="D126" s="200" t="s">
        <v>154</v>
      </c>
      <c r="E126" s="201" t="s">
        <v>19</v>
      </c>
      <c r="F126" s="202" t="s">
        <v>4971</v>
      </c>
      <c r="G126" s="199"/>
      <c r="H126" s="201" t="s">
        <v>19</v>
      </c>
      <c r="I126" s="203"/>
      <c r="J126" s="199"/>
      <c r="K126" s="199"/>
      <c r="L126" s="204"/>
      <c r="M126" s="205"/>
      <c r="N126" s="206"/>
      <c r="O126" s="206"/>
      <c r="P126" s="206"/>
      <c r="Q126" s="206"/>
      <c r="R126" s="206"/>
      <c r="S126" s="206"/>
      <c r="T126" s="207"/>
      <c r="AT126" s="208" t="s">
        <v>154</v>
      </c>
      <c r="AU126" s="208" t="s">
        <v>74</v>
      </c>
      <c r="AV126" s="13" t="s">
        <v>74</v>
      </c>
      <c r="AW126" s="13" t="s">
        <v>31</v>
      </c>
      <c r="AX126" s="13" t="s">
        <v>69</v>
      </c>
      <c r="AY126" s="208" t="s">
        <v>144</v>
      </c>
    </row>
    <row r="127" spans="1:65" s="13" customFormat="1" ht="10.199999999999999">
      <c r="B127" s="198"/>
      <c r="C127" s="199"/>
      <c r="D127" s="200" t="s">
        <v>154</v>
      </c>
      <c r="E127" s="201" t="s">
        <v>19</v>
      </c>
      <c r="F127" s="202" t="s">
        <v>4972</v>
      </c>
      <c r="G127" s="199"/>
      <c r="H127" s="201" t="s">
        <v>19</v>
      </c>
      <c r="I127" s="203"/>
      <c r="J127" s="199"/>
      <c r="K127" s="199"/>
      <c r="L127" s="204"/>
      <c r="M127" s="205"/>
      <c r="N127" s="206"/>
      <c r="O127" s="206"/>
      <c r="P127" s="206"/>
      <c r="Q127" s="206"/>
      <c r="R127" s="206"/>
      <c r="S127" s="206"/>
      <c r="T127" s="207"/>
      <c r="AT127" s="208" t="s">
        <v>154</v>
      </c>
      <c r="AU127" s="208" t="s">
        <v>74</v>
      </c>
      <c r="AV127" s="13" t="s">
        <v>74</v>
      </c>
      <c r="AW127" s="13" t="s">
        <v>31</v>
      </c>
      <c r="AX127" s="13" t="s">
        <v>69</v>
      </c>
      <c r="AY127" s="208" t="s">
        <v>144</v>
      </c>
    </row>
    <row r="128" spans="1:65" s="13" customFormat="1" ht="10.199999999999999">
      <c r="B128" s="198"/>
      <c r="C128" s="199"/>
      <c r="D128" s="200" t="s">
        <v>154</v>
      </c>
      <c r="E128" s="201" t="s">
        <v>19</v>
      </c>
      <c r="F128" s="202" t="s">
        <v>4973</v>
      </c>
      <c r="G128" s="199"/>
      <c r="H128" s="201" t="s">
        <v>19</v>
      </c>
      <c r="I128" s="203"/>
      <c r="J128" s="199"/>
      <c r="K128" s="199"/>
      <c r="L128" s="204"/>
      <c r="M128" s="205"/>
      <c r="N128" s="206"/>
      <c r="O128" s="206"/>
      <c r="P128" s="206"/>
      <c r="Q128" s="206"/>
      <c r="R128" s="206"/>
      <c r="S128" s="206"/>
      <c r="T128" s="207"/>
      <c r="AT128" s="208" t="s">
        <v>154</v>
      </c>
      <c r="AU128" s="208" t="s">
        <v>74</v>
      </c>
      <c r="AV128" s="13" t="s">
        <v>74</v>
      </c>
      <c r="AW128" s="13" t="s">
        <v>31</v>
      </c>
      <c r="AX128" s="13" t="s">
        <v>69</v>
      </c>
      <c r="AY128" s="208" t="s">
        <v>144</v>
      </c>
    </row>
    <row r="129" spans="1:65" s="13" customFormat="1" ht="10.199999999999999">
      <c r="B129" s="198"/>
      <c r="C129" s="199"/>
      <c r="D129" s="200" t="s">
        <v>154</v>
      </c>
      <c r="E129" s="201" t="s">
        <v>19</v>
      </c>
      <c r="F129" s="202" t="s">
        <v>4974</v>
      </c>
      <c r="G129" s="199"/>
      <c r="H129" s="201" t="s">
        <v>19</v>
      </c>
      <c r="I129" s="203"/>
      <c r="J129" s="199"/>
      <c r="K129" s="199"/>
      <c r="L129" s="204"/>
      <c r="M129" s="205"/>
      <c r="N129" s="206"/>
      <c r="O129" s="206"/>
      <c r="P129" s="206"/>
      <c r="Q129" s="206"/>
      <c r="R129" s="206"/>
      <c r="S129" s="206"/>
      <c r="T129" s="207"/>
      <c r="AT129" s="208" t="s">
        <v>154</v>
      </c>
      <c r="AU129" s="208" t="s">
        <v>74</v>
      </c>
      <c r="AV129" s="13" t="s">
        <v>74</v>
      </c>
      <c r="AW129" s="13" t="s">
        <v>31</v>
      </c>
      <c r="AX129" s="13" t="s">
        <v>69</v>
      </c>
      <c r="AY129" s="208" t="s">
        <v>144</v>
      </c>
    </row>
    <row r="130" spans="1:65" s="13" customFormat="1" ht="10.199999999999999">
      <c r="B130" s="198"/>
      <c r="C130" s="199"/>
      <c r="D130" s="200" t="s">
        <v>154</v>
      </c>
      <c r="E130" s="201" t="s">
        <v>19</v>
      </c>
      <c r="F130" s="202" t="s">
        <v>4975</v>
      </c>
      <c r="G130" s="199"/>
      <c r="H130" s="201" t="s">
        <v>19</v>
      </c>
      <c r="I130" s="203"/>
      <c r="J130" s="199"/>
      <c r="K130" s="199"/>
      <c r="L130" s="204"/>
      <c r="M130" s="205"/>
      <c r="N130" s="206"/>
      <c r="O130" s="206"/>
      <c r="P130" s="206"/>
      <c r="Q130" s="206"/>
      <c r="R130" s="206"/>
      <c r="S130" s="206"/>
      <c r="T130" s="207"/>
      <c r="AT130" s="208" t="s">
        <v>154</v>
      </c>
      <c r="AU130" s="208" t="s">
        <v>74</v>
      </c>
      <c r="AV130" s="13" t="s">
        <v>74</v>
      </c>
      <c r="AW130" s="13" t="s">
        <v>31</v>
      </c>
      <c r="AX130" s="13" t="s">
        <v>69</v>
      </c>
      <c r="AY130" s="208" t="s">
        <v>144</v>
      </c>
    </row>
    <row r="131" spans="1:65" s="14" customFormat="1" ht="10.199999999999999">
      <c r="B131" s="209"/>
      <c r="C131" s="210"/>
      <c r="D131" s="200" t="s">
        <v>154</v>
      </c>
      <c r="E131" s="211" t="s">
        <v>19</v>
      </c>
      <c r="F131" s="212" t="s">
        <v>852</v>
      </c>
      <c r="G131" s="210"/>
      <c r="H131" s="213">
        <v>50</v>
      </c>
      <c r="I131" s="214"/>
      <c r="J131" s="210"/>
      <c r="K131" s="210"/>
      <c r="L131" s="215"/>
      <c r="M131" s="216"/>
      <c r="N131" s="217"/>
      <c r="O131" s="217"/>
      <c r="P131" s="217"/>
      <c r="Q131" s="217"/>
      <c r="R131" s="217"/>
      <c r="S131" s="217"/>
      <c r="T131" s="218"/>
      <c r="AT131" s="219" t="s">
        <v>154</v>
      </c>
      <c r="AU131" s="219" t="s">
        <v>74</v>
      </c>
      <c r="AV131" s="14" t="s">
        <v>78</v>
      </c>
      <c r="AW131" s="14" t="s">
        <v>31</v>
      </c>
      <c r="AX131" s="14" t="s">
        <v>69</v>
      </c>
      <c r="AY131" s="219" t="s">
        <v>144</v>
      </c>
    </row>
    <row r="132" spans="1:65" s="15" customFormat="1" ht="10.199999999999999">
      <c r="B132" s="220"/>
      <c r="C132" s="221"/>
      <c r="D132" s="200" t="s">
        <v>154</v>
      </c>
      <c r="E132" s="222" t="s">
        <v>19</v>
      </c>
      <c r="F132" s="223" t="s">
        <v>158</v>
      </c>
      <c r="G132" s="221"/>
      <c r="H132" s="224">
        <v>50</v>
      </c>
      <c r="I132" s="225"/>
      <c r="J132" s="221"/>
      <c r="K132" s="221"/>
      <c r="L132" s="226"/>
      <c r="M132" s="227"/>
      <c r="N132" s="228"/>
      <c r="O132" s="228"/>
      <c r="P132" s="228"/>
      <c r="Q132" s="228"/>
      <c r="R132" s="228"/>
      <c r="S132" s="228"/>
      <c r="T132" s="229"/>
      <c r="AT132" s="230" t="s">
        <v>154</v>
      </c>
      <c r="AU132" s="230" t="s">
        <v>74</v>
      </c>
      <c r="AV132" s="15" t="s">
        <v>106</v>
      </c>
      <c r="AW132" s="15" t="s">
        <v>31</v>
      </c>
      <c r="AX132" s="15" t="s">
        <v>74</v>
      </c>
      <c r="AY132" s="230" t="s">
        <v>144</v>
      </c>
    </row>
    <row r="133" spans="1:65" s="2" customFormat="1" ht="16.5" customHeight="1">
      <c r="A133" s="36"/>
      <c r="B133" s="37"/>
      <c r="C133" s="180" t="s">
        <v>109</v>
      </c>
      <c r="D133" s="180" t="s">
        <v>146</v>
      </c>
      <c r="E133" s="181" t="s">
        <v>4976</v>
      </c>
      <c r="F133" s="182" t="s">
        <v>4977</v>
      </c>
      <c r="G133" s="183" t="s">
        <v>232</v>
      </c>
      <c r="H133" s="184">
        <v>25</v>
      </c>
      <c r="I133" s="185"/>
      <c r="J133" s="186">
        <f>ROUND(I133*H133,2)</f>
        <v>0</v>
      </c>
      <c r="K133" s="182" t="s">
        <v>4334</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74</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507</v>
      </c>
    </row>
    <row r="134" spans="1:65" s="14" customFormat="1" ht="10.199999999999999">
      <c r="B134" s="209"/>
      <c r="C134" s="210"/>
      <c r="D134" s="200" t="s">
        <v>154</v>
      </c>
      <c r="E134" s="211" t="s">
        <v>19</v>
      </c>
      <c r="F134" s="212" t="s">
        <v>642</v>
      </c>
      <c r="G134" s="210"/>
      <c r="H134" s="213">
        <v>25</v>
      </c>
      <c r="I134" s="214"/>
      <c r="J134" s="210"/>
      <c r="K134" s="210"/>
      <c r="L134" s="215"/>
      <c r="M134" s="216"/>
      <c r="N134" s="217"/>
      <c r="O134" s="217"/>
      <c r="P134" s="217"/>
      <c r="Q134" s="217"/>
      <c r="R134" s="217"/>
      <c r="S134" s="217"/>
      <c r="T134" s="218"/>
      <c r="AT134" s="219" t="s">
        <v>154</v>
      </c>
      <c r="AU134" s="219" t="s">
        <v>74</v>
      </c>
      <c r="AV134" s="14" t="s">
        <v>78</v>
      </c>
      <c r="AW134" s="14" t="s">
        <v>31</v>
      </c>
      <c r="AX134" s="14" t="s">
        <v>69</v>
      </c>
      <c r="AY134" s="219" t="s">
        <v>144</v>
      </c>
    </row>
    <row r="135" spans="1:65" s="15" customFormat="1" ht="10.199999999999999">
      <c r="B135" s="220"/>
      <c r="C135" s="221"/>
      <c r="D135" s="200" t="s">
        <v>154</v>
      </c>
      <c r="E135" s="222" t="s">
        <v>19</v>
      </c>
      <c r="F135" s="223" t="s">
        <v>158</v>
      </c>
      <c r="G135" s="221"/>
      <c r="H135" s="224">
        <v>25</v>
      </c>
      <c r="I135" s="225"/>
      <c r="J135" s="221"/>
      <c r="K135" s="221"/>
      <c r="L135" s="226"/>
      <c r="M135" s="227"/>
      <c r="N135" s="228"/>
      <c r="O135" s="228"/>
      <c r="P135" s="228"/>
      <c r="Q135" s="228"/>
      <c r="R135" s="228"/>
      <c r="S135" s="228"/>
      <c r="T135" s="229"/>
      <c r="AT135" s="230" t="s">
        <v>154</v>
      </c>
      <c r="AU135" s="230" t="s">
        <v>74</v>
      </c>
      <c r="AV135" s="15" t="s">
        <v>106</v>
      </c>
      <c r="AW135" s="15" t="s">
        <v>31</v>
      </c>
      <c r="AX135" s="15" t="s">
        <v>74</v>
      </c>
      <c r="AY135" s="230" t="s">
        <v>144</v>
      </c>
    </row>
    <row r="136" spans="1:65" s="2" customFormat="1" ht="16.5" customHeight="1">
      <c r="A136" s="36"/>
      <c r="B136" s="37"/>
      <c r="C136" s="180" t="s">
        <v>194</v>
      </c>
      <c r="D136" s="180" t="s">
        <v>146</v>
      </c>
      <c r="E136" s="181" t="s">
        <v>4978</v>
      </c>
      <c r="F136" s="182" t="s">
        <v>4979</v>
      </c>
      <c r="G136" s="183" t="s">
        <v>250</v>
      </c>
      <c r="H136" s="184">
        <v>15</v>
      </c>
      <c r="I136" s="185"/>
      <c r="J136" s="186">
        <f>ROUND(I136*H136,2)</f>
        <v>0</v>
      </c>
      <c r="K136" s="182" t="s">
        <v>4334</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74</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526</v>
      </c>
    </row>
    <row r="137" spans="1:65" s="14" customFormat="1" ht="10.199999999999999">
      <c r="B137" s="209"/>
      <c r="C137" s="210"/>
      <c r="D137" s="200" t="s">
        <v>154</v>
      </c>
      <c r="E137" s="211" t="s">
        <v>19</v>
      </c>
      <c r="F137" s="212" t="s">
        <v>8</v>
      </c>
      <c r="G137" s="210"/>
      <c r="H137" s="213">
        <v>15</v>
      </c>
      <c r="I137" s="214"/>
      <c r="J137" s="210"/>
      <c r="K137" s="210"/>
      <c r="L137" s="215"/>
      <c r="M137" s="216"/>
      <c r="N137" s="217"/>
      <c r="O137" s="217"/>
      <c r="P137" s="217"/>
      <c r="Q137" s="217"/>
      <c r="R137" s="217"/>
      <c r="S137" s="217"/>
      <c r="T137" s="218"/>
      <c r="AT137" s="219" t="s">
        <v>154</v>
      </c>
      <c r="AU137" s="219" t="s">
        <v>74</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15</v>
      </c>
      <c r="I138" s="225"/>
      <c r="J138" s="221"/>
      <c r="K138" s="221"/>
      <c r="L138" s="226"/>
      <c r="M138" s="227"/>
      <c r="N138" s="228"/>
      <c r="O138" s="228"/>
      <c r="P138" s="228"/>
      <c r="Q138" s="228"/>
      <c r="R138" s="228"/>
      <c r="S138" s="228"/>
      <c r="T138" s="229"/>
      <c r="AT138" s="230" t="s">
        <v>154</v>
      </c>
      <c r="AU138" s="230" t="s">
        <v>74</v>
      </c>
      <c r="AV138" s="15" t="s">
        <v>106</v>
      </c>
      <c r="AW138" s="15" t="s">
        <v>31</v>
      </c>
      <c r="AX138" s="15" t="s">
        <v>74</v>
      </c>
      <c r="AY138" s="230" t="s">
        <v>144</v>
      </c>
    </row>
    <row r="139" spans="1:65" s="2" customFormat="1" ht="16.5" customHeight="1">
      <c r="A139" s="36"/>
      <c r="B139" s="37"/>
      <c r="C139" s="180" t="s">
        <v>198</v>
      </c>
      <c r="D139" s="180" t="s">
        <v>146</v>
      </c>
      <c r="E139" s="181" t="s">
        <v>4980</v>
      </c>
      <c r="F139" s="182" t="s">
        <v>4981</v>
      </c>
      <c r="G139" s="183" t="s">
        <v>250</v>
      </c>
      <c r="H139" s="184">
        <v>30</v>
      </c>
      <c r="I139" s="185"/>
      <c r="J139" s="186">
        <f>ROUND(I139*H139,2)</f>
        <v>0</v>
      </c>
      <c r="K139" s="182" t="s">
        <v>4334</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4982</v>
      </c>
    </row>
    <row r="140" spans="1:65" s="14" customFormat="1" ht="10.199999999999999">
      <c r="B140" s="209"/>
      <c r="C140" s="210"/>
      <c r="D140" s="200" t="s">
        <v>154</v>
      </c>
      <c r="E140" s="211" t="s">
        <v>19</v>
      </c>
      <c r="F140" s="212" t="s">
        <v>674</v>
      </c>
      <c r="G140" s="210"/>
      <c r="H140" s="213">
        <v>30</v>
      </c>
      <c r="I140" s="214"/>
      <c r="J140" s="210"/>
      <c r="K140" s="210"/>
      <c r="L140" s="215"/>
      <c r="M140" s="216"/>
      <c r="N140" s="217"/>
      <c r="O140" s="217"/>
      <c r="P140" s="217"/>
      <c r="Q140" s="217"/>
      <c r="R140" s="217"/>
      <c r="S140" s="217"/>
      <c r="T140" s="218"/>
      <c r="AT140" s="219" t="s">
        <v>154</v>
      </c>
      <c r="AU140" s="219" t="s">
        <v>74</v>
      </c>
      <c r="AV140" s="14" t="s">
        <v>78</v>
      </c>
      <c r="AW140" s="14" t="s">
        <v>31</v>
      </c>
      <c r="AX140" s="14" t="s">
        <v>69</v>
      </c>
      <c r="AY140" s="219" t="s">
        <v>144</v>
      </c>
    </row>
    <row r="141" spans="1:65" s="15" customFormat="1" ht="10.199999999999999">
      <c r="B141" s="220"/>
      <c r="C141" s="221"/>
      <c r="D141" s="200" t="s">
        <v>154</v>
      </c>
      <c r="E141" s="222" t="s">
        <v>19</v>
      </c>
      <c r="F141" s="223" t="s">
        <v>158</v>
      </c>
      <c r="G141" s="221"/>
      <c r="H141" s="224">
        <v>30</v>
      </c>
      <c r="I141" s="225"/>
      <c r="J141" s="221"/>
      <c r="K141" s="221"/>
      <c r="L141" s="226"/>
      <c r="M141" s="227"/>
      <c r="N141" s="228"/>
      <c r="O141" s="228"/>
      <c r="P141" s="228"/>
      <c r="Q141" s="228"/>
      <c r="R141" s="228"/>
      <c r="S141" s="228"/>
      <c r="T141" s="229"/>
      <c r="AT141" s="230" t="s">
        <v>154</v>
      </c>
      <c r="AU141" s="230" t="s">
        <v>74</v>
      </c>
      <c r="AV141" s="15" t="s">
        <v>106</v>
      </c>
      <c r="AW141" s="15" t="s">
        <v>31</v>
      </c>
      <c r="AX141" s="15" t="s">
        <v>74</v>
      </c>
      <c r="AY141" s="230" t="s">
        <v>144</v>
      </c>
    </row>
    <row r="142" spans="1:65" s="2" customFormat="1" ht="16.5" customHeight="1">
      <c r="A142" s="36"/>
      <c r="B142" s="37"/>
      <c r="C142" s="180" t="s">
        <v>112</v>
      </c>
      <c r="D142" s="180" t="s">
        <v>146</v>
      </c>
      <c r="E142" s="181" t="s">
        <v>4983</v>
      </c>
      <c r="F142" s="182" t="s">
        <v>4984</v>
      </c>
      <c r="G142" s="183" t="s">
        <v>1922</v>
      </c>
      <c r="H142" s="184">
        <v>7</v>
      </c>
      <c r="I142" s="185"/>
      <c r="J142" s="186">
        <f>ROUND(I142*H142,2)</f>
        <v>0</v>
      </c>
      <c r="K142" s="182" t="s">
        <v>4334</v>
      </c>
      <c r="L142" s="41"/>
      <c r="M142" s="187" t="s">
        <v>19</v>
      </c>
      <c r="N142" s="188"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106</v>
      </c>
      <c r="AT142" s="191" t="s">
        <v>146</v>
      </c>
      <c r="AU142" s="191" t="s">
        <v>74</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106</v>
      </c>
      <c r="BM142" s="191" t="s">
        <v>542</v>
      </c>
    </row>
    <row r="143" spans="1:65" s="14" customFormat="1" ht="10.199999999999999">
      <c r="B143" s="209"/>
      <c r="C143" s="210"/>
      <c r="D143" s="200" t="s">
        <v>154</v>
      </c>
      <c r="E143" s="211" t="s">
        <v>19</v>
      </c>
      <c r="F143" s="212" t="s">
        <v>194</v>
      </c>
      <c r="G143" s="210"/>
      <c r="H143" s="213">
        <v>7</v>
      </c>
      <c r="I143" s="214"/>
      <c r="J143" s="210"/>
      <c r="K143" s="210"/>
      <c r="L143" s="215"/>
      <c r="M143" s="216"/>
      <c r="N143" s="217"/>
      <c r="O143" s="217"/>
      <c r="P143" s="217"/>
      <c r="Q143" s="217"/>
      <c r="R143" s="217"/>
      <c r="S143" s="217"/>
      <c r="T143" s="218"/>
      <c r="AT143" s="219" t="s">
        <v>154</v>
      </c>
      <c r="AU143" s="219" t="s">
        <v>74</v>
      </c>
      <c r="AV143" s="14" t="s">
        <v>78</v>
      </c>
      <c r="AW143" s="14" t="s">
        <v>31</v>
      </c>
      <c r="AX143" s="14" t="s">
        <v>69</v>
      </c>
      <c r="AY143" s="219" t="s">
        <v>144</v>
      </c>
    </row>
    <row r="144" spans="1:65" s="15" customFormat="1" ht="10.199999999999999">
      <c r="B144" s="220"/>
      <c r="C144" s="221"/>
      <c r="D144" s="200" t="s">
        <v>154</v>
      </c>
      <c r="E144" s="222" t="s">
        <v>19</v>
      </c>
      <c r="F144" s="223" t="s">
        <v>158</v>
      </c>
      <c r="G144" s="221"/>
      <c r="H144" s="224">
        <v>7</v>
      </c>
      <c r="I144" s="225"/>
      <c r="J144" s="221"/>
      <c r="K144" s="221"/>
      <c r="L144" s="226"/>
      <c r="M144" s="227"/>
      <c r="N144" s="228"/>
      <c r="O144" s="228"/>
      <c r="P144" s="228"/>
      <c r="Q144" s="228"/>
      <c r="R144" s="228"/>
      <c r="S144" s="228"/>
      <c r="T144" s="229"/>
      <c r="AT144" s="230" t="s">
        <v>154</v>
      </c>
      <c r="AU144" s="230" t="s">
        <v>74</v>
      </c>
      <c r="AV144" s="15" t="s">
        <v>106</v>
      </c>
      <c r="AW144" s="15" t="s">
        <v>31</v>
      </c>
      <c r="AX144" s="15" t="s">
        <v>74</v>
      </c>
      <c r="AY144" s="230" t="s">
        <v>144</v>
      </c>
    </row>
    <row r="145" spans="1:65" s="2" customFormat="1" ht="16.5" customHeight="1">
      <c r="A145" s="36"/>
      <c r="B145" s="37"/>
      <c r="C145" s="180" t="s">
        <v>481</v>
      </c>
      <c r="D145" s="180" t="s">
        <v>146</v>
      </c>
      <c r="E145" s="181" t="s">
        <v>4985</v>
      </c>
      <c r="F145" s="182" t="s">
        <v>4986</v>
      </c>
      <c r="G145" s="183" t="s">
        <v>1922</v>
      </c>
      <c r="H145" s="184">
        <v>3</v>
      </c>
      <c r="I145" s="185"/>
      <c r="J145" s="186">
        <f>ROUND(I145*H145,2)</f>
        <v>0</v>
      </c>
      <c r="K145" s="182" t="s">
        <v>4334</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573</v>
      </c>
    </row>
    <row r="146" spans="1:65" s="14" customFormat="1" ht="10.199999999999999">
      <c r="B146" s="209"/>
      <c r="C146" s="210"/>
      <c r="D146" s="200" t="s">
        <v>154</v>
      </c>
      <c r="E146" s="211" t="s">
        <v>19</v>
      </c>
      <c r="F146" s="212" t="s">
        <v>103</v>
      </c>
      <c r="G146" s="210"/>
      <c r="H146" s="213">
        <v>3</v>
      </c>
      <c r="I146" s="214"/>
      <c r="J146" s="210"/>
      <c r="K146" s="210"/>
      <c r="L146" s="215"/>
      <c r="M146" s="216"/>
      <c r="N146" s="217"/>
      <c r="O146" s="217"/>
      <c r="P146" s="217"/>
      <c r="Q146" s="217"/>
      <c r="R146" s="217"/>
      <c r="S146" s="217"/>
      <c r="T146" s="218"/>
      <c r="AT146" s="219" t="s">
        <v>154</v>
      </c>
      <c r="AU146" s="219" t="s">
        <v>74</v>
      </c>
      <c r="AV146" s="14" t="s">
        <v>78</v>
      </c>
      <c r="AW146" s="14" t="s">
        <v>31</v>
      </c>
      <c r="AX146" s="14" t="s">
        <v>69</v>
      </c>
      <c r="AY146" s="219" t="s">
        <v>144</v>
      </c>
    </row>
    <row r="147" spans="1:65" s="15" customFormat="1" ht="10.199999999999999">
      <c r="B147" s="220"/>
      <c r="C147" s="221"/>
      <c r="D147" s="200" t="s">
        <v>154</v>
      </c>
      <c r="E147" s="222" t="s">
        <v>19</v>
      </c>
      <c r="F147" s="223" t="s">
        <v>158</v>
      </c>
      <c r="G147" s="221"/>
      <c r="H147" s="224">
        <v>3</v>
      </c>
      <c r="I147" s="225"/>
      <c r="J147" s="221"/>
      <c r="K147" s="221"/>
      <c r="L147" s="226"/>
      <c r="M147" s="227"/>
      <c r="N147" s="228"/>
      <c r="O147" s="228"/>
      <c r="P147" s="228"/>
      <c r="Q147" s="228"/>
      <c r="R147" s="228"/>
      <c r="S147" s="228"/>
      <c r="T147" s="229"/>
      <c r="AT147" s="230" t="s">
        <v>154</v>
      </c>
      <c r="AU147" s="230" t="s">
        <v>74</v>
      </c>
      <c r="AV147" s="15" t="s">
        <v>106</v>
      </c>
      <c r="AW147" s="15" t="s">
        <v>31</v>
      </c>
      <c r="AX147" s="15" t="s">
        <v>74</v>
      </c>
      <c r="AY147" s="230" t="s">
        <v>144</v>
      </c>
    </row>
    <row r="148" spans="1:65" s="2" customFormat="1" ht="16.5" customHeight="1">
      <c r="A148" s="36"/>
      <c r="B148" s="37"/>
      <c r="C148" s="180" t="s">
        <v>501</v>
      </c>
      <c r="D148" s="180" t="s">
        <v>146</v>
      </c>
      <c r="E148" s="181" t="s">
        <v>4987</v>
      </c>
      <c r="F148" s="182" t="s">
        <v>4988</v>
      </c>
      <c r="G148" s="183" t="s">
        <v>1922</v>
      </c>
      <c r="H148" s="184">
        <v>4</v>
      </c>
      <c r="I148" s="185"/>
      <c r="J148" s="186">
        <f>ROUND(I148*H148,2)</f>
        <v>0</v>
      </c>
      <c r="K148" s="182" t="s">
        <v>4334</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74</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4989</v>
      </c>
    </row>
    <row r="149" spans="1:65" s="14" customFormat="1" ht="10.199999999999999">
      <c r="B149" s="209"/>
      <c r="C149" s="210"/>
      <c r="D149" s="200" t="s">
        <v>154</v>
      </c>
      <c r="E149" s="211" t="s">
        <v>19</v>
      </c>
      <c r="F149" s="212" t="s">
        <v>106</v>
      </c>
      <c r="G149" s="210"/>
      <c r="H149" s="213">
        <v>4</v>
      </c>
      <c r="I149" s="214"/>
      <c r="J149" s="210"/>
      <c r="K149" s="210"/>
      <c r="L149" s="215"/>
      <c r="M149" s="216"/>
      <c r="N149" s="217"/>
      <c r="O149" s="217"/>
      <c r="P149" s="217"/>
      <c r="Q149" s="217"/>
      <c r="R149" s="217"/>
      <c r="S149" s="217"/>
      <c r="T149" s="218"/>
      <c r="AT149" s="219" t="s">
        <v>154</v>
      </c>
      <c r="AU149" s="219" t="s">
        <v>74</v>
      </c>
      <c r="AV149" s="14" t="s">
        <v>78</v>
      </c>
      <c r="AW149" s="14" t="s">
        <v>31</v>
      </c>
      <c r="AX149" s="14" t="s">
        <v>69</v>
      </c>
      <c r="AY149" s="219" t="s">
        <v>144</v>
      </c>
    </row>
    <row r="150" spans="1:65" s="15" customFormat="1" ht="10.199999999999999">
      <c r="B150" s="220"/>
      <c r="C150" s="221"/>
      <c r="D150" s="200" t="s">
        <v>154</v>
      </c>
      <c r="E150" s="222" t="s">
        <v>19</v>
      </c>
      <c r="F150" s="223" t="s">
        <v>158</v>
      </c>
      <c r="G150" s="221"/>
      <c r="H150" s="224">
        <v>4</v>
      </c>
      <c r="I150" s="225"/>
      <c r="J150" s="221"/>
      <c r="K150" s="221"/>
      <c r="L150" s="226"/>
      <c r="M150" s="227"/>
      <c r="N150" s="228"/>
      <c r="O150" s="228"/>
      <c r="P150" s="228"/>
      <c r="Q150" s="228"/>
      <c r="R150" s="228"/>
      <c r="S150" s="228"/>
      <c r="T150" s="229"/>
      <c r="AT150" s="230" t="s">
        <v>154</v>
      </c>
      <c r="AU150" s="230" t="s">
        <v>74</v>
      </c>
      <c r="AV150" s="15" t="s">
        <v>106</v>
      </c>
      <c r="AW150" s="15" t="s">
        <v>31</v>
      </c>
      <c r="AX150" s="15" t="s">
        <v>74</v>
      </c>
      <c r="AY150" s="230" t="s">
        <v>144</v>
      </c>
    </row>
    <row r="151" spans="1:65" s="2" customFormat="1" ht="33.75" customHeight="1">
      <c r="A151" s="36"/>
      <c r="B151" s="37"/>
      <c r="C151" s="180" t="s">
        <v>507</v>
      </c>
      <c r="D151" s="180" t="s">
        <v>146</v>
      </c>
      <c r="E151" s="181" t="s">
        <v>4990</v>
      </c>
      <c r="F151" s="182" t="s">
        <v>4991</v>
      </c>
      <c r="G151" s="183" t="s">
        <v>232</v>
      </c>
      <c r="H151" s="184">
        <v>15</v>
      </c>
      <c r="I151" s="185"/>
      <c r="J151" s="186">
        <f>ROUND(I151*H151,2)</f>
        <v>0</v>
      </c>
      <c r="K151" s="182" t="s">
        <v>4334</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593</v>
      </c>
    </row>
    <row r="152" spans="1:65" s="14" customFormat="1" ht="10.199999999999999">
      <c r="B152" s="209"/>
      <c r="C152" s="210"/>
      <c r="D152" s="200" t="s">
        <v>154</v>
      </c>
      <c r="E152" s="211" t="s">
        <v>19</v>
      </c>
      <c r="F152" s="212" t="s">
        <v>8</v>
      </c>
      <c r="G152" s="210"/>
      <c r="H152" s="213">
        <v>15</v>
      </c>
      <c r="I152" s="214"/>
      <c r="J152" s="210"/>
      <c r="K152" s="210"/>
      <c r="L152" s="215"/>
      <c r="M152" s="216"/>
      <c r="N152" s="217"/>
      <c r="O152" s="217"/>
      <c r="P152" s="217"/>
      <c r="Q152" s="217"/>
      <c r="R152" s="217"/>
      <c r="S152" s="217"/>
      <c r="T152" s="218"/>
      <c r="AT152" s="219" t="s">
        <v>154</v>
      </c>
      <c r="AU152" s="219" t="s">
        <v>74</v>
      </c>
      <c r="AV152" s="14" t="s">
        <v>78</v>
      </c>
      <c r="AW152" s="14" t="s">
        <v>31</v>
      </c>
      <c r="AX152" s="14" t="s">
        <v>74</v>
      </c>
      <c r="AY152" s="219" t="s">
        <v>144</v>
      </c>
    </row>
    <row r="153" spans="1:65" s="2" customFormat="1" ht="16.5" customHeight="1">
      <c r="A153" s="36"/>
      <c r="B153" s="37"/>
      <c r="C153" s="180" t="s">
        <v>513</v>
      </c>
      <c r="D153" s="180" t="s">
        <v>146</v>
      </c>
      <c r="E153" s="181" t="s">
        <v>4992</v>
      </c>
      <c r="F153" s="182" t="s">
        <v>4993</v>
      </c>
      <c r="G153" s="183" t="s">
        <v>1922</v>
      </c>
      <c r="H153" s="184">
        <v>1</v>
      </c>
      <c r="I153" s="185"/>
      <c r="J153" s="186">
        <f>ROUND(I153*H153,2)</f>
        <v>0</v>
      </c>
      <c r="K153" s="182" t="s">
        <v>4334</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613</v>
      </c>
    </row>
    <row r="154" spans="1:65" s="2" customFormat="1" ht="16.5" customHeight="1">
      <c r="A154" s="36"/>
      <c r="B154" s="37"/>
      <c r="C154" s="180" t="s">
        <v>526</v>
      </c>
      <c r="D154" s="180" t="s">
        <v>146</v>
      </c>
      <c r="E154" s="181" t="s">
        <v>4994</v>
      </c>
      <c r="F154" s="182" t="s">
        <v>4995</v>
      </c>
      <c r="G154" s="183" t="s">
        <v>418</v>
      </c>
      <c r="H154" s="184">
        <v>50</v>
      </c>
      <c r="I154" s="185"/>
      <c r="J154" s="186">
        <f>ROUND(I154*H154,2)</f>
        <v>0</v>
      </c>
      <c r="K154" s="182" t="s">
        <v>4334</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74</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636</v>
      </c>
    </row>
    <row r="155" spans="1:65" s="14" customFormat="1" ht="10.199999999999999">
      <c r="B155" s="209"/>
      <c r="C155" s="210"/>
      <c r="D155" s="200" t="s">
        <v>154</v>
      </c>
      <c r="E155" s="211" t="s">
        <v>19</v>
      </c>
      <c r="F155" s="212" t="s">
        <v>852</v>
      </c>
      <c r="G155" s="210"/>
      <c r="H155" s="213">
        <v>50</v>
      </c>
      <c r="I155" s="214"/>
      <c r="J155" s="210"/>
      <c r="K155" s="210"/>
      <c r="L155" s="215"/>
      <c r="M155" s="216"/>
      <c r="N155" s="217"/>
      <c r="O155" s="217"/>
      <c r="P155" s="217"/>
      <c r="Q155" s="217"/>
      <c r="R155" s="217"/>
      <c r="S155" s="217"/>
      <c r="T155" s="218"/>
      <c r="AT155" s="219" t="s">
        <v>154</v>
      </c>
      <c r="AU155" s="219" t="s">
        <v>74</v>
      </c>
      <c r="AV155" s="14" t="s">
        <v>78</v>
      </c>
      <c r="AW155" s="14" t="s">
        <v>31</v>
      </c>
      <c r="AX155" s="14" t="s">
        <v>69</v>
      </c>
      <c r="AY155" s="219" t="s">
        <v>144</v>
      </c>
    </row>
    <row r="156" spans="1:65" s="15" customFormat="1" ht="10.199999999999999">
      <c r="B156" s="220"/>
      <c r="C156" s="221"/>
      <c r="D156" s="200" t="s">
        <v>154</v>
      </c>
      <c r="E156" s="222" t="s">
        <v>19</v>
      </c>
      <c r="F156" s="223" t="s">
        <v>158</v>
      </c>
      <c r="G156" s="221"/>
      <c r="H156" s="224">
        <v>50</v>
      </c>
      <c r="I156" s="225"/>
      <c r="J156" s="221"/>
      <c r="K156" s="221"/>
      <c r="L156" s="226"/>
      <c r="M156" s="227"/>
      <c r="N156" s="228"/>
      <c r="O156" s="228"/>
      <c r="P156" s="228"/>
      <c r="Q156" s="228"/>
      <c r="R156" s="228"/>
      <c r="S156" s="228"/>
      <c r="T156" s="229"/>
      <c r="AT156" s="230" t="s">
        <v>154</v>
      </c>
      <c r="AU156" s="230" t="s">
        <v>74</v>
      </c>
      <c r="AV156" s="15" t="s">
        <v>106</v>
      </c>
      <c r="AW156" s="15" t="s">
        <v>31</v>
      </c>
      <c r="AX156" s="15" t="s">
        <v>74</v>
      </c>
      <c r="AY156" s="230" t="s">
        <v>144</v>
      </c>
    </row>
    <row r="157" spans="1:65" s="12" customFormat="1" ht="25.95" customHeight="1">
      <c r="B157" s="164"/>
      <c r="C157" s="165"/>
      <c r="D157" s="166" t="s">
        <v>68</v>
      </c>
      <c r="E157" s="167" t="s">
        <v>4996</v>
      </c>
      <c r="F157" s="167" t="s">
        <v>4996</v>
      </c>
      <c r="G157" s="165"/>
      <c r="H157" s="165"/>
      <c r="I157" s="168"/>
      <c r="J157" s="169">
        <f>BK157</f>
        <v>0</v>
      </c>
      <c r="K157" s="165"/>
      <c r="L157" s="170"/>
      <c r="M157" s="171"/>
      <c r="N157" s="172"/>
      <c r="O157" s="172"/>
      <c r="P157" s="173">
        <f>SUM(P158:P213)</f>
        <v>0</v>
      </c>
      <c r="Q157" s="172"/>
      <c r="R157" s="173">
        <f>SUM(R158:R213)</f>
        <v>0</v>
      </c>
      <c r="S157" s="172"/>
      <c r="T157" s="174">
        <f>SUM(T158:T213)</f>
        <v>0</v>
      </c>
      <c r="AR157" s="175" t="s">
        <v>74</v>
      </c>
      <c r="AT157" s="176" t="s">
        <v>68</v>
      </c>
      <c r="AU157" s="176" t="s">
        <v>69</v>
      </c>
      <c r="AY157" s="175" t="s">
        <v>144</v>
      </c>
      <c r="BK157" s="177">
        <f>SUM(BK158:BK213)</f>
        <v>0</v>
      </c>
    </row>
    <row r="158" spans="1:65" s="2" customFormat="1" ht="38.549999999999997" customHeight="1">
      <c r="A158" s="36"/>
      <c r="B158" s="37"/>
      <c r="C158" s="180" t="s">
        <v>8</v>
      </c>
      <c r="D158" s="180" t="s">
        <v>146</v>
      </c>
      <c r="E158" s="181" t="s">
        <v>4997</v>
      </c>
      <c r="F158" s="182" t="s">
        <v>4998</v>
      </c>
      <c r="G158" s="183" t="s">
        <v>1922</v>
      </c>
      <c r="H158" s="184">
        <v>1</v>
      </c>
      <c r="I158" s="185"/>
      <c r="J158" s="186">
        <f>ROUND(I158*H158,2)</f>
        <v>0</v>
      </c>
      <c r="K158" s="182" t="s">
        <v>4334</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650</v>
      </c>
    </row>
    <row r="159" spans="1:65" s="13" customFormat="1" ht="10.199999999999999">
      <c r="B159" s="198"/>
      <c r="C159" s="199"/>
      <c r="D159" s="200" t="s">
        <v>154</v>
      </c>
      <c r="E159" s="201" t="s">
        <v>19</v>
      </c>
      <c r="F159" s="202" t="s">
        <v>4999</v>
      </c>
      <c r="G159" s="199"/>
      <c r="H159" s="201" t="s">
        <v>19</v>
      </c>
      <c r="I159" s="203"/>
      <c r="J159" s="199"/>
      <c r="K159" s="199"/>
      <c r="L159" s="204"/>
      <c r="M159" s="205"/>
      <c r="N159" s="206"/>
      <c r="O159" s="206"/>
      <c r="P159" s="206"/>
      <c r="Q159" s="206"/>
      <c r="R159" s="206"/>
      <c r="S159" s="206"/>
      <c r="T159" s="207"/>
      <c r="AT159" s="208" t="s">
        <v>154</v>
      </c>
      <c r="AU159" s="208" t="s">
        <v>74</v>
      </c>
      <c r="AV159" s="13" t="s">
        <v>74</v>
      </c>
      <c r="AW159" s="13" t="s">
        <v>31</v>
      </c>
      <c r="AX159" s="13" t="s">
        <v>69</v>
      </c>
      <c r="AY159" s="208" t="s">
        <v>144</v>
      </c>
    </row>
    <row r="160" spans="1:65" s="13" customFormat="1" ht="10.199999999999999">
      <c r="B160" s="198"/>
      <c r="C160" s="199"/>
      <c r="D160" s="200" t="s">
        <v>154</v>
      </c>
      <c r="E160" s="201" t="s">
        <v>19</v>
      </c>
      <c r="F160" s="202" t="s">
        <v>4948</v>
      </c>
      <c r="G160" s="199"/>
      <c r="H160" s="201" t="s">
        <v>19</v>
      </c>
      <c r="I160" s="203"/>
      <c r="J160" s="199"/>
      <c r="K160" s="199"/>
      <c r="L160" s="204"/>
      <c r="M160" s="205"/>
      <c r="N160" s="206"/>
      <c r="O160" s="206"/>
      <c r="P160" s="206"/>
      <c r="Q160" s="206"/>
      <c r="R160" s="206"/>
      <c r="S160" s="206"/>
      <c r="T160" s="207"/>
      <c r="AT160" s="208" t="s">
        <v>154</v>
      </c>
      <c r="AU160" s="208" t="s">
        <v>74</v>
      </c>
      <c r="AV160" s="13" t="s">
        <v>74</v>
      </c>
      <c r="AW160" s="13" t="s">
        <v>31</v>
      </c>
      <c r="AX160" s="13" t="s">
        <v>69</v>
      </c>
      <c r="AY160" s="208" t="s">
        <v>144</v>
      </c>
    </row>
    <row r="161" spans="1:65" s="13" customFormat="1" ht="10.199999999999999">
      <c r="B161" s="198"/>
      <c r="C161" s="199"/>
      <c r="D161" s="200" t="s">
        <v>154</v>
      </c>
      <c r="E161" s="201" t="s">
        <v>19</v>
      </c>
      <c r="F161" s="202" t="s">
        <v>5000</v>
      </c>
      <c r="G161" s="199"/>
      <c r="H161" s="201" t="s">
        <v>19</v>
      </c>
      <c r="I161" s="203"/>
      <c r="J161" s="199"/>
      <c r="K161" s="199"/>
      <c r="L161" s="204"/>
      <c r="M161" s="205"/>
      <c r="N161" s="206"/>
      <c r="O161" s="206"/>
      <c r="P161" s="206"/>
      <c r="Q161" s="206"/>
      <c r="R161" s="206"/>
      <c r="S161" s="206"/>
      <c r="T161" s="207"/>
      <c r="AT161" s="208" t="s">
        <v>154</v>
      </c>
      <c r="AU161" s="208" t="s">
        <v>74</v>
      </c>
      <c r="AV161" s="13" t="s">
        <v>74</v>
      </c>
      <c r="AW161" s="13" t="s">
        <v>31</v>
      </c>
      <c r="AX161" s="13" t="s">
        <v>69</v>
      </c>
      <c r="AY161" s="208" t="s">
        <v>144</v>
      </c>
    </row>
    <row r="162" spans="1:65" s="13" customFormat="1" ht="10.199999999999999">
      <c r="B162" s="198"/>
      <c r="C162" s="199"/>
      <c r="D162" s="200" t="s">
        <v>154</v>
      </c>
      <c r="E162" s="201" t="s">
        <v>19</v>
      </c>
      <c r="F162" s="202" t="s">
        <v>5001</v>
      </c>
      <c r="G162" s="199"/>
      <c r="H162" s="201" t="s">
        <v>19</v>
      </c>
      <c r="I162" s="203"/>
      <c r="J162" s="199"/>
      <c r="K162" s="199"/>
      <c r="L162" s="204"/>
      <c r="M162" s="205"/>
      <c r="N162" s="206"/>
      <c r="O162" s="206"/>
      <c r="P162" s="206"/>
      <c r="Q162" s="206"/>
      <c r="R162" s="206"/>
      <c r="S162" s="206"/>
      <c r="T162" s="207"/>
      <c r="AT162" s="208" t="s">
        <v>154</v>
      </c>
      <c r="AU162" s="208" t="s">
        <v>74</v>
      </c>
      <c r="AV162" s="13" t="s">
        <v>74</v>
      </c>
      <c r="AW162" s="13" t="s">
        <v>31</v>
      </c>
      <c r="AX162" s="13" t="s">
        <v>69</v>
      </c>
      <c r="AY162" s="208" t="s">
        <v>144</v>
      </c>
    </row>
    <row r="163" spans="1:65" s="13" customFormat="1" ht="10.199999999999999">
      <c r="B163" s="198"/>
      <c r="C163" s="199"/>
      <c r="D163" s="200" t="s">
        <v>154</v>
      </c>
      <c r="E163" s="201" t="s">
        <v>19</v>
      </c>
      <c r="F163" s="202" t="s">
        <v>5002</v>
      </c>
      <c r="G163" s="199"/>
      <c r="H163" s="201" t="s">
        <v>19</v>
      </c>
      <c r="I163" s="203"/>
      <c r="J163" s="199"/>
      <c r="K163" s="199"/>
      <c r="L163" s="204"/>
      <c r="M163" s="205"/>
      <c r="N163" s="206"/>
      <c r="O163" s="206"/>
      <c r="P163" s="206"/>
      <c r="Q163" s="206"/>
      <c r="R163" s="206"/>
      <c r="S163" s="206"/>
      <c r="T163" s="207"/>
      <c r="AT163" s="208" t="s">
        <v>154</v>
      </c>
      <c r="AU163" s="208" t="s">
        <v>74</v>
      </c>
      <c r="AV163" s="13" t="s">
        <v>74</v>
      </c>
      <c r="AW163" s="13" t="s">
        <v>31</v>
      </c>
      <c r="AX163" s="13" t="s">
        <v>69</v>
      </c>
      <c r="AY163" s="208" t="s">
        <v>144</v>
      </c>
    </row>
    <row r="164" spans="1:65" s="13" customFormat="1" ht="10.199999999999999">
      <c r="B164" s="198"/>
      <c r="C164" s="199"/>
      <c r="D164" s="200" t="s">
        <v>154</v>
      </c>
      <c r="E164" s="201" t="s">
        <v>19</v>
      </c>
      <c r="F164" s="202" t="s">
        <v>5003</v>
      </c>
      <c r="G164" s="199"/>
      <c r="H164" s="201" t="s">
        <v>19</v>
      </c>
      <c r="I164" s="203"/>
      <c r="J164" s="199"/>
      <c r="K164" s="199"/>
      <c r="L164" s="204"/>
      <c r="M164" s="205"/>
      <c r="N164" s="206"/>
      <c r="O164" s="206"/>
      <c r="P164" s="206"/>
      <c r="Q164" s="206"/>
      <c r="R164" s="206"/>
      <c r="S164" s="206"/>
      <c r="T164" s="207"/>
      <c r="AT164" s="208" t="s">
        <v>154</v>
      </c>
      <c r="AU164" s="208" t="s">
        <v>74</v>
      </c>
      <c r="AV164" s="13" t="s">
        <v>74</v>
      </c>
      <c r="AW164" s="13" t="s">
        <v>31</v>
      </c>
      <c r="AX164" s="13" t="s">
        <v>69</v>
      </c>
      <c r="AY164" s="208" t="s">
        <v>144</v>
      </c>
    </row>
    <row r="165" spans="1:65" s="13" customFormat="1" ht="10.199999999999999">
      <c r="B165" s="198"/>
      <c r="C165" s="199"/>
      <c r="D165" s="200" t="s">
        <v>154</v>
      </c>
      <c r="E165" s="201" t="s">
        <v>19</v>
      </c>
      <c r="F165" s="202" t="s">
        <v>5004</v>
      </c>
      <c r="G165" s="199"/>
      <c r="H165" s="201" t="s">
        <v>19</v>
      </c>
      <c r="I165" s="203"/>
      <c r="J165" s="199"/>
      <c r="K165" s="199"/>
      <c r="L165" s="204"/>
      <c r="M165" s="205"/>
      <c r="N165" s="206"/>
      <c r="O165" s="206"/>
      <c r="P165" s="206"/>
      <c r="Q165" s="206"/>
      <c r="R165" s="206"/>
      <c r="S165" s="206"/>
      <c r="T165" s="207"/>
      <c r="AT165" s="208" t="s">
        <v>154</v>
      </c>
      <c r="AU165" s="208" t="s">
        <v>74</v>
      </c>
      <c r="AV165" s="13" t="s">
        <v>74</v>
      </c>
      <c r="AW165" s="13" t="s">
        <v>31</v>
      </c>
      <c r="AX165" s="13" t="s">
        <v>69</v>
      </c>
      <c r="AY165" s="208" t="s">
        <v>144</v>
      </c>
    </row>
    <row r="166" spans="1:65" s="13" customFormat="1" ht="10.199999999999999">
      <c r="B166" s="198"/>
      <c r="C166" s="199"/>
      <c r="D166" s="200" t="s">
        <v>154</v>
      </c>
      <c r="E166" s="201" t="s">
        <v>19</v>
      </c>
      <c r="F166" s="202" t="s">
        <v>5005</v>
      </c>
      <c r="G166" s="199"/>
      <c r="H166" s="201" t="s">
        <v>19</v>
      </c>
      <c r="I166" s="203"/>
      <c r="J166" s="199"/>
      <c r="K166" s="199"/>
      <c r="L166" s="204"/>
      <c r="M166" s="205"/>
      <c r="N166" s="206"/>
      <c r="O166" s="206"/>
      <c r="P166" s="206"/>
      <c r="Q166" s="206"/>
      <c r="R166" s="206"/>
      <c r="S166" s="206"/>
      <c r="T166" s="207"/>
      <c r="AT166" s="208" t="s">
        <v>154</v>
      </c>
      <c r="AU166" s="208" t="s">
        <v>74</v>
      </c>
      <c r="AV166" s="13" t="s">
        <v>74</v>
      </c>
      <c r="AW166" s="13" t="s">
        <v>31</v>
      </c>
      <c r="AX166" s="13" t="s">
        <v>69</v>
      </c>
      <c r="AY166" s="208" t="s">
        <v>144</v>
      </c>
    </row>
    <row r="167" spans="1:65" s="13" customFormat="1" ht="10.199999999999999">
      <c r="B167" s="198"/>
      <c r="C167" s="199"/>
      <c r="D167" s="200" t="s">
        <v>154</v>
      </c>
      <c r="E167" s="201" t="s">
        <v>19</v>
      </c>
      <c r="F167" s="202" t="s">
        <v>5006</v>
      </c>
      <c r="G167" s="199"/>
      <c r="H167" s="201" t="s">
        <v>19</v>
      </c>
      <c r="I167" s="203"/>
      <c r="J167" s="199"/>
      <c r="K167" s="199"/>
      <c r="L167" s="204"/>
      <c r="M167" s="205"/>
      <c r="N167" s="206"/>
      <c r="O167" s="206"/>
      <c r="P167" s="206"/>
      <c r="Q167" s="206"/>
      <c r="R167" s="206"/>
      <c r="S167" s="206"/>
      <c r="T167" s="207"/>
      <c r="AT167" s="208" t="s">
        <v>154</v>
      </c>
      <c r="AU167" s="208" t="s">
        <v>74</v>
      </c>
      <c r="AV167" s="13" t="s">
        <v>74</v>
      </c>
      <c r="AW167" s="13" t="s">
        <v>31</v>
      </c>
      <c r="AX167" s="13" t="s">
        <v>69</v>
      </c>
      <c r="AY167" s="208" t="s">
        <v>144</v>
      </c>
    </row>
    <row r="168" spans="1:65" s="13" customFormat="1" ht="10.199999999999999">
      <c r="B168" s="198"/>
      <c r="C168" s="199"/>
      <c r="D168" s="200" t="s">
        <v>154</v>
      </c>
      <c r="E168" s="201" t="s">
        <v>19</v>
      </c>
      <c r="F168" s="202" t="s">
        <v>5007</v>
      </c>
      <c r="G168" s="199"/>
      <c r="H168" s="201" t="s">
        <v>19</v>
      </c>
      <c r="I168" s="203"/>
      <c r="J168" s="199"/>
      <c r="K168" s="199"/>
      <c r="L168" s="204"/>
      <c r="M168" s="205"/>
      <c r="N168" s="206"/>
      <c r="O168" s="206"/>
      <c r="P168" s="206"/>
      <c r="Q168" s="206"/>
      <c r="R168" s="206"/>
      <c r="S168" s="206"/>
      <c r="T168" s="207"/>
      <c r="AT168" s="208" t="s">
        <v>154</v>
      </c>
      <c r="AU168" s="208" t="s">
        <v>74</v>
      </c>
      <c r="AV168" s="13" t="s">
        <v>74</v>
      </c>
      <c r="AW168" s="13" t="s">
        <v>31</v>
      </c>
      <c r="AX168" s="13" t="s">
        <v>69</v>
      </c>
      <c r="AY168" s="208" t="s">
        <v>144</v>
      </c>
    </row>
    <row r="169" spans="1:65" s="13" customFormat="1" ht="10.199999999999999">
      <c r="B169" s="198"/>
      <c r="C169" s="199"/>
      <c r="D169" s="200" t="s">
        <v>154</v>
      </c>
      <c r="E169" s="201" t="s">
        <v>19</v>
      </c>
      <c r="F169" s="202" t="s">
        <v>5008</v>
      </c>
      <c r="G169" s="199"/>
      <c r="H169" s="201" t="s">
        <v>19</v>
      </c>
      <c r="I169" s="203"/>
      <c r="J169" s="199"/>
      <c r="K169" s="199"/>
      <c r="L169" s="204"/>
      <c r="M169" s="205"/>
      <c r="N169" s="206"/>
      <c r="O169" s="206"/>
      <c r="P169" s="206"/>
      <c r="Q169" s="206"/>
      <c r="R169" s="206"/>
      <c r="S169" s="206"/>
      <c r="T169" s="207"/>
      <c r="AT169" s="208" t="s">
        <v>154</v>
      </c>
      <c r="AU169" s="208" t="s">
        <v>74</v>
      </c>
      <c r="AV169" s="13" t="s">
        <v>74</v>
      </c>
      <c r="AW169" s="13" t="s">
        <v>31</v>
      </c>
      <c r="AX169" s="13" t="s">
        <v>69</v>
      </c>
      <c r="AY169" s="208" t="s">
        <v>144</v>
      </c>
    </row>
    <row r="170" spans="1:65" s="13" customFormat="1" ht="10.199999999999999">
      <c r="B170" s="198"/>
      <c r="C170" s="199"/>
      <c r="D170" s="200" t="s">
        <v>154</v>
      </c>
      <c r="E170" s="201" t="s">
        <v>19</v>
      </c>
      <c r="F170" s="202" t="s">
        <v>5009</v>
      </c>
      <c r="G170" s="199"/>
      <c r="H170" s="201" t="s">
        <v>19</v>
      </c>
      <c r="I170" s="203"/>
      <c r="J170" s="199"/>
      <c r="K170" s="199"/>
      <c r="L170" s="204"/>
      <c r="M170" s="205"/>
      <c r="N170" s="206"/>
      <c r="O170" s="206"/>
      <c r="P170" s="206"/>
      <c r="Q170" s="206"/>
      <c r="R170" s="206"/>
      <c r="S170" s="206"/>
      <c r="T170" s="207"/>
      <c r="AT170" s="208" t="s">
        <v>154</v>
      </c>
      <c r="AU170" s="208" t="s">
        <v>74</v>
      </c>
      <c r="AV170" s="13" t="s">
        <v>74</v>
      </c>
      <c r="AW170" s="13" t="s">
        <v>31</v>
      </c>
      <c r="AX170" s="13" t="s">
        <v>69</v>
      </c>
      <c r="AY170" s="208" t="s">
        <v>144</v>
      </c>
    </row>
    <row r="171" spans="1:65" s="13" customFormat="1" ht="10.199999999999999">
      <c r="B171" s="198"/>
      <c r="C171" s="199"/>
      <c r="D171" s="200" t="s">
        <v>154</v>
      </c>
      <c r="E171" s="201" t="s">
        <v>19</v>
      </c>
      <c r="F171" s="202" t="s">
        <v>4953</v>
      </c>
      <c r="G171" s="199"/>
      <c r="H171" s="201" t="s">
        <v>19</v>
      </c>
      <c r="I171" s="203"/>
      <c r="J171" s="199"/>
      <c r="K171" s="199"/>
      <c r="L171" s="204"/>
      <c r="M171" s="205"/>
      <c r="N171" s="206"/>
      <c r="O171" s="206"/>
      <c r="P171" s="206"/>
      <c r="Q171" s="206"/>
      <c r="R171" s="206"/>
      <c r="S171" s="206"/>
      <c r="T171" s="207"/>
      <c r="AT171" s="208" t="s">
        <v>154</v>
      </c>
      <c r="AU171" s="208" t="s">
        <v>74</v>
      </c>
      <c r="AV171" s="13" t="s">
        <v>74</v>
      </c>
      <c r="AW171" s="13" t="s">
        <v>31</v>
      </c>
      <c r="AX171" s="13" t="s">
        <v>69</v>
      </c>
      <c r="AY171" s="208" t="s">
        <v>144</v>
      </c>
    </row>
    <row r="172" spans="1:65" s="13" customFormat="1" ht="10.199999999999999">
      <c r="B172" s="198"/>
      <c r="C172" s="199"/>
      <c r="D172" s="200" t="s">
        <v>154</v>
      </c>
      <c r="E172" s="201" t="s">
        <v>19</v>
      </c>
      <c r="F172" s="202" t="s">
        <v>5006</v>
      </c>
      <c r="G172" s="199"/>
      <c r="H172" s="201" t="s">
        <v>19</v>
      </c>
      <c r="I172" s="203"/>
      <c r="J172" s="199"/>
      <c r="K172" s="199"/>
      <c r="L172" s="204"/>
      <c r="M172" s="205"/>
      <c r="N172" s="206"/>
      <c r="O172" s="206"/>
      <c r="P172" s="206"/>
      <c r="Q172" s="206"/>
      <c r="R172" s="206"/>
      <c r="S172" s="206"/>
      <c r="T172" s="207"/>
      <c r="AT172" s="208" t="s">
        <v>154</v>
      </c>
      <c r="AU172" s="208" t="s">
        <v>74</v>
      </c>
      <c r="AV172" s="13" t="s">
        <v>74</v>
      </c>
      <c r="AW172" s="13" t="s">
        <v>31</v>
      </c>
      <c r="AX172" s="13" t="s">
        <v>69</v>
      </c>
      <c r="AY172" s="208" t="s">
        <v>144</v>
      </c>
    </row>
    <row r="173" spans="1:65" s="13" customFormat="1" ht="10.199999999999999">
      <c r="B173" s="198"/>
      <c r="C173" s="199"/>
      <c r="D173" s="200" t="s">
        <v>154</v>
      </c>
      <c r="E173" s="201" t="s">
        <v>19</v>
      </c>
      <c r="F173" s="202" t="s">
        <v>5007</v>
      </c>
      <c r="G173" s="199"/>
      <c r="H173" s="201" t="s">
        <v>19</v>
      </c>
      <c r="I173" s="203"/>
      <c r="J173" s="199"/>
      <c r="K173" s="199"/>
      <c r="L173" s="204"/>
      <c r="M173" s="205"/>
      <c r="N173" s="206"/>
      <c r="O173" s="206"/>
      <c r="P173" s="206"/>
      <c r="Q173" s="206"/>
      <c r="R173" s="206"/>
      <c r="S173" s="206"/>
      <c r="T173" s="207"/>
      <c r="AT173" s="208" t="s">
        <v>154</v>
      </c>
      <c r="AU173" s="208" t="s">
        <v>74</v>
      </c>
      <c r="AV173" s="13" t="s">
        <v>74</v>
      </c>
      <c r="AW173" s="13" t="s">
        <v>31</v>
      </c>
      <c r="AX173" s="13" t="s">
        <v>69</v>
      </c>
      <c r="AY173" s="208" t="s">
        <v>144</v>
      </c>
    </row>
    <row r="174" spans="1:65" s="14" customFormat="1" ht="10.199999999999999">
      <c r="B174" s="209"/>
      <c r="C174" s="210"/>
      <c r="D174" s="200" t="s">
        <v>154</v>
      </c>
      <c r="E174" s="211" t="s">
        <v>19</v>
      </c>
      <c r="F174" s="212" t="s">
        <v>74</v>
      </c>
      <c r="G174" s="210"/>
      <c r="H174" s="213">
        <v>1</v>
      </c>
      <c r="I174" s="214"/>
      <c r="J174" s="210"/>
      <c r="K174" s="210"/>
      <c r="L174" s="215"/>
      <c r="M174" s="216"/>
      <c r="N174" s="217"/>
      <c r="O174" s="217"/>
      <c r="P174" s="217"/>
      <c r="Q174" s="217"/>
      <c r="R174" s="217"/>
      <c r="S174" s="217"/>
      <c r="T174" s="218"/>
      <c r="AT174" s="219" t="s">
        <v>154</v>
      </c>
      <c r="AU174" s="219" t="s">
        <v>74</v>
      </c>
      <c r="AV174" s="14" t="s">
        <v>78</v>
      </c>
      <c r="AW174" s="14" t="s">
        <v>31</v>
      </c>
      <c r="AX174" s="14" t="s">
        <v>69</v>
      </c>
      <c r="AY174" s="219" t="s">
        <v>144</v>
      </c>
    </row>
    <row r="175" spans="1:65" s="15" customFormat="1" ht="10.199999999999999">
      <c r="B175" s="220"/>
      <c r="C175" s="221"/>
      <c r="D175" s="200" t="s">
        <v>154</v>
      </c>
      <c r="E175" s="222" t="s">
        <v>19</v>
      </c>
      <c r="F175" s="223" t="s">
        <v>158</v>
      </c>
      <c r="G175" s="221"/>
      <c r="H175" s="224">
        <v>1</v>
      </c>
      <c r="I175" s="225"/>
      <c r="J175" s="221"/>
      <c r="K175" s="221"/>
      <c r="L175" s="226"/>
      <c r="M175" s="227"/>
      <c r="N175" s="228"/>
      <c r="O175" s="228"/>
      <c r="P175" s="228"/>
      <c r="Q175" s="228"/>
      <c r="R175" s="228"/>
      <c r="S175" s="228"/>
      <c r="T175" s="229"/>
      <c r="AT175" s="230" t="s">
        <v>154</v>
      </c>
      <c r="AU175" s="230" t="s">
        <v>74</v>
      </c>
      <c r="AV175" s="15" t="s">
        <v>106</v>
      </c>
      <c r="AW175" s="15" t="s">
        <v>31</v>
      </c>
      <c r="AX175" s="15" t="s">
        <v>74</v>
      </c>
      <c r="AY175" s="230" t="s">
        <v>144</v>
      </c>
    </row>
    <row r="176" spans="1:65" s="2" customFormat="1" ht="24.9" customHeight="1">
      <c r="A176" s="36"/>
      <c r="B176" s="37"/>
      <c r="C176" s="180" t="s">
        <v>542</v>
      </c>
      <c r="D176" s="180" t="s">
        <v>146</v>
      </c>
      <c r="E176" s="181" t="s">
        <v>5010</v>
      </c>
      <c r="F176" s="182" t="s">
        <v>5011</v>
      </c>
      <c r="G176" s="183" t="s">
        <v>1922</v>
      </c>
      <c r="H176" s="184">
        <v>1</v>
      </c>
      <c r="I176" s="185"/>
      <c r="J176" s="186">
        <f>ROUND(I176*H176,2)</f>
        <v>0</v>
      </c>
      <c r="K176" s="182" t="s">
        <v>4334</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664</v>
      </c>
    </row>
    <row r="177" spans="1:65" s="13" customFormat="1" ht="10.199999999999999">
      <c r="B177" s="198"/>
      <c r="C177" s="199"/>
      <c r="D177" s="200" t="s">
        <v>154</v>
      </c>
      <c r="E177" s="201" t="s">
        <v>19</v>
      </c>
      <c r="F177" s="202" t="s">
        <v>5012</v>
      </c>
      <c r="G177" s="199"/>
      <c r="H177" s="201" t="s">
        <v>19</v>
      </c>
      <c r="I177" s="203"/>
      <c r="J177" s="199"/>
      <c r="K177" s="199"/>
      <c r="L177" s="204"/>
      <c r="M177" s="205"/>
      <c r="N177" s="206"/>
      <c r="O177" s="206"/>
      <c r="P177" s="206"/>
      <c r="Q177" s="206"/>
      <c r="R177" s="206"/>
      <c r="S177" s="206"/>
      <c r="T177" s="207"/>
      <c r="AT177" s="208" t="s">
        <v>154</v>
      </c>
      <c r="AU177" s="208" t="s">
        <v>74</v>
      </c>
      <c r="AV177" s="13" t="s">
        <v>74</v>
      </c>
      <c r="AW177" s="13" t="s">
        <v>31</v>
      </c>
      <c r="AX177" s="13" t="s">
        <v>69</v>
      </c>
      <c r="AY177" s="208" t="s">
        <v>144</v>
      </c>
    </row>
    <row r="178" spans="1:65" s="13" customFormat="1" ht="10.199999999999999">
      <c r="B178" s="198"/>
      <c r="C178" s="199"/>
      <c r="D178" s="200" t="s">
        <v>154</v>
      </c>
      <c r="E178" s="201" t="s">
        <v>19</v>
      </c>
      <c r="F178" s="202" t="s">
        <v>5013</v>
      </c>
      <c r="G178" s="199"/>
      <c r="H178" s="201" t="s">
        <v>19</v>
      </c>
      <c r="I178" s="203"/>
      <c r="J178" s="199"/>
      <c r="K178" s="199"/>
      <c r="L178" s="204"/>
      <c r="M178" s="205"/>
      <c r="N178" s="206"/>
      <c r="O178" s="206"/>
      <c r="P178" s="206"/>
      <c r="Q178" s="206"/>
      <c r="R178" s="206"/>
      <c r="S178" s="206"/>
      <c r="T178" s="207"/>
      <c r="AT178" s="208" t="s">
        <v>154</v>
      </c>
      <c r="AU178" s="208" t="s">
        <v>74</v>
      </c>
      <c r="AV178" s="13" t="s">
        <v>74</v>
      </c>
      <c r="AW178" s="13" t="s">
        <v>31</v>
      </c>
      <c r="AX178" s="13" t="s">
        <v>69</v>
      </c>
      <c r="AY178" s="208" t="s">
        <v>144</v>
      </c>
    </row>
    <row r="179" spans="1:65" s="13" customFormat="1" ht="10.199999999999999">
      <c r="B179" s="198"/>
      <c r="C179" s="199"/>
      <c r="D179" s="200" t="s">
        <v>154</v>
      </c>
      <c r="E179" s="201" t="s">
        <v>19</v>
      </c>
      <c r="F179" s="202" t="s">
        <v>5014</v>
      </c>
      <c r="G179" s="199"/>
      <c r="H179" s="201" t="s">
        <v>19</v>
      </c>
      <c r="I179" s="203"/>
      <c r="J179" s="199"/>
      <c r="K179" s="199"/>
      <c r="L179" s="204"/>
      <c r="M179" s="205"/>
      <c r="N179" s="206"/>
      <c r="O179" s="206"/>
      <c r="P179" s="206"/>
      <c r="Q179" s="206"/>
      <c r="R179" s="206"/>
      <c r="S179" s="206"/>
      <c r="T179" s="207"/>
      <c r="AT179" s="208" t="s">
        <v>154</v>
      </c>
      <c r="AU179" s="208" t="s">
        <v>74</v>
      </c>
      <c r="AV179" s="13" t="s">
        <v>74</v>
      </c>
      <c r="AW179" s="13" t="s">
        <v>31</v>
      </c>
      <c r="AX179" s="13" t="s">
        <v>69</v>
      </c>
      <c r="AY179" s="208" t="s">
        <v>144</v>
      </c>
    </row>
    <row r="180" spans="1:65" s="13" customFormat="1" ht="10.199999999999999">
      <c r="B180" s="198"/>
      <c r="C180" s="199"/>
      <c r="D180" s="200" t="s">
        <v>154</v>
      </c>
      <c r="E180" s="201" t="s">
        <v>19</v>
      </c>
      <c r="F180" s="202" t="s">
        <v>5015</v>
      </c>
      <c r="G180" s="199"/>
      <c r="H180" s="201" t="s">
        <v>19</v>
      </c>
      <c r="I180" s="203"/>
      <c r="J180" s="199"/>
      <c r="K180" s="199"/>
      <c r="L180" s="204"/>
      <c r="M180" s="205"/>
      <c r="N180" s="206"/>
      <c r="O180" s="206"/>
      <c r="P180" s="206"/>
      <c r="Q180" s="206"/>
      <c r="R180" s="206"/>
      <c r="S180" s="206"/>
      <c r="T180" s="207"/>
      <c r="AT180" s="208" t="s">
        <v>154</v>
      </c>
      <c r="AU180" s="208" t="s">
        <v>74</v>
      </c>
      <c r="AV180" s="13" t="s">
        <v>74</v>
      </c>
      <c r="AW180" s="13" t="s">
        <v>31</v>
      </c>
      <c r="AX180" s="13" t="s">
        <v>69</v>
      </c>
      <c r="AY180" s="208" t="s">
        <v>144</v>
      </c>
    </row>
    <row r="181" spans="1:65" s="13" customFormat="1" ht="10.199999999999999">
      <c r="B181" s="198"/>
      <c r="C181" s="199"/>
      <c r="D181" s="200" t="s">
        <v>154</v>
      </c>
      <c r="E181" s="201" t="s">
        <v>19</v>
      </c>
      <c r="F181" s="202" t="s">
        <v>5016</v>
      </c>
      <c r="G181" s="199"/>
      <c r="H181" s="201" t="s">
        <v>19</v>
      </c>
      <c r="I181" s="203"/>
      <c r="J181" s="199"/>
      <c r="K181" s="199"/>
      <c r="L181" s="204"/>
      <c r="M181" s="205"/>
      <c r="N181" s="206"/>
      <c r="O181" s="206"/>
      <c r="P181" s="206"/>
      <c r="Q181" s="206"/>
      <c r="R181" s="206"/>
      <c r="S181" s="206"/>
      <c r="T181" s="207"/>
      <c r="AT181" s="208" t="s">
        <v>154</v>
      </c>
      <c r="AU181" s="208" t="s">
        <v>74</v>
      </c>
      <c r="AV181" s="13" t="s">
        <v>74</v>
      </c>
      <c r="AW181" s="13" t="s">
        <v>31</v>
      </c>
      <c r="AX181" s="13" t="s">
        <v>69</v>
      </c>
      <c r="AY181" s="208" t="s">
        <v>144</v>
      </c>
    </row>
    <row r="182" spans="1:65" s="13" customFormat="1" ht="10.199999999999999">
      <c r="B182" s="198"/>
      <c r="C182" s="199"/>
      <c r="D182" s="200" t="s">
        <v>154</v>
      </c>
      <c r="E182" s="201" t="s">
        <v>19</v>
      </c>
      <c r="F182" s="202" t="s">
        <v>4957</v>
      </c>
      <c r="G182" s="199"/>
      <c r="H182" s="201" t="s">
        <v>19</v>
      </c>
      <c r="I182" s="203"/>
      <c r="J182" s="199"/>
      <c r="K182" s="199"/>
      <c r="L182" s="204"/>
      <c r="M182" s="205"/>
      <c r="N182" s="206"/>
      <c r="O182" s="206"/>
      <c r="P182" s="206"/>
      <c r="Q182" s="206"/>
      <c r="R182" s="206"/>
      <c r="S182" s="206"/>
      <c r="T182" s="207"/>
      <c r="AT182" s="208" t="s">
        <v>154</v>
      </c>
      <c r="AU182" s="208" t="s">
        <v>74</v>
      </c>
      <c r="AV182" s="13" t="s">
        <v>74</v>
      </c>
      <c r="AW182" s="13" t="s">
        <v>31</v>
      </c>
      <c r="AX182" s="13" t="s">
        <v>69</v>
      </c>
      <c r="AY182" s="208" t="s">
        <v>144</v>
      </c>
    </row>
    <row r="183" spans="1:65" s="14" customFormat="1" ht="10.199999999999999">
      <c r="B183" s="209"/>
      <c r="C183" s="210"/>
      <c r="D183" s="200" t="s">
        <v>154</v>
      </c>
      <c r="E183" s="211" t="s">
        <v>19</v>
      </c>
      <c r="F183" s="212" t="s">
        <v>74</v>
      </c>
      <c r="G183" s="210"/>
      <c r="H183" s="213">
        <v>1</v>
      </c>
      <c r="I183" s="214"/>
      <c r="J183" s="210"/>
      <c r="K183" s="210"/>
      <c r="L183" s="215"/>
      <c r="M183" s="216"/>
      <c r="N183" s="217"/>
      <c r="O183" s="217"/>
      <c r="P183" s="217"/>
      <c r="Q183" s="217"/>
      <c r="R183" s="217"/>
      <c r="S183" s="217"/>
      <c r="T183" s="218"/>
      <c r="AT183" s="219" t="s">
        <v>154</v>
      </c>
      <c r="AU183" s="219" t="s">
        <v>74</v>
      </c>
      <c r="AV183" s="14" t="s">
        <v>78</v>
      </c>
      <c r="AW183" s="14" t="s">
        <v>31</v>
      </c>
      <c r="AX183" s="14" t="s">
        <v>69</v>
      </c>
      <c r="AY183" s="219" t="s">
        <v>144</v>
      </c>
    </row>
    <row r="184" spans="1:65" s="15" customFormat="1" ht="10.199999999999999">
      <c r="B184" s="220"/>
      <c r="C184" s="221"/>
      <c r="D184" s="200" t="s">
        <v>154</v>
      </c>
      <c r="E184" s="222" t="s">
        <v>19</v>
      </c>
      <c r="F184" s="223" t="s">
        <v>158</v>
      </c>
      <c r="G184" s="221"/>
      <c r="H184" s="224">
        <v>1</v>
      </c>
      <c r="I184" s="225"/>
      <c r="J184" s="221"/>
      <c r="K184" s="221"/>
      <c r="L184" s="226"/>
      <c r="M184" s="227"/>
      <c r="N184" s="228"/>
      <c r="O184" s="228"/>
      <c r="P184" s="228"/>
      <c r="Q184" s="228"/>
      <c r="R184" s="228"/>
      <c r="S184" s="228"/>
      <c r="T184" s="229"/>
      <c r="AT184" s="230" t="s">
        <v>154</v>
      </c>
      <c r="AU184" s="230" t="s">
        <v>74</v>
      </c>
      <c r="AV184" s="15" t="s">
        <v>106</v>
      </c>
      <c r="AW184" s="15" t="s">
        <v>31</v>
      </c>
      <c r="AX184" s="15" t="s">
        <v>74</v>
      </c>
      <c r="AY184" s="230" t="s">
        <v>144</v>
      </c>
    </row>
    <row r="185" spans="1:65" s="2" customFormat="1" ht="24.9" customHeight="1">
      <c r="A185" s="36"/>
      <c r="B185" s="37"/>
      <c r="C185" s="180" t="s">
        <v>573</v>
      </c>
      <c r="D185" s="180" t="s">
        <v>146</v>
      </c>
      <c r="E185" s="181" t="s">
        <v>5017</v>
      </c>
      <c r="F185" s="182" t="s">
        <v>5018</v>
      </c>
      <c r="G185" s="183" t="s">
        <v>1922</v>
      </c>
      <c r="H185" s="184">
        <v>1</v>
      </c>
      <c r="I185" s="185"/>
      <c r="J185" s="186">
        <f>ROUND(I185*H185,2)</f>
        <v>0</v>
      </c>
      <c r="K185" s="182" t="s">
        <v>4334</v>
      </c>
      <c r="L185" s="41"/>
      <c r="M185" s="187" t="s">
        <v>19</v>
      </c>
      <c r="N185" s="188" t="s">
        <v>40</v>
      </c>
      <c r="O185" s="66"/>
      <c r="P185" s="189">
        <f>O185*H185</f>
        <v>0</v>
      </c>
      <c r="Q185" s="189">
        <v>0</v>
      </c>
      <c r="R185" s="189">
        <f>Q185*H185</f>
        <v>0</v>
      </c>
      <c r="S185" s="189">
        <v>0</v>
      </c>
      <c r="T185" s="190">
        <f>S185*H185</f>
        <v>0</v>
      </c>
      <c r="U185" s="36"/>
      <c r="V185" s="36"/>
      <c r="W185" s="36"/>
      <c r="X185" s="36"/>
      <c r="Y185" s="36"/>
      <c r="Z185" s="36"/>
      <c r="AA185" s="36"/>
      <c r="AB185" s="36"/>
      <c r="AC185" s="36"/>
      <c r="AD185" s="36"/>
      <c r="AE185" s="36"/>
      <c r="AR185" s="191" t="s">
        <v>106</v>
      </c>
      <c r="AT185" s="191" t="s">
        <v>146</v>
      </c>
      <c r="AU185" s="191" t="s">
        <v>74</v>
      </c>
      <c r="AY185" s="19" t="s">
        <v>144</v>
      </c>
      <c r="BE185" s="192">
        <f>IF(N185="základní",J185,0)</f>
        <v>0</v>
      </c>
      <c r="BF185" s="192">
        <f>IF(N185="snížená",J185,0)</f>
        <v>0</v>
      </c>
      <c r="BG185" s="192">
        <f>IF(N185="zákl. přenesená",J185,0)</f>
        <v>0</v>
      </c>
      <c r="BH185" s="192">
        <f>IF(N185="sníž. přenesená",J185,0)</f>
        <v>0</v>
      </c>
      <c r="BI185" s="192">
        <f>IF(N185="nulová",J185,0)</f>
        <v>0</v>
      </c>
      <c r="BJ185" s="19" t="s">
        <v>74</v>
      </c>
      <c r="BK185" s="192">
        <f>ROUND(I185*H185,2)</f>
        <v>0</v>
      </c>
      <c r="BL185" s="19" t="s">
        <v>106</v>
      </c>
      <c r="BM185" s="191" t="s">
        <v>684</v>
      </c>
    </row>
    <row r="186" spans="1:65" s="14" customFormat="1" ht="10.199999999999999">
      <c r="B186" s="209"/>
      <c r="C186" s="210"/>
      <c r="D186" s="200" t="s">
        <v>154</v>
      </c>
      <c r="E186" s="211" t="s">
        <v>19</v>
      </c>
      <c r="F186" s="212" t="s">
        <v>74</v>
      </c>
      <c r="G186" s="210"/>
      <c r="H186" s="213">
        <v>1</v>
      </c>
      <c r="I186" s="214"/>
      <c r="J186" s="210"/>
      <c r="K186" s="210"/>
      <c r="L186" s="215"/>
      <c r="M186" s="216"/>
      <c r="N186" s="217"/>
      <c r="O186" s="217"/>
      <c r="P186" s="217"/>
      <c r="Q186" s="217"/>
      <c r="R186" s="217"/>
      <c r="S186" s="217"/>
      <c r="T186" s="218"/>
      <c r="AT186" s="219" t="s">
        <v>154</v>
      </c>
      <c r="AU186" s="219" t="s">
        <v>74</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1</v>
      </c>
      <c r="I187" s="225"/>
      <c r="J187" s="221"/>
      <c r="K187" s="221"/>
      <c r="L187" s="226"/>
      <c r="M187" s="227"/>
      <c r="N187" s="228"/>
      <c r="O187" s="228"/>
      <c r="P187" s="228"/>
      <c r="Q187" s="228"/>
      <c r="R187" s="228"/>
      <c r="S187" s="228"/>
      <c r="T187" s="229"/>
      <c r="AT187" s="230" t="s">
        <v>154</v>
      </c>
      <c r="AU187" s="230" t="s">
        <v>74</v>
      </c>
      <c r="AV187" s="15" t="s">
        <v>106</v>
      </c>
      <c r="AW187" s="15" t="s">
        <v>31</v>
      </c>
      <c r="AX187" s="15" t="s">
        <v>74</v>
      </c>
      <c r="AY187" s="230" t="s">
        <v>144</v>
      </c>
    </row>
    <row r="188" spans="1:65" s="2" customFormat="1" ht="24.9" customHeight="1">
      <c r="A188" s="36"/>
      <c r="B188" s="37"/>
      <c r="C188" s="180" t="s">
        <v>581</v>
      </c>
      <c r="D188" s="180" t="s">
        <v>146</v>
      </c>
      <c r="E188" s="181" t="s">
        <v>5019</v>
      </c>
      <c r="F188" s="182" t="s">
        <v>5020</v>
      </c>
      <c r="G188" s="183" t="s">
        <v>1922</v>
      </c>
      <c r="H188" s="184">
        <v>1</v>
      </c>
      <c r="I188" s="185"/>
      <c r="J188" s="186">
        <f>ROUND(I188*H188,2)</f>
        <v>0</v>
      </c>
      <c r="K188" s="182" t="s">
        <v>4334</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74</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694</v>
      </c>
    </row>
    <row r="189" spans="1:65" s="14" customFormat="1" ht="10.199999999999999">
      <c r="B189" s="209"/>
      <c r="C189" s="210"/>
      <c r="D189" s="200" t="s">
        <v>154</v>
      </c>
      <c r="E189" s="211" t="s">
        <v>19</v>
      </c>
      <c r="F189" s="212" t="s">
        <v>74</v>
      </c>
      <c r="G189" s="210"/>
      <c r="H189" s="213">
        <v>1</v>
      </c>
      <c r="I189" s="214"/>
      <c r="J189" s="210"/>
      <c r="K189" s="210"/>
      <c r="L189" s="215"/>
      <c r="M189" s="216"/>
      <c r="N189" s="217"/>
      <c r="O189" s="217"/>
      <c r="P189" s="217"/>
      <c r="Q189" s="217"/>
      <c r="R189" s="217"/>
      <c r="S189" s="217"/>
      <c r="T189" s="218"/>
      <c r="AT189" s="219" t="s">
        <v>154</v>
      </c>
      <c r="AU189" s="219" t="s">
        <v>74</v>
      </c>
      <c r="AV189" s="14" t="s">
        <v>78</v>
      </c>
      <c r="AW189" s="14" t="s">
        <v>31</v>
      </c>
      <c r="AX189" s="14" t="s">
        <v>69</v>
      </c>
      <c r="AY189" s="219" t="s">
        <v>144</v>
      </c>
    </row>
    <row r="190" spans="1:65" s="15" customFormat="1" ht="10.199999999999999">
      <c r="B190" s="220"/>
      <c r="C190" s="221"/>
      <c r="D190" s="200" t="s">
        <v>154</v>
      </c>
      <c r="E190" s="222" t="s">
        <v>19</v>
      </c>
      <c r="F190" s="223" t="s">
        <v>158</v>
      </c>
      <c r="G190" s="221"/>
      <c r="H190" s="224">
        <v>1</v>
      </c>
      <c r="I190" s="225"/>
      <c r="J190" s="221"/>
      <c r="K190" s="221"/>
      <c r="L190" s="226"/>
      <c r="M190" s="227"/>
      <c r="N190" s="228"/>
      <c r="O190" s="228"/>
      <c r="P190" s="228"/>
      <c r="Q190" s="228"/>
      <c r="R190" s="228"/>
      <c r="S190" s="228"/>
      <c r="T190" s="229"/>
      <c r="AT190" s="230" t="s">
        <v>154</v>
      </c>
      <c r="AU190" s="230" t="s">
        <v>74</v>
      </c>
      <c r="AV190" s="15" t="s">
        <v>106</v>
      </c>
      <c r="AW190" s="15" t="s">
        <v>31</v>
      </c>
      <c r="AX190" s="15" t="s">
        <v>74</v>
      </c>
      <c r="AY190" s="230" t="s">
        <v>144</v>
      </c>
    </row>
    <row r="191" spans="1:65" s="2" customFormat="1" ht="16.5" customHeight="1">
      <c r="A191" s="36"/>
      <c r="B191" s="37"/>
      <c r="C191" s="180" t="s">
        <v>593</v>
      </c>
      <c r="D191" s="180" t="s">
        <v>146</v>
      </c>
      <c r="E191" s="181" t="s">
        <v>5021</v>
      </c>
      <c r="F191" s="182" t="s">
        <v>5022</v>
      </c>
      <c r="G191" s="183" t="s">
        <v>1922</v>
      </c>
      <c r="H191" s="184">
        <v>2</v>
      </c>
      <c r="I191" s="185"/>
      <c r="J191" s="186">
        <f>ROUND(I191*H191,2)</f>
        <v>0</v>
      </c>
      <c r="K191" s="182" t="s">
        <v>4334</v>
      </c>
      <c r="L191" s="41"/>
      <c r="M191" s="187" t="s">
        <v>19</v>
      </c>
      <c r="N191" s="188" t="s">
        <v>40</v>
      </c>
      <c r="O191" s="66"/>
      <c r="P191" s="189">
        <f>O191*H191</f>
        <v>0</v>
      </c>
      <c r="Q191" s="189">
        <v>0</v>
      </c>
      <c r="R191" s="189">
        <f>Q191*H191</f>
        <v>0</v>
      </c>
      <c r="S191" s="189">
        <v>0</v>
      </c>
      <c r="T191" s="190">
        <f>S191*H191</f>
        <v>0</v>
      </c>
      <c r="U191" s="36"/>
      <c r="V191" s="36"/>
      <c r="W191" s="36"/>
      <c r="X191" s="36"/>
      <c r="Y191" s="36"/>
      <c r="Z191" s="36"/>
      <c r="AA191" s="36"/>
      <c r="AB191" s="36"/>
      <c r="AC191" s="36"/>
      <c r="AD191" s="36"/>
      <c r="AE191" s="36"/>
      <c r="AR191" s="191" t="s">
        <v>106</v>
      </c>
      <c r="AT191" s="191" t="s">
        <v>146</v>
      </c>
      <c r="AU191" s="191" t="s">
        <v>74</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5023</v>
      </c>
    </row>
    <row r="192" spans="1:65" s="14" customFormat="1" ht="10.199999999999999">
      <c r="B192" s="209"/>
      <c r="C192" s="210"/>
      <c r="D192" s="200" t="s">
        <v>154</v>
      </c>
      <c r="E192" s="211" t="s">
        <v>19</v>
      </c>
      <c r="F192" s="212" t="s">
        <v>78</v>
      </c>
      <c r="G192" s="210"/>
      <c r="H192" s="213">
        <v>2</v>
      </c>
      <c r="I192" s="214"/>
      <c r="J192" s="210"/>
      <c r="K192" s="210"/>
      <c r="L192" s="215"/>
      <c r="M192" s="216"/>
      <c r="N192" s="217"/>
      <c r="O192" s="217"/>
      <c r="P192" s="217"/>
      <c r="Q192" s="217"/>
      <c r="R192" s="217"/>
      <c r="S192" s="217"/>
      <c r="T192" s="218"/>
      <c r="AT192" s="219" t="s">
        <v>154</v>
      </c>
      <c r="AU192" s="219" t="s">
        <v>74</v>
      </c>
      <c r="AV192" s="14" t="s">
        <v>78</v>
      </c>
      <c r="AW192" s="14" t="s">
        <v>31</v>
      </c>
      <c r="AX192" s="14" t="s">
        <v>69</v>
      </c>
      <c r="AY192" s="219" t="s">
        <v>144</v>
      </c>
    </row>
    <row r="193" spans="1:65" s="15" customFormat="1" ht="10.199999999999999">
      <c r="B193" s="220"/>
      <c r="C193" s="221"/>
      <c r="D193" s="200" t="s">
        <v>154</v>
      </c>
      <c r="E193" s="222" t="s">
        <v>19</v>
      </c>
      <c r="F193" s="223" t="s">
        <v>158</v>
      </c>
      <c r="G193" s="221"/>
      <c r="H193" s="224">
        <v>2</v>
      </c>
      <c r="I193" s="225"/>
      <c r="J193" s="221"/>
      <c r="K193" s="221"/>
      <c r="L193" s="226"/>
      <c r="M193" s="227"/>
      <c r="N193" s="228"/>
      <c r="O193" s="228"/>
      <c r="P193" s="228"/>
      <c r="Q193" s="228"/>
      <c r="R193" s="228"/>
      <c r="S193" s="228"/>
      <c r="T193" s="229"/>
      <c r="AT193" s="230" t="s">
        <v>154</v>
      </c>
      <c r="AU193" s="230" t="s">
        <v>74</v>
      </c>
      <c r="AV193" s="15" t="s">
        <v>106</v>
      </c>
      <c r="AW193" s="15" t="s">
        <v>31</v>
      </c>
      <c r="AX193" s="15" t="s">
        <v>74</v>
      </c>
      <c r="AY193" s="230" t="s">
        <v>144</v>
      </c>
    </row>
    <row r="194" spans="1:65" s="2" customFormat="1" ht="16.5" customHeight="1">
      <c r="A194" s="36"/>
      <c r="B194" s="37"/>
      <c r="C194" s="180" t="s">
        <v>7</v>
      </c>
      <c r="D194" s="180" t="s">
        <v>146</v>
      </c>
      <c r="E194" s="181" t="s">
        <v>5024</v>
      </c>
      <c r="F194" s="182" t="s">
        <v>4970</v>
      </c>
      <c r="G194" s="183" t="s">
        <v>232</v>
      </c>
      <c r="H194" s="184">
        <v>32</v>
      </c>
      <c r="I194" s="185"/>
      <c r="J194" s="186">
        <f>ROUND(I194*H194,2)</f>
        <v>0</v>
      </c>
      <c r="K194" s="182" t="s">
        <v>4334</v>
      </c>
      <c r="L194" s="41"/>
      <c r="M194" s="187" t="s">
        <v>19</v>
      </c>
      <c r="N194" s="188" t="s">
        <v>40</v>
      </c>
      <c r="O194" s="66"/>
      <c r="P194" s="189">
        <f>O194*H194</f>
        <v>0</v>
      </c>
      <c r="Q194" s="189">
        <v>0</v>
      </c>
      <c r="R194" s="189">
        <f>Q194*H194</f>
        <v>0</v>
      </c>
      <c r="S194" s="189">
        <v>0</v>
      </c>
      <c r="T194" s="190">
        <f>S194*H194</f>
        <v>0</v>
      </c>
      <c r="U194" s="36"/>
      <c r="V194" s="36"/>
      <c r="W194" s="36"/>
      <c r="X194" s="36"/>
      <c r="Y194" s="36"/>
      <c r="Z194" s="36"/>
      <c r="AA194" s="36"/>
      <c r="AB194" s="36"/>
      <c r="AC194" s="36"/>
      <c r="AD194" s="36"/>
      <c r="AE194" s="36"/>
      <c r="AR194" s="191" t="s">
        <v>106</v>
      </c>
      <c r="AT194" s="191" t="s">
        <v>146</v>
      </c>
      <c r="AU194" s="191" t="s">
        <v>74</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709</v>
      </c>
    </row>
    <row r="195" spans="1:65" s="13" customFormat="1" ht="10.199999999999999">
      <c r="B195" s="198"/>
      <c r="C195" s="199"/>
      <c r="D195" s="200" t="s">
        <v>154</v>
      </c>
      <c r="E195" s="201" t="s">
        <v>19</v>
      </c>
      <c r="F195" s="202" t="s">
        <v>4971</v>
      </c>
      <c r="G195" s="199"/>
      <c r="H195" s="201" t="s">
        <v>19</v>
      </c>
      <c r="I195" s="203"/>
      <c r="J195" s="199"/>
      <c r="K195" s="199"/>
      <c r="L195" s="204"/>
      <c r="M195" s="205"/>
      <c r="N195" s="206"/>
      <c r="O195" s="206"/>
      <c r="P195" s="206"/>
      <c r="Q195" s="206"/>
      <c r="R195" s="206"/>
      <c r="S195" s="206"/>
      <c r="T195" s="207"/>
      <c r="AT195" s="208" t="s">
        <v>154</v>
      </c>
      <c r="AU195" s="208" t="s">
        <v>74</v>
      </c>
      <c r="AV195" s="13" t="s">
        <v>74</v>
      </c>
      <c r="AW195" s="13" t="s">
        <v>31</v>
      </c>
      <c r="AX195" s="13" t="s">
        <v>69</v>
      </c>
      <c r="AY195" s="208" t="s">
        <v>144</v>
      </c>
    </row>
    <row r="196" spans="1:65" s="13" customFormat="1" ht="10.199999999999999">
      <c r="B196" s="198"/>
      <c r="C196" s="199"/>
      <c r="D196" s="200" t="s">
        <v>154</v>
      </c>
      <c r="E196" s="201" t="s">
        <v>19</v>
      </c>
      <c r="F196" s="202" t="s">
        <v>4972</v>
      </c>
      <c r="G196" s="199"/>
      <c r="H196" s="201" t="s">
        <v>19</v>
      </c>
      <c r="I196" s="203"/>
      <c r="J196" s="199"/>
      <c r="K196" s="199"/>
      <c r="L196" s="204"/>
      <c r="M196" s="205"/>
      <c r="N196" s="206"/>
      <c r="O196" s="206"/>
      <c r="P196" s="206"/>
      <c r="Q196" s="206"/>
      <c r="R196" s="206"/>
      <c r="S196" s="206"/>
      <c r="T196" s="207"/>
      <c r="AT196" s="208" t="s">
        <v>154</v>
      </c>
      <c r="AU196" s="208" t="s">
        <v>74</v>
      </c>
      <c r="AV196" s="13" t="s">
        <v>74</v>
      </c>
      <c r="AW196" s="13" t="s">
        <v>31</v>
      </c>
      <c r="AX196" s="13" t="s">
        <v>69</v>
      </c>
      <c r="AY196" s="208" t="s">
        <v>144</v>
      </c>
    </row>
    <row r="197" spans="1:65" s="13" customFormat="1" ht="10.199999999999999">
      <c r="B197" s="198"/>
      <c r="C197" s="199"/>
      <c r="D197" s="200" t="s">
        <v>154</v>
      </c>
      <c r="E197" s="201" t="s">
        <v>19</v>
      </c>
      <c r="F197" s="202" t="s">
        <v>4973</v>
      </c>
      <c r="G197" s="199"/>
      <c r="H197" s="201" t="s">
        <v>19</v>
      </c>
      <c r="I197" s="203"/>
      <c r="J197" s="199"/>
      <c r="K197" s="199"/>
      <c r="L197" s="204"/>
      <c r="M197" s="205"/>
      <c r="N197" s="206"/>
      <c r="O197" s="206"/>
      <c r="P197" s="206"/>
      <c r="Q197" s="206"/>
      <c r="R197" s="206"/>
      <c r="S197" s="206"/>
      <c r="T197" s="207"/>
      <c r="AT197" s="208" t="s">
        <v>154</v>
      </c>
      <c r="AU197" s="208" t="s">
        <v>74</v>
      </c>
      <c r="AV197" s="13" t="s">
        <v>74</v>
      </c>
      <c r="AW197" s="13" t="s">
        <v>31</v>
      </c>
      <c r="AX197" s="13" t="s">
        <v>69</v>
      </c>
      <c r="AY197" s="208" t="s">
        <v>144</v>
      </c>
    </row>
    <row r="198" spans="1:65" s="13" customFormat="1" ht="10.199999999999999">
      <c r="B198" s="198"/>
      <c r="C198" s="199"/>
      <c r="D198" s="200" t="s">
        <v>154</v>
      </c>
      <c r="E198" s="201" t="s">
        <v>19</v>
      </c>
      <c r="F198" s="202" t="s">
        <v>4974</v>
      </c>
      <c r="G198" s="199"/>
      <c r="H198" s="201" t="s">
        <v>19</v>
      </c>
      <c r="I198" s="203"/>
      <c r="J198" s="199"/>
      <c r="K198" s="199"/>
      <c r="L198" s="204"/>
      <c r="M198" s="205"/>
      <c r="N198" s="206"/>
      <c r="O198" s="206"/>
      <c r="P198" s="206"/>
      <c r="Q198" s="206"/>
      <c r="R198" s="206"/>
      <c r="S198" s="206"/>
      <c r="T198" s="207"/>
      <c r="AT198" s="208" t="s">
        <v>154</v>
      </c>
      <c r="AU198" s="208" t="s">
        <v>74</v>
      </c>
      <c r="AV198" s="13" t="s">
        <v>74</v>
      </c>
      <c r="AW198" s="13" t="s">
        <v>31</v>
      </c>
      <c r="AX198" s="13" t="s">
        <v>69</v>
      </c>
      <c r="AY198" s="208" t="s">
        <v>144</v>
      </c>
    </row>
    <row r="199" spans="1:65" s="13" customFormat="1" ht="10.199999999999999">
      <c r="B199" s="198"/>
      <c r="C199" s="199"/>
      <c r="D199" s="200" t="s">
        <v>154</v>
      </c>
      <c r="E199" s="201" t="s">
        <v>19</v>
      </c>
      <c r="F199" s="202" t="s">
        <v>5025</v>
      </c>
      <c r="G199" s="199"/>
      <c r="H199" s="201" t="s">
        <v>19</v>
      </c>
      <c r="I199" s="203"/>
      <c r="J199" s="199"/>
      <c r="K199" s="199"/>
      <c r="L199" s="204"/>
      <c r="M199" s="205"/>
      <c r="N199" s="206"/>
      <c r="O199" s="206"/>
      <c r="P199" s="206"/>
      <c r="Q199" s="206"/>
      <c r="R199" s="206"/>
      <c r="S199" s="206"/>
      <c r="T199" s="207"/>
      <c r="AT199" s="208" t="s">
        <v>154</v>
      </c>
      <c r="AU199" s="208" t="s">
        <v>74</v>
      </c>
      <c r="AV199" s="13" t="s">
        <v>74</v>
      </c>
      <c r="AW199" s="13" t="s">
        <v>31</v>
      </c>
      <c r="AX199" s="13" t="s">
        <v>69</v>
      </c>
      <c r="AY199" s="208" t="s">
        <v>144</v>
      </c>
    </row>
    <row r="200" spans="1:65" s="13" customFormat="1" ht="10.199999999999999">
      <c r="B200" s="198"/>
      <c r="C200" s="199"/>
      <c r="D200" s="200" t="s">
        <v>154</v>
      </c>
      <c r="E200" s="201" t="s">
        <v>19</v>
      </c>
      <c r="F200" s="202" t="s">
        <v>5026</v>
      </c>
      <c r="G200" s="199"/>
      <c r="H200" s="201" t="s">
        <v>19</v>
      </c>
      <c r="I200" s="203"/>
      <c r="J200" s="199"/>
      <c r="K200" s="199"/>
      <c r="L200" s="204"/>
      <c r="M200" s="205"/>
      <c r="N200" s="206"/>
      <c r="O200" s="206"/>
      <c r="P200" s="206"/>
      <c r="Q200" s="206"/>
      <c r="R200" s="206"/>
      <c r="S200" s="206"/>
      <c r="T200" s="207"/>
      <c r="AT200" s="208" t="s">
        <v>154</v>
      </c>
      <c r="AU200" s="208" t="s">
        <v>74</v>
      </c>
      <c r="AV200" s="13" t="s">
        <v>74</v>
      </c>
      <c r="AW200" s="13" t="s">
        <v>31</v>
      </c>
      <c r="AX200" s="13" t="s">
        <v>69</v>
      </c>
      <c r="AY200" s="208" t="s">
        <v>144</v>
      </c>
    </row>
    <row r="201" spans="1:65" s="14" customFormat="1" ht="10.199999999999999">
      <c r="B201" s="209"/>
      <c r="C201" s="210"/>
      <c r="D201" s="200" t="s">
        <v>154</v>
      </c>
      <c r="E201" s="211" t="s">
        <v>19</v>
      </c>
      <c r="F201" s="212" t="s">
        <v>684</v>
      </c>
      <c r="G201" s="210"/>
      <c r="H201" s="213">
        <v>32</v>
      </c>
      <c r="I201" s="214"/>
      <c r="J201" s="210"/>
      <c r="K201" s="210"/>
      <c r="L201" s="215"/>
      <c r="M201" s="216"/>
      <c r="N201" s="217"/>
      <c r="O201" s="217"/>
      <c r="P201" s="217"/>
      <c r="Q201" s="217"/>
      <c r="R201" s="217"/>
      <c r="S201" s="217"/>
      <c r="T201" s="218"/>
      <c r="AT201" s="219" t="s">
        <v>154</v>
      </c>
      <c r="AU201" s="219" t="s">
        <v>74</v>
      </c>
      <c r="AV201" s="14" t="s">
        <v>78</v>
      </c>
      <c r="AW201" s="14" t="s">
        <v>31</v>
      </c>
      <c r="AX201" s="14" t="s">
        <v>69</v>
      </c>
      <c r="AY201" s="219" t="s">
        <v>144</v>
      </c>
    </row>
    <row r="202" spans="1:65" s="15" customFormat="1" ht="10.199999999999999">
      <c r="B202" s="220"/>
      <c r="C202" s="221"/>
      <c r="D202" s="200" t="s">
        <v>154</v>
      </c>
      <c r="E202" s="222" t="s">
        <v>19</v>
      </c>
      <c r="F202" s="223" t="s">
        <v>158</v>
      </c>
      <c r="G202" s="221"/>
      <c r="H202" s="224">
        <v>32</v>
      </c>
      <c r="I202" s="225"/>
      <c r="J202" s="221"/>
      <c r="K202" s="221"/>
      <c r="L202" s="226"/>
      <c r="M202" s="227"/>
      <c r="N202" s="228"/>
      <c r="O202" s="228"/>
      <c r="P202" s="228"/>
      <c r="Q202" s="228"/>
      <c r="R202" s="228"/>
      <c r="S202" s="228"/>
      <c r="T202" s="229"/>
      <c r="AT202" s="230" t="s">
        <v>154</v>
      </c>
      <c r="AU202" s="230" t="s">
        <v>74</v>
      </c>
      <c r="AV202" s="15" t="s">
        <v>106</v>
      </c>
      <c r="AW202" s="15" t="s">
        <v>31</v>
      </c>
      <c r="AX202" s="15" t="s">
        <v>74</v>
      </c>
      <c r="AY202" s="230" t="s">
        <v>144</v>
      </c>
    </row>
    <row r="203" spans="1:65" s="2" customFormat="1" ht="24.9" customHeight="1">
      <c r="A203" s="36"/>
      <c r="B203" s="37"/>
      <c r="C203" s="180" t="s">
        <v>613</v>
      </c>
      <c r="D203" s="180" t="s">
        <v>146</v>
      </c>
      <c r="E203" s="181" t="s">
        <v>5027</v>
      </c>
      <c r="F203" s="182" t="s">
        <v>5028</v>
      </c>
      <c r="G203" s="183" t="s">
        <v>232</v>
      </c>
      <c r="H203" s="184">
        <v>15</v>
      </c>
      <c r="I203" s="185"/>
      <c r="J203" s="186">
        <f>ROUND(I203*H203,2)</f>
        <v>0</v>
      </c>
      <c r="K203" s="182" t="s">
        <v>4334</v>
      </c>
      <c r="L203" s="41"/>
      <c r="M203" s="187" t="s">
        <v>19</v>
      </c>
      <c r="N203" s="188"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106</v>
      </c>
      <c r="AT203" s="191" t="s">
        <v>146</v>
      </c>
      <c r="AU203" s="191" t="s">
        <v>74</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106</v>
      </c>
      <c r="BM203" s="191" t="s">
        <v>723</v>
      </c>
    </row>
    <row r="204" spans="1:65" s="14" customFormat="1" ht="10.199999999999999">
      <c r="B204" s="209"/>
      <c r="C204" s="210"/>
      <c r="D204" s="200" t="s">
        <v>154</v>
      </c>
      <c r="E204" s="211" t="s">
        <v>19</v>
      </c>
      <c r="F204" s="212" t="s">
        <v>8</v>
      </c>
      <c r="G204" s="210"/>
      <c r="H204" s="213">
        <v>15</v>
      </c>
      <c r="I204" s="214"/>
      <c r="J204" s="210"/>
      <c r="K204" s="210"/>
      <c r="L204" s="215"/>
      <c r="M204" s="216"/>
      <c r="N204" s="217"/>
      <c r="O204" s="217"/>
      <c r="P204" s="217"/>
      <c r="Q204" s="217"/>
      <c r="R204" s="217"/>
      <c r="S204" s="217"/>
      <c r="T204" s="218"/>
      <c r="AT204" s="219" t="s">
        <v>154</v>
      </c>
      <c r="AU204" s="219" t="s">
        <v>74</v>
      </c>
      <c r="AV204" s="14" t="s">
        <v>78</v>
      </c>
      <c r="AW204" s="14" t="s">
        <v>31</v>
      </c>
      <c r="AX204" s="14" t="s">
        <v>69</v>
      </c>
      <c r="AY204" s="219" t="s">
        <v>144</v>
      </c>
    </row>
    <row r="205" spans="1:65" s="15" customFormat="1" ht="10.199999999999999">
      <c r="B205" s="220"/>
      <c r="C205" s="221"/>
      <c r="D205" s="200" t="s">
        <v>154</v>
      </c>
      <c r="E205" s="222" t="s">
        <v>19</v>
      </c>
      <c r="F205" s="223" t="s">
        <v>158</v>
      </c>
      <c r="G205" s="221"/>
      <c r="H205" s="224">
        <v>15</v>
      </c>
      <c r="I205" s="225"/>
      <c r="J205" s="221"/>
      <c r="K205" s="221"/>
      <c r="L205" s="226"/>
      <c r="M205" s="227"/>
      <c r="N205" s="228"/>
      <c r="O205" s="228"/>
      <c r="P205" s="228"/>
      <c r="Q205" s="228"/>
      <c r="R205" s="228"/>
      <c r="S205" s="228"/>
      <c r="T205" s="229"/>
      <c r="AT205" s="230" t="s">
        <v>154</v>
      </c>
      <c r="AU205" s="230" t="s">
        <v>74</v>
      </c>
      <c r="AV205" s="15" t="s">
        <v>106</v>
      </c>
      <c r="AW205" s="15" t="s">
        <v>31</v>
      </c>
      <c r="AX205" s="15" t="s">
        <v>74</v>
      </c>
      <c r="AY205" s="230" t="s">
        <v>144</v>
      </c>
    </row>
    <row r="206" spans="1:65" s="2" customFormat="1" ht="24.9" customHeight="1">
      <c r="A206" s="36"/>
      <c r="B206" s="37"/>
      <c r="C206" s="180" t="s">
        <v>625</v>
      </c>
      <c r="D206" s="180" t="s">
        <v>146</v>
      </c>
      <c r="E206" s="181" t="s">
        <v>5029</v>
      </c>
      <c r="F206" s="182" t="s">
        <v>5030</v>
      </c>
      <c r="G206" s="183" t="s">
        <v>1922</v>
      </c>
      <c r="H206" s="184">
        <v>2</v>
      </c>
      <c r="I206" s="185"/>
      <c r="J206" s="186">
        <f>ROUND(I206*H206,2)</f>
        <v>0</v>
      </c>
      <c r="K206" s="182" t="s">
        <v>4334</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74</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744</v>
      </c>
    </row>
    <row r="207" spans="1:65" s="14" customFormat="1" ht="10.199999999999999">
      <c r="B207" s="209"/>
      <c r="C207" s="210"/>
      <c r="D207" s="200" t="s">
        <v>154</v>
      </c>
      <c r="E207" s="211" t="s">
        <v>19</v>
      </c>
      <c r="F207" s="212" t="s">
        <v>78</v>
      </c>
      <c r="G207" s="210"/>
      <c r="H207" s="213">
        <v>2</v>
      </c>
      <c r="I207" s="214"/>
      <c r="J207" s="210"/>
      <c r="K207" s="210"/>
      <c r="L207" s="215"/>
      <c r="M207" s="216"/>
      <c r="N207" s="217"/>
      <c r="O207" s="217"/>
      <c r="P207" s="217"/>
      <c r="Q207" s="217"/>
      <c r="R207" s="217"/>
      <c r="S207" s="217"/>
      <c r="T207" s="218"/>
      <c r="AT207" s="219" t="s">
        <v>154</v>
      </c>
      <c r="AU207" s="219" t="s">
        <v>74</v>
      </c>
      <c r="AV207" s="14" t="s">
        <v>78</v>
      </c>
      <c r="AW207" s="14" t="s">
        <v>31</v>
      </c>
      <c r="AX207" s="14" t="s">
        <v>69</v>
      </c>
      <c r="AY207" s="219" t="s">
        <v>144</v>
      </c>
    </row>
    <row r="208" spans="1:65" s="15" customFormat="1" ht="10.199999999999999">
      <c r="B208" s="220"/>
      <c r="C208" s="221"/>
      <c r="D208" s="200" t="s">
        <v>154</v>
      </c>
      <c r="E208" s="222" t="s">
        <v>19</v>
      </c>
      <c r="F208" s="223" t="s">
        <v>158</v>
      </c>
      <c r="G208" s="221"/>
      <c r="H208" s="224">
        <v>2</v>
      </c>
      <c r="I208" s="225"/>
      <c r="J208" s="221"/>
      <c r="K208" s="221"/>
      <c r="L208" s="226"/>
      <c r="M208" s="227"/>
      <c r="N208" s="228"/>
      <c r="O208" s="228"/>
      <c r="P208" s="228"/>
      <c r="Q208" s="228"/>
      <c r="R208" s="228"/>
      <c r="S208" s="228"/>
      <c r="T208" s="229"/>
      <c r="AT208" s="230" t="s">
        <v>154</v>
      </c>
      <c r="AU208" s="230" t="s">
        <v>74</v>
      </c>
      <c r="AV208" s="15" t="s">
        <v>106</v>
      </c>
      <c r="AW208" s="15" t="s">
        <v>31</v>
      </c>
      <c r="AX208" s="15" t="s">
        <v>74</v>
      </c>
      <c r="AY208" s="230" t="s">
        <v>144</v>
      </c>
    </row>
    <row r="209" spans="1:65" s="2" customFormat="1" ht="33.75" customHeight="1">
      <c r="A209" s="36"/>
      <c r="B209" s="37"/>
      <c r="C209" s="180" t="s">
        <v>636</v>
      </c>
      <c r="D209" s="180" t="s">
        <v>146</v>
      </c>
      <c r="E209" s="181" t="s">
        <v>5031</v>
      </c>
      <c r="F209" s="182" t="s">
        <v>5032</v>
      </c>
      <c r="G209" s="183" t="s">
        <v>232</v>
      </c>
      <c r="H209" s="184">
        <v>10</v>
      </c>
      <c r="I209" s="185"/>
      <c r="J209" s="186">
        <f>ROUND(I209*H209,2)</f>
        <v>0</v>
      </c>
      <c r="K209" s="182" t="s">
        <v>4334</v>
      </c>
      <c r="L209" s="41"/>
      <c r="M209" s="187" t="s">
        <v>19</v>
      </c>
      <c r="N209" s="188" t="s">
        <v>40</v>
      </c>
      <c r="O209" s="66"/>
      <c r="P209" s="189">
        <f>O209*H209</f>
        <v>0</v>
      </c>
      <c r="Q209" s="189">
        <v>0</v>
      </c>
      <c r="R209" s="189">
        <f>Q209*H209</f>
        <v>0</v>
      </c>
      <c r="S209" s="189">
        <v>0</v>
      </c>
      <c r="T209" s="190">
        <f>S209*H209</f>
        <v>0</v>
      </c>
      <c r="U209" s="36"/>
      <c r="V209" s="36"/>
      <c r="W209" s="36"/>
      <c r="X209" s="36"/>
      <c r="Y209" s="36"/>
      <c r="Z209" s="36"/>
      <c r="AA209" s="36"/>
      <c r="AB209" s="36"/>
      <c r="AC209" s="36"/>
      <c r="AD209" s="36"/>
      <c r="AE209" s="36"/>
      <c r="AR209" s="191" t="s">
        <v>106</v>
      </c>
      <c r="AT209" s="191" t="s">
        <v>146</v>
      </c>
      <c r="AU209" s="191" t="s">
        <v>74</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775</v>
      </c>
    </row>
    <row r="210" spans="1:65" s="14" customFormat="1" ht="10.199999999999999">
      <c r="B210" s="209"/>
      <c r="C210" s="210"/>
      <c r="D210" s="200" t="s">
        <v>154</v>
      </c>
      <c r="E210" s="211" t="s">
        <v>19</v>
      </c>
      <c r="F210" s="212" t="s">
        <v>481</v>
      </c>
      <c r="G210" s="210"/>
      <c r="H210" s="213">
        <v>10</v>
      </c>
      <c r="I210" s="214"/>
      <c r="J210" s="210"/>
      <c r="K210" s="210"/>
      <c r="L210" s="215"/>
      <c r="M210" s="216"/>
      <c r="N210" s="217"/>
      <c r="O210" s="217"/>
      <c r="P210" s="217"/>
      <c r="Q210" s="217"/>
      <c r="R210" s="217"/>
      <c r="S210" s="217"/>
      <c r="T210" s="218"/>
      <c r="AT210" s="219" t="s">
        <v>154</v>
      </c>
      <c r="AU210" s="219" t="s">
        <v>74</v>
      </c>
      <c r="AV210" s="14" t="s">
        <v>78</v>
      </c>
      <c r="AW210" s="14" t="s">
        <v>31</v>
      </c>
      <c r="AX210" s="14" t="s">
        <v>69</v>
      </c>
      <c r="AY210" s="219" t="s">
        <v>144</v>
      </c>
    </row>
    <row r="211" spans="1:65" s="15" customFormat="1" ht="10.199999999999999">
      <c r="B211" s="220"/>
      <c r="C211" s="221"/>
      <c r="D211" s="200" t="s">
        <v>154</v>
      </c>
      <c r="E211" s="222" t="s">
        <v>19</v>
      </c>
      <c r="F211" s="223" t="s">
        <v>158</v>
      </c>
      <c r="G211" s="221"/>
      <c r="H211" s="224">
        <v>10</v>
      </c>
      <c r="I211" s="225"/>
      <c r="J211" s="221"/>
      <c r="K211" s="221"/>
      <c r="L211" s="226"/>
      <c r="M211" s="227"/>
      <c r="N211" s="228"/>
      <c r="O211" s="228"/>
      <c r="P211" s="228"/>
      <c r="Q211" s="228"/>
      <c r="R211" s="228"/>
      <c r="S211" s="228"/>
      <c r="T211" s="229"/>
      <c r="AT211" s="230" t="s">
        <v>154</v>
      </c>
      <c r="AU211" s="230" t="s">
        <v>74</v>
      </c>
      <c r="AV211" s="15" t="s">
        <v>106</v>
      </c>
      <c r="AW211" s="15" t="s">
        <v>31</v>
      </c>
      <c r="AX211" s="15" t="s">
        <v>74</v>
      </c>
      <c r="AY211" s="230" t="s">
        <v>144</v>
      </c>
    </row>
    <row r="212" spans="1:65" s="2" customFormat="1" ht="16.5" customHeight="1">
      <c r="A212" s="36"/>
      <c r="B212" s="37"/>
      <c r="C212" s="180" t="s">
        <v>642</v>
      </c>
      <c r="D212" s="180" t="s">
        <v>146</v>
      </c>
      <c r="E212" s="181" t="s">
        <v>5033</v>
      </c>
      <c r="F212" s="182" t="s">
        <v>4993</v>
      </c>
      <c r="G212" s="183" t="s">
        <v>1922</v>
      </c>
      <c r="H212" s="184">
        <v>1</v>
      </c>
      <c r="I212" s="185"/>
      <c r="J212" s="186">
        <f>ROUND(I212*H212,2)</f>
        <v>0</v>
      </c>
      <c r="K212" s="182" t="s">
        <v>4334</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74</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803</v>
      </c>
    </row>
    <row r="213" spans="1:65" s="2" customFormat="1" ht="16.5" customHeight="1">
      <c r="A213" s="36"/>
      <c r="B213" s="37"/>
      <c r="C213" s="180" t="s">
        <v>650</v>
      </c>
      <c r="D213" s="180" t="s">
        <v>146</v>
      </c>
      <c r="E213" s="181" t="s">
        <v>5034</v>
      </c>
      <c r="F213" s="182" t="s">
        <v>5035</v>
      </c>
      <c r="G213" s="183" t="s">
        <v>418</v>
      </c>
      <c r="H213" s="184">
        <v>25</v>
      </c>
      <c r="I213" s="185"/>
      <c r="J213" s="186">
        <f>ROUND(I213*H213,2)</f>
        <v>0</v>
      </c>
      <c r="K213" s="182" t="s">
        <v>4334</v>
      </c>
      <c r="L213" s="41"/>
      <c r="M213" s="187" t="s">
        <v>19</v>
      </c>
      <c r="N213" s="188" t="s">
        <v>40</v>
      </c>
      <c r="O213" s="66"/>
      <c r="P213" s="189">
        <f>O213*H213</f>
        <v>0</v>
      </c>
      <c r="Q213" s="189">
        <v>0</v>
      </c>
      <c r="R213" s="189">
        <f>Q213*H213</f>
        <v>0</v>
      </c>
      <c r="S213" s="189">
        <v>0</v>
      </c>
      <c r="T213" s="190">
        <f>S213*H213</f>
        <v>0</v>
      </c>
      <c r="U213" s="36"/>
      <c r="V213" s="36"/>
      <c r="W213" s="36"/>
      <c r="X213" s="36"/>
      <c r="Y213" s="36"/>
      <c r="Z213" s="36"/>
      <c r="AA213" s="36"/>
      <c r="AB213" s="36"/>
      <c r="AC213" s="36"/>
      <c r="AD213" s="36"/>
      <c r="AE213" s="36"/>
      <c r="AR213" s="191" t="s">
        <v>106</v>
      </c>
      <c r="AT213" s="191" t="s">
        <v>146</v>
      </c>
      <c r="AU213" s="191" t="s">
        <v>74</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822</v>
      </c>
    </row>
    <row r="214" spans="1:65" s="12" customFormat="1" ht="25.95" customHeight="1">
      <c r="B214" s="164"/>
      <c r="C214" s="165"/>
      <c r="D214" s="166" t="s">
        <v>68</v>
      </c>
      <c r="E214" s="167" t="s">
        <v>5036</v>
      </c>
      <c r="F214" s="167" t="s">
        <v>5036</v>
      </c>
      <c r="G214" s="165"/>
      <c r="H214" s="165"/>
      <c r="I214" s="168"/>
      <c r="J214" s="169">
        <f>BK214</f>
        <v>0</v>
      </c>
      <c r="K214" s="165"/>
      <c r="L214" s="170"/>
      <c r="M214" s="171"/>
      <c r="N214" s="172"/>
      <c r="O214" s="172"/>
      <c r="P214" s="173">
        <f>SUM(P215:P251)</f>
        <v>0</v>
      </c>
      <c r="Q214" s="172"/>
      <c r="R214" s="173">
        <f>SUM(R215:R251)</f>
        <v>0</v>
      </c>
      <c r="S214" s="172"/>
      <c r="T214" s="174">
        <f>SUM(T215:T251)</f>
        <v>0</v>
      </c>
      <c r="AR214" s="175" t="s">
        <v>74</v>
      </c>
      <c r="AT214" s="176" t="s">
        <v>68</v>
      </c>
      <c r="AU214" s="176" t="s">
        <v>69</v>
      </c>
      <c r="AY214" s="175" t="s">
        <v>144</v>
      </c>
      <c r="BK214" s="177">
        <f>SUM(BK215:BK251)</f>
        <v>0</v>
      </c>
    </row>
    <row r="215" spans="1:65" s="2" customFormat="1" ht="16.5" customHeight="1">
      <c r="A215" s="36"/>
      <c r="B215" s="37"/>
      <c r="C215" s="180" t="s">
        <v>658</v>
      </c>
      <c r="D215" s="180" t="s">
        <v>146</v>
      </c>
      <c r="E215" s="181" t="s">
        <v>5037</v>
      </c>
      <c r="F215" s="182" t="s">
        <v>5038</v>
      </c>
      <c r="G215" s="183" t="s">
        <v>1922</v>
      </c>
      <c r="H215" s="184">
        <v>1</v>
      </c>
      <c r="I215" s="185"/>
      <c r="J215" s="186">
        <f>ROUND(I215*H215,2)</f>
        <v>0</v>
      </c>
      <c r="K215" s="182" t="s">
        <v>4334</v>
      </c>
      <c r="L215" s="41"/>
      <c r="M215" s="187" t="s">
        <v>19</v>
      </c>
      <c r="N215" s="188" t="s">
        <v>40</v>
      </c>
      <c r="O215" s="66"/>
      <c r="P215" s="189">
        <f>O215*H215</f>
        <v>0</v>
      </c>
      <c r="Q215" s="189">
        <v>0</v>
      </c>
      <c r="R215" s="189">
        <f>Q215*H215</f>
        <v>0</v>
      </c>
      <c r="S215" s="189">
        <v>0</v>
      </c>
      <c r="T215" s="190">
        <f>S215*H215</f>
        <v>0</v>
      </c>
      <c r="U215" s="36"/>
      <c r="V215" s="36"/>
      <c r="W215" s="36"/>
      <c r="X215" s="36"/>
      <c r="Y215" s="36"/>
      <c r="Z215" s="36"/>
      <c r="AA215" s="36"/>
      <c r="AB215" s="36"/>
      <c r="AC215" s="36"/>
      <c r="AD215" s="36"/>
      <c r="AE215" s="36"/>
      <c r="AR215" s="191" t="s">
        <v>106</v>
      </c>
      <c r="AT215" s="191" t="s">
        <v>146</v>
      </c>
      <c r="AU215" s="191" t="s">
        <v>74</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106</v>
      </c>
      <c r="BM215" s="191" t="s">
        <v>836</v>
      </c>
    </row>
    <row r="216" spans="1:65" s="13" customFormat="1" ht="10.199999999999999">
      <c r="B216" s="198"/>
      <c r="C216" s="199"/>
      <c r="D216" s="200" t="s">
        <v>154</v>
      </c>
      <c r="E216" s="201" t="s">
        <v>19</v>
      </c>
      <c r="F216" s="202" t="s">
        <v>5039</v>
      </c>
      <c r="G216" s="199"/>
      <c r="H216" s="201" t="s">
        <v>19</v>
      </c>
      <c r="I216" s="203"/>
      <c r="J216" s="199"/>
      <c r="K216" s="199"/>
      <c r="L216" s="204"/>
      <c r="M216" s="205"/>
      <c r="N216" s="206"/>
      <c r="O216" s="206"/>
      <c r="P216" s="206"/>
      <c r="Q216" s="206"/>
      <c r="R216" s="206"/>
      <c r="S216" s="206"/>
      <c r="T216" s="207"/>
      <c r="AT216" s="208" t="s">
        <v>154</v>
      </c>
      <c r="AU216" s="208" t="s">
        <v>74</v>
      </c>
      <c r="AV216" s="13" t="s">
        <v>74</v>
      </c>
      <c r="AW216" s="13" t="s">
        <v>31</v>
      </c>
      <c r="AX216" s="13" t="s">
        <v>69</v>
      </c>
      <c r="AY216" s="208" t="s">
        <v>144</v>
      </c>
    </row>
    <row r="217" spans="1:65" s="13" customFormat="1" ht="10.199999999999999">
      <c r="B217" s="198"/>
      <c r="C217" s="199"/>
      <c r="D217" s="200" t="s">
        <v>154</v>
      </c>
      <c r="E217" s="201" t="s">
        <v>19</v>
      </c>
      <c r="F217" s="202" t="s">
        <v>5040</v>
      </c>
      <c r="G217" s="199"/>
      <c r="H217" s="201" t="s">
        <v>19</v>
      </c>
      <c r="I217" s="203"/>
      <c r="J217" s="199"/>
      <c r="K217" s="199"/>
      <c r="L217" s="204"/>
      <c r="M217" s="205"/>
      <c r="N217" s="206"/>
      <c r="O217" s="206"/>
      <c r="P217" s="206"/>
      <c r="Q217" s="206"/>
      <c r="R217" s="206"/>
      <c r="S217" s="206"/>
      <c r="T217" s="207"/>
      <c r="AT217" s="208" t="s">
        <v>154</v>
      </c>
      <c r="AU217" s="208" t="s">
        <v>74</v>
      </c>
      <c r="AV217" s="13" t="s">
        <v>74</v>
      </c>
      <c r="AW217" s="13" t="s">
        <v>31</v>
      </c>
      <c r="AX217" s="13" t="s">
        <v>69</v>
      </c>
      <c r="AY217" s="208" t="s">
        <v>144</v>
      </c>
    </row>
    <row r="218" spans="1:65" s="13" customFormat="1" ht="10.199999999999999">
      <c r="B218" s="198"/>
      <c r="C218" s="199"/>
      <c r="D218" s="200" t="s">
        <v>154</v>
      </c>
      <c r="E218" s="201" t="s">
        <v>19</v>
      </c>
      <c r="F218" s="202" t="s">
        <v>5041</v>
      </c>
      <c r="G218" s="199"/>
      <c r="H218" s="201" t="s">
        <v>19</v>
      </c>
      <c r="I218" s="203"/>
      <c r="J218" s="199"/>
      <c r="K218" s="199"/>
      <c r="L218" s="204"/>
      <c r="M218" s="205"/>
      <c r="N218" s="206"/>
      <c r="O218" s="206"/>
      <c r="P218" s="206"/>
      <c r="Q218" s="206"/>
      <c r="R218" s="206"/>
      <c r="S218" s="206"/>
      <c r="T218" s="207"/>
      <c r="AT218" s="208" t="s">
        <v>154</v>
      </c>
      <c r="AU218" s="208" t="s">
        <v>74</v>
      </c>
      <c r="AV218" s="13" t="s">
        <v>74</v>
      </c>
      <c r="AW218" s="13" t="s">
        <v>31</v>
      </c>
      <c r="AX218" s="13" t="s">
        <v>69</v>
      </c>
      <c r="AY218" s="208" t="s">
        <v>144</v>
      </c>
    </row>
    <row r="219" spans="1:65" s="13" customFormat="1" ht="10.199999999999999">
      <c r="B219" s="198"/>
      <c r="C219" s="199"/>
      <c r="D219" s="200" t="s">
        <v>154</v>
      </c>
      <c r="E219" s="201" t="s">
        <v>19</v>
      </c>
      <c r="F219" s="202" t="s">
        <v>5042</v>
      </c>
      <c r="G219" s="199"/>
      <c r="H219" s="201" t="s">
        <v>19</v>
      </c>
      <c r="I219" s="203"/>
      <c r="J219" s="199"/>
      <c r="K219" s="199"/>
      <c r="L219" s="204"/>
      <c r="M219" s="205"/>
      <c r="N219" s="206"/>
      <c r="O219" s="206"/>
      <c r="P219" s="206"/>
      <c r="Q219" s="206"/>
      <c r="R219" s="206"/>
      <c r="S219" s="206"/>
      <c r="T219" s="207"/>
      <c r="AT219" s="208" t="s">
        <v>154</v>
      </c>
      <c r="AU219" s="208" t="s">
        <v>74</v>
      </c>
      <c r="AV219" s="13" t="s">
        <v>74</v>
      </c>
      <c r="AW219" s="13" t="s">
        <v>31</v>
      </c>
      <c r="AX219" s="13" t="s">
        <v>69</v>
      </c>
      <c r="AY219" s="208" t="s">
        <v>144</v>
      </c>
    </row>
    <row r="220" spans="1:65" s="13" customFormat="1" ht="10.199999999999999">
      <c r="B220" s="198"/>
      <c r="C220" s="199"/>
      <c r="D220" s="200" t="s">
        <v>154</v>
      </c>
      <c r="E220" s="201" t="s">
        <v>19</v>
      </c>
      <c r="F220" s="202" t="s">
        <v>5043</v>
      </c>
      <c r="G220" s="199"/>
      <c r="H220" s="201" t="s">
        <v>19</v>
      </c>
      <c r="I220" s="203"/>
      <c r="J220" s="199"/>
      <c r="K220" s="199"/>
      <c r="L220" s="204"/>
      <c r="M220" s="205"/>
      <c r="N220" s="206"/>
      <c r="O220" s="206"/>
      <c r="P220" s="206"/>
      <c r="Q220" s="206"/>
      <c r="R220" s="206"/>
      <c r="S220" s="206"/>
      <c r="T220" s="207"/>
      <c r="AT220" s="208" t="s">
        <v>154</v>
      </c>
      <c r="AU220" s="208" t="s">
        <v>74</v>
      </c>
      <c r="AV220" s="13" t="s">
        <v>74</v>
      </c>
      <c r="AW220" s="13" t="s">
        <v>31</v>
      </c>
      <c r="AX220" s="13" t="s">
        <v>69</v>
      </c>
      <c r="AY220" s="208" t="s">
        <v>144</v>
      </c>
    </row>
    <row r="221" spans="1:65" s="14" customFormat="1" ht="10.199999999999999">
      <c r="B221" s="209"/>
      <c r="C221" s="210"/>
      <c r="D221" s="200" t="s">
        <v>154</v>
      </c>
      <c r="E221" s="211" t="s">
        <v>19</v>
      </c>
      <c r="F221" s="212" t="s">
        <v>74</v>
      </c>
      <c r="G221" s="210"/>
      <c r="H221" s="213">
        <v>1</v>
      </c>
      <c r="I221" s="214"/>
      <c r="J221" s="210"/>
      <c r="K221" s="210"/>
      <c r="L221" s="215"/>
      <c r="M221" s="216"/>
      <c r="N221" s="217"/>
      <c r="O221" s="217"/>
      <c r="P221" s="217"/>
      <c r="Q221" s="217"/>
      <c r="R221" s="217"/>
      <c r="S221" s="217"/>
      <c r="T221" s="218"/>
      <c r="AT221" s="219" t="s">
        <v>154</v>
      </c>
      <c r="AU221" s="219" t="s">
        <v>74</v>
      </c>
      <c r="AV221" s="14" t="s">
        <v>78</v>
      </c>
      <c r="AW221" s="14" t="s">
        <v>31</v>
      </c>
      <c r="AX221" s="14" t="s">
        <v>74</v>
      </c>
      <c r="AY221" s="219" t="s">
        <v>144</v>
      </c>
    </row>
    <row r="222" spans="1:65" s="2" customFormat="1" ht="16.5" customHeight="1">
      <c r="A222" s="36"/>
      <c r="B222" s="37"/>
      <c r="C222" s="180" t="s">
        <v>664</v>
      </c>
      <c r="D222" s="180" t="s">
        <v>146</v>
      </c>
      <c r="E222" s="181" t="s">
        <v>5044</v>
      </c>
      <c r="F222" s="182" t="s">
        <v>5045</v>
      </c>
      <c r="G222" s="183" t="s">
        <v>1922</v>
      </c>
      <c r="H222" s="184">
        <v>2</v>
      </c>
      <c r="I222" s="185"/>
      <c r="J222" s="186">
        <f>ROUND(I222*H222,2)</f>
        <v>0</v>
      </c>
      <c r="K222" s="182" t="s">
        <v>4334</v>
      </c>
      <c r="L222" s="41"/>
      <c r="M222" s="187" t="s">
        <v>19</v>
      </c>
      <c r="N222" s="188" t="s">
        <v>40</v>
      </c>
      <c r="O222" s="66"/>
      <c r="P222" s="189">
        <f>O222*H222</f>
        <v>0</v>
      </c>
      <c r="Q222" s="189">
        <v>0</v>
      </c>
      <c r="R222" s="189">
        <f>Q222*H222</f>
        <v>0</v>
      </c>
      <c r="S222" s="189">
        <v>0</v>
      </c>
      <c r="T222" s="190">
        <f>S222*H222</f>
        <v>0</v>
      </c>
      <c r="U222" s="36"/>
      <c r="V222" s="36"/>
      <c r="W222" s="36"/>
      <c r="X222" s="36"/>
      <c r="Y222" s="36"/>
      <c r="Z222" s="36"/>
      <c r="AA222" s="36"/>
      <c r="AB222" s="36"/>
      <c r="AC222" s="36"/>
      <c r="AD222" s="36"/>
      <c r="AE222" s="36"/>
      <c r="AR222" s="191" t="s">
        <v>106</v>
      </c>
      <c r="AT222" s="191" t="s">
        <v>146</v>
      </c>
      <c r="AU222" s="191" t="s">
        <v>74</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106</v>
      </c>
      <c r="BM222" s="191" t="s">
        <v>852</v>
      </c>
    </row>
    <row r="223" spans="1:65" s="14" customFormat="1" ht="10.199999999999999">
      <c r="B223" s="209"/>
      <c r="C223" s="210"/>
      <c r="D223" s="200" t="s">
        <v>154</v>
      </c>
      <c r="E223" s="211" t="s">
        <v>19</v>
      </c>
      <c r="F223" s="212" t="s">
        <v>78</v>
      </c>
      <c r="G223" s="210"/>
      <c r="H223" s="213">
        <v>2</v>
      </c>
      <c r="I223" s="214"/>
      <c r="J223" s="210"/>
      <c r="K223" s="210"/>
      <c r="L223" s="215"/>
      <c r="M223" s="216"/>
      <c r="N223" s="217"/>
      <c r="O223" s="217"/>
      <c r="P223" s="217"/>
      <c r="Q223" s="217"/>
      <c r="R223" s="217"/>
      <c r="S223" s="217"/>
      <c r="T223" s="218"/>
      <c r="AT223" s="219" t="s">
        <v>154</v>
      </c>
      <c r="AU223" s="219" t="s">
        <v>74</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2</v>
      </c>
      <c r="I224" s="225"/>
      <c r="J224" s="221"/>
      <c r="K224" s="221"/>
      <c r="L224" s="226"/>
      <c r="M224" s="227"/>
      <c r="N224" s="228"/>
      <c r="O224" s="228"/>
      <c r="P224" s="228"/>
      <c r="Q224" s="228"/>
      <c r="R224" s="228"/>
      <c r="S224" s="228"/>
      <c r="T224" s="229"/>
      <c r="AT224" s="230" t="s">
        <v>154</v>
      </c>
      <c r="AU224" s="230" t="s">
        <v>74</v>
      </c>
      <c r="AV224" s="15" t="s">
        <v>106</v>
      </c>
      <c r="AW224" s="15" t="s">
        <v>31</v>
      </c>
      <c r="AX224" s="15" t="s">
        <v>74</v>
      </c>
      <c r="AY224" s="230" t="s">
        <v>144</v>
      </c>
    </row>
    <row r="225" spans="1:65" s="2" customFormat="1" ht="16.5" customHeight="1">
      <c r="A225" s="36"/>
      <c r="B225" s="37"/>
      <c r="C225" s="180" t="s">
        <v>669</v>
      </c>
      <c r="D225" s="180" t="s">
        <v>146</v>
      </c>
      <c r="E225" s="181" t="s">
        <v>5046</v>
      </c>
      <c r="F225" s="182" t="s">
        <v>5047</v>
      </c>
      <c r="G225" s="183" t="s">
        <v>1922</v>
      </c>
      <c r="H225" s="184">
        <v>1</v>
      </c>
      <c r="I225" s="185"/>
      <c r="J225" s="186">
        <f>ROUND(I225*H225,2)</f>
        <v>0</v>
      </c>
      <c r="K225" s="182" t="s">
        <v>4334</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74</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880</v>
      </c>
    </row>
    <row r="226" spans="1:65" s="14" customFormat="1" ht="10.199999999999999">
      <c r="B226" s="209"/>
      <c r="C226" s="210"/>
      <c r="D226" s="200" t="s">
        <v>154</v>
      </c>
      <c r="E226" s="211" t="s">
        <v>19</v>
      </c>
      <c r="F226" s="212" t="s">
        <v>74</v>
      </c>
      <c r="G226" s="210"/>
      <c r="H226" s="213">
        <v>1</v>
      </c>
      <c r="I226" s="214"/>
      <c r="J226" s="210"/>
      <c r="K226" s="210"/>
      <c r="L226" s="215"/>
      <c r="M226" s="216"/>
      <c r="N226" s="217"/>
      <c r="O226" s="217"/>
      <c r="P226" s="217"/>
      <c r="Q226" s="217"/>
      <c r="R226" s="217"/>
      <c r="S226" s="217"/>
      <c r="T226" s="218"/>
      <c r="AT226" s="219" t="s">
        <v>154</v>
      </c>
      <c r="AU226" s="219" t="s">
        <v>74</v>
      </c>
      <c r="AV226" s="14" t="s">
        <v>78</v>
      </c>
      <c r="AW226" s="14" t="s">
        <v>31</v>
      </c>
      <c r="AX226" s="14" t="s">
        <v>69</v>
      </c>
      <c r="AY226" s="219" t="s">
        <v>144</v>
      </c>
    </row>
    <row r="227" spans="1:65" s="15" customFormat="1" ht="10.199999999999999">
      <c r="B227" s="220"/>
      <c r="C227" s="221"/>
      <c r="D227" s="200" t="s">
        <v>154</v>
      </c>
      <c r="E227" s="222" t="s">
        <v>19</v>
      </c>
      <c r="F227" s="223" t="s">
        <v>158</v>
      </c>
      <c r="G227" s="221"/>
      <c r="H227" s="224">
        <v>1</v>
      </c>
      <c r="I227" s="225"/>
      <c r="J227" s="221"/>
      <c r="K227" s="221"/>
      <c r="L227" s="226"/>
      <c r="M227" s="227"/>
      <c r="N227" s="228"/>
      <c r="O227" s="228"/>
      <c r="P227" s="228"/>
      <c r="Q227" s="228"/>
      <c r="R227" s="228"/>
      <c r="S227" s="228"/>
      <c r="T227" s="229"/>
      <c r="AT227" s="230" t="s">
        <v>154</v>
      </c>
      <c r="AU227" s="230" t="s">
        <v>74</v>
      </c>
      <c r="AV227" s="15" t="s">
        <v>106</v>
      </c>
      <c r="AW227" s="15" t="s">
        <v>31</v>
      </c>
      <c r="AX227" s="15" t="s">
        <v>74</v>
      </c>
      <c r="AY227" s="230" t="s">
        <v>144</v>
      </c>
    </row>
    <row r="228" spans="1:65" s="2" customFormat="1" ht="16.5" customHeight="1">
      <c r="A228" s="36"/>
      <c r="B228" s="37"/>
      <c r="C228" s="180" t="s">
        <v>674</v>
      </c>
      <c r="D228" s="180" t="s">
        <v>146</v>
      </c>
      <c r="E228" s="181" t="s">
        <v>5048</v>
      </c>
      <c r="F228" s="182" t="s">
        <v>5049</v>
      </c>
      <c r="G228" s="183" t="s">
        <v>1922</v>
      </c>
      <c r="H228" s="184">
        <v>1</v>
      </c>
      <c r="I228" s="185"/>
      <c r="J228" s="186">
        <f>ROUND(I228*H228,2)</f>
        <v>0</v>
      </c>
      <c r="K228" s="182" t="s">
        <v>4334</v>
      </c>
      <c r="L228" s="41"/>
      <c r="M228" s="187" t="s">
        <v>19</v>
      </c>
      <c r="N228" s="188" t="s">
        <v>40</v>
      </c>
      <c r="O228" s="66"/>
      <c r="P228" s="189">
        <f>O228*H228</f>
        <v>0</v>
      </c>
      <c r="Q228" s="189">
        <v>0</v>
      </c>
      <c r="R228" s="189">
        <f>Q228*H228</f>
        <v>0</v>
      </c>
      <c r="S228" s="189">
        <v>0</v>
      </c>
      <c r="T228" s="190">
        <f>S228*H228</f>
        <v>0</v>
      </c>
      <c r="U228" s="36"/>
      <c r="V228" s="36"/>
      <c r="W228" s="36"/>
      <c r="X228" s="36"/>
      <c r="Y228" s="36"/>
      <c r="Z228" s="36"/>
      <c r="AA228" s="36"/>
      <c r="AB228" s="36"/>
      <c r="AC228" s="36"/>
      <c r="AD228" s="36"/>
      <c r="AE228" s="36"/>
      <c r="AR228" s="191" t="s">
        <v>106</v>
      </c>
      <c r="AT228" s="191" t="s">
        <v>146</v>
      </c>
      <c r="AU228" s="191" t="s">
        <v>74</v>
      </c>
      <c r="AY228" s="19" t="s">
        <v>144</v>
      </c>
      <c r="BE228" s="192">
        <f>IF(N228="základní",J228,0)</f>
        <v>0</v>
      </c>
      <c r="BF228" s="192">
        <f>IF(N228="snížená",J228,0)</f>
        <v>0</v>
      </c>
      <c r="BG228" s="192">
        <f>IF(N228="zákl. přenesená",J228,0)</f>
        <v>0</v>
      </c>
      <c r="BH228" s="192">
        <f>IF(N228="sníž. přenesená",J228,0)</f>
        <v>0</v>
      </c>
      <c r="BI228" s="192">
        <f>IF(N228="nulová",J228,0)</f>
        <v>0</v>
      </c>
      <c r="BJ228" s="19" t="s">
        <v>74</v>
      </c>
      <c r="BK228" s="192">
        <f>ROUND(I228*H228,2)</f>
        <v>0</v>
      </c>
      <c r="BL228" s="19" t="s">
        <v>106</v>
      </c>
      <c r="BM228" s="191" t="s">
        <v>898</v>
      </c>
    </row>
    <row r="229" spans="1:65" s="14" customFormat="1" ht="10.199999999999999">
      <c r="B229" s="209"/>
      <c r="C229" s="210"/>
      <c r="D229" s="200" t="s">
        <v>154</v>
      </c>
      <c r="E229" s="211" t="s">
        <v>19</v>
      </c>
      <c r="F229" s="212" t="s">
        <v>74</v>
      </c>
      <c r="G229" s="210"/>
      <c r="H229" s="213">
        <v>1</v>
      </c>
      <c r="I229" s="214"/>
      <c r="J229" s="210"/>
      <c r="K229" s="210"/>
      <c r="L229" s="215"/>
      <c r="M229" s="216"/>
      <c r="N229" s="217"/>
      <c r="O229" s="217"/>
      <c r="P229" s="217"/>
      <c r="Q229" s="217"/>
      <c r="R229" s="217"/>
      <c r="S229" s="217"/>
      <c r="T229" s="218"/>
      <c r="AT229" s="219" t="s">
        <v>154</v>
      </c>
      <c r="AU229" s="219" t="s">
        <v>74</v>
      </c>
      <c r="AV229" s="14" t="s">
        <v>78</v>
      </c>
      <c r="AW229" s="14" t="s">
        <v>31</v>
      </c>
      <c r="AX229" s="14" t="s">
        <v>69</v>
      </c>
      <c r="AY229" s="219" t="s">
        <v>144</v>
      </c>
    </row>
    <row r="230" spans="1:65" s="15" customFormat="1" ht="10.199999999999999">
      <c r="B230" s="220"/>
      <c r="C230" s="221"/>
      <c r="D230" s="200" t="s">
        <v>154</v>
      </c>
      <c r="E230" s="222" t="s">
        <v>19</v>
      </c>
      <c r="F230" s="223" t="s">
        <v>158</v>
      </c>
      <c r="G230" s="221"/>
      <c r="H230" s="224">
        <v>1</v>
      </c>
      <c r="I230" s="225"/>
      <c r="J230" s="221"/>
      <c r="K230" s="221"/>
      <c r="L230" s="226"/>
      <c r="M230" s="227"/>
      <c r="N230" s="228"/>
      <c r="O230" s="228"/>
      <c r="P230" s="228"/>
      <c r="Q230" s="228"/>
      <c r="R230" s="228"/>
      <c r="S230" s="228"/>
      <c r="T230" s="229"/>
      <c r="AT230" s="230" t="s">
        <v>154</v>
      </c>
      <c r="AU230" s="230" t="s">
        <v>74</v>
      </c>
      <c r="AV230" s="15" t="s">
        <v>106</v>
      </c>
      <c r="AW230" s="15" t="s">
        <v>31</v>
      </c>
      <c r="AX230" s="15" t="s">
        <v>74</v>
      </c>
      <c r="AY230" s="230" t="s">
        <v>144</v>
      </c>
    </row>
    <row r="231" spans="1:65" s="2" customFormat="1" ht="16.5" customHeight="1">
      <c r="A231" s="36"/>
      <c r="B231" s="37"/>
      <c r="C231" s="180" t="s">
        <v>679</v>
      </c>
      <c r="D231" s="180" t="s">
        <v>146</v>
      </c>
      <c r="E231" s="181" t="s">
        <v>5050</v>
      </c>
      <c r="F231" s="182" t="s">
        <v>5051</v>
      </c>
      <c r="G231" s="183" t="s">
        <v>250</v>
      </c>
      <c r="H231" s="184">
        <v>6</v>
      </c>
      <c r="I231" s="185"/>
      <c r="J231" s="186">
        <f>ROUND(I231*H231,2)</f>
        <v>0</v>
      </c>
      <c r="K231" s="182" t="s">
        <v>4334</v>
      </c>
      <c r="L231" s="41"/>
      <c r="M231" s="187" t="s">
        <v>19</v>
      </c>
      <c r="N231" s="188" t="s">
        <v>40</v>
      </c>
      <c r="O231" s="66"/>
      <c r="P231" s="189">
        <f>O231*H231</f>
        <v>0</v>
      </c>
      <c r="Q231" s="189">
        <v>0</v>
      </c>
      <c r="R231" s="189">
        <f>Q231*H231</f>
        <v>0</v>
      </c>
      <c r="S231" s="189">
        <v>0</v>
      </c>
      <c r="T231" s="190">
        <f>S231*H231</f>
        <v>0</v>
      </c>
      <c r="U231" s="36"/>
      <c r="V231" s="36"/>
      <c r="W231" s="36"/>
      <c r="X231" s="36"/>
      <c r="Y231" s="36"/>
      <c r="Z231" s="36"/>
      <c r="AA231" s="36"/>
      <c r="AB231" s="36"/>
      <c r="AC231" s="36"/>
      <c r="AD231" s="36"/>
      <c r="AE231" s="36"/>
      <c r="AR231" s="191" t="s">
        <v>106</v>
      </c>
      <c r="AT231" s="191" t="s">
        <v>146</v>
      </c>
      <c r="AU231" s="191" t="s">
        <v>74</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913</v>
      </c>
    </row>
    <row r="232" spans="1:65" s="14" customFormat="1" ht="10.199999999999999">
      <c r="B232" s="209"/>
      <c r="C232" s="210"/>
      <c r="D232" s="200" t="s">
        <v>154</v>
      </c>
      <c r="E232" s="211" t="s">
        <v>19</v>
      </c>
      <c r="F232" s="212" t="s">
        <v>109</v>
      </c>
      <c r="G232" s="210"/>
      <c r="H232" s="213">
        <v>6</v>
      </c>
      <c r="I232" s="214"/>
      <c r="J232" s="210"/>
      <c r="K232" s="210"/>
      <c r="L232" s="215"/>
      <c r="M232" s="216"/>
      <c r="N232" s="217"/>
      <c r="O232" s="217"/>
      <c r="P232" s="217"/>
      <c r="Q232" s="217"/>
      <c r="R232" s="217"/>
      <c r="S232" s="217"/>
      <c r="T232" s="218"/>
      <c r="AT232" s="219" t="s">
        <v>154</v>
      </c>
      <c r="AU232" s="219" t="s">
        <v>74</v>
      </c>
      <c r="AV232" s="14" t="s">
        <v>78</v>
      </c>
      <c r="AW232" s="14" t="s">
        <v>31</v>
      </c>
      <c r="AX232" s="14" t="s">
        <v>69</v>
      </c>
      <c r="AY232" s="219" t="s">
        <v>144</v>
      </c>
    </row>
    <row r="233" spans="1:65" s="15" customFormat="1" ht="10.199999999999999">
      <c r="B233" s="220"/>
      <c r="C233" s="221"/>
      <c r="D233" s="200" t="s">
        <v>154</v>
      </c>
      <c r="E233" s="222" t="s">
        <v>19</v>
      </c>
      <c r="F233" s="223" t="s">
        <v>158</v>
      </c>
      <c r="G233" s="221"/>
      <c r="H233" s="224">
        <v>6</v>
      </c>
      <c r="I233" s="225"/>
      <c r="J233" s="221"/>
      <c r="K233" s="221"/>
      <c r="L233" s="226"/>
      <c r="M233" s="227"/>
      <c r="N233" s="228"/>
      <c r="O233" s="228"/>
      <c r="P233" s="228"/>
      <c r="Q233" s="228"/>
      <c r="R233" s="228"/>
      <c r="S233" s="228"/>
      <c r="T233" s="229"/>
      <c r="AT233" s="230" t="s">
        <v>154</v>
      </c>
      <c r="AU233" s="230" t="s">
        <v>74</v>
      </c>
      <c r="AV233" s="15" t="s">
        <v>106</v>
      </c>
      <c r="AW233" s="15" t="s">
        <v>31</v>
      </c>
      <c r="AX233" s="15" t="s">
        <v>74</v>
      </c>
      <c r="AY233" s="230" t="s">
        <v>144</v>
      </c>
    </row>
    <row r="234" spans="1:65" s="2" customFormat="1" ht="16.5" customHeight="1">
      <c r="A234" s="36"/>
      <c r="B234" s="37"/>
      <c r="C234" s="180" t="s">
        <v>684</v>
      </c>
      <c r="D234" s="180" t="s">
        <v>146</v>
      </c>
      <c r="E234" s="181" t="s">
        <v>5052</v>
      </c>
      <c r="F234" s="182" t="s">
        <v>5053</v>
      </c>
      <c r="G234" s="183" t="s">
        <v>250</v>
      </c>
      <c r="H234" s="184">
        <v>9</v>
      </c>
      <c r="I234" s="185"/>
      <c r="J234" s="186">
        <f>ROUND(I234*H234,2)</f>
        <v>0</v>
      </c>
      <c r="K234" s="182" t="s">
        <v>4334</v>
      </c>
      <c r="L234" s="41"/>
      <c r="M234" s="187" t="s">
        <v>19</v>
      </c>
      <c r="N234" s="188" t="s">
        <v>40</v>
      </c>
      <c r="O234" s="66"/>
      <c r="P234" s="189">
        <f>O234*H234</f>
        <v>0</v>
      </c>
      <c r="Q234" s="189">
        <v>0</v>
      </c>
      <c r="R234" s="189">
        <f>Q234*H234</f>
        <v>0</v>
      </c>
      <c r="S234" s="189">
        <v>0</v>
      </c>
      <c r="T234" s="190">
        <f>S234*H234</f>
        <v>0</v>
      </c>
      <c r="U234" s="36"/>
      <c r="V234" s="36"/>
      <c r="W234" s="36"/>
      <c r="X234" s="36"/>
      <c r="Y234" s="36"/>
      <c r="Z234" s="36"/>
      <c r="AA234" s="36"/>
      <c r="AB234" s="36"/>
      <c r="AC234" s="36"/>
      <c r="AD234" s="36"/>
      <c r="AE234" s="36"/>
      <c r="AR234" s="191" t="s">
        <v>106</v>
      </c>
      <c r="AT234" s="191" t="s">
        <v>146</v>
      </c>
      <c r="AU234" s="191" t="s">
        <v>74</v>
      </c>
      <c r="AY234" s="19" t="s">
        <v>144</v>
      </c>
      <c r="BE234" s="192">
        <f>IF(N234="základní",J234,0)</f>
        <v>0</v>
      </c>
      <c r="BF234" s="192">
        <f>IF(N234="snížená",J234,0)</f>
        <v>0</v>
      </c>
      <c r="BG234" s="192">
        <f>IF(N234="zákl. přenesená",J234,0)</f>
        <v>0</v>
      </c>
      <c r="BH234" s="192">
        <f>IF(N234="sníž. přenesená",J234,0)</f>
        <v>0</v>
      </c>
      <c r="BI234" s="192">
        <f>IF(N234="nulová",J234,0)</f>
        <v>0</v>
      </c>
      <c r="BJ234" s="19" t="s">
        <v>74</v>
      </c>
      <c r="BK234" s="192">
        <f>ROUND(I234*H234,2)</f>
        <v>0</v>
      </c>
      <c r="BL234" s="19" t="s">
        <v>106</v>
      </c>
      <c r="BM234" s="191" t="s">
        <v>5054</v>
      </c>
    </row>
    <row r="235" spans="1:65" s="14" customFormat="1" ht="10.199999999999999">
      <c r="B235" s="209"/>
      <c r="C235" s="210"/>
      <c r="D235" s="200" t="s">
        <v>154</v>
      </c>
      <c r="E235" s="211" t="s">
        <v>19</v>
      </c>
      <c r="F235" s="212" t="s">
        <v>112</v>
      </c>
      <c r="G235" s="210"/>
      <c r="H235" s="213">
        <v>9</v>
      </c>
      <c r="I235" s="214"/>
      <c r="J235" s="210"/>
      <c r="K235" s="210"/>
      <c r="L235" s="215"/>
      <c r="M235" s="216"/>
      <c r="N235" s="217"/>
      <c r="O235" s="217"/>
      <c r="P235" s="217"/>
      <c r="Q235" s="217"/>
      <c r="R235" s="217"/>
      <c r="S235" s="217"/>
      <c r="T235" s="218"/>
      <c r="AT235" s="219" t="s">
        <v>154</v>
      </c>
      <c r="AU235" s="219" t="s">
        <v>74</v>
      </c>
      <c r="AV235" s="14" t="s">
        <v>78</v>
      </c>
      <c r="AW235" s="14" t="s">
        <v>31</v>
      </c>
      <c r="AX235" s="14" t="s">
        <v>69</v>
      </c>
      <c r="AY235" s="219" t="s">
        <v>144</v>
      </c>
    </row>
    <row r="236" spans="1:65" s="15" customFormat="1" ht="10.199999999999999">
      <c r="B236" s="220"/>
      <c r="C236" s="221"/>
      <c r="D236" s="200" t="s">
        <v>154</v>
      </c>
      <c r="E236" s="222" t="s">
        <v>19</v>
      </c>
      <c r="F236" s="223" t="s">
        <v>158</v>
      </c>
      <c r="G236" s="221"/>
      <c r="H236" s="224">
        <v>9</v>
      </c>
      <c r="I236" s="225"/>
      <c r="J236" s="221"/>
      <c r="K236" s="221"/>
      <c r="L236" s="226"/>
      <c r="M236" s="227"/>
      <c r="N236" s="228"/>
      <c r="O236" s="228"/>
      <c r="P236" s="228"/>
      <c r="Q236" s="228"/>
      <c r="R236" s="228"/>
      <c r="S236" s="228"/>
      <c r="T236" s="229"/>
      <c r="AT236" s="230" t="s">
        <v>154</v>
      </c>
      <c r="AU236" s="230" t="s">
        <v>74</v>
      </c>
      <c r="AV236" s="15" t="s">
        <v>106</v>
      </c>
      <c r="AW236" s="15" t="s">
        <v>31</v>
      </c>
      <c r="AX236" s="15" t="s">
        <v>74</v>
      </c>
      <c r="AY236" s="230" t="s">
        <v>144</v>
      </c>
    </row>
    <row r="237" spans="1:65" s="2" customFormat="1" ht="16.5" customHeight="1">
      <c r="A237" s="36"/>
      <c r="B237" s="37"/>
      <c r="C237" s="180" t="s">
        <v>689</v>
      </c>
      <c r="D237" s="180" t="s">
        <v>146</v>
      </c>
      <c r="E237" s="181" t="s">
        <v>5055</v>
      </c>
      <c r="F237" s="182" t="s">
        <v>5056</v>
      </c>
      <c r="G237" s="183" t="s">
        <v>1922</v>
      </c>
      <c r="H237" s="184">
        <v>2</v>
      </c>
      <c r="I237" s="185"/>
      <c r="J237" s="186">
        <f>ROUND(I237*H237,2)</f>
        <v>0</v>
      </c>
      <c r="K237" s="182" t="s">
        <v>4334</v>
      </c>
      <c r="L237" s="41"/>
      <c r="M237" s="187" t="s">
        <v>19</v>
      </c>
      <c r="N237" s="188" t="s">
        <v>40</v>
      </c>
      <c r="O237" s="66"/>
      <c r="P237" s="189">
        <f>O237*H237</f>
        <v>0</v>
      </c>
      <c r="Q237" s="189">
        <v>0</v>
      </c>
      <c r="R237" s="189">
        <f>Q237*H237</f>
        <v>0</v>
      </c>
      <c r="S237" s="189">
        <v>0</v>
      </c>
      <c r="T237" s="190">
        <f>S237*H237</f>
        <v>0</v>
      </c>
      <c r="U237" s="36"/>
      <c r="V237" s="36"/>
      <c r="W237" s="36"/>
      <c r="X237" s="36"/>
      <c r="Y237" s="36"/>
      <c r="Z237" s="36"/>
      <c r="AA237" s="36"/>
      <c r="AB237" s="36"/>
      <c r="AC237" s="36"/>
      <c r="AD237" s="36"/>
      <c r="AE237" s="36"/>
      <c r="AR237" s="191" t="s">
        <v>106</v>
      </c>
      <c r="AT237" s="191" t="s">
        <v>146</v>
      </c>
      <c r="AU237" s="191" t="s">
        <v>74</v>
      </c>
      <c r="AY237" s="19" t="s">
        <v>144</v>
      </c>
      <c r="BE237" s="192">
        <f>IF(N237="základní",J237,0)</f>
        <v>0</v>
      </c>
      <c r="BF237" s="192">
        <f>IF(N237="snížená",J237,0)</f>
        <v>0</v>
      </c>
      <c r="BG237" s="192">
        <f>IF(N237="zákl. přenesená",J237,0)</f>
        <v>0</v>
      </c>
      <c r="BH237" s="192">
        <f>IF(N237="sníž. přenesená",J237,0)</f>
        <v>0</v>
      </c>
      <c r="BI237" s="192">
        <f>IF(N237="nulová",J237,0)</f>
        <v>0</v>
      </c>
      <c r="BJ237" s="19" t="s">
        <v>74</v>
      </c>
      <c r="BK237" s="192">
        <f>ROUND(I237*H237,2)</f>
        <v>0</v>
      </c>
      <c r="BL237" s="19" t="s">
        <v>106</v>
      </c>
      <c r="BM237" s="191" t="s">
        <v>5057</v>
      </c>
    </row>
    <row r="238" spans="1:65" s="14" customFormat="1" ht="10.199999999999999">
      <c r="B238" s="209"/>
      <c r="C238" s="210"/>
      <c r="D238" s="200" t="s">
        <v>154</v>
      </c>
      <c r="E238" s="211" t="s">
        <v>19</v>
      </c>
      <c r="F238" s="212" t="s">
        <v>78</v>
      </c>
      <c r="G238" s="210"/>
      <c r="H238" s="213">
        <v>2</v>
      </c>
      <c r="I238" s="214"/>
      <c r="J238" s="210"/>
      <c r="K238" s="210"/>
      <c r="L238" s="215"/>
      <c r="M238" s="216"/>
      <c r="N238" s="217"/>
      <c r="O238" s="217"/>
      <c r="P238" s="217"/>
      <c r="Q238" s="217"/>
      <c r="R238" s="217"/>
      <c r="S238" s="217"/>
      <c r="T238" s="218"/>
      <c r="AT238" s="219" t="s">
        <v>154</v>
      </c>
      <c r="AU238" s="219" t="s">
        <v>74</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2</v>
      </c>
      <c r="I239" s="225"/>
      <c r="J239" s="221"/>
      <c r="K239" s="221"/>
      <c r="L239" s="226"/>
      <c r="M239" s="227"/>
      <c r="N239" s="228"/>
      <c r="O239" s="228"/>
      <c r="P239" s="228"/>
      <c r="Q239" s="228"/>
      <c r="R239" s="228"/>
      <c r="S239" s="228"/>
      <c r="T239" s="229"/>
      <c r="AT239" s="230" t="s">
        <v>154</v>
      </c>
      <c r="AU239" s="230" t="s">
        <v>74</v>
      </c>
      <c r="AV239" s="15" t="s">
        <v>106</v>
      </c>
      <c r="AW239" s="15" t="s">
        <v>31</v>
      </c>
      <c r="AX239" s="15" t="s">
        <v>74</v>
      </c>
      <c r="AY239" s="230" t="s">
        <v>144</v>
      </c>
    </row>
    <row r="240" spans="1:65" s="2" customFormat="1" ht="16.5" customHeight="1">
      <c r="A240" s="36"/>
      <c r="B240" s="37"/>
      <c r="C240" s="180" t="s">
        <v>694</v>
      </c>
      <c r="D240" s="180" t="s">
        <v>146</v>
      </c>
      <c r="E240" s="181" t="s">
        <v>5058</v>
      </c>
      <c r="F240" s="182" t="s">
        <v>5059</v>
      </c>
      <c r="G240" s="183" t="s">
        <v>1922</v>
      </c>
      <c r="H240" s="184">
        <v>2</v>
      </c>
      <c r="I240" s="185"/>
      <c r="J240" s="186">
        <f>ROUND(I240*H240,2)</f>
        <v>0</v>
      </c>
      <c r="K240" s="182" t="s">
        <v>4334</v>
      </c>
      <c r="L240" s="41"/>
      <c r="M240" s="187" t="s">
        <v>19</v>
      </c>
      <c r="N240" s="188" t="s">
        <v>40</v>
      </c>
      <c r="O240" s="66"/>
      <c r="P240" s="189">
        <f>O240*H240</f>
        <v>0</v>
      </c>
      <c r="Q240" s="189">
        <v>0</v>
      </c>
      <c r="R240" s="189">
        <f>Q240*H240</f>
        <v>0</v>
      </c>
      <c r="S240" s="189">
        <v>0</v>
      </c>
      <c r="T240" s="190">
        <f>S240*H240</f>
        <v>0</v>
      </c>
      <c r="U240" s="36"/>
      <c r="V240" s="36"/>
      <c r="W240" s="36"/>
      <c r="X240" s="36"/>
      <c r="Y240" s="36"/>
      <c r="Z240" s="36"/>
      <c r="AA240" s="36"/>
      <c r="AB240" s="36"/>
      <c r="AC240" s="36"/>
      <c r="AD240" s="36"/>
      <c r="AE240" s="36"/>
      <c r="AR240" s="191" t="s">
        <v>106</v>
      </c>
      <c r="AT240" s="191" t="s">
        <v>146</v>
      </c>
      <c r="AU240" s="191" t="s">
        <v>74</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5060</v>
      </c>
    </row>
    <row r="241" spans="1:65" s="14" customFormat="1" ht="10.199999999999999">
      <c r="B241" s="209"/>
      <c r="C241" s="210"/>
      <c r="D241" s="200" t="s">
        <v>154</v>
      </c>
      <c r="E241" s="211" t="s">
        <v>19</v>
      </c>
      <c r="F241" s="212" t="s">
        <v>78</v>
      </c>
      <c r="G241" s="210"/>
      <c r="H241" s="213">
        <v>2</v>
      </c>
      <c r="I241" s="214"/>
      <c r="J241" s="210"/>
      <c r="K241" s="210"/>
      <c r="L241" s="215"/>
      <c r="M241" s="216"/>
      <c r="N241" s="217"/>
      <c r="O241" s="217"/>
      <c r="P241" s="217"/>
      <c r="Q241" s="217"/>
      <c r="R241" s="217"/>
      <c r="S241" s="217"/>
      <c r="T241" s="218"/>
      <c r="AT241" s="219" t="s">
        <v>154</v>
      </c>
      <c r="AU241" s="219" t="s">
        <v>74</v>
      </c>
      <c r="AV241" s="14" t="s">
        <v>78</v>
      </c>
      <c r="AW241" s="14" t="s">
        <v>31</v>
      </c>
      <c r="AX241" s="14" t="s">
        <v>69</v>
      </c>
      <c r="AY241" s="219" t="s">
        <v>144</v>
      </c>
    </row>
    <row r="242" spans="1:65" s="15" customFormat="1" ht="10.199999999999999">
      <c r="B242" s="220"/>
      <c r="C242" s="221"/>
      <c r="D242" s="200" t="s">
        <v>154</v>
      </c>
      <c r="E242" s="222" t="s">
        <v>19</v>
      </c>
      <c r="F242" s="223" t="s">
        <v>158</v>
      </c>
      <c r="G242" s="221"/>
      <c r="H242" s="224">
        <v>2</v>
      </c>
      <c r="I242" s="225"/>
      <c r="J242" s="221"/>
      <c r="K242" s="221"/>
      <c r="L242" s="226"/>
      <c r="M242" s="227"/>
      <c r="N242" s="228"/>
      <c r="O242" s="228"/>
      <c r="P242" s="228"/>
      <c r="Q242" s="228"/>
      <c r="R242" s="228"/>
      <c r="S242" s="228"/>
      <c r="T242" s="229"/>
      <c r="AT242" s="230" t="s">
        <v>154</v>
      </c>
      <c r="AU242" s="230" t="s">
        <v>74</v>
      </c>
      <c r="AV242" s="15" t="s">
        <v>106</v>
      </c>
      <c r="AW242" s="15" t="s">
        <v>31</v>
      </c>
      <c r="AX242" s="15" t="s">
        <v>74</v>
      </c>
      <c r="AY242" s="230" t="s">
        <v>144</v>
      </c>
    </row>
    <row r="243" spans="1:65" s="2" customFormat="1" ht="16.5" customHeight="1">
      <c r="A243" s="36"/>
      <c r="B243" s="37"/>
      <c r="C243" s="180" t="s">
        <v>699</v>
      </c>
      <c r="D243" s="180" t="s">
        <v>146</v>
      </c>
      <c r="E243" s="181" t="s">
        <v>5061</v>
      </c>
      <c r="F243" s="182" t="s">
        <v>4986</v>
      </c>
      <c r="G243" s="183" t="s">
        <v>1922</v>
      </c>
      <c r="H243" s="184">
        <v>2</v>
      </c>
      <c r="I243" s="185"/>
      <c r="J243" s="186">
        <f>ROUND(I243*H243,2)</f>
        <v>0</v>
      </c>
      <c r="K243" s="182" t="s">
        <v>4334</v>
      </c>
      <c r="L243" s="41"/>
      <c r="M243" s="187" t="s">
        <v>19</v>
      </c>
      <c r="N243" s="188" t="s">
        <v>40</v>
      </c>
      <c r="O243" s="66"/>
      <c r="P243" s="189">
        <f>O243*H243</f>
        <v>0</v>
      </c>
      <c r="Q243" s="189">
        <v>0</v>
      </c>
      <c r="R243" s="189">
        <f>Q243*H243</f>
        <v>0</v>
      </c>
      <c r="S243" s="189">
        <v>0</v>
      </c>
      <c r="T243" s="190">
        <f>S243*H243</f>
        <v>0</v>
      </c>
      <c r="U243" s="36"/>
      <c r="V243" s="36"/>
      <c r="W243" s="36"/>
      <c r="X243" s="36"/>
      <c r="Y243" s="36"/>
      <c r="Z243" s="36"/>
      <c r="AA243" s="36"/>
      <c r="AB243" s="36"/>
      <c r="AC243" s="36"/>
      <c r="AD243" s="36"/>
      <c r="AE243" s="36"/>
      <c r="AR243" s="191" t="s">
        <v>106</v>
      </c>
      <c r="AT243" s="191" t="s">
        <v>146</v>
      </c>
      <c r="AU243" s="191" t="s">
        <v>74</v>
      </c>
      <c r="AY243" s="19" t="s">
        <v>144</v>
      </c>
      <c r="BE243" s="192">
        <f>IF(N243="základní",J243,0)</f>
        <v>0</v>
      </c>
      <c r="BF243" s="192">
        <f>IF(N243="snížená",J243,0)</f>
        <v>0</v>
      </c>
      <c r="BG243" s="192">
        <f>IF(N243="zákl. přenesená",J243,0)</f>
        <v>0</v>
      </c>
      <c r="BH243" s="192">
        <f>IF(N243="sníž. přenesená",J243,0)</f>
        <v>0</v>
      </c>
      <c r="BI243" s="192">
        <f>IF(N243="nulová",J243,0)</f>
        <v>0</v>
      </c>
      <c r="BJ243" s="19" t="s">
        <v>74</v>
      </c>
      <c r="BK243" s="192">
        <f>ROUND(I243*H243,2)</f>
        <v>0</v>
      </c>
      <c r="BL243" s="19" t="s">
        <v>106</v>
      </c>
      <c r="BM243" s="191" t="s">
        <v>5062</v>
      </c>
    </row>
    <row r="244" spans="1:65" s="14" customFormat="1" ht="10.199999999999999">
      <c r="B244" s="209"/>
      <c r="C244" s="210"/>
      <c r="D244" s="200" t="s">
        <v>154</v>
      </c>
      <c r="E244" s="211" t="s">
        <v>19</v>
      </c>
      <c r="F244" s="212" t="s">
        <v>78</v>
      </c>
      <c r="G244" s="210"/>
      <c r="H244" s="213">
        <v>2</v>
      </c>
      <c r="I244" s="214"/>
      <c r="J244" s="210"/>
      <c r="K244" s="210"/>
      <c r="L244" s="215"/>
      <c r="M244" s="216"/>
      <c r="N244" s="217"/>
      <c r="O244" s="217"/>
      <c r="P244" s="217"/>
      <c r="Q244" s="217"/>
      <c r="R244" s="217"/>
      <c r="S244" s="217"/>
      <c r="T244" s="218"/>
      <c r="AT244" s="219" t="s">
        <v>154</v>
      </c>
      <c r="AU244" s="219" t="s">
        <v>74</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2</v>
      </c>
      <c r="I245" s="225"/>
      <c r="J245" s="221"/>
      <c r="K245" s="221"/>
      <c r="L245" s="226"/>
      <c r="M245" s="227"/>
      <c r="N245" s="228"/>
      <c r="O245" s="228"/>
      <c r="P245" s="228"/>
      <c r="Q245" s="228"/>
      <c r="R245" s="228"/>
      <c r="S245" s="228"/>
      <c r="T245" s="229"/>
      <c r="AT245" s="230" t="s">
        <v>154</v>
      </c>
      <c r="AU245" s="230" t="s">
        <v>74</v>
      </c>
      <c r="AV245" s="15" t="s">
        <v>106</v>
      </c>
      <c r="AW245" s="15" t="s">
        <v>31</v>
      </c>
      <c r="AX245" s="15" t="s">
        <v>74</v>
      </c>
      <c r="AY245" s="230" t="s">
        <v>144</v>
      </c>
    </row>
    <row r="246" spans="1:65" s="2" customFormat="1" ht="24.9" customHeight="1">
      <c r="A246" s="36"/>
      <c r="B246" s="37"/>
      <c r="C246" s="180" t="s">
        <v>709</v>
      </c>
      <c r="D246" s="180" t="s">
        <v>146</v>
      </c>
      <c r="E246" s="181" t="s">
        <v>5063</v>
      </c>
      <c r="F246" s="182" t="s">
        <v>5064</v>
      </c>
      <c r="G246" s="183" t="s">
        <v>1922</v>
      </c>
      <c r="H246" s="184">
        <v>5</v>
      </c>
      <c r="I246" s="185"/>
      <c r="J246" s="186">
        <f>ROUND(I246*H246,2)</f>
        <v>0</v>
      </c>
      <c r="K246" s="182" t="s">
        <v>4334</v>
      </c>
      <c r="L246" s="41"/>
      <c r="M246" s="187" t="s">
        <v>19</v>
      </c>
      <c r="N246" s="188" t="s">
        <v>40</v>
      </c>
      <c r="O246" s="66"/>
      <c r="P246" s="189">
        <f>O246*H246</f>
        <v>0</v>
      </c>
      <c r="Q246" s="189">
        <v>0</v>
      </c>
      <c r="R246" s="189">
        <f>Q246*H246</f>
        <v>0</v>
      </c>
      <c r="S246" s="189">
        <v>0</v>
      </c>
      <c r="T246" s="190">
        <f>S246*H246</f>
        <v>0</v>
      </c>
      <c r="U246" s="36"/>
      <c r="V246" s="36"/>
      <c r="W246" s="36"/>
      <c r="X246" s="36"/>
      <c r="Y246" s="36"/>
      <c r="Z246" s="36"/>
      <c r="AA246" s="36"/>
      <c r="AB246" s="36"/>
      <c r="AC246" s="36"/>
      <c r="AD246" s="36"/>
      <c r="AE246" s="36"/>
      <c r="AR246" s="191" t="s">
        <v>106</v>
      </c>
      <c r="AT246" s="191" t="s">
        <v>146</v>
      </c>
      <c r="AU246" s="191" t="s">
        <v>74</v>
      </c>
      <c r="AY246" s="19" t="s">
        <v>144</v>
      </c>
      <c r="BE246" s="192">
        <f>IF(N246="základní",J246,0)</f>
        <v>0</v>
      </c>
      <c r="BF246" s="192">
        <f>IF(N246="snížená",J246,0)</f>
        <v>0</v>
      </c>
      <c r="BG246" s="192">
        <f>IF(N246="zákl. přenesená",J246,0)</f>
        <v>0</v>
      </c>
      <c r="BH246" s="192">
        <f>IF(N246="sníž. přenesená",J246,0)</f>
        <v>0</v>
      </c>
      <c r="BI246" s="192">
        <f>IF(N246="nulová",J246,0)</f>
        <v>0</v>
      </c>
      <c r="BJ246" s="19" t="s">
        <v>74</v>
      </c>
      <c r="BK246" s="192">
        <f>ROUND(I246*H246,2)</f>
        <v>0</v>
      </c>
      <c r="BL246" s="19" t="s">
        <v>106</v>
      </c>
      <c r="BM246" s="191" t="s">
        <v>923</v>
      </c>
    </row>
    <row r="247" spans="1:65" s="14" customFormat="1" ht="10.199999999999999">
      <c r="B247" s="209"/>
      <c r="C247" s="210"/>
      <c r="D247" s="200" t="s">
        <v>154</v>
      </c>
      <c r="E247" s="211" t="s">
        <v>19</v>
      </c>
      <c r="F247" s="212" t="s">
        <v>181</v>
      </c>
      <c r="G247" s="210"/>
      <c r="H247" s="213">
        <v>5</v>
      </c>
      <c r="I247" s="214"/>
      <c r="J247" s="210"/>
      <c r="K247" s="210"/>
      <c r="L247" s="215"/>
      <c r="M247" s="216"/>
      <c r="N247" s="217"/>
      <c r="O247" s="217"/>
      <c r="P247" s="217"/>
      <c r="Q247" s="217"/>
      <c r="R247" s="217"/>
      <c r="S247" s="217"/>
      <c r="T247" s="218"/>
      <c r="AT247" s="219" t="s">
        <v>154</v>
      </c>
      <c r="AU247" s="219" t="s">
        <v>74</v>
      </c>
      <c r="AV247" s="14" t="s">
        <v>78</v>
      </c>
      <c r="AW247" s="14" t="s">
        <v>31</v>
      </c>
      <c r="AX247" s="14" t="s">
        <v>69</v>
      </c>
      <c r="AY247" s="219" t="s">
        <v>144</v>
      </c>
    </row>
    <row r="248" spans="1:65" s="15" customFormat="1" ht="10.199999999999999">
      <c r="B248" s="220"/>
      <c r="C248" s="221"/>
      <c r="D248" s="200" t="s">
        <v>154</v>
      </c>
      <c r="E248" s="222" t="s">
        <v>19</v>
      </c>
      <c r="F248" s="223" t="s">
        <v>158</v>
      </c>
      <c r="G248" s="221"/>
      <c r="H248" s="224">
        <v>5</v>
      </c>
      <c r="I248" s="225"/>
      <c r="J248" s="221"/>
      <c r="K248" s="221"/>
      <c r="L248" s="226"/>
      <c r="M248" s="227"/>
      <c r="N248" s="228"/>
      <c r="O248" s="228"/>
      <c r="P248" s="228"/>
      <c r="Q248" s="228"/>
      <c r="R248" s="228"/>
      <c r="S248" s="228"/>
      <c r="T248" s="229"/>
      <c r="AT248" s="230" t="s">
        <v>154</v>
      </c>
      <c r="AU248" s="230" t="s">
        <v>74</v>
      </c>
      <c r="AV248" s="15" t="s">
        <v>106</v>
      </c>
      <c r="AW248" s="15" t="s">
        <v>31</v>
      </c>
      <c r="AX248" s="15" t="s">
        <v>74</v>
      </c>
      <c r="AY248" s="230" t="s">
        <v>144</v>
      </c>
    </row>
    <row r="249" spans="1:65" s="2" customFormat="1" ht="16.5" customHeight="1">
      <c r="A249" s="36"/>
      <c r="B249" s="37"/>
      <c r="C249" s="180" t="s">
        <v>716</v>
      </c>
      <c r="D249" s="180" t="s">
        <v>146</v>
      </c>
      <c r="E249" s="181" t="s">
        <v>5065</v>
      </c>
      <c r="F249" s="182" t="s">
        <v>5035</v>
      </c>
      <c r="G249" s="183" t="s">
        <v>418</v>
      </c>
      <c r="H249" s="184">
        <v>2</v>
      </c>
      <c r="I249" s="185"/>
      <c r="J249" s="186">
        <f>ROUND(I249*H249,2)</f>
        <v>0</v>
      </c>
      <c r="K249" s="182" t="s">
        <v>4334</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74</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946</v>
      </c>
    </row>
    <row r="250" spans="1:65" s="14" customFormat="1" ht="10.199999999999999">
      <c r="B250" s="209"/>
      <c r="C250" s="210"/>
      <c r="D250" s="200" t="s">
        <v>154</v>
      </c>
      <c r="E250" s="211" t="s">
        <v>19</v>
      </c>
      <c r="F250" s="212" t="s">
        <v>78</v>
      </c>
      <c r="G250" s="210"/>
      <c r="H250" s="213">
        <v>2</v>
      </c>
      <c r="I250" s="214"/>
      <c r="J250" s="210"/>
      <c r="K250" s="210"/>
      <c r="L250" s="215"/>
      <c r="M250" s="216"/>
      <c r="N250" s="217"/>
      <c r="O250" s="217"/>
      <c r="P250" s="217"/>
      <c r="Q250" s="217"/>
      <c r="R250" s="217"/>
      <c r="S250" s="217"/>
      <c r="T250" s="218"/>
      <c r="AT250" s="219" t="s">
        <v>154</v>
      </c>
      <c r="AU250" s="219" t="s">
        <v>74</v>
      </c>
      <c r="AV250" s="14" t="s">
        <v>78</v>
      </c>
      <c r="AW250" s="14" t="s">
        <v>31</v>
      </c>
      <c r="AX250" s="14" t="s">
        <v>69</v>
      </c>
      <c r="AY250" s="219" t="s">
        <v>144</v>
      </c>
    </row>
    <row r="251" spans="1:65" s="15" customFormat="1" ht="10.199999999999999">
      <c r="B251" s="220"/>
      <c r="C251" s="221"/>
      <c r="D251" s="200" t="s">
        <v>154</v>
      </c>
      <c r="E251" s="222" t="s">
        <v>19</v>
      </c>
      <c r="F251" s="223" t="s">
        <v>158</v>
      </c>
      <c r="G251" s="221"/>
      <c r="H251" s="224">
        <v>2</v>
      </c>
      <c r="I251" s="225"/>
      <c r="J251" s="221"/>
      <c r="K251" s="221"/>
      <c r="L251" s="226"/>
      <c r="M251" s="227"/>
      <c r="N251" s="228"/>
      <c r="O251" s="228"/>
      <c r="P251" s="228"/>
      <c r="Q251" s="228"/>
      <c r="R251" s="228"/>
      <c r="S251" s="228"/>
      <c r="T251" s="229"/>
      <c r="AT251" s="230" t="s">
        <v>154</v>
      </c>
      <c r="AU251" s="230" t="s">
        <v>74</v>
      </c>
      <c r="AV251" s="15" t="s">
        <v>106</v>
      </c>
      <c r="AW251" s="15" t="s">
        <v>31</v>
      </c>
      <c r="AX251" s="15" t="s">
        <v>74</v>
      </c>
      <c r="AY251" s="230" t="s">
        <v>144</v>
      </c>
    </row>
    <row r="252" spans="1:65" s="12" customFormat="1" ht="25.95" customHeight="1">
      <c r="B252" s="164"/>
      <c r="C252" s="165"/>
      <c r="D252" s="166" t="s">
        <v>68</v>
      </c>
      <c r="E252" s="167" t="s">
        <v>5066</v>
      </c>
      <c r="F252" s="167" t="s">
        <v>5066</v>
      </c>
      <c r="G252" s="165"/>
      <c r="H252" s="165"/>
      <c r="I252" s="168"/>
      <c r="J252" s="169">
        <f>BK252</f>
        <v>0</v>
      </c>
      <c r="K252" s="165"/>
      <c r="L252" s="170"/>
      <c r="M252" s="171"/>
      <c r="N252" s="172"/>
      <c r="O252" s="172"/>
      <c r="P252" s="173">
        <f>SUM(P253:P288)</f>
        <v>0</v>
      </c>
      <c r="Q252" s="172"/>
      <c r="R252" s="173">
        <f>SUM(R253:R288)</f>
        <v>0</v>
      </c>
      <c r="S252" s="172"/>
      <c r="T252" s="174">
        <f>SUM(T253:T288)</f>
        <v>0</v>
      </c>
      <c r="AR252" s="175" t="s">
        <v>74</v>
      </c>
      <c r="AT252" s="176" t="s">
        <v>68</v>
      </c>
      <c r="AU252" s="176" t="s">
        <v>69</v>
      </c>
      <c r="AY252" s="175" t="s">
        <v>144</v>
      </c>
      <c r="BK252" s="177">
        <f>SUM(BK253:BK288)</f>
        <v>0</v>
      </c>
    </row>
    <row r="253" spans="1:65" s="2" customFormat="1" ht="24.9" customHeight="1">
      <c r="A253" s="36"/>
      <c r="B253" s="37"/>
      <c r="C253" s="180" t="s">
        <v>723</v>
      </c>
      <c r="D253" s="180" t="s">
        <v>146</v>
      </c>
      <c r="E253" s="181" t="s">
        <v>5067</v>
      </c>
      <c r="F253" s="182" t="s">
        <v>5068</v>
      </c>
      <c r="G253" s="183" t="s">
        <v>1922</v>
      </c>
      <c r="H253" s="184">
        <v>1</v>
      </c>
      <c r="I253" s="185"/>
      <c r="J253" s="186">
        <f>ROUND(I253*H253,2)</f>
        <v>0</v>
      </c>
      <c r="K253" s="182" t="s">
        <v>4334</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106</v>
      </c>
      <c r="AT253" s="191" t="s">
        <v>146</v>
      </c>
      <c r="AU253" s="191" t="s">
        <v>74</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106</v>
      </c>
      <c r="BM253" s="191" t="s">
        <v>959</v>
      </c>
    </row>
    <row r="254" spans="1:65" s="13" customFormat="1" ht="10.199999999999999">
      <c r="B254" s="198"/>
      <c r="C254" s="199"/>
      <c r="D254" s="200" t="s">
        <v>154</v>
      </c>
      <c r="E254" s="201" t="s">
        <v>19</v>
      </c>
      <c r="F254" s="202" t="s">
        <v>5039</v>
      </c>
      <c r="G254" s="199"/>
      <c r="H254" s="201" t="s">
        <v>19</v>
      </c>
      <c r="I254" s="203"/>
      <c r="J254" s="199"/>
      <c r="K254" s="199"/>
      <c r="L254" s="204"/>
      <c r="M254" s="205"/>
      <c r="N254" s="206"/>
      <c r="O254" s="206"/>
      <c r="P254" s="206"/>
      <c r="Q254" s="206"/>
      <c r="R254" s="206"/>
      <c r="S254" s="206"/>
      <c r="T254" s="207"/>
      <c r="AT254" s="208" t="s">
        <v>154</v>
      </c>
      <c r="AU254" s="208" t="s">
        <v>74</v>
      </c>
      <c r="AV254" s="13" t="s">
        <v>74</v>
      </c>
      <c r="AW254" s="13" t="s">
        <v>31</v>
      </c>
      <c r="AX254" s="13" t="s">
        <v>69</v>
      </c>
      <c r="AY254" s="208" t="s">
        <v>144</v>
      </c>
    </row>
    <row r="255" spans="1:65" s="13" customFormat="1" ht="10.199999999999999">
      <c r="B255" s="198"/>
      <c r="C255" s="199"/>
      <c r="D255" s="200" t="s">
        <v>154</v>
      </c>
      <c r="E255" s="201" t="s">
        <v>19</v>
      </c>
      <c r="F255" s="202" t="s">
        <v>5040</v>
      </c>
      <c r="G255" s="199"/>
      <c r="H255" s="201" t="s">
        <v>19</v>
      </c>
      <c r="I255" s="203"/>
      <c r="J255" s="199"/>
      <c r="K255" s="199"/>
      <c r="L255" s="204"/>
      <c r="M255" s="205"/>
      <c r="N255" s="206"/>
      <c r="O255" s="206"/>
      <c r="P255" s="206"/>
      <c r="Q255" s="206"/>
      <c r="R255" s="206"/>
      <c r="S255" s="206"/>
      <c r="T255" s="207"/>
      <c r="AT255" s="208" t="s">
        <v>154</v>
      </c>
      <c r="AU255" s="208" t="s">
        <v>74</v>
      </c>
      <c r="AV255" s="13" t="s">
        <v>74</v>
      </c>
      <c r="AW255" s="13" t="s">
        <v>31</v>
      </c>
      <c r="AX255" s="13" t="s">
        <v>69</v>
      </c>
      <c r="AY255" s="208" t="s">
        <v>144</v>
      </c>
    </row>
    <row r="256" spans="1:65" s="13" customFormat="1" ht="10.199999999999999">
      <c r="B256" s="198"/>
      <c r="C256" s="199"/>
      <c r="D256" s="200" t="s">
        <v>154</v>
      </c>
      <c r="E256" s="201" t="s">
        <v>19</v>
      </c>
      <c r="F256" s="202" t="s">
        <v>4957</v>
      </c>
      <c r="G256" s="199"/>
      <c r="H256" s="201" t="s">
        <v>19</v>
      </c>
      <c r="I256" s="203"/>
      <c r="J256" s="199"/>
      <c r="K256" s="199"/>
      <c r="L256" s="204"/>
      <c r="M256" s="205"/>
      <c r="N256" s="206"/>
      <c r="O256" s="206"/>
      <c r="P256" s="206"/>
      <c r="Q256" s="206"/>
      <c r="R256" s="206"/>
      <c r="S256" s="206"/>
      <c r="T256" s="207"/>
      <c r="AT256" s="208" t="s">
        <v>154</v>
      </c>
      <c r="AU256" s="208" t="s">
        <v>74</v>
      </c>
      <c r="AV256" s="13" t="s">
        <v>74</v>
      </c>
      <c r="AW256" s="13" t="s">
        <v>31</v>
      </c>
      <c r="AX256" s="13" t="s">
        <v>69</v>
      </c>
      <c r="AY256" s="208" t="s">
        <v>144</v>
      </c>
    </row>
    <row r="257" spans="1:65" s="13" customFormat="1" ht="10.199999999999999">
      <c r="B257" s="198"/>
      <c r="C257" s="199"/>
      <c r="D257" s="200" t="s">
        <v>154</v>
      </c>
      <c r="E257" s="201" t="s">
        <v>19</v>
      </c>
      <c r="F257" s="202" t="s">
        <v>5042</v>
      </c>
      <c r="G257" s="199"/>
      <c r="H257" s="201" t="s">
        <v>19</v>
      </c>
      <c r="I257" s="203"/>
      <c r="J257" s="199"/>
      <c r="K257" s="199"/>
      <c r="L257" s="204"/>
      <c r="M257" s="205"/>
      <c r="N257" s="206"/>
      <c r="O257" s="206"/>
      <c r="P257" s="206"/>
      <c r="Q257" s="206"/>
      <c r="R257" s="206"/>
      <c r="S257" s="206"/>
      <c r="T257" s="207"/>
      <c r="AT257" s="208" t="s">
        <v>154</v>
      </c>
      <c r="AU257" s="208" t="s">
        <v>74</v>
      </c>
      <c r="AV257" s="13" t="s">
        <v>74</v>
      </c>
      <c r="AW257" s="13" t="s">
        <v>31</v>
      </c>
      <c r="AX257" s="13" t="s">
        <v>69</v>
      </c>
      <c r="AY257" s="208" t="s">
        <v>144</v>
      </c>
    </row>
    <row r="258" spans="1:65" s="13" customFormat="1" ht="10.199999999999999">
      <c r="B258" s="198"/>
      <c r="C258" s="199"/>
      <c r="D258" s="200" t="s">
        <v>154</v>
      </c>
      <c r="E258" s="201" t="s">
        <v>19</v>
      </c>
      <c r="F258" s="202" t="s">
        <v>5043</v>
      </c>
      <c r="G258" s="199"/>
      <c r="H258" s="201" t="s">
        <v>19</v>
      </c>
      <c r="I258" s="203"/>
      <c r="J258" s="199"/>
      <c r="K258" s="199"/>
      <c r="L258" s="204"/>
      <c r="M258" s="205"/>
      <c r="N258" s="206"/>
      <c r="O258" s="206"/>
      <c r="P258" s="206"/>
      <c r="Q258" s="206"/>
      <c r="R258" s="206"/>
      <c r="S258" s="206"/>
      <c r="T258" s="207"/>
      <c r="AT258" s="208" t="s">
        <v>154</v>
      </c>
      <c r="AU258" s="208" t="s">
        <v>74</v>
      </c>
      <c r="AV258" s="13" t="s">
        <v>74</v>
      </c>
      <c r="AW258" s="13" t="s">
        <v>31</v>
      </c>
      <c r="AX258" s="13" t="s">
        <v>69</v>
      </c>
      <c r="AY258" s="208" t="s">
        <v>144</v>
      </c>
    </row>
    <row r="259" spans="1:65" s="14" customFormat="1" ht="10.199999999999999">
      <c r="B259" s="209"/>
      <c r="C259" s="210"/>
      <c r="D259" s="200" t="s">
        <v>154</v>
      </c>
      <c r="E259" s="211" t="s">
        <v>19</v>
      </c>
      <c r="F259" s="212" t="s">
        <v>74</v>
      </c>
      <c r="G259" s="210"/>
      <c r="H259" s="213">
        <v>1</v>
      </c>
      <c r="I259" s="214"/>
      <c r="J259" s="210"/>
      <c r="K259" s="210"/>
      <c r="L259" s="215"/>
      <c r="M259" s="216"/>
      <c r="N259" s="217"/>
      <c r="O259" s="217"/>
      <c r="P259" s="217"/>
      <c r="Q259" s="217"/>
      <c r="R259" s="217"/>
      <c r="S259" s="217"/>
      <c r="T259" s="218"/>
      <c r="AT259" s="219" t="s">
        <v>154</v>
      </c>
      <c r="AU259" s="219" t="s">
        <v>74</v>
      </c>
      <c r="AV259" s="14" t="s">
        <v>78</v>
      </c>
      <c r="AW259" s="14" t="s">
        <v>31</v>
      </c>
      <c r="AX259" s="14" t="s">
        <v>69</v>
      </c>
      <c r="AY259" s="219" t="s">
        <v>144</v>
      </c>
    </row>
    <row r="260" spans="1:65" s="15" customFormat="1" ht="10.199999999999999">
      <c r="B260" s="220"/>
      <c r="C260" s="221"/>
      <c r="D260" s="200" t="s">
        <v>154</v>
      </c>
      <c r="E260" s="222" t="s">
        <v>19</v>
      </c>
      <c r="F260" s="223" t="s">
        <v>158</v>
      </c>
      <c r="G260" s="221"/>
      <c r="H260" s="224">
        <v>1</v>
      </c>
      <c r="I260" s="225"/>
      <c r="J260" s="221"/>
      <c r="K260" s="221"/>
      <c r="L260" s="226"/>
      <c r="M260" s="227"/>
      <c r="N260" s="228"/>
      <c r="O260" s="228"/>
      <c r="P260" s="228"/>
      <c r="Q260" s="228"/>
      <c r="R260" s="228"/>
      <c r="S260" s="228"/>
      <c r="T260" s="229"/>
      <c r="AT260" s="230" t="s">
        <v>154</v>
      </c>
      <c r="AU260" s="230" t="s">
        <v>74</v>
      </c>
      <c r="AV260" s="15" t="s">
        <v>106</v>
      </c>
      <c r="AW260" s="15" t="s">
        <v>31</v>
      </c>
      <c r="AX260" s="15" t="s">
        <v>74</v>
      </c>
      <c r="AY260" s="230" t="s">
        <v>144</v>
      </c>
    </row>
    <row r="261" spans="1:65" s="2" customFormat="1" ht="16.5" customHeight="1">
      <c r="A261" s="36"/>
      <c r="B261" s="37"/>
      <c r="C261" s="180" t="s">
        <v>730</v>
      </c>
      <c r="D261" s="180" t="s">
        <v>146</v>
      </c>
      <c r="E261" s="181" t="s">
        <v>5069</v>
      </c>
      <c r="F261" s="182" t="s">
        <v>5045</v>
      </c>
      <c r="G261" s="183" t="s">
        <v>1922</v>
      </c>
      <c r="H261" s="184">
        <v>2</v>
      </c>
      <c r="I261" s="185"/>
      <c r="J261" s="186">
        <f>ROUND(I261*H261,2)</f>
        <v>0</v>
      </c>
      <c r="K261" s="182" t="s">
        <v>4334</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74</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966</v>
      </c>
    </row>
    <row r="262" spans="1:65" s="14" customFormat="1" ht="10.199999999999999">
      <c r="B262" s="209"/>
      <c r="C262" s="210"/>
      <c r="D262" s="200" t="s">
        <v>154</v>
      </c>
      <c r="E262" s="211" t="s">
        <v>19</v>
      </c>
      <c r="F262" s="212" t="s">
        <v>78</v>
      </c>
      <c r="G262" s="210"/>
      <c r="H262" s="213">
        <v>2</v>
      </c>
      <c r="I262" s="214"/>
      <c r="J262" s="210"/>
      <c r="K262" s="210"/>
      <c r="L262" s="215"/>
      <c r="M262" s="216"/>
      <c r="N262" s="217"/>
      <c r="O262" s="217"/>
      <c r="P262" s="217"/>
      <c r="Q262" s="217"/>
      <c r="R262" s="217"/>
      <c r="S262" s="217"/>
      <c r="T262" s="218"/>
      <c r="AT262" s="219" t="s">
        <v>154</v>
      </c>
      <c r="AU262" s="219" t="s">
        <v>74</v>
      </c>
      <c r="AV262" s="14" t="s">
        <v>78</v>
      </c>
      <c r="AW262" s="14" t="s">
        <v>31</v>
      </c>
      <c r="AX262" s="14" t="s">
        <v>69</v>
      </c>
      <c r="AY262" s="219" t="s">
        <v>144</v>
      </c>
    </row>
    <row r="263" spans="1:65" s="15" customFormat="1" ht="10.199999999999999">
      <c r="B263" s="220"/>
      <c r="C263" s="221"/>
      <c r="D263" s="200" t="s">
        <v>154</v>
      </c>
      <c r="E263" s="222" t="s">
        <v>19</v>
      </c>
      <c r="F263" s="223" t="s">
        <v>158</v>
      </c>
      <c r="G263" s="221"/>
      <c r="H263" s="224">
        <v>2</v>
      </c>
      <c r="I263" s="225"/>
      <c r="J263" s="221"/>
      <c r="K263" s="221"/>
      <c r="L263" s="226"/>
      <c r="M263" s="227"/>
      <c r="N263" s="228"/>
      <c r="O263" s="228"/>
      <c r="P263" s="228"/>
      <c r="Q263" s="228"/>
      <c r="R263" s="228"/>
      <c r="S263" s="228"/>
      <c r="T263" s="229"/>
      <c r="AT263" s="230" t="s">
        <v>154</v>
      </c>
      <c r="AU263" s="230" t="s">
        <v>74</v>
      </c>
      <c r="AV263" s="15" t="s">
        <v>106</v>
      </c>
      <c r="AW263" s="15" t="s">
        <v>31</v>
      </c>
      <c r="AX263" s="15" t="s">
        <v>74</v>
      </c>
      <c r="AY263" s="230" t="s">
        <v>144</v>
      </c>
    </row>
    <row r="264" spans="1:65" s="2" customFormat="1" ht="16.5" customHeight="1">
      <c r="A264" s="36"/>
      <c r="B264" s="37"/>
      <c r="C264" s="180" t="s">
        <v>744</v>
      </c>
      <c r="D264" s="180" t="s">
        <v>146</v>
      </c>
      <c r="E264" s="181" t="s">
        <v>5070</v>
      </c>
      <c r="F264" s="182" t="s">
        <v>5047</v>
      </c>
      <c r="G264" s="183" t="s">
        <v>1922</v>
      </c>
      <c r="H264" s="184">
        <v>1</v>
      </c>
      <c r="I264" s="185"/>
      <c r="J264" s="186">
        <f>ROUND(I264*H264,2)</f>
        <v>0</v>
      </c>
      <c r="K264" s="182" t="s">
        <v>4334</v>
      </c>
      <c r="L264" s="41"/>
      <c r="M264" s="187" t="s">
        <v>19</v>
      </c>
      <c r="N264" s="188" t="s">
        <v>40</v>
      </c>
      <c r="O264" s="66"/>
      <c r="P264" s="189">
        <f>O264*H264</f>
        <v>0</v>
      </c>
      <c r="Q264" s="189">
        <v>0</v>
      </c>
      <c r="R264" s="189">
        <f>Q264*H264</f>
        <v>0</v>
      </c>
      <c r="S264" s="189">
        <v>0</v>
      </c>
      <c r="T264" s="190">
        <f>S264*H264</f>
        <v>0</v>
      </c>
      <c r="U264" s="36"/>
      <c r="V264" s="36"/>
      <c r="W264" s="36"/>
      <c r="X264" s="36"/>
      <c r="Y264" s="36"/>
      <c r="Z264" s="36"/>
      <c r="AA264" s="36"/>
      <c r="AB264" s="36"/>
      <c r="AC264" s="36"/>
      <c r="AD264" s="36"/>
      <c r="AE264" s="36"/>
      <c r="AR264" s="191" t="s">
        <v>106</v>
      </c>
      <c r="AT264" s="191" t="s">
        <v>146</v>
      </c>
      <c r="AU264" s="191" t="s">
        <v>74</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980</v>
      </c>
    </row>
    <row r="265" spans="1:65" s="14" customFormat="1" ht="10.199999999999999">
      <c r="B265" s="209"/>
      <c r="C265" s="210"/>
      <c r="D265" s="200" t="s">
        <v>154</v>
      </c>
      <c r="E265" s="211" t="s">
        <v>19</v>
      </c>
      <c r="F265" s="212" t="s">
        <v>74</v>
      </c>
      <c r="G265" s="210"/>
      <c r="H265" s="213">
        <v>1</v>
      </c>
      <c r="I265" s="214"/>
      <c r="J265" s="210"/>
      <c r="K265" s="210"/>
      <c r="L265" s="215"/>
      <c r="M265" s="216"/>
      <c r="N265" s="217"/>
      <c r="O265" s="217"/>
      <c r="P265" s="217"/>
      <c r="Q265" s="217"/>
      <c r="R265" s="217"/>
      <c r="S265" s="217"/>
      <c r="T265" s="218"/>
      <c r="AT265" s="219" t="s">
        <v>154</v>
      </c>
      <c r="AU265" s="219" t="s">
        <v>74</v>
      </c>
      <c r="AV265" s="14" t="s">
        <v>78</v>
      </c>
      <c r="AW265" s="14" t="s">
        <v>31</v>
      </c>
      <c r="AX265" s="14" t="s">
        <v>69</v>
      </c>
      <c r="AY265" s="219" t="s">
        <v>144</v>
      </c>
    </row>
    <row r="266" spans="1:65" s="15" customFormat="1" ht="10.199999999999999">
      <c r="B266" s="220"/>
      <c r="C266" s="221"/>
      <c r="D266" s="200" t="s">
        <v>154</v>
      </c>
      <c r="E266" s="222" t="s">
        <v>19</v>
      </c>
      <c r="F266" s="223" t="s">
        <v>158</v>
      </c>
      <c r="G266" s="221"/>
      <c r="H266" s="224">
        <v>1</v>
      </c>
      <c r="I266" s="225"/>
      <c r="J266" s="221"/>
      <c r="K266" s="221"/>
      <c r="L266" s="226"/>
      <c r="M266" s="227"/>
      <c r="N266" s="228"/>
      <c r="O266" s="228"/>
      <c r="P266" s="228"/>
      <c r="Q266" s="228"/>
      <c r="R266" s="228"/>
      <c r="S266" s="228"/>
      <c r="T266" s="229"/>
      <c r="AT266" s="230" t="s">
        <v>154</v>
      </c>
      <c r="AU266" s="230" t="s">
        <v>74</v>
      </c>
      <c r="AV266" s="15" t="s">
        <v>106</v>
      </c>
      <c r="AW266" s="15" t="s">
        <v>31</v>
      </c>
      <c r="AX266" s="15" t="s">
        <v>74</v>
      </c>
      <c r="AY266" s="230" t="s">
        <v>144</v>
      </c>
    </row>
    <row r="267" spans="1:65" s="2" customFormat="1" ht="16.5" customHeight="1">
      <c r="A267" s="36"/>
      <c r="B267" s="37"/>
      <c r="C267" s="180" t="s">
        <v>766</v>
      </c>
      <c r="D267" s="180" t="s">
        <v>146</v>
      </c>
      <c r="E267" s="181" t="s">
        <v>5071</v>
      </c>
      <c r="F267" s="182" t="s">
        <v>5049</v>
      </c>
      <c r="G267" s="183" t="s">
        <v>1922</v>
      </c>
      <c r="H267" s="184">
        <v>1</v>
      </c>
      <c r="I267" s="185"/>
      <c r="J267" s="186">
        <f>ROUND(I267*H267,2)</f>
        <v>0</v>
      </c>
      <c r="K267" s="182" t="s">
        <v>4334</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990</v>
      </c>
    </row>
    <row r="268" spans="1:65" s="14" customFormat="1" ht="10.199999999999999">
      <c r="B268" s="209"/>
      <c r="C268" s="210"/>
      <c r="D268" s="200" t="s">
        <v>154</v>
      </c>
      <c r="E268" s="211" t="s">
        <v>19</v>
      </c>
      <c r="F268" s="212" t="s">
        <v>74</v>
      </c>
      <c r="G268" s="210"/>
      <c r="H268" s="213">
        <v>1</v>
      </c>
      <c r="I268" s="214"/>
      <c r="J268" s="210"/>
      <c r="K268" s="210"/>
      <c r="L268" s="215"/>
      <c r="M268" s="216"/>
      <c r="N268" s="217"/>
      <c r="O268" s="217"/>
      <c r="P268" s="217"/>
      <c r="Q268" s="217"/>
      <c r="R268" s="217"/>
      <c r="S268" s="217"/>
      <c r="T268" s="218"/>
      <c r="AT268" s="219" t="s">
        <v>154</v>
      </c>
      <c r="AU268" s="219" t="s">
        <v>74</v>
      </c>
      <c r="AV268" s="14" t="s">
        <v>78</v>
      </c>
      <c r="AW268" s="14" t="s">
        <v>31</v>
      </c>
      <c r="AX268" s="14" t="s">
        <v>69</v>
      </c>
      <c r="AY268" s="219" t="s">
        <v>144</v>
      </c>
    </row>
    <row r="269" spans="1:65" s="15" customFormat="1" ht="10.199999999999999">
      <c r="B269" s="220"/>
      <c r="C269" s="221"/>
      <c r="D269" s="200" t="s">
        <v>154</v>
      </c>
      <c r="E269" s="222" t="s">
        <v>19</v>
      </c>
      <c r="F269" s="223" t="s">
        <v>158</v>
      </c>
      <c r="G269" s="221"/>
      <c r="H269" s="224">
        <v>1</v>
      </c>
      <c r="I269" s="225"/>
      <c r="J269" s="221"/>
      <c r="K269" s="221"/>
      <c r="L269" s="226"/>
      <c r="M269" s="227"/>
      <c r="N269" s="228"/>
      <c r="O269" s="228"/>
      <c r="P269" s="228"/>
      <c r="Q269" s="228"/>
      <c r="R269" s="228"/>
      <c r="S269" s="228"/>
      <c r="T269" s="229"/>
      <c r="AT269" s="230" t="s">
        <v>154</v>
      </c>
      <c r="AU269" s="230" t="s">
        <v>74</v>
      </c>
      <c r="AV269" s="15" t="s">
        <v>106</v>
      </c>
      <c r="AW269" s="15" t="s">
        <v>31</v>
      </c>
      <c r="AX269" s="15" t="s">
        <v>74</v>
      </c>
      <c r="AY269" s="230" t="s">
        <v>144</v>
      </c>
    </row>
    <row r="270" spans="1:65" s="2" customFormat="1" ht="16.5" customHeight="1">
      <c r="A270" s="36"/>
      <c r="B270" s="37"/>
      <c r="C270" s="180" t="s">
        <v>775</v>
      </c>
      <c r="D270" s="180" t="s">
        <v>146</v>
      </c>
      <c r="E270" s="181" t="s">
        <v>5072</v>
      </c>
      <c r="F270" s="182" t="s">
        <v>5051</v>
      </c>
      <c r="G270" s="183" t="s">
        <v>250</v>
      </c>
      <c r="H270" s="184">
        <v>1</v>
      </c>
      <c r="I270" s="185"/>
      <c r="J270" s="186">
        <f>ROUND(I270*H270,2)</f>
        <v>0</v>
      </c>
      <c r="K270" s="182" t="s">
        <v>4334</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1005</v>
      </c>
    </row>
    <row r="271" spans="1:65" s="14" customFormat="1" ht="10.199999999999999">
      <c r="B271" s="209"/>
      <c r="C271" s="210"/>
      <c r="D271" s="200" t="s">
        <v>154</v>
      </c>
      <c r="E271" s="211" t="s">
        <v>19</v>
      </c>
      <c r="F271" s="212" t="s">
        <v>74</v>
      </c>
      <c r="G271" s="210"/>
      <c r="H271" s="213">
        <v>1</v>
      </c>
      <c r="I271" s="214"/>
      <c r="J271" s="210"/>
      <c r="K271" s="210"/>
      <c r="L271" s="215"/>
      <c r="M271" s="216"/>
      <c r="N271" s="217"/>
      <c r="O271" s="217"/>
      <c r="P271" s="217"/>
      <c r="Q271" s="217"/>
      <c r="R271" s="217"/>
      <c r="S271" s="217"/>
      <c r="T271" s="218"/>
      <c r="AT271" s="219" t="s">
        <v>154</v>
      </c>
      <c r="AU271" s="219" t="s">
        <v>74</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1</v>
      </c>
      <c r="I272" s="225"/>
      <c r="J272" s="221"/>
      <c r="K272" s="221"/>
      <c r="L272" s="226"/>
      <c r="M272" s="227"/>
      <c r="N272" s="228"/>
      <c r="O272" s="228"/>
      <c r="P272" s="228"/>
      <c r="Q272" s="228"/>
      <c r="R272" s="228"/>
      <c r="S272" s="228"/>
      <c r="T272" s="229"/>
      <c r="AT272" s="230" t="s">
        <v>154</v>
      </c>
      <c r="AU272" s="230" t="s">
        <v>74</v>
      </c>
      <c r="AV272" s="15" t="s">
        <v>106</v>
      </c>
      <c r="AW272" s="15" t="s">
        <v>31</v>
      </c>
      <c r="AX272" s="15" t="s">
        <v>74</v>
      </c>
      <c r="AY272" s="230" t="s">
        <v>144</v>
      </c>
    </row>
    <row r="273" spans="1:65" s="2" customFormat="1" ht="16.5" customHeight="1">
      <c r="A273" s="36"/>
      <c r="B273" s="37"/>
      <c r="C273" s="180" t="s">
        <v>792</v>
      </c>
      <c r="D273" s="180" t="s">
        <v>146</v>
      </c>
      <c r="E273" s="181" t="s">
        <v>5073</v>
      </c>
      <c r="F273" s="182" t="s">
        <v>5053</v>
      </c>
      <c r="G273" s="183" t="s">
        <v>250</v>
      </c>
      <c r="H273" s="184">
        <v>9</v>
      </c>
      <c r="I273" s="185"/>
      <c r="J273" s="186">
        <f>ROUND(I273*H273,2)</f>
        <v>0</v>
      </c>
      <c r="K273" s="182" t="s">
        <v>4334</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74</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5074</v>
      </c>
    </row>
    <row r="274" spans="1:65" s="14" customFormat="1" ht="10.199999999999999">
      <c r="B274" s="209"/>
      <c r="C274" s="210"/>
      <c r="D274" s="200" t="s">
        <v>154</v>
      </c>
      <c r="E274" s="211" t="s">
        <v>19</v>
      </c>
      <c r="F274" s="212" t="s">
        <v>112</v>
      </c>
      <c r="G274" s="210"/>
      <c r="H274" s="213">
        <v>9</v>
      </c>
      <c r="I274" s="214"/>
      <c r="J274" s="210"/>
      <c r="K274" s="210"/>
      <c r="L274" s="215"/>
      <c r="M274" s="216"/>
      <c r="N274" s="217"/>
      <c r="O274" s="217"/>
      <c r="P274" s="217"/>
      <c r="Q274" s="217"/>
      <c r="R274" s="217"/>
      <c r="S274" s="217"/>
      <c r="T274" s="218"/>
      <c r="AT274" s="219" t="s">
        <v>154</v>
      </c>
      <c r="AU274" s="219" t="s">
        <v>74</v>
      </c>
      <c r="AV274" s="14" t="s">
        <v>78</v>
      </c>
      <c r="AW274" s="14" t="s">
        <v>31</v>
      </c>
      <c r="AX274" s="14" t="s">
        <v>69</v>
      </c>
      <c r="AY274" s="219" t="s">
        <v>144</v>
      </c>
    </row>
    <row r="275" spans="1:65" s="15" customFormat="1" ht="10.199999999999999">
      <c r="B275" s="220"/>
      <c r="C275" s="221"/>
      <c r="D275" s="200" t="s">
        <v>154</v>
      </c>
      <c r="E275" s="222" t="s">
        <v>19</v>
      </c>
      <c r="F275" s="223" t="s">
        <v>158</v>
      </c>
      <c r="G275" s="221"/>
      <c r="H275" s="224">
        <v>9</v>
      </c>
      <c r="I275" s="225"/>
      <c r="J275" s="221"/>
      <c r="K275" s="221"/>
      <c r="L275" s="226"/>
      <c r="M275" s="227"/>
      <c r="N275" s="228"/>
      <c r="O275" s="228"/>
      <c r="P275" s="228"/>
      <c r="Q275" s="228"/>
      <c r="R275" s="228"/>
      <c r="S275" s="228"/>
      <c r="T275" s="229"/>
      <c r="AT275" s="230" t="s">
        <v>154</v>
      </c>
      <c r="AU275" s="230" t="s">
        <v>74</v>
      </c>
      <c r="AV275" s="15" t="s">
        <v>106</v>
      </c>
      <c r="AW275" s="15" t="s">
        <v>31</v>
      </c>
      <c r="AX275" s="15" t="s">
        <v>74</v>
      </c>
      <c r="AY275" s="230" t="s">
        <v>144</v>
      </c>
    </row>
    <row r="276" spans="1:65" s="2" customFormat="1" ht="24.9" customHeight="1">
      <c r="A276" s="36"/>
      <c r="B276" s="37"/>
      <c r="C276" s="180" t="s">
        <v>803</v>
      </c>
      <c r="D276" s="180" t="s">
        <v>146</v>
      </c>
      <c r="E276" s="181" t="s">
        <v>5075</v>
      </c>
      <c r="F276" s="182" t="s">
        <v>5076</v>
      </c>
      <c r="G276" s="183" t="s">
        <v>1922</v>
      </c>
      <c r="H276" s="184">
        <v>3</v>
      </c>
      <c r="I276" s="185"/>
      <c r="J276" s="186">
        <f>ROUND(I276*H276,2)</f>
        <v>0</v>
      </c>
      <c r="K276" s="182" t="s">
        <v>4334</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74</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1017</v>
      </c>
    </row>
    <row r="277" spans="1:65" s="14" customFormat="1" ht="10.199999999999999">
      <c r="B277" s="209"/>
      <c r="C277" s="210"/>
      <c r="D277" s="200" t="s">
        <v>154</v>
      </c>
      <c r="E277" s="211" t="s">
        <v>19</v>
      </c>
      <c r="F277" s="212" t="s">
        <v>103</v>
      </c>
      <c r="G277" s="210"/>
      <c r="H277" s="213">
        <v>3</v>
      </c>
      <c r="I277" s="214"/>
      <c r="J277" s="210"/>
      <c r="K277" s="210"/>
      <c r="L277" s="215"/>
      <c r="M277" s="216"/>
      <c r="N277" s="217"/>
      <c r="O277" s="217"/>
      <c r="P277" s="217"/>
      <c r="Q277" s="217"/>
      <c r="R277" s="217"/>
      <c r="S277" s="217"/>
      <c r="T277" s="218"/>
      <c r="AT277" s="219" t="s">
        <v>154</v>
      </c>
      <c r="AU277" s="219" t="s">
        <v>74</v>
      </c>
      <c r="AV277" s="14" t="s">
        <v>78</v>
      </c>
      <c r="AW277" s="14" t="s">
        <v>31</v>
      </c>
      <c r="AX277" s="14" t="s">
        <v>69</v>
      </c>
      <c r="AY277" s="219" t="s">
        <v>144</v>
      </c>
    </row>
    <row r="278" spans="1:65" s="15" customFormat="1" ht="10.199999999999999">
      <c r="B278" s="220"/>
      <c r="C278" s="221"/>
      <c r="D278" s="200" t="s">
        <v>154</v>
      </c>
      <c r="E278" s="222" t="s">
        <v>19</v>
      </c>
      <c r="F278" s="223" t="s">
        <v>158</v>
      </c>
      <c r="G278" s="221"/>
      <c r="H278" s="224">
        <v>3</v>
      </c>
      <c r="I278" s="225"/>
      <c r="J278" s="221"/>
      <c r="K278" s="221"/>
      <c r="L278" s="226"/>
      <c r="M278" s="227"/>
      <c r="N278" s="228"/>
      <c r="O278" s="228"/>
      <c r="P278" s="228"/>
      <c r="Q278" s="228"/>
      <c r="R278" s="228"/>
      <c r="S278" s="228"/>
      <c r="T278" s="229"/>
      <c r="AT278" s="230" t="s">
        <v>154</v>
      </c>
      <c r="AU278" s="230" t="s">
        <v>74</v>
      </c>
      <c r="AV278" s="15" t="s">
        <v>106</v>
      </c>
      <c r="AW278" s="15" t="s">
        <v>31</v>
      </c>
      <c r="AX278" s="15" t="s">
        <v>74</v>
      </c>
      <c r="AY278" s="230" t="s">
        <v>144</v>
      </c>
    </row>
    <row r="279" spans="1:65" s="2" customFormat="1" ht="16.5" customHeight="1">
      <c r="A279" s="36"/>
      <c r="B279" s="37"/>
      <c r="C279" s="180" t="s">
        <v>816</v>
      </c>
      <c r="D279" s="180" t="s">
        <v>146</v>
      </c>
      <c r="E279" s="181" t="s">
        <v>5077</v>
      </c>
      <c r="F279" s="182" t="s">
        <v>4986</v>
      </c>
      <c r="G279" s="183" t="s">
        <v>1922</v>
      </c>
      <c r="H279" s="184">
        <v>1</v>
      </c>
      <c r="I279" s="185"/>
      <c r="J279" s="186">
        <f>ROUND(I279*H279,2)</f>
        <v>0</v>
      </c>
      <c r="K279" s="182" t="s">
        <v>4334</v>
      </c>
      <c r="L279" s="41"/>
      <c r="M279" s="187" t="s">
        <v>19</v>
      </c>
      <c r="N279" s="188" t="s">
        <v>40</v>
      </c>
      <c r="O279" s="66"/>
      <c r="P279" s="189">
        <f>O279*H279</f>
        <v>0</v>
      </c>
      <c r="Q279" s="189">
        <v>0</v>
      </c>
      <c r="R279" s="189">
        <f>Q279*H279</f>
        <v>0</v>
      </c>
      <c r="S279" s="189">
        <v>0</v>
      </c>
      <c r="T279" s="190">
        <f>S279*H279</f>
        <v>0</v>
      </c>
      <c r="U279" s="36"/>
      <c r="V279" s="36"/>
      <c r="W279" s="36"/>
      <c r="X279" s="36"/>
      <c r="Y279" s="36"/>
      <c r="Z279" s="36"/>
      <c r="AA279" s="36"/>
      <c r="AB279" s="36"/>
      <c r="AC279" s="36"/>
      <c r="AD279" s="36"/>
      <c r="AE279" s="36"/>
      <c r="AR279" s="191" t="s">
        <v>106</v>
      </c>
      <c r="AT279" s="191" t="s">
        <v>146</v>
      </c>
      <c r="AU279" s="191" t="s">
        <v>74</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106</v>
      </c>
      <c r="BM279" s="191" t="s">
        <v>1029</v>
      </c>
    </row>
    <row r="280" spans="1:65" s="14" customFormat="1" ht="10.199999999999999">
      <c r="B280" s="209"/>
      <c r="C280" s="210"/>
      <c r="D280" s="200" t="s">
        <v>154</v>
      </c>
      <c r="E280" s="211" t="s">
        <v>19</v>
      </c>
      <c r="F280" s="212" t="s">
        <v>74</v>
      </c>
      <c r="G280" s="210"/>
      <c r="H280" s="213">
        <v>1</v>
      </c>
      <c r="I280" s="214"/>
      <c r="J280" s="210"/>
      <c r="K280" s="210"/>
      <c r="L280" s="215"/>
      <c r="M280" s="216"/>
      <c r="N280" s="217"/>
      <c r="O280" s="217"/>
      <c r="P280" s="217"/>
      <c r="Q280" s="217"/>
      <c r="R280" s="217"/>
      <c r="S280" s="217"/>
      <c r="T280" s="218"/>
      <c r="AT280" s="219" t="s">
        <v>154</v>
      </c>
      <c r="AU280" s="219" t="s">
        <v>74</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1</v>
      </c>
      <c r="I281" s="225"/>
      <c r="J281" s="221"/>
      <c r="K281" s="221"/>
      <c r="L281" s="226"/>
      <c r="M281" s="227"/>
      <c r="N281" s="228"/>
      <c r="O281" s="228"/>
      <c r="P281" s="228"/>
      <c r="Q281" s="228"/>
      <c r="R281" s="228"/>
      <c r="S281" s="228"/>
      <c r="T281" s="229"/>
      <c r="AT281" s="230" t="s">
        <v>154</v>
      </c>
      <c r="AU281" s="230" t="s">
        <v>74</v>
      </c>
      <c r="AV281" s="15" t="s">
        <v>106</v>
      </c>
      <c r="AW281" s="15" t="s">
        <v>31</v>
      </c>
      <c r="AX281" s="15" t="s">
        <v>74</v>
      </c>
      <c r="AY281" s="230" t="s">
        <v>144</v>
      </c>
    </row>
    <row r="282" spans="1:65" s="2" customFormat="1" ht="16.5" customHeight="1">
      <c r="A282" s="36"/>
      <c r="B282" s="37"/>
      <c r="C282" s="180" t="s">
        <v>822</v>
      </c>
      <c r="D282" s="180" t="s">
        <v>146</v>
      </c>
      <c r="E282" s="181" t="s">
        <v>5078</v>
      </c>
      <c r="F282" s="182" t="s">
        <v>5079</v>
      </c>
      <c r="G282" s="183" t="s">
        <v>1922</v>
      </c>
      <c r="H282" s="184">
        <v>4</v>
      </c>
      <c r="I282" s="185"/>
      <c r="J282" s="186">
        <f>ROUND(I282*H282,2)</f>
        <v>0</v>
      </c>
      <c r="K282" s="182" t="s">
        <v>4334</v>
      </c>
      <c r="L282" s="41"/>
      <c r="M282" s="187" t="s">
        <v>19</v>
      </c>
      <c r="N282" s="188" t="s">
        <v>40</v>
      </c>
      <c r="O282" s="66"/>
      <c r="P282" s="189">
        <f>O282*H282</f>
        <v>0</v>
      </c>
      <c r="Q282" s="189">
        <v>0</v>
      </c>
      <c r="R282" s="189">
        <f>Q282*H282</f>
        <v>0</v>
      </c>
      <c r="S282" s="189">
        <v>0</v>
      </c>
      <c r="T282" s="190">
        <f>S282*H282</f>
        <v>0</v>
      </c>
      <c r="U282" s="36"/>
      <c r="V282" s="36"/>
      <c r="W282" s="36"/>
      <c r="X282" s="36"/>
      <c r="Y282" s="36"/>
      <c r="Z282" s="36"/>
      <c r="AA282" s="36"/>
      <c r="AB282" s="36"/>
      <c r="AC282" s="36"/>
      <c r="AD282" s="36"/>
      <c r="AE282" s="36"/>
      <c r="AR282" s="191" t="s">
        <v>106</v>
      </c>
      <c r="AT282" s="191" t="s">
        <v>146</v>
      </c>
      <c r="AU282" s="191" t="s">
        <v>74</v>
      </c>
      <c r="AY282" s="19" t="s">
        <v>144</v>
      </c>
      <c r="BE282" s="192">
        <f>IF(N282="základní",J282,0)</f>
        <v>0</v>
      </c>
      <c r="BF282" s="192">
        <f>IF(N282="snížená",J282,0)</f>
        <v>0</v>
      </c>
      <c r="BG282" s="192">
        <f>IF(N282="zákl. přenesená",J282,0)</f>
        <v>0</v>
      </c>
      <c r="BH282" s="192">
        <f>IF(N282="sníž. přenesená",J282,0)</f>
        <v>0</v>
      </c>
      <c r="BI282" s="192">
        <f>IF(N282="nulová",J282,0)</f>
        <v>0</v>
      </c>
      <c r="BJ282" s="19" t="s">
        <v>74</v>
      </c>
      <c r="BK282" s="192">
        <f>ROUND(I282*H282,2)</f>
        <v>0</v>
      </c>
      <c r="BL282" s="19" t="s">
        <v>106</v>
      </c>
      <c r="BM282" s="191" t="s">
        <v>1041</v>
      </c>
    </row>
    <row r="283" spans="1:65" s="2" customFormat="1" ht="19.2">
      <c r="A283" s="36"/>
      <c r="B283" s="37"/>
      <c r="C283" s="38"/>
      <c r="D283" s="200" t="s">
        <v>4335</v>
      </c>
      <c r="E283" s="38"/>
      <c r="F283" s="261" t="s">
        <v>5080</v>
      </c>
      <c r="G283" s="38"/>
      <c r="H283" s="38"/>
      <c r="I283" s="195"/>
      <c r="J283" s="38"/>
      <c r="K283" s="38"/>
      <c r="L283" s="41"/>
      <c r="M283" s="196"/>
      <c r="N283" s="197"/>
      <c r="O283" s="66"/>
      <c r="P283" s="66"/>
      <c r="Q283" s="66"/>
      <c r="R283" s="66"/>
      <c r="S283" s="66"/>
      <c r="T283" s="67"/>
      <c r="U283" s="36"/>
      <c r="V283" s="36"/>
      <c r="W283" s="36"/>
      <c r="X283" s="36"/>
      <c r="Y283" s="36"/>
      <c r="Z283" s="36"/>
      <c r="AA283" s="36"/>
      <c r="AB283" s="36"/>
      <c r="AC283" s="36"/>
      <c r="AD283" s="36"/>
      <c r="AE283" s="36"/>
      <c r="AT283" s="19" t="s">
        <v>4335</v>
      </c>
      <c r="AU283" s="19" t="s">
        <v>74</v>
      </c>
    </row>
    <row r="284" spans="1:65" s="14" customFormat="1" ht="10.199999999999999">
      <c r="B284" s="209"/>
      <c r="C284" s="210"/>
      <c r="D284" s="200" t="s">
        <v>154</v>
      </c>
      <c r="E284" s="211" t="s">
        <v>19</v>
      </c>
      <c r="F284" s="212" t="s">
        <v>106</v>
      </c>
      <c r="G284" s="210"/>
      <c r="H284" s="213">
        <v>4</v>
      </c>
      <c r="I284" s="214"/>
      <c r="J284" s="210"/>
      <c r="K284" s="210"/>
      <c r="L284" s="215"/>
      <c r="M284" s="216"/>
      <c r="N284" s="217"/>
      <c r="O284" s="217"/>
      <c r="P284" s="217"/>
      <c r="Q284" s="217"/>
      <c r="R284" s="217"/>
      <c r="S284" s="217"/>
      <c r="T284" s="218"/>
      <c r="AT284" s="219" t="s">
        <v>154</v>
      </c>
      <c r="AU284" s="219" t="s">
        <v>74</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4</v>
      </c>
      <c r="I285" s="225"/>
      <c r="J285" s="221"/>
      <c r="K285" s="221"/>
      <c r="L285" s="226"/>
      <c r="M285" s="227"/>
      <c r="N285" s="228"/>
      <c r="O285" s="228"/>
      <c r="P285" s="228"/>
      <c r="Q285" s="228"/>
      <c r="R285" s="228"/>
      <c r="S285" s="228"/>
      <c r="T285" s="229"/>
      <c r="AT285" s="230" t="s">
        <v>154</v>
      </c>
      <c r="AU285" s="230" t="s">
        <v>74</v>
      </c>
      <c r="AV285" s="15" t="s">
        <v>106</v>
      </c>
      <c r="AW285" s="15" t="s">
        <v>31</v>
      </c>
      <c r="AX285" s="15" t="s">
        <v>74</v>
      </c>
      <c r="AY285" s="230" t="s">
        <v>144</v>
      </c>
    </row>
    <row r="286" spans="1:65" s="2" customFormat="1" ht="16.5" customHeight="1">
      <c r="A286" s="36"/>
      <c r="B286" s="37"/>
      <c r="C286" s="180" t="s">
        <v>828</v>
      </c>
      <c r="D286" s="180" t="s">
        <v>146</v>
      </c>
      <c r="E286" s="181" t="s">
        <v>5081</v>
      </c>
      <c r="F286" s="182" t="s">
        <v>5035</v>
      </c>
      <c r="G286" s="183" t="s">
        <v>418</v>
      </c>
      <c r="H286" s="184">
        <v>2</v>
      </c>
      <c r="I286" s="185"/>
      <c r="J286" s="186">
        <f>ROUND(I286*H286,2)</f>
        <v>0</v>
      </c>
      <c r="K286" s="182" t="s">
        <v>4334</v>
      </c>
      <c r="L286" s="41"/>
      <c r="M286" s="187" t="s">
        <v>19</v>
      </c>
      <c r="N286" s="188" t="s">
        <v>40</v>
      </c>
      <c r="O286" s="66"/>
      <c r="P286" s="189">
        <f>O286*H286</f>
        <v>0</v>
      </c>
      <c r="Q286" s="189">
        <v>0</v>
      </c>
      <c r="R286" s="189">
        <f>Q286*H286</f>
        <v>0</v>
      </c>
      <c r="S286" s="189">
        <v>0</v>
      </c>
      <c r="T286" s="190">
        <f>S286*H286</f>
        <v>0</v>
      </c>
      <c r="U286" s="36"/>
      <c r="V286" s="36"/>
      <c r="W286" s="36"/>
      <c r="X286" s="36"/>
      <c r="Y286" s="36"/>
      <c r="Z286" s="36"/>
      <c r="AA286" s="36"/>
      <c r="AB286" s="36"/>
      <c r="AC286" s="36"/>
      <c r="AD286" s="36"/>
      <c r="AE286" s="36"/>
      <c r="AR286" s="191" t="s">
        <v>106</v>
      </c>
      <c r="AT286" s="191" t="s">
        <v>146</v>
      </c>
      <c r="AU286" s="191" t="s">
        <v>74</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106</v>
      </c>
      <c r="BM286" s="191" t="s">
        <v>5082</v>
      </c>
    </row>
    <row r="287" spans="1:65" s="14" customFormat="1" ht="10.199999999999999">
      <c r="B287" s="209"/>
      <c r="C287" s="210"/>
      <c r="D287" s="200" t="s">
        <v>154</v>
      </c>
      <c r="E287" s="211" t="s">
        <v>19</v>
      </c>
      <c r="F287" s="212" t="s">
        <v>78</v>
      </c>
      <c r="G287" s="210"/>
      <c r="H287" s="213">
        <v>2</v>
      </c>
      <c r="I287" s="214"/>
      <c r="J287" s="210"/>
      <c r="K287" s="210"/>
      <c r="L287" s="215"/>
      <c r="M287" s="216"/>
      <c r="N287" s="217"/>
      <c r="O287" s="217"/>
      <c r="P287" s="217"/>
      <c r="Q287" s="217"/>
      <c r="R287" s="217"/>
      <c r="S287" s="217"/>
      <c r="T287" s="218"/>
      <c r="AT287" s="219" t="s">
        <v>154</v>
      </c>
      <c r="AU287" s="219" t="s">
        <v>74</v>
      </c>
      <c r="AV287" s="14" t="s">
        <v>78</v>
      </c>
      <c r="AW287" s="14" t="s">
        <v>31</v>
      </c>
      <c r="AX287" s="14" t="s">
        <v>69</v>
      </c>
      <c r="AY287" s="219" t="s">
        <v>144</v>
      </c>
    </row>
    <row r="288" spans="1:65" s="15" customFormat="1" ht="10.199999999999999">
      <c r="B288" s="220"/>
      <c r="C288" s="221"/>
      <c r="D288" s="200" t="s">
        <v>154</v>
      </c>
      <c r="E288" s="222" t="s">
        <v>19</v>
      </c>
      <c r="F288" s="223" t="s">
        <v>158</v>
      </c>
      <c r="G288" s="221"/>
      <c r="H288" s="224">
        <v>2</v>
      </c>
      <c r="I288" s="225"/>
      <c r="J288" s="221"/>
      <c r="K288" s="221"/>
      <c r="L288" s="226"/>
      <c r="M288" s="227"/>
      <c r="N288" s="228"/>
      <c r="O288" s="228"/>
      <c r="P288" s="228"/>
      <c r="Q288" s="228"/>
      <c r="R288" s="228"/>
      <c r="S288" s="228"/>
      <c r="T288" s="229"/>
      <c r="AT288" s="230" t="s">
        <v>154</v>
      </c>
      <c r="AU288" s="230" t="s">
        <v>74</v>
      </c>
      <c r="AV288" s="15" t="s">
        <v>106</v>
      </c>
      <c r="AW288" s="15" t="s">
        <v>31</v>
      </c>
      <c r="AX288" s="15" t="s">
        <v>74</v>
      </c>
      <c r="AY288" s="230" t="s">
        <v>144</v>
      </c>
    </row>
    <row r="289" spans="1:65" s="12" customFormat="1" ht="25.95" customHeight="1">
      <c r="B289" s="164"/>
      <c r="C289" s="165"/>
      <c r="D289" s="166" t="s">
        <v>68</v>
      </c>
      <c r="E289" s="167" t="s">
        <v>5083</v>
      </c>
      <c r="F289" s="167" t="s">
        <v>5083</v>
      </c>
      <c r="G289" s="165"/>
      <c r="H289" s="165"/>
      <c r="I289" s="168"/>
      <c r="J289" s="169">
        <f>BK289</f>
        <v>0</v>
      </c>
      <c r="K289" s="165"/>
      <c r="L289" s="170"/>
      <c r="M289" s="171"/>
      <c r="N289" s="172"/>
      <c r="O289" s="172"/>
      <c r="P289" s="173">
        <f>SUM(P290:P293)</f>
        <v>0</v>
      </c>
      <c r="Q289" s="172"/>
      <c r="R289" s="173">
        <f>SUM(R290:R293)</f>
        <v>0</v>
      </c>
      <c r="S289" s="172"/>
      <c r="T289" s="174">
        <f>SUM(T290:T293)</f>
        <v>0</v>
      </c>
      <c r="AR289" s="175" t="s">
        <v>74</v>
      </c>
      <c r="AT289" s="176" t="s">
        <v>68</v>
      </c>
      <c r="AU289" s="176" t="s">
        <v>69</v>
      </c>
      <c r="AY289" s="175" t="s">
        <v>144</v>
      </c>
      <c r="BK289" s="177">
        <f>SUM(BK290:BK293)</f>
        <v>0</v>
      </c>
    </row>
    <row r="290" spans="1:65" s="2" customFormat="1" ht="16.5" customHeight="1">
      <c r="A290" s="36"/>
      <c r="B290" s="37"/>
      <c r="C290" s="180" t="s">
        <v>836</v>
      </c>
      <c r="D290" s="180" t="s">
        <v>146</v>
      </c>
      <c r="E290" s="181" t="s">
        <v>5084</v>
      </c>
      <c r="F290" s="182" t="s">
        <v>5085</v>
      </c>
      <c r="G290" s="183" t="s">
        <v>3550</v>
      </c>
      <c r="H290" s="184">
        <v>12</v>
      </c>
      <c r="I290" s="185"/>
      <c r="J290" s="186">
        <f>ROUND(I290*H290,2)</f>
        <v>0</v>
      </c>
      <c r="K290" s="182" t="s">
        <v>4334</v>
      </c>
      <c r="L290" s="41"/>
      <c r="M290" s="187" t="s">
        <v>19</v>
      </c>
      <c r="N290" s="188" t="s">
        <v>40</v>
      </c>
      <c r="O290" s="66"/>
      <c r="P290" s="189">
        <f>O290*H290</f>
        <v>0</v>
      </c>
      <c r="Q290" s="189">
        <v>0</v>
      </c>
      <c r="R290" s="189">
        <f>Q290*H290</f>
        <v>0</v>
      </c>
      <c r="S290" s="189">
        <v>0</v>
      </c>
      <c r="T290" s="190">
        <f>S290*H290</f>
        <v>0</v>
      </c>
      <c r="U290" s="36"/>
      <c r="V290" s="36"/>
      <c r="W290" s="36"/>
      <c r="X290" s="36"/>
      <c r="Y290" s="36"/>
      <c r="Z290" s="36"/>
      <c r="AA290" s="36"/>
      <c r="AB290" s="36"/>
      <c r="AC290" s="36"/>
      <c r="AD290" s="36"/>
      <c r="AE290" s="36"/>
      <c r="AR290" s="191" t="s">
        <v>106</v>
      </c>
      <c r="AT290" s="191" t="s">
        <v>146</v>
      </c>
      <c r="AU290" s="191" t="s">
        <v>74</v>
      </c>
      <c r="AY290" s="19" t="s">
        <v>144</v>
      </c>
      <c r="BE290" s="192">
        <f>IF(N290="základní",J290,0)</f>
        <v>0</v>
      </c>
      <c r="BF290" s="192">
        <f>IF(N290="snížená",J290,0)</f>
        <v>0</v>
      </c>
      <c r="BG290" s="192">
        <f>IF(N290="zákl. přenesená",J290,0)</f>
        <v>0</v>
      </c>
      <c r="BH290" s="192">
        <f>IF(N290="sníž. přenesená",J290,0)</f>
        <v>0</v>
      </c>
      <c r="BI290" s="192">
        <f>IF(N290="nulová",J290,0)</f>
        <v>0</v>
      </c>
      <c r="BJ290" s="19" t="s">
        <v>74</v>
      </c>
      <c r="BK290" s="192">
        <f>ROUND(I290*H290,2)</f>
        <v>0</v>
      </c>
      <c r="BL290" s="19" t="s">
        <v>106</v>
      </c>
      <c r="BM290" s="191" t="s">
        <v>1055</v>
      </c>
    </row>
    <row r="291" spans="1:65" s="2" customFormat="1" ht="16.5" customHeight="1">
      <c r="A291" s="36"/>
      <c r="B291" s="37"/>
      <c r="C291" s="180" t="s">
        <v>843</v>
      </c>
      <c r="D291" s="180" t="s">
        <v>146</v>
      </c>
      <c r="E291" s="181" t="s">
        <v>5086</v>
      </c>
      <c r="F291" s="182" t="s">
        <v>5087</v>
      </c>
      <c r="G291" s="183" t="s">
        <v>184</v>
      </c>
      <c r="H291" s="184">
        <v>2</v>
      </c>
      <c r="I291" s="185"/>
      <c r="J291" s="186">
        <f>ROUND(I291*H291,2)</f>
        <v>0</v>
      </c>
      <c r="K291" s="182" t="s">
        <v>4334</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1073</v>
      </c>
    </row>
    <row r="292" spans="1:65" s="2" customFormat="1" ht="16.5" customHeight="1">
      <c r="A292" s="36"/>
      <c r="B292" s="37"/>
      <c r="C292" s="180" t="s">
        <v>852</v>
      </c>
      <c r="D292" s="180" t="s">
        <v>146</v>
      </c>
      <c r="E292" s="181" t="s">
        <v>5088</v>
      </c>
      <c r="F292" s="182" t="s">
        <v>5089</v>
      </c>
      <c r="G292" s="183" t="s">
        <v>3550</v>
      </c>
      <c r="H292" s="184">
        <v>24</v>
      </c>
      <c r="I292" s="185"/>
      <c r="J292" s="186">
        <f>ROUND(I292*H292,2)</f>
        <v>0</v>
      </c>
      <c r="K292" s="182" t="s">
        <v>4334</v>
      </c>
      <c r="L292" s="41"/>
      <c r="M292" s="187" t="s">
        <v>19</v>
      </c>
      <c r="N292" s="188" t="s">
        <v>40</v>
      </c>
      <c r="O292" s="66"/>
      <c r="P292" s="189">
        <f>O292*H292</f>
        <v>0</v>
      </c>
      <c r="Q292" s="189">
        <v>0</v>
      </c>
      <c r="R292" s="189">
        <f>Q292*H292</f>
        <v>0</v>
      </c>
      <c r="S292" s="189">
        <v>0</v>
      </c>
      <c r="T292" s="190">
        <f>S292*H292</f>
        <v>0</v>
      </c>
      <c r="U292" s="36"/>
      <c r="V292" s="36"/>
      <c r="W292" s="36"/>
      <c r="X292" s="36"/>
      <c r="Y292" s="36"/>
      <c r="Z292" s="36"/>
      <c r="AA292" s="36"/>
      <c r="AB292" s="36"/>
      <c r="AC292" s="36"/>
      <c r="AD292" s="36"/>
      <c r="AE292" s="36"/>
      <c r="AR292" s="191" t="s">
        <v>106</v>
      </c>
      <c r="AT292" s="191" t="s">
        <v>146</v>
      </c>
      <c r="AU292" s="191" t="s">
        <v>74</v>
      </c>
      <c r="AY292" s="19" t="s">
        <v>144</v>
      </c>
      <c r="BE292" s="192">
        <f>IF(N292="základní",J292,0)</f>
        <v>0</v>
      </c>
      <c r="BF292" s="192">
        <f>IF(N292="snížená",J292,0)</f>
        <v>0</v>
      </c>
      <c r="BG292" s="192">
        <f>IF(N292="zákl. přenesená",J292,0)</f>
        <v>0</v>
      </c>
      <c r="BH292" s="192">
        <f>IF(N292="sníž. přenesená",J292,0)</f>
        <v>0</v>
      </c>
      <c r="BI292" s="192">
        <f>IF(N292="nulová",J292,0)</f>
        <v>0</v>
      </c>
      <c r="BJ292" s="19" t="s">
        <v>74</v>
      </c>
      <c r="BK292" s="192">
        <f>ROUND(I292*H292,2)</f>
        <v>0</v>
      </c>
      <c r="BL292" s="19" t="s">
        <v>106</v>
      </c>
      <c r="BM292" s="191" t="s">
        <v>1087</v>
      </c>
    </row>
    <row r="293" spans="1:65" s="2" customFormat="1" ht="16.5" customHeight="1">
      <c r="A293" s="36"/>
      <c r="B293" s="37"/>
      <c r="C293" s="180" t="s">
        <v>873</v>
      </c>
      <c r="D293" s="180" t="s">
        <v>146</v>
      </c>
      <c r="E293" s="181" t="s">
        <v>5090</v>
      </c>
      <c r="F293" s="182" t="s">
        <v>5091</v>
      </c>
      <c r="G293" s="183" t="s">
        <v>3550</v>
      </c>
      <c r="H293" s="184">
        <v>12</v>
      </c>
      <c r="I293" s="185"/>
      <c r="J293" s="186">
        <f>ROUND(I293*H293,2)</f>
        <v>0</v>
      </c>
      <c r="K293" s="182" t="s">
        <v>4334</v>
      </c>
      <c r="L293" s="41"/>
      <c r="M293" s="257" t="s">
        <v>19</v>
      </c>
      <c r="N293" s="258" t="s">
        <v>40</v>
      </c>
      <c r="O293" s="243"/>
      <c r="P293" s="259">
        <f>O293*H293</f>
        <v>0</v>
      </c>
      <c r="Q293" s="259">
        <v>0</v>
      </c>
      <c r="R293" s="259">
        <f>Q293*H293</f>
        <v>0</v>
      </c>
      <c r="S293" s="259">
        <v>0</v>
      </c>
      <c r="T293" s="260">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1106</v>
      </c>
    </row>
    <row r="294" spans="1:65" s="2" customFormat="1" ht="6.9" customHeight="1">
      <c r="A294" s="36"/>
      <c r="B294" s="49"/>
      <c r="C294" s="50"/>
      <c r="D294" s="50"/>
      <c r="E294" s="50"/>
      <c r="F294" s="50"/>
      <c r="G294" s="50"/>
      <c r="H294" s="50"/>
      <c r="I294" s="50"/>
      <c r="J294" s="50"/>
      <c r="K294" s="50"/>
      <c r="L294" s="41"/>
      <c r="M294" s="36"/>
      <c r="O294" s="36"/>
      <c r="P294" s="36"/>
      <c r="Q294" s="36"/>
      <c r="R294" s="36"/>
      <c r="S294" s="36"/>
      <c r="T294" s="36"/>
      <c r="U294" s="36"/>
      <c r="V294" s="36"/>
      <c r="W294" s="36"/>
      <c r="X294" s="36"/>
      <c r="Y294" s="36"/>
      <c r="Z294" s="36"/>
      <c r="AA294" s="36"/>
      <c r="AB294" s="36"/>
      <c r="AC294" s="36"/>
      <c r="AD294" s="36"/>
      <c r="AE294" s="36"/>
    </row>
  </sheetData>
  <sheetProtection algorithmName="SHA-512" hashValue="dzgI6MkCipDizzfQ5em5gK5qG8Oiexcy2ZEc8VQpWQhk6PjfXtrPjPqhKLSCpNPfUFVhf/EWIIHsQNKYsdK4Lg==" saltValue="dpH/oR39zQcd8TZfUmwaNpAjpQ8fkzewaL3ara+XGjW9inoZrddNG+MfIMidxEtYEnJB6BTR8YxmTn2yN3rgSg==" spinCount="100000" sheet="1" objects="1" scenarios="1" formatColumns="0" formatRows="0" autoFilter="0"/>
  <autoFilter ref="C89:K293" xr:uid="{00000000-0009-0000-0000-000007000000}"/>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1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102</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5092</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ROUND(J87,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ROUND((SUM(BE87:BE111)),  2)</f>
        <v>0</v>
      </c>
      <c r="G35" s="36"/>
      <c r="H35" s="36"/>
      <c r="I35" s="126">
        <v>0.21</v>
      </c>
      <c r="J35" s="125">
        <f>ROUND(((SUM(BE87:BE111))*I35),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ROUND((SUM(BF87:BF111)),  2)</f>
        <v>0</v>
      </c>
      <c r="G36" s="36"/>
      <c r="H36" s="36"/>
      <c r="I36" s="126">
        <v>0.15</v>
      </c>
      <c r="J36" s="125">
        <f>ROUND(((SUM(BF87:BF111))*I36),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ROUND((SUM(BG87:BG111)),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ROUND((SUM(BH87:BH111)),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ROUND((SUM(BI87:BI111)),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2 - 07 - přeložka zahradního vodovodu</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J87</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210</v>
      </c>
      <c r="E64" s="145"/>
      <c r="F64" s="145"/>
      <c r="G64" s="145"/>
      <c r="H64" s="145"/>
      <c r="I64" s="145"/>
      <c r="J64" s="146">
        <f>J88</f>
        <v>0</v>
      </c>
      <c r="K64" s="143"/>
      <c r="L64" s="147"/>
    </row>
    <row r="65" spans="1:31" s="10" customFormat="1" ht="19.95" customHeight="1">
      <c r="B65" s="148"/>
      <c r="C65" s="99"/>
      <c r="D65" s="149" t="s">
        <v>3789</v>
      </c>
      <c r="E65" s="150"/>
      <c r="F65" s="150"/>
      <c r="G65" s="150"/>
      <c r="H65" s="150"/>
      <c r="I65" s="150"/>
      <c r="J65" s="151">
        <f>J89</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7" t="str">
        <f>E7</f>
        <v>Vědomice - přístavba a stavební úpravy mateřské školy - rev 0821</v>
      </c>
      <c r="F75" s="398"/>
      <c r="G75" s="398"/>
      <c r="H75" s="398"/>
      <c r="I75" s="38"/>
      <c r="J75" s="38"/>
      <c r="K75" s="38"/>
      <c r="L75" s="115"/>
      <c r="S75" s="36"/>
      <c r="T75" s="36"/>
      <c r="U75" s="36"/>
      <c r="V75" s="36"/>
      <c r="W75" s="36"/>
      <c r="X75" s="36"/>
      <c r="Y75" s="36"/>
      <c r="Z75" s="36"/>
      <c r="AA75" s="36"/>
      <c r="AB75" s="36"/>
      <c r="AC75" s="36"/>
      <c r="AD75" s="36"/>
      <c r="AE75" s="36"/>
    </row>
    <row r="76" spans="1:31" s="1" customFormat="1" ht="12" customHeight="1">
      <c r="B76" s="23"/>
      <c r="C76" s="31" t="s">
        <v>119</v>
      </c>
      <c r="D76" s="24"/>
      <c r="E76" s="24"/>
      <c r="F76" s="24"/>
      <c r="G76" s="24"/>
      <c r="H76" s="24"/>
      <c r="I76" s="24"/>
      <c r="J76" s="24"/>
      <c r="K76" s="24"/>
      <c r="L76" s="22"/>
    </row>
    <row r="77" spans="1:31" s="2" customFormat="1" ht="16.5" customHeight="1">
      <c r="A77" s="36"/>
      <c r="B77" s="37"/>
      <c r="C77" s="38"/>
      <c r="D77" s="38"/>
      <c r="E77" s="397" t="s">
        <v>201</v>
      </c>
      <c r="F77" s="399"/>
      <c r="G77" s="399"/>
      <c r="H77" s="399"/>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202</v>
      </c>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6.5" customHeight="1">
      <c r="A79" s="36"/>
      <c r="B79" s="37"/>
      <c r="C79" s="38"/>
      <c r="D79" s="38"/>
      <c r="E79" s="351" t="str">
        <f>E11</f>
        <v>2 - 07 - přeložka zahradního vodovodu</v>
      </c>
      <c r="F79" s="399"/>
      <c r="G79" s="399"/>
      <c r="H79" s="399"/>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21</v>
      </c>
      <c r="D81" s="38"/>
      <c r="E81" s="38"/>
      <c r="F81" s="29" t="str">
        <f>F14</f>
        <v xml:space="preserve"> </v>
      </c>
      <c r="G81" s="38"/>
      <c r="H81" s="38"/>
      <c r="I81" s="31" t="s">
        <v>23</v>
      </c>
      <c r="J81" s="61" t="str">
        <f>IF(J14="","",J14)</f>
        <v>31. 8. 2021</v>
      </c>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5.15" customHeight="1">
      <c r="A83" s="36"/>
      <c r="B83" s="37"/>
      <c r="C83" s="31" t="s">
        <v>25</v>
      </c>
      <c r="D83" s="38"/>
      <c r="E83" s="38"/>
      <c r="F83" s="29" t="str">
        <f>E17</f>
        <v xml:space="preserve"> </v>
      </c>
      <c r="G83" s="38"/>
      <c r="H83" s="38"/>
      <c r="I83" s="31" t="s">
        <v>30</v>
      </c>
      <c r="J83" s="34" t="str">
        <f>E23</f>
        <v xml:space="preserve"> </v>
      </c>
      <c r="K83" s="38"/>
      <c r="L83" s="115"/>
      <c r="S83" s="36"/>
      <c r="T83" s="36"/>
      <c r="U83" s="36"/>
      <c r="V83" s="36"/>
      <c r="W83" s="36"/>
      <c r="X83" s="36"/>
      <c r="Y83" s="36"/>
      <c r="Z83" s="36"/>
      <c r="AA83" s="36"/>
      <c r="AB83" s="36"/>
      <c r="AC83" s="36"/>
      <c r="AD83" s="36"/>
      <c r="AE83" s="36"/>
    </row>
    <row r="84" spans="1:65" s="2" customFormat="1" ht="15.15" customHeight="1">
      <c r="A84" s="36"/>
      <c r="B84" s="37"/>
      <c r="C84" s="31" t="s">
        <v>28</v>
      </c>
      <c r="D84" s="38"/>
      <c r="E84" s="38"/>
      <c r="F84" s="29" t="str">
        <f>IF(E20="","",E20)</f>
        <v>Vyplň údaj</v>
      </c>
      <c r="G84" s="38"/>
      <c r="H84" s="38"/>
      <c r="I84" s="31" t="s">
        <v>32</v>
      </c>
      <c r="J84" s="34" t="str">
        <f>E26</f>
        <v xml:space="preserve"> </v>
      </c>
      <c r="K84" s="38"/>
      <c r="L84" s="115"/>
      <c r="S84" s="36"/>
      <c r="T84" s="36"/>
      <c r="U84" s="36"/>
      <c r="V84" s="36"/>
      <c r="W84" s="36"/>
      <c r="X84" s="36"/>
      <c r="Y84" s="36"/>
      <c r="Z84" s="36"/>
      <c r="AA84" s="36"/>
      <c r="AB84" s="36"/>
      <c r="AC84" s="36"/>
      <c r="AD84" s="36"/>
      <c r="AE84" s="36"/>
    </row>
    <row r="85" spans="1:65" s="2" customFormat="1" ht="10.35"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11" customFormat="1" ht="29.25" customHeight="1">
      <c r="A86" s="153"/>
      <c r="B86" s="154"/>
      <c r="C86" s="155" t="s">
        <v>130</v>
      </c>
      <c r="D86" s="156" t="s">
        <v>54</v>
      </c>
      <c r="E86" s="156" t="s">
        <v>50</v>
      </c>
      <c r="F86" s="156" t="s">
        <v>51</v>
      </c>
      <c r="G86" s="156" t="s">
        <v>131</v>
      </c>
      <c r="H86" s="156" t="s">
        <v>132</v>
      </c>
      <c r="I86" s="156" t="s">
        <v>133</v>
      </c>
      <c r="J86" s="156" t="s">
        <v>123</v>
      </c>
      <c r="K86" s="157" t="s">
        <v>134</v>
      </c>
      <c r="L86" s="158"/>
      <c r="M86" s="70" t="s">
        <v>19</v>
      </c>
      <c r="N86" s="71" t="s">
        <v>39</v>
      </c>
      <c r="O86" s="71" t="s">
        <v>135</v>
      </c>
      <c r="P86" s="71" t="s">
        <v>136</v>
      </c>
      <c r="Q86" s="71" t="s">
        <v>137</v>
      </c>
      <c r="R86" s="71" t="s">
        <v>138</v>
      </c>
      <c r="S86" s="71" t="s">
        <v>139</v>
      </c>
      <c r="T86" s="72" t="s">
        <v>140</v>
      </c>
      <c r="U86" s="153"/>
      <c r="V86" s="153"/>
      <c r="W86" s="153"/>
      <c r="X86" s="153"/>
      <c r="Y86" s="153"/>
      <c r="Z86" s="153"/>
      <c r="AA86" s="153"/>
      <c r="AB86" s="153"/>
      <c r="AC86" s="153"/>
      <c r="AD86" s="153"/>
      <c r="AE86" s="153"/>
    </row>
    <row r="87" spans="1:65" s="2" customFormat="1" ht="22.8" customHeight="1">
      <c r="A87" s="36"/>
      <c r="B87" s="37"/>
      <c r="C87" s="77" t="s">
        <v>141</v>
      </c>
      <c r="D87" s="38"/>
      <c r="E87" s="38"/>
      <c r="F87" s="38"/>
      <c r="G87" s="38"/>
      <c r="H87" s="38"/>
      <c r="I87" s="38"/>
      <c r="J87" s="159">
        <f>BK87</f>
        <v>0</v>
      </c>
      <c r="K87" s="38"/>
      <c r="L87" s="41"/>
      <c r="M87" s="73"/>
      <c r="N87" s="160"/>
      <c r="O87" s="74"/>
      <c r="P87" s="161">
        <f>P88</f>
        <v>0</v>
      </c>
      <c r="Q87" s="74"/>
      <c r="R87" s="161">
        <f>R88</f>
        <v>5.8999999999999999E-3</v>
      </c>
      <c r="S87" s="74"/>
      <c r="T87" s="162">
        <f>T88</f>
        <v>2.7300000000000002E-3</v>
      </c>
      <c r="U87" s="36"/>
      <c r="V87" s="36"/>
      <c r="W87" s="36"/>
      <c r="X87" s="36"/>
      <c r="Y87" s="36"/>
      <c r="Z87" s="36"/>
      <c r="AA87" s="36"/>
      <c r="AB87" s="36"/>
      <c r="AC87" s="36"/>
      <c r="AD87" s="36"/>
      <c r="AE87" s="36"/>
      <c r="AT87" s="19" t="s">
        <v>68</v>
      </c>
      <c r="AU87" s="19" t="s">
        <v>124</v>
      </c>
      <c r="BK87" s="163">
        <f>BK88</f>
        <v>0</v>
      </c>
    </row>
    <row r="88" spans="1:65" s="12" customFormat="1" ht="25.95" customHeight="1">
      <c r="B88" s="164"/>
      <c r="C88" s="165"/>
      <c r="D88" s="166" t="s">
        <v>68</v>
      </c>
      <c r="E88" s="167" t="s">
        <v>1830</v>
      </c>
      <c r="F88" s="167" t="s">
        <v>1831</v>
      </c>
      <c r="G88" s="165"/>
      <c r="H88" s="165"/>
      <c r="I88" s="168"/>
      <c r="J88" s="169">
        <f>BK88</f>
        <v>0</v>
      </c>
      <c r="K88" s="165"/>
      <c r="L88" s="170"/>
      <c r="M88" s="171"/>
      <c r="N88" s="172"/>
      <c r="O88" s="172"/>
      <c r="P88" s="173">
        <f>P89</f>
        <v>0</v>
      </c>
      <c r="Q88" s="172"/>
      <c r="R88" s="173">
        <f>R89</f>
        <v>5.8999999999999999E-3</v>
      </c>
      <c r="S88" s="172"/>
      <c r="T88" s="174">
        <f>T89</f>
        <v>2.7300000000000002E-3</v>
      </c>
      <c r="AR88" s="175" t="s">
        <v>78</v>
      </c>
      <c r="AT88" s="176" t="s">
        <v>68</v>
      </c>
      <c r="AU88" s="176" t="s">
        <v>69</v>
      </c>
      <c r="AY88" s="175" t="s">
        <v>144</v>
      </c>
      <c r="BK88" s="177">
        <f>BK89</f>
        <v>0</v>
      </c>
    </row>
    <row r="89" spans="1:65" s="12" customFormat="1" ht="22.8" customHeight="1">
      <c r="B89" s="164"/>
      <c r="C89" s="165"/>
      <c r="D89" s="166" t="s">
        <v>68</v>
      </c>
      <c r="E89" s="178" t="s">
        <v>4034</v>
      </c>
      <c r="F89" s="178" t="s">
        <v>4035</v>
      </c>
      <c r="G89" s="165"/>
      <c r="H89" s="165"/>
      <c r="I89" s="168"/>
      <c r="J89" s="179">
        <f>BK89</f>
        <v>0</v>
      </c>
      <c r="K89" s="165"/>
      <c r="L89" s="170"/>
      <c r="M89" s="171"/>
      <c r="N89" s="172"/>
      <c r="O89" s="172"/>
      <c r="P89" s="173">
        <f>SUM(P90:P111)</f>
        <v>0</v>
      </c>
      <c r="Q89" s="172"/>
      <c r="R89" s="173">
        <f>SUM(R90:R111)</f>
        <v>5.8999999999999999E-3</v>
      </c>
      <c r="S89" s="172"/>
      <c r="T89" s="174">
        <f>SUM(T90:T111)</f>
        <v>2.7300000000000002E-3</v>
      </c>
      <c r="AR89" s="175" t="s">
        <v>78</v>
      </c>
      <c r="AT89" s="176" t="s">
        <v>68</v>
      </c>
      <c r="AU89" s="176" t="s">
        <v>74</v>
      </c>
      <c r="AY89" s="175" t="s">
        <v>144</v>
      </c>
      <c r="BK89" s="177">
        <f>SUM(BK90:BK111)</f>
        <v>0</v>
      </c>
    </row>
    <row r="90" spans="1:65" s="2" customFormat="1" ht="21.75" customHeight="1">
      <c r="A90" s="36"/>
      <c r="B90" s="37"/>
      <c r="C90" s="180" t="s">
        <v>74</v>
      </c>
      <c r="D90" s="180" t="s">
        <v>146</v>
      </c>
      <c r="E90" s="181" t="s">
        <v>5093</v>
      </c>
      <c r="F90" s="182" t="s">
        <v>5094</v>
      </c>
      <c r="G90" s="183" t="s">
        <v>653</v>
      </c>
      <c r="H90" s="184">
        <v>1</v>
      </c>
      <c r="I90" s="185"/>
      <c r="J90" s="186">
        <f>ROUND(I90*H90,2)</f>
        <v>0</v>
      </c>
      <c r="K90" s="182" t="s">
        <v>5095</v>
      </c>
      <c r="L90" s="41"/>
      <c r="M90" s="187" t="s">
        <v>19</v>
      </c>
      <c r="N90" s="188" t="s">
        <v>40</v>
      </c>
      <c r="O90" s="66"/>
      <c r="P90" s="189">
        <f>O90*H90</f>
        <v>0</v>
      </c>
      <c r="Q90" s="189">
        <v>8.0999999999999996E-4</v>
      </c>
      <c r="R90" s="189">
        <f>Q90*H90</f>
        <v>8.0999999999999996E-4</v>
      </c>
      <c r="S90" s="189">
        <v>0</v>
      </c>
      <c r="T90" s="190">
        <f>S90*H90</f>
        <v>0</v>
      </c>
      <c r="U90" s="36"/>
      <c r="V90" s="36"/>
      <c r="W90" s="36"/>
      <c r="X90" s="36"/>
      <c r="Y90" s="36"/>
      <c r="Z90" s="36"/>
      <c r="AA90" s="36"/>
      <c r="AB90" s="36"/>
      <c r="AC90" s="36"/>
      <c r="AD90" s="36"/>
      <c r="AE90" s="36"/>
      <c r="AR90" s="191" t="s">
        <v>542</v>
      </c>
      <c r="AT90" s="191" t="s">
        <v>146</v>
      </c>
      <c r="AU90" s="191" t="s">
        <v>78</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542</v>
      </c>
      <c r="BM90" s="191" t="s">
        <v>5096</v>
      </c>
    </row>
    <row r="91" spans="1:65" s="2" customFormat="1" ht="10.199999999999999">
      <c r="A91" s="36"/>
      <c r="B91" s="37"/>
      <c r="C91" s="38"/>
      <c r="D91" s="193" t="s">
        <v>152</v>
      </c>
      <c r="E91" s="38"/>
      <c r="F91" s="194" t="s">
        <v>5097</v>
      </c>
      <c r="G91" s="38"/>
      <c r="H91" s="38"/>
      <c r="I91" s="195"/>
      <c r="J91" s="38"/>
      <c r="K91" s="38"/>
      <c r="L91" s="41"/>
      <c r="M91" s="196"/>
      <c r="N91" s="197"/>
      <c r="O91" s="66"/>
      <c r="P91" s="66"/>
      <c r="Q91" s="66"/>
      <c r="R91" s="66"/>
      <c r="S91" s="66"/>
      <c r="T91" s="67"/>
      <c r="U91" s="36"/>
      <c r="V91" s="36"/>
      <c r="W91" s="36"/>
      <c r="X91" s="36"/>
      <c r="Y91" s="36"/>
      <c r="Z91" s="36"/>
      <c r="AA91" s="36"/>
      <c r="AB91" s="36"/>
      <c r="AC91" s="36"/>
      <c r="AD91" s="36"/>
      <c r="AE91" s="36"/>
      <c r="AT91" s="19" t="s">
        <v>152</v>
      </c>
      <c r="AU91" s="19" t="s">
        <v>78</v>
      </c>
    </row>
    <row r="92" spans="1:65" s="2" customFormat="1" ht="16.5" customHeight="1">
      <c r="A92" s="36"/>
      <c r="B92" s="37"/>
      <c r="C92" s="180" t="s">
        <v>78</v>
      </c>
      <c r="D92" s="180" t="s">
        <v>146</v>
      </c>
      <c r="E92" s="181" t="s">
        <v>5098</v>
      </c>
      <c r="F92" s="182" t="s">
        <v>5099</v>
      </c>
      <c r="G92" s="183" t="s">
        <v>250</v>
      </c>
      <c r="H92" s="184">
        <v>4</v>
      </c>
      <c r="I92" s="185"/>
      <c r="J92" s="186">
        <f>ROUND(I92*H92,2)</f>
        <v>0</v>
      </c>
      <c r="K92" s="182" t="s">
        <v>5095</v>
      </c>
      <c r="L92" s="41"/>
      <c r="M92" s="187" t="s">
        <v>19</v>
      </c>
      <c r="N92" s="188" t="s">
        <v>40</v>
      </c>
      <c r="O92" s="66"/>
      <c r="P92" s="189">
        <f>O92*H92</f>
        <v>0</v>
      </c>
      <c r="Q92" s="189">
        <v>0</v>
      </c>
      <c r="R92" s="189">
        <f>Q92*H92</f>
        <v>0</v>
      </c>
      <c r="S92" s="189">
        <v>2.7999999999999998E-4</v>
      </c>
      <c r="T92" s="190">
        <f>S92*H92</f>
        <v>1.1199999999999999E-3</v>
      </c>
      <c r="U92" s="36"/>
      <c r="V92" s="36"/>
      <c r="W92" s="36"/>
      <c r="X92" s="36"/>
      <c r="Y92" s="36"/>
      <c r="Z92" s="36"/>
      <c r="AA92" s="36"/>
      <c r="AB92" s="36"/>
      <c r="AC92" s="36"/>
      <c r="AD92" s="36"/>
      <c r="AE92" s="36"/>
      <c r="AR92" s="191" t="s">
        <v>542</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542</v>
      </c>
      <c r="BM92" s="191" t="s">
        <v>5100</v>
      </c>
    </row>
    <row r="93" spans="1:65" s="2" customFormat="1" ht="10.199999999999999">
      <c r="A93" s="36"/>
      <c r="B93" s="37"/>
      <c r="C93" s="38"/>
      <c r="D93" s="193" t="s">
        <v>152</v>
      </c>
      <c r="E93" s="38"/>
      <c r="F93" s="194" t="s">
        <v>5101</v>
      </c>
      <c r="G93" s="38"/>
      <c r="H93" s="38"/>
      <c r="I93" s="195"/>
      <c r="J93" s="38"/>
      <c r="K93" s="38"/>
      <c r="L93" s="41"/>
      <c r="M93" s="196"/>
      <c r="N93" s="197"/>
      <c r="O93" s="66"/>
      <c r="P93" s="66"/>
      <c r="Q93" s="66"/>
      <c r="R93" s="66"/>
      <c r="S93" s="66"/>
      <c r="T93" s="67"/>
      <c r="U93" s="36"/>
      <c r="V93" s="36"/>
      <c r="W93" s="36"/>
      <c r="X93" s="36"/>
      <c r="Y93" s="36"/>
      <c r="Z93" s="36"/>
      <c r="AA93" s="36"/>
      <c r="AB93" s="36"/>
      <c r="AC93" s="36"/>
      <c r="AD93" s="36"/>
      <c r="AE93" s="36"/>
      <c r="AT93" s="19" t="s">
        <v>152</v>
      </c>
      <c r="AU93" s="19" t="s">
        <v>78</v>
      </c>
    </row>
    <row r="94" spans="1:65" s="2" customFormat="1" ht="21.75" customHeight="1">
      <c r="A94" s="36"/>
      <c r="B94" s="37"/>
      <c r="C94" s="180" t="s">
        <v>103</v>
      </c>
      <c r="D94" s="180" t="s">
        <v>146</v>
      </c>
      <c r="E94" s="181" t="s">
        <v>4040</v>
      </c>
      <c r="F94" s="182" t="s">
        <v>5102</v>
      </c>
      <c r="G94" s="183" t="s">
        <v>250</v>
      </c>
      <c r="H94" s="184">
        <v>4</v>
      </c>
      <c r="I94" s="185"/>
      <c r="J94" s="186">
        <f>ROUND(I94*H94,2)</f>
        <v>0</v>
      </c>
      <c r="K94" s="182" t="s">
        <v>5095</v>
      </c>
      <c r="L94" s="41"/>
      <c r="M94" s="187" t="s">
        <v>19</v>
      </c>
      <c r="N94" s="188" t="s">
        <v>40</v>
      </c>
      <c r="O94" s="66"/>
      <c r="P94" s="189">
        <f>O94*H94</f>
        <v>0</v>
      </c>
      <c r="Q94" s="189">
        <v>8.4000000000000003E-4</v>
      </c>
      <c r="R94" s="189">
        <f>Q94*H94</f>
        <v>3.3600000000000001E-3</v>
      </c>
      <c r="S94" s="189">
        <v>0</v>
      </c>
      <c r="T94" s="190">
        <f>S94*H94</f>
        <v>0</v>
      </c>
      <c r="U94" s="36"/>
      <c r="V94" s="36"/>
      <c r="W94" s="36"/>
      <c r="X94" s="36"/>
      <c r="Y94" s="36"/>
      <c r="Z94" s="36"/>
      <c r="AA94" s="36"/>
      <c r="AB94" s="36"/>
      <c r="AC94" s="36"/>
      <c r="AD94" s="36"/>
      <c r="AE94" s="36"/>
      <c r="AR94" s="191" t="s">
        <v>542</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542</v>
      </c>
      <c r="BM94" s="191" t="s">
        <v>5103</v>
      </c>
    </row>
    <row r="95" spans="1:65" s="2" customFormat="1" ht="10.199999999999999">
      <c r="A95" s="36"/>
      <c r="B95" s="37"/>
      <c r="C95" s="38"/>
      <c r="D95" s="193" t="s">
        <v>152</v>
      </c>
      <c r="E95" s="38"/>
      <c r="F95" s="194" t="s">
        <v>5104</v>
      </c>
      <c r="G95" s="38"/>
      <c r="H95" s="38"/>
      <c r="I95" s="195"/>
      <c r="J95" s="38"/>
      <c r="K95" s="38"/>
      <c r="L95" s="41"/>
      <c r="M95" s="196"/>
      <c r="N95" s="197"/>
      <c r="O95" s="66"/>
      <c r="P95" s="66"/>
      <c r="Q95" s="66"/>
      <c r="R95" s="66"/>
      <c r="S95" s="66"/>
      <c r="T95" s="67"/>
      <c r="U95" s="36"/>
      <c r="V95" s="36"/>
      <c r="W95" s="36"/>
      <c r="X95" s="36"/>
      <c r="Y95" s="36"/>
      <c r="Z95" s="36"/>
      <c r="AA95" s="36"/>
      <c r="AB95" s="36"/>
      <c r="AC95" s="36"/>
      <c r="AD95" s="36"/>
      <c r="AE95" s="36"/>
      <c r="AT95" s="19" t="s">
        <v>152</v>
      </c>
      <c r="AU95" s="19" t="s">
        <v>78</v>
      </c>
    </row>
    <row r="96" spans="1:65" s="2" customFormat="1" ht="16.5" customHeight="1">
      <c r="A96" s="36"/>
      <c r="B96" s="37"/>
      <c r="C96" s="180" t="s">
        <v>106</v>
      </c>
      <c r="D96" s="180" t="s">
        <v>146</v>
      </c>
      <c r="E96" s="181" t="s">
        <v>5105</v>
      </c>
      <c r="F96" s="182" t="s">
        <v>5106</v>
      </c>
      <c r="G96" s="183" t="s">
        <v>250</v>
      </c>
      <c r="H96" s="184">
        <v>4</v>
      </c>
      <c r="I96" s="185"/>
      <c r="J96" s="186">
        <f>ROUND(I96*H96,2)</f>
        <v>0</v>
      </c>
      <c r="K96" s="182" t="s">
        <v>5095</v>
      </c>
      <c r="L96" s="41"/>
      <c r="M96" s="187" t="s">
        <v>19</v>
      </c>
      <c r="N96" s="188" t="s">
        <v>40</v>
      </c>
      <c r="O96" s="66"/>
      <c r="P96" s="189">
        <f>O96*H96</f>
        <v>0</v>
      </c>
      <c r="Q96" s="189">
        <v>0</v>
      </c>
      <c r="R96" s="189">
        <f>Q96*H96</f>
        <v>0</v>
      </c>
      <c r="S96" s="189">
        <v>2.3000000000000001E-4</v>
      </c>
      <c r="T96" s="190">
        <f>S96*H96</f>
        <v>9.2000000000000003E-4</v>
      </c>
      <c r="U96" s="36"/>
      <c r="V96" s="36"/>
      <c r="W96" s="36"/>
      <c r="X96" s="36"/>
      <c r="Y96" s="36"/>
      <c r="Z96" s="36"/>
      <c r="AA96" s="36"/>
      <c r="AB96" s="36"/>
      <c r="AC96" s="36"/>
      <c r="AD96" s="36"/>
      <c r="AE96" s="36"/>
      <c r="AR96" s="191" t="s">
        <v>542</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542</v>
      </c>
      <c r="BM96" s="191" t="s">
        <v>5107</v>
      </c>
    </row>
    <row r="97" spans="1:65" s="2" customFormat="1" ht="10.199999999999999">
      <c r="A97" s="36"/>
      <c r="B97" s="37"/>
      <c r="C97" s="38"/>
      <c r="D97" s="193" t="s">
        <v>152</v>
      </c>
      <c r="E97" s="38"/>
      <c r="F97" s="194" t="s">
        <v>5108</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152</v>
      </c>
      <c r="AU97" s="19" t="s">
        <v>78</v>
      </c>
    </row>
    <row r="98" spans="1:65" s="2" customFormat="1" ht="16.5" customHeight="1">
      <c r="A98" s="36"/>
      <c r="B98" s="37"/>
      <c r="C98" s="180" t="s">
        <v>181</v>
      </c>
      <c r="D98" s="180" t="s">
        <v>146</v>
      </c>
      <c r="E98" s="181" t="s">
        <v>4070</v>
      </c>
      <c r="F98" s="182" t="s">
        <v>4071</v>
      </c>
      <c r="G98" s="183" t="s">
        <v>653</v>
      </c>
      <c r="H98" s="184">
        <v>1</v>
      </c>
      <c r="I98" s="185"/>
      <c r="J98" s="186">
        <f>ROUND(I98*H98,2)</f>
        <v>0</v>
      </c>
      <c r="K98" s="182" t="s">
        <v>5095</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542</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542</v>
      </c>
      <c r="BM98" s="191" t="s">
        <v>5109</v>
      </c>
    </row>
    <row r="99" spans="1:65" s="2" customFormat="1" ht="10.199999999999999">
      <c r="A99" s="36"/>
      <c r="B99" s="37"/>
      <c r="C99" s="38"/>
      <c r="D99" s="193" t="s">
        <v>152</v>
      </c>
      <c r="E99" s="38"/>
      <c r="F99" s="194" t="s">
        <v>5110</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21.75" customHeight="1">
      <c r="A100" s="36"/>
      <c r="B100" s="37"/>
      <c r="C100" s="180" t="s">
        <v>109</v>
      </c>
      <c r="D100" s="180" t="s">
        <v>146</v>
      </c>
      <c r="E100" s="181" t="s">
        <v>5111</v>
      </c>
      <c r="F100" s="182" t="s">
        <v>5112</v>
      </c>
      <c r="G100" s="183" t="s">
        <v>653</v>
      </c>
      <c r="H100" s="184">
        <v>2</v>
      </c>
      <c r="I100" s="185"/>
      <c r="J100" s="186">
        <f>ROUND(I100*H100,2)</f>
        <v>0</v>
      </c>
      <c r="K100" s="182" t="s">
        <v>5095</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542</v>
      </c>
      <c r="AT100" s="191" t="s">
        <v>146</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542</v>
      </c>
      <c r="BM100" s="191" t="s">
        <v>5113</v>
      </c>
    </row>
    <row r="101" spans="1:65" s="2" customFormat="1" ht="10.199999999999999">
      <c r="A101" s="36"/>
      <c r="B101" s="37"/>
      <c r="C101" s="38"/>
      <c r="D101" s="193" t="s">
        <v>152</v>
      </c>
      <c r="E101" s="38"/>
      <c r="F101" s="194" t="s">
        <v>5114</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180" t="s">
        <v>194</v>
      </c>
      <c r="D102" s="180" t="s">
        <v>146</v>
      </c>
      <c r="E102" s="181" t="s">
        <v>4073</v>
      </c>
      <c r="F102" s="182" t="s">
        <v>5115</v>
      </c>
      <c r="G102" s="183" t="s">
        <v>653</v>
      </c>
      <c r="H102" s="184">
        <v>1</v>
      </c>
      <c r="I102" s="185"/>
      <c r="J102" s="186">
        <f>ROUND(I102*H102,2)</f>
        <v>0</v>
      </c>
      <c r="K102" s="182" t="s">
        <v>5095</v>
      </c>
      <c r="L102" s="41"/>
      <c r="M102" s="187" t="s">
        <v>19</v>
      </c>
      <c r="N102" s="188" t="s">
        <v>40</v>
      </c>
      <c r="O102" s="66"/>
      <c r="P102" s="189">
        <f>O102*H102</f>
        <v>0</v>
      </c>
      <c r="Q102" s="189">
        <v>1.2999999999999999E-4</v>
      </c>
      <c r="R102" s="189">
        <f>Q102*H102</f>
        <v>1.2999999999999999E-4</v>
      </c>
      <c r="S102" s="189">
        <v>0</v>
      </c>
      <c r="T102" s="190">
        <f>S102*H102</f>
        <v>0</v>
      </c>
      <c r="U102" s="36"/>
      <c r="V102" s="36"/>
      <c r="W102" s="36"/>
      <c r="X102" s="36"/>
      <c r="Y102" s="36"/>
      <c r="Z102" s="36"/>
      <c r="AA102" s="36"/>
      <c r="AB102" s="36"/>
      <c r="AC102" s="36"/>
      <c r="AD102" s="36"/>
      <c r="AE102" s="36"/>
      <c r="AR102" s="191" t="s">
        <v>542</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542</v>
      </c>
      <c r="BM102" s="191" t="s">
        <v>5116</v>
      </c>
    </row>
    <row r="103" spans="1:65" s="2" customFormat="1" ht="10.199999999999999">
      <c r="A103" s="36"/>
      <c r="B103" s="37"/>
      <c r="C103" s="38"/>
      <c r="D103" s="193" t="s">
        <v>152</v>
      </c>
      <c r="E103" s="38"/>
      <c r="F103" s="194" t="s">
        <v>5117</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180" t="s">
        <v>198</v>
      </c>
      <c r="D104" s="180" t="s">
        <v>146</v>
      </c>
      <c r="E104" s="181" t="s">
        <v>5118</v>
      </c>
      <c r="F104" s="182" t="s">
        <v>5119</v>
      </c>
      <c r="G104" s="183" t="s">
        <v>653</v>
      </c>
      <c r="H104" s="184">
        <v>1</v>
      </c>
      <c r="I104" s="185"/>
      <c r="J104" s="186">
        <f>ROUND(I104*H104,2)</f>
        <v>0</v>
      </c>
      <c r="K104" s="182" t="s">
        <v>5095</v>
      </c>
      <c r="L104" s="41"/>
      <c r="M104" s="187" t="s">
        <v>19</v>
      </c>
      <c r="N104" s="188" t="s">
        <v>40</v>
      </c>
      <c r="O104" s="66"/>
      <c r="P104" s="189">
        <f>O104*H104</f>
        <v>0</v>
      </c>
      <c r="Q104" s="189">
        <v>0</v>
      </c>
      <c r="R104" s="189">
        <f>Q104*H104</f>
        <v>0</v>
      </c>
      <c r="S104" s="189">
        <v>6.8999999999999997E-4</v>
      </c>
      <c r="T104" s="190">
        <f>S104*H104</f>
        <v>6.8999999999999997E-4</v>
      </c>
      <c r="U104" s="36"/>
      <c r="V104" s="36"/>
      <c r="W104" s="36"/>
      <c r="X104" s="36"/>
      <c r="Y104" s="36"/>
      <c r="Z104" s="36"/>
      <c r="AA104" s="36"/>
      <c r="AB104" s="36"/>
      <c r="AC104" s="36"/>
      <c r="AD104" s="36"/>
      <c r="AE104" s="36"/>
      <c r="AR104" s="191" t="s">
        <v>542</v>
      </c>
      <c r="AT104" s="191" t="s">
        <v>146</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542</v>
      </c>
      <c r="BM104" s="191" t="s">
        <v>5120</v>
      </c>
    </row>
    <row r="105" spans="1:65" s="2" customFormat="1" ht="10.199999999999999">
      <c r="A105" s="36"/>
      <c r="B105" s="37"/>
      <c r="C105" s="38"/>
      <c r="D105" s="193" t="s">
        <v>152</v>
      </c>
      <c r="E105" s="38"/>
      <c r="F105" s="194" t="s">
        <v>5121</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2" customFormat="1" ht="16.5" customHeight="1">
      <c r="A106" s="36"/>
      <c r="B106" s="37"/>
      <c r="C106" s="180" t="s">
        <v>112</v>
      </c>
      <c r="D106" s="180" t="s">
        <v>146</v>
      </c>
      <c r="E106" s="181" t="s">
        <v>5122</v>
      </c>
      <c r="F106" s="182" t="s">
        <v>5123</v>
      </c>
      <c r="G106" s="183" t="s">
        <v>653</v>
      </c>
      <c r="H106" s="184">
        <v>1</v>
      </c>
      <c r="I106" s="185"/>
      <c r="J106" s="186">
        <f>ROUND(I106*H106,2)</f>
        <v>0</v>
      </c>
      <c r="K106" s="182" t="s">
        <v>5095</v>
      </c>
      <c r="L106" s="41"/>
      <c r="M106" s="187" t="s">
        <v>19</v>
      </c>
      <c r="N106" s="188" t="s">
        <v>40</v>
      </c>
      <c r="O106" s="66"/>
      <c r="P106" s="189">
        <f>O106*H106</f>
        <v>0</v>
      </c>
      <c r="Q106" s="189">
        <v>2.0000000000000002E-5</v>
      </c>
      <c r="R106" s="189">
        <f>Q106*H106</f>
        <v>2.0000000000000002E-5</v>
      </c>
      <c r="S106" s="189">
        <v>0</v>
      </c>
      <c r="T106" s="190">
        <f>S106*H106</f>
        <v>0</v>
      </c>
      <c r="U106" s="36"/>
      <c r="V106" s="36"/>
      <c r="W106" s="36"/>
      <c r="X106" s="36"/>
      <c r="Y106" s="36"/>
      <c r="Z106" s="36"/>
      <c r="AA106" s="36"/>
      <c r="AB106" s="36"/>
      <c r="AC106" s="36"/>
      <c r="AD106" s="36"/>
      <c r="AE106" s="36"/>
      <c r="AR106" s="191" t="s">
        <v>542</v>
      </c>
      <c r="AT106" s="191" t="s">
        <v>146</v>
      </c>
      <c r="AU106" s="191" t="s">
        <v>78</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542</v>
      </c>
      <c r="BM106" s="191" t="s">
        <v>5124</v>
      </c>
    </row>
    <row r="107" spans="1:65" s="2" customFormat="1" ht="10.199999999999999">
      <c r="A107" s="36"/>
      <c r="B107" s="37"/>
      <c r="C107" s="38"/>
      <c r="D107" s="193" t="s">
        <v>152</v>
      </c>
      <c r="E107" s="38"/>
      <c r="F107" s="194" t="s">
        <v>5125</v>
      </c>
      <c r="G107" s="38"/>
      <c r="H107" s="38"/>
      <c r="I107" s="195"/>
      <c r="J107" s="38"/>
      <c r="K107" s="38"/>
      <c r="L107" s="41"/>
      <c r="M107" s="196"/>
      <c r="N107" s="197"/>
      <c r="O107" s="66"/>
      <c r="P107" s="66"/>
      <c r="Q107" s="66"/>
      <c r="R107" s="66"/>
      <c r="S107" s="66"/>
      <c r="T107" s="67"/>
      <c r="U107" s="36"/>
      <c r="V107" s="36"/>
      <c r="W107" s="36"/>
      <c r="X107" s="36"/>
      <c r="Y107" s="36"/>
      <c r="Z107" s="36"/>
      <c r="AA107" s="36"/>
      <c r="AB107" s="36"/>
      <c r="AC107" s="36"/>
      <c r="AD107" s="36"/>
      <c r="AE107" s="36"/>
      <c r="AT107" s="19" t="s">
        <v>152</v>
      </c>
      <c r="AU107" s="19" t="s">
        <v>78</v>
      </c>
    </row>
    <row r="108" spans="1:65" s="2" customFormat="1" ht="16.5" customHeight="1">
      <c r="A108" s="36"/>
      <c r="B108" s="37"/>
      <c r="C108" s="231" t="s">
        <v>481</v>
      </c>
      <c r="D108" s="231" t="s">
        <v>195</v>
      </c>
      <c r="E108" s="232" t="s">
        <v>5126</v>
      </c>
      <c r="F108" s="233" t="s">
        <v>5127</v>
      </c>
      <c r="G108" s="234" t="s">
        <v>653</v>
      </c>
      <c r="H108" s="235">
        <v>1</v>
      </c>
      <c r="I108" s="236"/>
      <c r="J108" s="237">
        <f>ROUND(I108*H108,2)</f>
        <v>0</v>
      </c>
      <c r="K108" s="233" t="s">
        <v>19</v>
      </c>
      <c r="L108" s="238"/>
      <c r="M108" s="239" t="s">
        <v>19</v>
      </c>
      <c r="N108" s="240" t="s">
        <v>40</v>
      </c>
      <c r="O108" s="66"/>
      <c r="P108" s="189">
        <f>O108*H108</f>
        <v>0</v>
      </c>
      <c r="Q108" s="189">
        <v>1.58E-3</v>
      </c>
      <c r="R108" s="189">
        <f>Q108*H108</f>
        <v>1.58E-3</v>
      </c>
      <c r="S108" s="189">
        <v>0</v>
      </c>
      <c r="T108" s="190">
        <f>S108*H108</f>
        <v>0</v>
      </c>
      <c r="U108" s="36"/>
      <c r="V108" s="36"/>
      <c r="W108" s="36"/>
      <c r="X108" s="36"/>
      <c r="Y108" s="36"/>
      <c r="Z108" s="36"/>
      <c r="AA108" s="36"/>
      <c r="AB108" s="36"/>
      <c r="AC108" s="36"/>
      <c r="AD108" s="36"/>
      <c r="AE108" s="36"/>
      <c r="AR108" s="191" t="s">
        <v>684</v>
      </c>
      <c r="AT108" s="191" t="s">
        <v>195</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542</v>
      </c>
      <c r="BM108" s="191" t="s">
        <v>5128</v>
      </c>
    </row>
    <row r="109" spans="1:65" s="2" customFormat="1" ht="28.8">
      <c r="A109" s="36"/>
      <c r="B109" s="37"/>
      <c r="C109" s="38"/>
      <c r="D109" s="200" t="s">
        <v>4335</v>
      </c>
      <c r="E109" s="38"/>
      <c r="F109" s="261" t="s">
        <v>5129</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4335</v>
      </c>
      <c r="AU109" s="19" t="s">
        <v>78</v>
      </c>
    </row>
    <row r="110" spans="1:65" s="2" customFormat="1" ht="24.15" customHeight="1">
      <c r="A110" s="36"/>
      <c r="B110" s="37"/>
      <c r="C110" s="180" t="s">
        <v>501</v>
      </c>
      <c r="D110" s="180" t="s">
        <v>146</v>
      </c>
      <c r="E110" s="181" t="s">
        <v>5130</v>
      </c>
      <c r="F110" s="182" t="s">
        <v>5131</v>
      </c>
      <c r="G110" s="183" t="s">
        <v>184</v>
      </c>
      <c r="H110" s="184">
        <v>3.0000000000000001E-3</v>
      </c>
      <c r="I110" s="185"/>
      <c r="J110" s="186">
        <f>ROUND(I110*H110,2)</f>
        <v>0</v>
      </c>
      <c r="K110" s="182" t="s">
        <v>5095</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542</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542</v>
      </c>
      <c r="BM110" s="191" t="s">
        <v>5132</v>
      </c>
    </row>
    <row r="111" spans="1:65" s="2" customFormat="1" ht="10.199999999999999">
      <c r="A111" s="36"/>
      <c r="B111" s="37"/>
      <c r="C111" s="38"/>
      <c r="D111" s="193" t="s">
        <v>152</v>
      </c>
      <c r="E111" s="38"/>
      <c r="F111" s="194" t="s">
        <v>5133</v>
      </c>
      <c r="G111" s="38"/>
      <c r="H111" s="38"/>
      <c r="I111" s="195"/>
      <c r="J111" s="38"/>
      <c r="K111" s="38"/>
      <c r="L111" s="41"/>
      <c r="M111" s="241"/>
      <c r="N111" s="242"/>
      <c r="O111" s="243"/>
      <c r="P111" s="243"/>
      <c r="Q111" s="243"/>
      <c r="R111" s="243"/>
      <c r="S111" s="243"/>
      <c r="T111" s="244"/>
      <c r="U111" s="36"/>
      <c r="V111" s="36"/>
      <c r="W111" s="36"/>
      <c r="X111" s="36"/>
      <c r="Y111" s="36"/>
      <c r="Z111" s="36"/>
      <c r="AA111" s="36"/>
      <c r="AB111" s="36"/>
      <c r="AC111" s="36"/>
      <c r="AD111" s="36"/>
      <c r="AE111" s="36"/>
      <c r="AT111" s="19" t="s">
        <v>152</v>
      </c>
      <c r="AU111" s="19" t="s">
        <v>78</v>
      </c>
    </row>
    <row r="112" spans="1:65" s="2" customFormat="1" ht="6.9" customHeight="1">
      <c r="A112" s="36"/>
      <c r="B112" s="49"/>
      <c r="C112" s="50"/>
      <c r="D112" s="50"/>
      <c r="E112" s="50"/>
      <c r="F112" s="50"/>
      <c r="G112" s="50"/>
      <c r="H112" s="50"/>
      <c r="I112" s="50"/>
      <c r="J112" s="50"/>
      <c r="K112" s="50"/>
      <c r="L112" s="41"/>
      <c r="M112" s="36"/>
      <c r="O112" s="36"/>
      <c r="P112" s="36"/>
      <c r="Q112" s="36"/>
      <c r="R112" s="36"/>
      <c r="S112" s="36"/>
      <c r="T112" s="36"/>
      <c r="U112" s="36"/>
      <c r="V112" s="36"/>
      <c r="W112" s="36"/>
      <c r="X112" s="36"/>
      <c r="Y112" s="36"/>
      <c r="Z112" s="36"/>
      <c r="AA112" s="36"/>
      <c r="AB112" s="36"/>
      <c r="AC112" s="36"/>
      <c r="AD112" s="36"/>
      <c r="AE112" s="36"/>
    </row>
  </sheetData>
  <sheetProtection algorithmName="SHA-512" hashValue="JQjmf2xUb8xM5JOr7MRuy2cmkfqVx6fy31s6wD2iM3nxHNRoTxy/199Kk1XKOfv9rhHWPfdXPDBSu5019P/4rQ==" saltValue="auYiA5qLRcSu71XH7INhoo4atMYs9IghmnfRB7/WCoixJCTUiv6t/xMj7jff+g7uzZdDxuAivUVv6GIelqvY1w==" spinCount="100000" sheet="1" objects="1" scenarios="1" formatColumns="0" formatRows="0" autoFilter="0"/>
  <autoFilter ref="C86:K111" xr:uid="{00000000-0009-0000-0000-000008000000}"/>
  <mergeCells count="12">
    <mergeCell ref="E79:H79"/>
    <mergeCell ref="L2:V2"/>
    <mergeCell ref="E50:H50"/>
    <mergeCell ref="E52:H52"/>
    <mergeCell ref="E54:H54"/>
    <mergeCell ref="E75:H75"/>
    <mergeCell ref="E77:H77"/>
    <mergeCell ref="E7:H7"/>
    <mergeCell ref="E9:H9"/>
    <mergeCell ref="E11:H11"/>
    <mergeCell ref="E20:H20"/>
    <mergeCell ref="E29:H29"/>
  </mergeCells>
  <hyperlinks>
    <hyperlink ref="F91" r:id="rId1" xr:uid="{00000000-0004-0000-0800-000000000000}"/>
    <hyperlink ref="F93" r:id="rId2" xr:uid="{00000000-0004-0000-0800-000001000000}"/>
    <hyperlink ref="F95" r:id="rId3" xr:uid="{00000000-0004-0000-0800-000002000000}"/>
    <hyperlink ref="F97" r:id="rId4" xr:uid="{00000000-0004-0000-0800-000003000000}"/>
    <hyperlink ref="F99" r:id="rId5" xr:uid="{00000000-0004-0000-0800-000004000000}"/>
    <hyperlink ref="F101" r:id="rId6" xr:uid="{00000000-0004-0000-0800-000005000000}"/>
    <hyperlink ref="F103" r:id="rId7" xr:uid="{00000000-0004-0000-0800-000006000000}"/>
    <hyperlink ref="F105" r:id="rId8" xr:uid="{00000000-0004-0000-0800-000007000000}"/>
    <hyperlink ref="F107" r:id="rId9" xr:uid="{00000000-0004-0000-0800-000008000000}"/>
    <hyperlink ref="F111" r:id="rId10" xr:uid="{00000000-0004-0000-0800-000009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29</vt:i4>
      </vt:variant>
    </vt:vector>
  </HeadingPairs>
  <TitlesOfParts>
    <vt:vector size="44" baseType="lpstr">
      <vt:lpstr>Rekapitulace stavby</vt:lpstr>
      <vt:lpstr>1 - SO 01 - demolice</vt:lpstr>
      <vt:lpstr>2 - 01 - stavební část</vt:lpstr>
      <vt:lpstr>2 - 02 - vytápění</vt:lpstr>
      <vt:lpstr>2 - 03 - zdravotní instalace</vt:lpstr>
      <vt:lpstr>2 - 04 - elektroinstaklac...</vt:lpstr>
      <vt:lpstr>2 - 05 - elektoinstalace ...</vt:lpstr>
      <vt:lpstr>2 - 06 - vzduchotechnika</vt:lpstr>
      <vt:lpstr>2 - 07 - přeložka zahradn...</vt:lpstr>
      <vt:lpstr>3 - SO 03 -  terasy </vt:lpstr>
      <vt:lpstr>4 - SO 04 - zpevněné ploc...</vt:lpstr>
      <vt:lpstr>6 - SO 06 - parkovací stání</vt:lpstr>
      <vt:lpstr>9 - gastro</vt:lpstr>
      <vt:lpstr>99 - vedlejší a ostatní n...</vt:lpstr>
      <vt:lpstr>Pokyny pro vyplnění</vt:lpstr>
      <vt:lpstr>'1 - SO 01 - demolice'!Názvy_tisku</vt:lpstr>
      <vt:lpstr>'2 - 01 - stavební část'!Názvy_tisku</vt:lpstr>
      <vt:lpstr>'2 - 02 - vytápění'!Názvy_tisku</vt:lpstr>
      <vt:lpstr>'2 - 03 - zdravotní instalace'!Názvy_tisku</vt:lpstr>
      <vt:lpstr>'2 - 04 - elektroinstaklac...'!Názvy_tisku</vt:lpstr>
      <vt:lpstr>'2 - 05 - elektoinstalace ...'!Názvy_tisku</vt:lpstr>
      <vt:lpstr>'2 - 06 - vzduchotechnika'!Názvy_tisku</vt:lpstr>
      <vt:lpstr>'2 - 07 - přeložka zahradn...'!Názvy_tisku</vt:lpstr>
      <vt:lpstr>'3 - SO 03 -  terasy '!Názvy_tisku</vt:lpstr>
      <vt:lpstr>'4 - SO 04 - zpevněné ploc...'!Názvy_tisku</vt:lpstr>
      <vt:lpstr>'6 - SO 06 - parkovací stání'!Názvy_tisku</vt:lpstr>
      <vt:lpstr>'9 - gastro'!Názvy_tisku</vt:lpstr>
      <vt:lpstr>'99 - vedlejší a ostatní n...'!Názvy_tisku</vt:lpstr>
      <vt:lpstr>'Rekapitulace stavby'!Názvy_tisku</vt:lpstr>
      <vt:lpstr>'1 - SO 01 - demolice'!Oblast_tisku</vt:lpstr>
      <vt:lpstr>'2 - 01 - stavební část'!Oblast_tisku</vt:lpstr>
      <vt:lpstr>'2 - 02 - vytápění'!Oblast_tisku</vt:lpstr>
      <vt:lpstr>'2 - 03 - zdravotní instalace'!Oblast_tisku</vt:lpstr>
      <vt:lpstr>'2 - 04 - elektroinstaklac...'!Oblast_tisku</vt:lpstr>
      <vt:lpstr>'2 - 05 - elektoinstalace ...'!Oblast_tisku</vt:lpstr>
      <vt:lpstr>'2 - 06 - vzduchotechnika'!Oblast_tisku</vt:lpstr>
      <vt:lpstr>'2 - 07 - přeložka zahradn...'!Oblast_tisku</vt:lpstr>
      <vt:lpstr>'3 - SO 03 -  terasy '!Oblast_tisku</vt:lpstr>
      <vt:lpstr>'4 - SO 04 - zpevněné ploc...'!Oblast_tisku</vt:lpstr>
      <vt:lpstr>'6 - SO 06 - parkovací stání'!Oblast_tisku</vt:lpstr>
      <vt:lpstr>'9 - gastro'!Oblast_tisku</vt:lpstr>
      <vt:lpstr>'99 - vedlejší a ostatní n...'!Oblast_tisku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Bažant František</dc:creator>
  <cp:lastModifiedBy>vrany</cp:lastModifiedBy>
  <dcterms:created xsi:type="dcterms:W3CDTF">2021-09-10T14:37:47Z</dcterms:created>
  <dcterms:modified xsi:type="dcterms:W3CDTF">2021-09-11T06:29:20Z</dcterms:modified>
</cp:coreProperties>
</file>