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4" documentId="13_ncr:1_{F1B8DD95-B795-4951-9E69-8A9DF1F89955}" xr6:coauthVersionLast="47" xr6:coauthVersionMax="47" xr10:uidLastSave="{A7770569-B189-47FC-B4F5-CE90BDC37BB4}"/>
  <bookViews>
    <workbookView xWindow="-109" yWindow="-109" windowWidth="26301" windowHeight="1430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F51" i="1" l="1"/>
  <c r="F45" i="1"/>
  <c r="H51" i="1"/>
  <c r="H22" i="1" l="1"/>
  <c r="J51" i="1"/>
  <c r="H17" i="1"/>
  <c r="F68" i="1" l="1"/>
  <c r="J68" i="1" s="1"/>
  <c r="F67" i="1"/>
  <c r="J67" i="1" s="1"/>
  <c r="F66" i="1"/>
  <c r="J66" i="1" s="1"/>
  <c r="F65" i="1"/>
  <c r="J65" i="1" s="1"/>
  <c r="F64" i="1"/>
  <c r="F63" i="1"/>
  <c r="F62" i="1"/>
  <c r="F61" i="1"/>
  <c r="I61" i="1"/>
  <c r="I62" i="1"/>
  <c r="I63" i="1"/>
  <c r="I64" i="1"/>
  <c r="I65" i="1"/>
  <c r="I66" i="1"/>
  <c r="I67" i="1"/>
  <c r="I68" i="1"/>
  <c r="J63" i="1" l="1"/>
  <c r="J61" i="1"/>
  <c r="J64" i="1"/>
  <c r="J62" i="1"/>
  <c r="J69" i="1" s="1"/>
  <c r="F54" i="1"/>
  <c r="F53" i="1"/>
  <c r="F52" i="1"/>
  <c r="F50" i="1"/>
  <c r="F49" i="1"/>
  <c r="F48" i="1"/>
  <c r="F47" i="1"/>
  <c r="F46" i="1"/>
  <c r="H45" i="1" l="1"/>
  <c r="J45" i="1" s="1"/>
  <c r="H46" i="1" l="1"/>
  <c r="J46" i="1" s="1"/>
  <c r="H47" i="1"/>
  <c r="J47" i="1" s="1"/>
  <c r="H48" i="1"/>
  <c r="J48" i="1" s="1"/>
  <c r="H49" i="1"/>
  <c r="J49" i="1" s="1"/>
  <c r="H50" i="1"/>
  <c r="J50" i="1" s="1"/>
  <c r="H52" i="1"/>
  <c r="J52" i="1" s="1"/>
  <c r="H53" i="1"/>
  <c r="J53" i="1" s="1"/>
  <c r="H54" i="1"/>
  <c r="J54" i="1" s="1"/>
  <c r="J55" i="1" l="1"/>
  <c r="H95" i="1"/>
  <c r="H97" i="1"/>
  <c r="H96" i="1"/>
  <c r="H94" i="1"/>
  <c r="H81" i="1"/>
  <c r="G35" i="1" l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0" i="1"/>
  <c r="H19" i="1"/>
  <c r="H18" i="1"/>
  <c r="H16" i="1"/>
  <c r="H15" i="1"/>
  <c r="H14" i="1"/>
  <c r="H13" i="1"/>
  <c r="H12" i="1"/>
  <c r="H11" i="1" l="1"/>
  <c r="H23" i="1" s="1"/>
  <c r="H28" i="1"/>
  <c r="H36" i="1" s="1"/>
  <c r="H101" i="1" l="1"/>
</calcChain>
</file>

<file path=xl/sharedStrings.xml><?xml version="1.0" encoding="utf-8"?>
<sst xmlns="http://schemas.openxmlformats.org/spreadsheetml/2006/main" count="111" uniqueCount="85">
  <si>
    <t>ČÁST A) Servisní služby - kontinuální servisní podpora pro zálohovací a archivační  infrastrukturu</t>
  </si>
  <si>
    <t>Technologie</t>
  </si>
  <si>
    <t>Počet systémů</t>
  </si>
  <si>
    <t xml:space="preserve">Cena za počet systémů
/ 1 měsíc v Kč bez DPH
</t>
  </si>
  <si>
    <t>Data Protection Suite (NetWorker) počet CPU licencí (zálohovaných CPU)</t>
  </si>
  <si>
    <t>BackupServer Dell PowerEdge (NetWorker)</t>
  </si>
  <si>
    <t>Diskové úložiště PowerStore 3000T</t>
  </si>
  <si>
    <t>VMware vCenter</t>
  </si>
  <si>
    <t xml:space="preserve">VMware vSphere </t>
  </si>
  <si>
    <t>VMware VSAN</t>
  </si>
  <si>
    <t>Cena za počet systémů za dobu 36 měsíců v Kč bez DPH</t>
  </si>
  <si>
    <t>Rozsah a parametry služeb</t>
  </si>
  <si>
    <t xml:space="preserve">Cena za Servisní služby u jednoho systému za 1 měsíc v Kč bez DPH
</t>
  </si>
  <si>
    <t>BackupServer (NetWorker)</t>
  </si>
  <si>
    <t>Předpokládaný počet systémů začleněných v průběhu plnění smlouvy*</t>
  </si>
  <si>
    <t>Deduplikační úložiště DataDomain s replikací</t>
  </si>
  <si>
    <t>TapeLibrary</t>
  </si>
  <si>
    <t>Důvěryhodný archiv Centera, nebo technologický ekvivalent – s replikací</t>
  </si>
  <si>
    <t>Diskové úložiště midrange (block/NAS/Unified)</t>
  </si>
  <si>
    <t>Data Protection Suite (NetWorker) – počet CPU licencí (zálohovaných CPU)</t>
  </si>
  <si>
    <t xml:space="preserve">TapeLibrary </t>
  </si>
  <si>
    <t>ČÁST C) Rozvojové projekty</t>
  </si>
  <si>
    <t xml:space="preserve">Projekty na podporu a rozvoj Hardware a Software, včetně: 
• Instalace a konfigurace nových systémů a aplikací
• Upgrade systémů a aplikací na nové verze
• Programování nových funkcionalit, programátorské úpravy
• Změnové a Rozvojové požadavky
Sazebník ceny prací účtovaných dle skutečně odvedené práce poskytovatele, odsouhlasené objednatelem. Objednatel předpokládá čerpání 100 hod ročně na rozvojové projekty, tento rozsah však není garantován a poskytovateli při nevyčerpání uvedeného rozsahu prací objednatelem nenáleží žádná kompenzace.
</t>
  </si>
  <si>
    <t>Rozvojové projekty poskytované systémovým specialistou seniorem</t>
  </si>
  <si>
    <t>Popis</t>
  </si>
  <si>
    <t>Cena za jednu hodinu v Kč bez DPH</t>
  </si>
  <si>
    <t>Cena za jednu hodinu práce na rozvojových projektech v Kč bez DPH</t>
  </si>
  <si>
    <t>Cena za maximální počet hodin práce na rozvojových projektech v Kč bez DPH</t>
  </si>
  <si>
    <t>ČÁST D) Další služby</t>
  </si>
  <si>
    <t>Dokumentace Hardware</t>
  </si>
  <si>
    <t>Název služby</t>
  </si>
  <si>
    <t>Popis služby</t>
  </si>
  <si>
    <t>Celková cena služby v Kč bez DPH</t>
  </si>
  <si>
    <t>Tvorba a údržba aktuální dokumentace po celou dobu účinnosti smlouvy</t>
  </si>
  <si>
    <t>Dokumentace Software</t>
  </si>
  <si>
    <t>Uživatelská dokumentace</t>
  </si>
  <si>
    <t>Tabulka D1: Jednorázové ceny za plnění Dalších služeb spočívajících v tvorbě a udržování dokumentace</t>
  </si>
  <si>
    <t xml:space="preserve">Tabulka D2: Ceny za Další služby spočívající v pohotovosti na vyžádání </t>
  </si>
  <si>
    <t>Cena za předpokládaný počet hodin v Kč bez DPH</t>
  </si>
  <si>
    <t>Cena za servisní zásah v pracovní dny mimo pracovní dobu</t>
  </si>
  <si>
    <t>Cena za servisní zásah ve dnech pracovního volna</t>
  </si>
  <si>
    <t>Předpokládaný počet hodin za dobu trvání smlouvy*</t>
  </si>
  <si>
    <t>Celková nabídková cena v Kč bez DPH:</t>
  </si>
  <si>
    <t>*Předpokládané počty hodin pohotovostí a servisních zásahů jsou uvedeny pouze pro účely hodnocení. Objednatel bude vyžadovat pohotovost a servisní zásahy dle vlastní potřeby a nemusí tak objednat žádný konkrétní počet hodin.</t>
  </si>
  <si>
    <t xml:space="preserve">Maximální počet hodin práce, který objednatel může na základě této smlouvy na rozvojové projekty zadat </t>
  </si>
  <si>
    <t>Časový rozsah          1 profylaxe (hod) pro danou technologii</t>
  </si>
  <si>
    <t>Počet systémů v dané technologii</t>
  </si>
  <si>
    <t>Požadovaný počet profylaxí pro danou technologii za rok*</t>
  </si>
  <si>
    <t>Požadovaný počet profylaxí na celkový počet systémů za 18 měsíců*</t>
  </si>
  <si>
    <t>Celková cena za profylaxe u předpokládaného počtu systémů za 18 měsíců v Kč bez DPH</t>
  </si>
  <si>
    <t>Předpokládaný počet dodatečně přidaných systémů v dané technologii</t>
  </si>
  <si>
    <t>Celková cena za jednu profylaxi dané technologie na zadaném počtu systémů v Kč bez DPH</t>
  </si>
  <si>
    <t xml:space="preserve">ČÁST B) Profylaktické služby </t>
  </si>
  <si>
    <t>Počet profylaxí pro danou technologii za rok</t>
  </si>
  <si>
    <t>*Předpokládané počty profylaxí jsou uvedeny pro účely hodnocení. Objednatel může snížit počet servisovaných systémů, což by odpovídajícím způsobem snížilo počet profylaxí.</t>
  </si>
  <si>
    <t>Celková cena za jednu profylaxi dané technologie na na jednom systému v Kč bez DPH</t>
  </si>
  <si>
    <t xml:space="preserve">Cena za Servisní služby na počet systémů
/ 1 měsíc v Kč bez DPH
</t>
  </si>
  <si>
    <t xml:space="preserve">Celková cena za plnění služeb Pravidelné profylaxe pro stávající systémy* </t>
  </si>
  <si>
    <t>Celková cena za jednu profylaxi dané technologie na jednom systému v Kč bez DPH</t>
  </si>
  <si>
    <t>Předpokládaný počet profylaxí na celkový počet systémů za 36 měsíců*</t>
  </si>
  <si>
    <t>Celková cena za profylaxi dané technologie na předpokládaném počtu přidaných systémů v Kč bez DPH</t>
  </si>
  <si>
    <t>Cena Servisních služeb za celkový počet systémů za předpokládané období 18 měsíců v Kč bez DPH*</t>
  </si>
  <si>
    <t>Deduplikační úložiště DataDomain6400 včetně rozšiřujících DAE</t>
  </si>
  <si>
    <t>TapeLibrary IBM TS4300</t>
  </si>
  <si>
    <t>Důvěryhodný archiv Dell ECS se vzájemnou replikací</t>
  </si>
  <si>
    <t>Diskové úložiště PowerStore 3200T</t>
  </si>
  <si>
    <t>Důvěryhodný archiv ECS,  nebo technologický ekvivalent – s replikací</t>
  </si>
  <si>
    <t>Tabulka A1 : Seznam podporovaných technologií objednatele a cena za Servisní služby</t>
  </si>
  <si>
    <t>Celková měsíční cena za plnění Servisních služeb pro veškeré technologie dle Tabulky A1</t>
  </si>
  <si>
    <t xml:space="preserve">Celková cena za plnění Servisních služeb dle Tabulky A1 pro výše uvedené technologie </t>
  </si>
  <si>
    <t>Tabulka A2: Seznam technologií, které objednatel může jednostranně začlenit do Servisní podpory poskytované poskytovatelem a ceny za poskytování Servisních služeb u těchto nově začleněných technologií (viz specifikace Servisních služeb v Tabulce A1)</t>
  </si>
  <si>
    <t>Tabulka B1: Profylaktická údržba stávajících systémů objednatele</t>
  </si>
  <si>
    <t>Tabulka C1: Cena rozvojových projektů v Kč bez DPH</t>
  </si>
  <si>
    <t>Celková nabídková cena za plnění Servisních služeb u předpokládaného počtu nově začleňovaných technologií</t>
  </si>
  <si>
    <r>
      <t>Celková cena za plnění služeb Pravidelné profylaxe pro výše uvedené technologie</t>
    </r>
    <r>
      <rPr>
        <sz val="10"/>
        <color rgb="FF000000"/>
        <rFont val="Arial"/>
        <family val="2"/>
        <charset val="238"/>
      </rPr>
      <t xml:space="preserve"> </t>
    </r>
  </si>
  <si>
    <r>
      <t>Požadovaný rozsah služeb v rámci měsíční fixní částky
• Proaktivní monitoring stavu systémů, analýza a řešení zjištěných problémů
• Proaktivní údržba, aktualizace a optimalizace systémů
• Řešení standardních administrátorských požadavků (např. nastavení oprávnění a pravidel,  konfigurační a optimalizační úkony)
• Řešení provozních problémů a ohlášených incidentů spojených s uvedenými systémy po nahlášení problému na HotLine Zhotovitele
• Zajištění záručního a pozáručního servisu hardware a software (náklady na dodávky ND a servis realizovaný Třetí stranou v případě pozáručního servisu) nejsou součástí měsíční fixní částky za službu
• Asistenci při eskalaci problémů na supportní centra společností výrobců v rámci platného subscription Objednatele, pokud je problém neřešitelný na úrovni Zhotovitele
• Konzultace k řešení problémů a správnému a efektivnímu využívání vybavení 
• Konzultační a metodická spolupráce při rozvoji, navrhování potřebných opatření a změn
• Pravidelné reporty o čerpání a kvalitě služeb dl</t>
    </r>
    <r>
      <rPr>
        <sz val="11"/>
        <rFont val="Calibri"/>
        <family val="2"/>
        <charset val="238"/>
        <scheme val="minor"/>
      </rPr>
      <t>e čl. VI. odst. 6 smlouvy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• Účast poskytovatele na kontrolních dnech
Požadované parametry služby:
• Zahájení řešení a oprava v termínech dle čl. II. odst. 3 smlouvy
• Zajištění monitoringu a podpory v pracovních dnech 8-17 hod
</t>
    </r>
  </si>
  <si>
    <t>Příloha č. 1 Specifikace předmětu a ceny plnění</t>
  </si>
  <si>
    <t>*Předpokládané počty nových systémů a předpokládané období jejich Servisní podpory jsou uvedeny pouze pro účely hodnocení. Objednatel bude začleňovat nové technologie dle vlastní potřeby a nemusí do Servisní podpory začlenit žádné nové technologie.</t>
  </si>
  <si>
    <t>Pohotovost v pracovní dny držená v časech od 17:00 do 8:00 (mimo pracovní dobu)</t>
  </si>
  <si>
    <t>Celková cena za předpokládaný počet profylaxí za 36 měsíců v Kč bez DPH</t>
  </si>
  <si>
    <t xml:space="preserve"> </t>
  </si>
  <si>
    <t>Tabulka B2: Profylaktická údržba dodatečně přidaných systémů začleněných do Servisní podpory dle tabulky A2</t>
  </si>
  <si>
    <t>*Předpokládané počty nově přidaných systémů jsou uvedeny pouze pro účely hodnocení. Objednatel bude začleňovat nové technologie dle vlastní potřeby a nemusí začlenit žádné nové technologie. Počet měsíců 18 je uveden pouze jako předpokládaný počet pro účely hodnocení vzhledem k možnému začlenění nové technologie v průběhu trvání smlouvy. Skutečný počet měsíců poskytování služby bude záviset na okamžiku začlenění nové technologie podle potřeb objednatele.</t>
  </si>
  <si>
    <t xml:space="preserve">Pohotovost ve dnech pracovního volna (víkendy, svátky) mimo pracovní dny držená v časech od 0:00 až 24:00 </t>
  </si>
  <si>
    <t xml:space="preserve">Dodavatel vyplní pouze zeleně označené buňky, ostatní buňky obsahují vzorce a nejsou určeny k úpravám.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</si>
</sst>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2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0" xfId="0" applyFont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30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/>
    </xf>
    <xf numFmtId="2" fontId="10" fillId="6" borderId="21" xfId="0" applyNumberFormat="1" applyFont="1" applyFill="1" applyBorder="1"/>
    <xf numFmtId="4" fontId="1" fillId="7" borderId="2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 applyProtection="1">
      <alignment horizontal="center" vertical="center"/>
      <protection locked="0"/>
    </xf>
    <xf numFmtId="4" fontId="0" fillId="3" borderId="9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8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" fontId="1" fillId="0" borderId="30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7" borderId="33" xfId="0" applyNumberFormat="1" applyFont="1" applyFill="1" applyBorder="1" applyAlignment="1">
      <alignment horizontal="center" vertical="center"/>
    </xf>
    <xf numFmtId="4" fontId="1" fillId="7" borderId="9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28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28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"/>
  <sheetViews>
    <sheetView tabSelected="1" topLeftCell="A27" zoomScale="110" zoomScaleNormal="110" workbookViewId="0">
      <selection activeCell="H11" sqref="H11"/>
    </sheetView>
  </sheetViews>
  <sheetFormatPr defaultRowHeight="14.3" x14ac:dyDescent="0.25"/>
  <cols>
    <col min="2" max="2" width="12.125" customWidth="1"/>
    <col min="3" max="3" width="9.75" customWidth="1"/>
    <col min="4" max="4" width="13.625" customWidth="1"/>
    <col min="5" max="5" width="20.125" customWidth="1"/>
    <col min="6" max="6" width="16" customWidth="1"/>
    <col min="7" max="7" width="16.375" customWidth="1"/>
    <col min="8" max="8" width="22.125" customWidth="1"/>
    <col min="9" max="9" width="19.25" customWidth="1"/>
    <col min="10" max="10" width="17.75" customWidth="1"/>
  </cols>
  <sheetData>
    <row r="1" spans="1:16" x14ac:dyDescent="0.25">
      <c r="B1" s="128" t="s">
        <v>76</v>
      </c>
      <c r="C1" s="128"/>
      <c r="D1" s="128"/>
      <c r="E1" s="128"/>
      <c r="F1" s="128"/>
      <c r="G1" s="128"/>
      <c r="H1" s="128"/>
      <c r="I1" s="128"/>
      <c r="J1" s="128"/>
    </row>
    <row r="2" spans="1:16" ht="15.8" thickBot="1" x14ac:dyDescent="0.3"/>
    <row r="3" spans="1:16" ht="46.55" customHeight="1" thickBot="1" x14ac:dyDescent="0.3">
      <c r="B3" s="134" t="s">
        <v>0</v>
      </c>
      <c r="C3" s="135"/>
      <c r="D3" s="135"/>
      <c r="E3" s="135"/>
      <c r="F3" s="135"/>
      <c r="G3" s="135"/>
      <c r="H3" s="136"/>
      <c r="I3" s="1"/>
      <c r="J3" s="66"/>
      <c r="K3" s="66"/>
      <c r="L3" s="66"/>
      <c r="M3" s="66"/>
      <c r="N3" s="66"/>
      <c r="O3" s="66"/>
      <c r="P3" s="66"/>
    </row>
    <row r="4" spans="1:16" ht="18.7" customHeight="1" thickBot="1" x14ac:dyDescent="0.3">
      <c r="B4" s="94" t="s">
        <v>11</v>
      </c>
      <c r="C4" s="95"/>
      <c r="D4" s="95"/>
      <c r="E4" s="95"/>
      <c r="F4" s="95"/>
      <c r="G4" s="95"/>
      <c r="H4" s="96"/>
      <c r="I4" s="10"/>
      <c r="J4" s="10"/>
      <c r="K4" s="2"/>
      <c r="L4" s="2"/>
    </row>
    <row r="5" spans="1:16" ht="14.95" customHeight="1" x14ac:dyDescent="0.25">
      <c r="B5" s="88" t="s">
        <v>75</v>
      </c>
      <c r="C5" s="89"/>
      <c r="D5" s="89"/>
      <c r="E5" s="89"/>
      <c r="F5" s="89"/>
      <c r="G5" s="89"/>
      <c r="H5" s="90"/>
      <c r="I5" s="11"/>
      <c r="J5" s="11"/>
    </row>
    <row r="6" spans="1:16" x14ac:dyDescent="0.25">
      <c r="B6" s="88"/>
      <c r="C6" s="89"/>
      <c r="D6" s="89"/>
      <c r="E6" s="89"/>
      <c r="F6" s="89"/>
      <c r="G6" s="89"/>
      <c r="H6" s="90"/>
      <c r="I6" s="11"/>
      <c r="J6" s="11"/>
    </row>
    <row r="7" spans="1:16" ht="282.25" customHeight="1" thickBot="1" x14ac:dyDescent="0.3">
      <c r="B7" s="91"/>
      <c r="C7" s="92"/>
      <c r="D7" s="92"/>
      <c r="E7" s="92"/>
      <c r="F7" s="92"/>
      <c r="G7" s="92"/>
      <c r="H7" s="93"/>
      <c r="I7" s="11"/>
      <c r="J7" s="11"/>
    </row>
    <row r="8" spans="1:16" ht="14.95" thickBot="1" x14ac:dyDescent="0.3">
      <c r="A8" s="29"/>
    </row>
    <row r="9" spans="1:16" ht="14.95" thickBot="1" x14ac:dyDescent="0.3">
      <c r="B9" s="77" t="s">
        <v>67</v>
      </c>
      <c r="C9" s="78"/>
      <c r="D9" s="78"/>
      <c r="E9" s="78"/>
      <c r="F9" s="78"/>
      <c r="G9" s="78"/>
      <c r="H9" s="79"/>
      <c r="I9" s="5"/>
      <c r="J9" s="5"/>
      <c r="K9" s="5"/>
      <c r="L9" s="5"/>
    </row>
    <row r="10" spans="1:16" ht="85.6" x14ac:dyDescent="0.25">
      <c r="B10" s="129" t="s">
        <v>1</v>
      </c>
      <c r="C10" s="130"/>
      <c r="D10" s="130"/>
      <c r="E10" s="8" t="s">
        <v>12</v>
      </c>
      <c r="F10" s="21" t="s">
        <v>2</v>
      </c>
      <c r="G10" s="8" t="s">
        <v>56</v>
      </c>
      <c r="H10" s="9" t="s">
        <v>10</v>
      </c>
      <c r="I10" s="3"/>
      <c r="J10" s="3"/>
    </row>
    <row r="11" spans="1:16" ht="40.1" customHeight="1" x14ac:dyDescent="0.25">
      <c r="B11" s="67" t="s">
        <v>4</v>
      </c>
      <c r="C11" s="68"/>
      <c r="D11" s="68"/>
      <c r="E11" s="59"/>
      <c r="F11" s="4">
        <v>53</v>
      </c>
      <c r="G11" s="46">
        <f>E11*F11</f>
        <v>0</v>
      </c>
      <c r="H11" s="52">
        <f>G11*36</f>
        <v>0</v>
      </c>
    </row>
    <row r="12" spans="1:16" ht="30.75" customHeight="1" x14ac:dyDescent="0.25">
      <c r="B12" s="67" t="s">
        <v>5</v>
      </c>
      <c r="C12" s="68"/>
      <c r="D12" s="68"/>
      <c r="E12" s="59"/>
      <c r="F12" s="4">
        <v>1</v>
      </c>
      <c r="G12" s="46">
        <f t="shared" ref="G12:G20" si="0">E12*F12</f>
        <v>0</v>
      </c>
      <c r="H12" s="52">
        <f t="shared" ref="H12:H20" si="1">G12*36</f>
        <v>0</v>
      </c>
    </row>
    <row r="13" spans="1:16" ht="30.75" customHeight="1" x14ac:dyDescent="0.25">
      <c r="B13" s="67" t="s">
        <v>62</v>
      </c>
      <c r="C13" s="68"/>
      <c r="D13" s="68"/>
      <c r="E13" s="59"/>
      <c r="F13" s="4">
        <v>2</v>
      </c>
      <c r="G13" s="46">
        <f t="shared" si="0"/>
        <v>0</v>
      </c>
      <c r="H13" s="52">
        <f t="shared" si="1"/>
        <v>0</v>
      </c>
    </row>
    <row r="14" spans="1:16" x14ac:dyDescent="0.25">
      <c r="B14" s="67" t="s">
        <v>63</v>
      </c>
      <c r="C14" s="68"/>
      <c r="D14" s="68"/>
      <c r="E14" s="59"/>
      <c r="F14" s="4">
        <v>1</v>
      </c>
      <c r="G14" s="46">
        <f t="shared" si="0"/>
        <v>0</v>
      </c>
      <c r="H14" s="52">
        <f t="shared" si="1"/>
        <v>0</v>
      </c>
    </row>
    <row r="15" spans="1:16" ht="30.75" customHeight="1" x14ac:dyDescent="0.25">
      <c r="B15" s="67" t="s">
        <v>64</v>
      </c>
      <c r="C15" s="68"/>
      <c r="D15" s="68"/>
      <c r="E15" s="59"/>
      <c r="F15" s="4">
        <v>2</v>
      </c>
      <c r="G15" s="46">
        <f t="shared" si="0"/>
        <v>0</v>
      </c>
      <c r="H15" s="52">
        <f t="shared" si="1"/>
        <v>0</v>
      </c>
    </row>
    <row r="16" spans="1:16" x14ac:dyDescent="0.25">
      <c r="B16" s="67" t="s">
        <v>6</v>
      </c>
      <c r="C16" s="68"/>
      <c r="D16" s="68"/>
      <c r="E16" s="59"/>
      <c r="F16" s="4">
        <v>1</v>
      </c>
      <c r="G16" s="46">
        <f t="shared" si="0"/>
        <v>0</v>
      </c>
      <c r="H16" s="52">
        <f t="shared" si="1"/>
        <v>0</v>
      </c>
    </row>
    <row r="17" spans="1:8" x14ac:dyDescent="0.25">
      <c r="B17" s="67" t="s">
        <v>65</v>
      </c>
      <c r="C17" s="68"/>
      <c r="D17" s="68"/>
      <c r="E17" s="59"/>
      <c r="F17" s="4">
        <v>1</v>
      </c>
      <c r="G17" s="46">
        <f t="shared" si="0"/>
        <v>0</v>
      </c>
      <c r="H17" s="52">
        <f t="shared" ref="H17" si="2">G17*36</f>
        <v>0</v>
      </c>
    </row>
    <row r="18" spans="1:8" x14ac:dyDescent="0.25">
      <c r="B18" s="137" t="s">
        <v>7</v>
      </c>
      <c r="C18" s="138"/>
      <c r="D18" s="138"/>
      <c r="E18" s="59"/>
      <c r="F18" s="4">
        <v>1</v>
      </c>
      <c r="G18" s="46">
        <f t="shared" si="0"/>
        <v>0</v>
      </c>
      <c r="H18" s="52">
        <f t="shared" si="1"/>
        <v>0</v>
      </c>
    </row>
    <row r="19" spans="1:8" x14ac:dyDescent="0.25">
      <c r="B19" s="137" t="s">
        <v>8</v>
      </c>
      <c r="C19" s="138"/>
      <c r="D19" s="138"/>
      <c r="E19" s="59"/>
      <c r="F19" s="4">
        <v>9</v>
      </c>
      <c r="G19" s="46">
        <f t="shared" si="0"/>
        <v>0</v>
      </c>
      <c r="H19" s="52">
        <f t="shared" si="1"/>
        <v>0</v>
      </c>
    </row>
    <row r="20" spans="1:8" ht="14.95" thickBot="1" x14ac:dyDescent="0.3">
      <c r="B20" s="148" t="s">
        <v>9</v>
      </c>
      <c r="C20" s="149"/>
      <c r="D20" s="149"/>
      <c r="E20" s="64"/>
      <c r="F20" s="24">
        <v>4</v>
      </c>
      <c r="G20" s="47">
        <f t="shared" si="0"/>
        <v>0</v>
      </c>
      <c r="H20" s="55">
        <f t="shared" si="1"/>
        <v>0</v>
      </c>
    </row>
    <row r="21" spans="1:8" ht="14.95" thickBot="1" x14ac:dyDescent="0.3">
      <c r="B21" s="13"/>
      <c r="C21" s="13"/>
      <c r="D21" s="13"/>
      <c r="E21" s="13"/>
      <c r="F21" s="25"/>
      <c r="G21" s="13"/>
      <c r="H21" s="56"/>
    </row>
    <row r="22" spans="1:8" x14ac:dyDescent="0.25">
      <c r="B22" s="74" t="s">
        <v>68</v>
      </c>
      <c r="C22" s="75"/>
      <c r="D22" s="75"/>
      <c r="E22" s="75"/>
      <c r="F22" s="75"/>
      <c r="G22" s="76"/>
      <c r="H22" s="57">
        <f>G11+G12+G13+G14+G15+G16+G17+G18+G19+G20</f>
        <v>0</v>
      </c>
    </row>
    <row r="23" spans="1:8" ht="14.95" thickBot="1" x14ac:dyDescent="0.3">
      <c r="B23" s="150" t="s">
        <v>69</v>
      </c>
      <c r="C23" s="151"/>
      <c r="D23" s="151"/>
      <c r="E23" s="151"/>
      <c r="F23" s="151"/>
      <c r="G23" s="151"/>
      <c r="H23" s="58">
        <f>H11+H12+H13+H14+H15+H16+H17+H18+H19+H20</f>
        <v>0</v>
      </c>
    </row>
    <row r="25" spans="1:8" ht="14.95" thickBot="1" x14ac:dyDescent="0.3">
      <c r="A25" s="29"/>
    </row>
    <row r="26" spans="1:8" ht="51.8" customHeight="1" x14ac:dyDescent="0.25">
      <c r="B26" s="141" t="s">
        <v>70</v>
      </c>
      <c r="C26" s="142"/>
      <c r="D26" s="142"/>
      <c r="E26" s="142"/>
      <c r="F26" s="142"/>
      <c r="G26" s="142"/>
      <c r="H26" s="143"/>
    </row>
    <row r="27" spans="1:8" ht="71.349999999999994" x14ac:dyDescent="0.25">
      <c r="B27" s="144" t="s">
        <v>1</v>
      </c>
      <c r="C27" s="145"/>
      <c r="D27" s="145"/>
      <c r="E27" s="6" t="s">
        <v>12</v>
      </c>
      <c r="F27" s="6" t="s">
        <v>14</v>
      </c>
      <c r="G27" s="6" t="s">
        <v>3</v>
      </c>
      <c r="H27" s="7" t="s">
        <v>61</v>
      </c>
    </row>
    <row r="28" spans="1:8" x14ac:dyDescent="0.25">
      <c r="B28" s="67" t="s">
        <v>13</v>
      </c>
      <c r="C28" s="68"/>
      <c r="D28" s="68"/>
      <c r="E28" s="59"/>
      <c r="F28" s="42">
        <v>1</v>
      </c>
      <c r="G28" s="33">
        <f>E28*F28</f>
        <v>0</v>
      </c>
      <c r="H28" s="52">
        <f t="shared" ref="H28:H35" si="3">G28*18</f>
        <v>0</v>
      </c>
    </row>
    <row r="29" spans="1:8" ht="29.25" customHeight="1" x14ac:dyDescent="0.25">
      <c r="B29" s="67" t="s">
        <v>15</v>
      </c>
      <c r="C29" s="68"/>
      <c r="D29" s="68"/>
      <c r="E29" s="59"/>
      <c r="F29" s="42">
        <v>2</v>
      </c>
      <c r="G29" s="33">
        <f t="shared" ref="G29:G35" si="4">E29*F29</f>
        <v>0</v>
      </c>
      <c r="H29" s="52">
        <f t="shared" si="3"/>
        <v>0</v>
      </c>
    </row>
    <row r="30" spans="1:8" x14ac:dyDescent="0.25">
      <c r="B30" s="67" t="s">
        <v>16</v>
      </c>
      <c r="C30" s="68"/>
      <c r="D30" s="68"/>
      <c r="E30" s="59"/>
      <c r="F30" s="42">
        <v>1</v>
      </c>
      <c r="G30" s="33">
        <f t="shared" si="4"/>
        <v>0</v>
      </c>
      <c r="H30" s="52">
        <f t="shared" si="3"/>
        <v>0</v>
      </c>
    </row>
    <row r="31" spans="1:8" ht="32.299999999999997" customHeight="1" x14ac:dyDescent="0.25">
      <c r="B31" s="67" t="s">
        <v>66</v>
      </c>
      <c r="C31" s="68"/>
      <c r="D31" s="68"/>
      <c r="E31" s="59"/>
      <c r="F31" s="42">
        <v>2</v>
      </c>
      <c r="G31" s="33">
        <f t="shared" si="4"/>
        <v>0</v>
      </c>
      <c r="H31" s="52">
        <f t="shared" si="3"/>
        <v>0</v>
      </c>
    </row>
    <row r="32" spans="1:8" ht="32.299999999999997" customHeight="1" x14ac:dyDescent="0.25">
      <c r="B32" s="67" t="s">
        <v>18</v>
      </c>
      <c r="C32" s="68"/>
      <c r="D32" s="68"/>
      <c r="E32" s="59"/>
      <c r="F32" s="42">
        <v>1</v>
      </c>
      <c r="G32" s="33">
        <f t="shared" si="4"/>
        <v>0</v>
      </c>
      <c r="H32" s="52">
        <f t="shared" si="3"/>
        <v>0</v>
      </c>
    </row>
    <row r="33" spans="1:10" x14ac:dyDescent="0.25">
      <c r="B33" s="137" t="s">
        <v>7</v>
      </c>
      <c r="C33" s="138"/>
      <c r="D33" s="138"/>
      <c r="E33" s="59"/>
      <c r="F33" s="42">
        <v>1</v>
      </c>
      <c r="G33" s="33">
        <f t="shared" si="4"/>
        <v>0</v>
      </c>
      <c r="H33" s="52">
        <f t="shared" si="3"/>
        <v>0</v>
      </c>
    </row>
    <row r="34" spans="1:10" x14ac:dyDescent="0.25">
      <c r="B34" s="137" t="s">
        <v>8</v>
      </c>
      <c r="C34" s="138"/>
      <c r="D34" s="138"/>
      <c r="E34" s="59"/>
      <c r="F34" s="42">
        <v>1</v>
      </c>
      <c r="G34" s="33">
        <f t="shared" si="4"/>
        <v>0</v>
      </c>
      <c r="H34" s="52">
        <f t="shared" si="3"/>
        <v>0</v>
      </c>
    </row>
    <row r="35" spans="1:10" ht="14.95" thickBot="1" x14ac:dyDescent="0.3">
      <c r="B35" s="139" t="s">
        <v>9</v>
      </c>
      <c r="C35" s="140"/>
      <c r="D35" s="140"/>
      <c r="E35" s="63"/>
      <c r="F35" s="43">
        <v>1</v>
      </c>
      <c r="G35" s="36">
        <f t="shared" si="4"/>
        <v>0</v>
      </c>
      <c r="H35" s="53">
        <f t="shared" si="3"/>
        <v>0</v>
      </c>
    </row>
    <row r="36" spans="1:10" ht="30.25" customHeight="1" thickBot="1" x14ac:dyDescent="0.3">
      <c r="B36" s="97" t="s">
        <v>73</v>
      </c>
      <c r="C36" s="98"/>
      <c r="D36" s="98"/>
      <c r="E36" s="98"/>
      <c r="F36" s="98"/>
      <c r="G36" s="98"/>
      <c r="H36" s="54">
        <f>H28+H29+H30+H31+H32+H33+H34+H35</f>
        <v>0</v>
      </c>
    </row>
    <row r="38" spans="1:10" ht="55.55" customHeight="1" x14ac:dyDescent="0.25">
      <c r="B38" s="89" t="s">
        <v>77</v>
      </c>
      <c r="C38" s="89"/>
      <c r="D38" s="89"/>
      <c r="E38" s="89"/>
      <c r="F38" s="89"/>
      <c r="G38" s="89"/>
      <c r="H38" s="89"/>
    </row>
    <row r="39" spans="1:10" ht="14.95" thickBot="1" x14ac:dyDescent="0.3"/>
    <row r="40" spans="1:10" ht="56.25" customHeight="1" thickBot="1" x14ac:dyDescent="0.3">
      <c r="B40" s="82" t="s">
        <v>52</v>
      </c>
      <c r="C40" s="83"/>
      <c r="D40" s="83"/>
      <c r="E40" s="83"/>
      <c r="F40" s="83"/>
      <c r="G40" s="83"/>
      <c r="H40" s="84"/>
      <c r="I40" s="14"/>
      <c r="J40" s="1"/>
    </row>
    <row r="42" spans="1:10" ht="14.95" thickBot="1" x14ac:dyDescent="0.3">
      <c r="A42" s="29"/>
    </row>
    <row r="43" spans="1:10" ht="15.8" customHeight="1" thickBot="1" x14ac:dyDescent="0.3">
      <c r="B43" s="85" t="s">
        <v>71</v>
      </c>
      <c r="C43" s="86"/>
      <c r="D43" s="86"/>
      <c r="E43" s="86"/>
      <c r="F43" s="86"/>
      <c r="G43" s="86"/>
      <c r="H43" s="86"/>
      <c r="I43" s="86"/>
      <c r="J43" s="87"/>
    </row>
    <row r="44" spans="1:10" ht="147.25" customHeight="1" x14ac:dyDescent="0.25">
      <c r="B44" s="80" t="s">
        <v>1</v>
      </c>
      <c r="C44" s="81"/>
      <c r="D44" s="26" t="s">
        <v>55</v>
      </c>
      <c r="E44" s="26" t="s">
        <v>46</v>
      </c>
      <c r="F44" s="26" t="s">
        <v>51</v>
      </c>
      <c r="G44" s="26" t="s">
        <v>53</v>
      </c>
      <c r="H44" s="26" t="s">
        <v>59</v>
      </c>
      <c r="I44" s="22" t="s">
        <v>45</v>
      </c>
      <c r="J44" s="27" t="s">
        <v>79</v>
      </c>
    </row>
    <row r="45" spans="1:10" ht="50.95" customHeight="1" x14ac:dyDescent="0.25">
      <c r="B45" s="69" t="s">
        <v>19</v>
      </c>
      <c r="C45" s="70"/>
      <c r="D45" s="61"/>
      <c r="E45" s="4">
        <v>53</v>
      </c>
      <c r="F45" s="50">
        <f t="shared" ref="F45:F54" si="5">D45*E45</f>
        <v>0</v>
      </c>
      <c r="G45" s="4">
        <v>12</v>
      </c>
      <c r="H45" s="4">
        <f>G45*3</f>
        <v>36</v>
      </c>
      <c r="I45" s="4">
        <v>6</v>
      </c>
      <c r="J45" s="37">
        <f t="shared" ref="J45:J54" si="6">H45*E45*D45</f>
        <v>0</v>
      </c>
    </row>
    <row r="46" spans="1:10" ht="25.5" customHeight="1" x14ac:dyDescent="0.25">
      <c r="B46" s="69" t="s">
        <v>5</v>
      </c>
      <c r="C46" s="70"/>
      <c r="D46" s="61"/>
      <c r="E46" s="4">
        <v>1</v>
      </c>
      <c r="F46" s="50">
        <f t="shared" si="5"/>
        <v>0</v>
      </c>
      <c r="G46" s="4">
        <v>4</v>
      </c>
      <c r="H46" s="4">
        <f t="shared" ref="H46:H54" si="7">G46*3</f>
        <v>12</v>
      </c>
      <c r="I46" s="4">
        <v>4</v>
      </c>
      <c r="J46" s="37">
        <f t="shared" si="6"/>
        <v>0</v>
      </c>
    </row>
    <row r="47" spans="1:10" ht="38.25" customHeight="1" x14ac:dyDescent="0.25">
      <c r="B47" s="69" t="s">
        <v>62</v>
      </c>
      <c r="C47" s="70"/>
      <c r="D47" s="61"/>
      <c r="E47" s="4">
        <v>2</v>
      </c>
      <c r="F47" s="50">
        <f t="shared" si="5"/>
        <v>0</v>
      </c>
      <c r="G47" s="4">
        <v>12</v>
      </c>
      <c r="H47" s="4">
        <f t="shared" si="7"/>
        <v>36</v>
      </c>
      <c r="I47" s="4">
        <v>4</v>
      </c>
      <c r="J47" s="37">
        <f t="shared" si="6"/>
        <v>0</v>
      </c>
    </row>
    <row r="48" spans="1:10" ht="25.5" customHeight="1" x14ac:dyDescent="0.25">
      <c r="B48" s="69" t="s">
        <v>63</v>
      </c>
      <c r="C48" s="70"/>
      <c r="D48" s="61"/>
      <c r="E48" s="4">
        <v>1</v>
      </c>
      <c r="F48" s="50">
        <f t="shared" si="5"/>
        <v>0</v>
      </c>
      <c r="G48" s="4">
        <v>4</v>
      </c>
      <c r="H48" s="4">
        <f t="shared" si="7"/>
        <v>12</v>
      </c>
      <c r="I48" s="4">
        <v>1</v>
      </c>
      <c r="J48" s="37">
        <f t="shared" si="6"/>
        <v>0</v>
      </c>
    </row>
    <row r="49" spans="1:13" ht="38.25" customHeight="1" x14ac:dyDescent="0.25">
      <c r="B49" s="69" t="s">
        <v>64</v>
      </c>
      <c r="C49" s="70"/>
      <c r="D49" s="61"/>
      <c r="E49" s="4">
        <v>2</v>
      </c>
      <c r="F49" s="50">
        <f t="shared" si="5"/>
        <v>0</v>
      </c>
      <c r="G49" s="4">
        <v>4</v>
      </c>
      <c r="H49" s="4">
        <f t="shared" si="7"/>
        <v>12</v>
      </c>
      <c r="I49" s="4">
        <v>4</v>
      </c>
      <c r="J49" s="37">
        <f t="shared" si="6"/>
        <v>0</v>
      </c>
    </row>
    <row r="50" spans="1:13" ht="30.75" customHeight="1" x14ac:dyDescent="0.25">
      <c r="B50" s="69" t="s">
        <v>6</v>
      </c>
      <c r="C50" s="70"/>
      <c r="D50" s="61"/>
      <c r="E50" s="4">
        <v>1</v>
      </c>
      <c r="F50" s="50">
        <f t="shared" si="5"/>
        <v>0</v>
      </c>
      <c r="G50" s="4">
        <v>4</v>
      </c>
      <c r="H50" s="4">
        <f t="shared" si="7"/>
        <v>12</v>
      </c>
      <c r="I50" s="4">
        <v>6</v>
      </c>
      <c r="J50" s="37">
        <f t="shared" si="6"/>
        <v>0</v>
      </c>
    </row>
    <row r="51" spans="1:13" ht="44.5" customHeight="1" x14ac:dyDescent="0.25">
      <c r="B51" s="69" t="s">
        <v>65</v>
      </c>
      <c r="C51" s="70"/>
      <c r="D51" s="61"/>
      <c r="E51" s="4">
        <v>1</v>
      </c>
      <c r="F51" s="50">
        <f t="shared" si="5"/>
        <v>0</v>
      </c>
      <c r="G51" s="4">
        <v>4</v>
      </c>
      <c r="H51" s="4">
        <f t="shared" si="7"/>
        <v>12</v>
      </c>
      <c r="I51" s="4">
        <v>6</v>
      </c>
      <c r="J51" s="37">
        <f t="shared" si="6"/>
        <v>0</v>
      </c>
    </row>
    <row r="52" spans="1:13" x14ac:dyDescent="0.25">
      <c r="B52" s="69" t="s">
        <v>7</v>
      </c>
      <c r="C52" s="70"/>
      <c r="D52" s="61"/>
      <c r="E52" s="4">
        <v>1</v>
      </c>
      <c r="F52" s="50">
        <f t="shared" si="5"/>
        <v>0</v>
      </c>
      <c r="G52" s="4">
        <v>12</v>
      </c>
      <c r="H52" s="4">
        <f t="shared" si="7"/>
        <v>36</v>
      </c>
      <c r="I52" s="4">
        <v>0.5</v>
      </c>
      <c r="J52" s="37">
        <f t="shared" si="6"/>
        <v>0</v>
      </c>
    </row>
    <row r="53" spans="1:13" x14ac:dyDescent="0.25">
      <c r="B53" s="69" t="s">
        <v>8</v>
      </c>
      <c r="C53" s="70"/>
      <c r="D53" s="61"/>
      <c r="E53" s="4">
        <v>9</v>
      </c>
      <c r="F53" s="50">
        <f t="shared" si="5"/>
        <v>0</v>
      </c>
      <c r="G53" s="4">
        <v>12</v>
      </c>
      <c r="H53" s="4">
        <f t="shared" si="7"/>
        <v>36</v>
      </c>
      <c r="I53" s="4">
        <v>4</v>
      </c>
      <c r="J53" s="37">
        <f t="shared" si="6"/>
        <v>0</v>
      </c>
    </row>
    <row r="54" spans="1:13" ht="14.95" thickBot="1" x14ac:dyDescent="0.3">
      <c r="B54" s="126" t="s">
        <v>9</v>
      </c>
      <c r="C54" s="127"/>
      <c r="D54" s="61"/>
      <c r="E54" s="23">
        <v>4</v>
      </c>
      <c r="F54" s="51">
        <f t="shared" si="5"/>
        <v>0</v>
      </c>
      <c r="G54" s="23">
        <v>12</v>
      </c>
      <c r="H54" s="23">
        <f t="shared" si="7"/>
        <v>36</v>
      </c>
      <c r="I54" s="4">
        <v>6</v>
      </c>
      <c r="J54" s="37">
        <f t="shared" si="6"/>
        <v>0</v>
      </c>
    </row>
    <row r="55" spans="1:13" ht="16.5" customHeight="1" thickBot="1" x14ac:dyDescent="0.3">
      <c r="B55" s="71" t="s">
        <v>57</v>
      </c>
      <c r="C55" s="72"/>
      <c r="D55" s="72"/>
      <c r="E55" s="72"/>
      <c r="F55" s="72"/>
      <c r="G55" s="72"/>
      <c r="H55" s="72"/>
      <c r="I55" s="73"/>
      <c r="J55" s="41">
        <f>J45+J46+J47+J48+J49+J50+J51+J52+J53+J54</f>
        <v>0</v>
      </c>
    </row>
    <row r="56" spans="1:13" ht="16.5" customHeight="1" x14ac:dyDescent="0.25">
      <c r="B56" s="16"/>
      <c r="C56" s="16"/>
      <c r="D56" s="16"/>
      <c r="E56" s="16"/>
      <c r="F56" s="16"/>
      <c r="G56" s="16"/>
      <c r="H56" s="16"/>
      <c r="I56" s="13"/>
    </row>
    <row r="57" spans="1:13" ht="30.6" customHeight="1" x14ac:dyDescent="0.25">
      <c r="B57" s="117" t="s">
        <v>54</v>
      </c>
      <c r="C57" s="117"/>
      <c r="D57" s="117"/>
      <c r="E57" s="117"/>
      <c r="F57" s="117"/>
      <c r="G57" s="117"/>
      <c r="H57" s="117"/>
      <c r="I57" s="117"/>
      <c r="J57" s="117"/>
    </row>
    <row r="58" spans="1:13" ht="14.95" thickBot="1" x14ac:dyDescent="0.3">
      <c r="A58" s="29"/>
    </row>
    <row r="59" spans="1:13" ht="14.95" customHeight="1" thickBot="1" x14ac:dyDescent="0.3">
      <c r="B59" s="85" t="s">
        <v>81</v>
      </c>
      <c r="C59" s="86"/>
      <c r="D59" s="86"/>
      <c r="E59" s="86"/>
      <c r="F59" s="86"/>
      <c r="G59" s="86"/>
      <c r="H59" s="86"/>
      <c r="I59" s="86"/>
      <c r="J59" s="87"/>
    </row>
    <row r="60" spans="1:13" ht="95.1" x14ac:dyDescent="0.25">
      <c r="B60" s="146" t="s">
        <v>1</v>
      </c>
      <c r="C60" s="147"/>
      <c r="D60" s="28" t="s">
        <v>58</v>
      </c>
      <c r="E60" s="28" t="s">
        <v>50</v>
      </c>
      <c r="F60" s="28" t="s">
        <v>60</v>
      </c>
      <c r="G60" s="28" t="s">
        <v>45</v>
      </c>
      <c r="H60" s="28" t="s">
        <v>47</v>
      </c>
      <c r="I60" s="31" t="s">
        <v>48</v>
      </c>
      <c r="J60" s="32" t="s">
        <v>49</v>
      </c>
    </row>
    <row r="61" spans="1:13" ht="30.75" customHeight="1" x14ac:dyDescent="0.25">
      <c r="B61" s="69" t="s">
        <v>13</v>
      </c>
      <c r="C61" s="70"/>
      <c r="D61" s="61"/>
      <c r="E61" s="4">
        <v>1</v>
      </c>
      <c r="F61" s="48">
        <f t="shared" ref="F61:F68" si="8">E61*D61</f>
        <v>0</v>
      </c>
      <c r="G61" s="4">
        <v>4</v>
      </c>
      <c r="H61" s="4">
        <v>4</v>
      </c>
      <c r="I61" s="4">
        <f>H61*1.5</f>
        <v>6</v>
      </c>
      <c r="J61" s="37">
        <f t="shared" ref="J61:J68" si="9">I61*F61</f>
        <v>0</v>
      </c>
    </row>
    <row r="62" spans="1:13" ht="30.75" customHeight="1" x14ac:dyDescent="0.25">
      <c r="B62" s="69" t="s">
        <v>15</v>
      </c>
      <c r="C62" s="70"/>
      <c r="D62" s="61"/>
      <c r="E62" s="4">
        <v>2</v>
      </c>
      <c r="F62" s="48">
        <f t="shared" si="8"/>
        <v>0</v>
      </c>
      <c r="G62" s="4">
        <v>4</v>
      </c>
      <c r="H62" s="4">
        <v>12</v>
      </c>
      <c r="I62" s="4">
        <f t="shared" ref="I62:I68" si="10">H62*1.5</f>
        <v>18</v>
      </c>
      <c r="J62" s="37">
        <f t="shared" si="9"/>
        <v>0</v>
      </c>
      <c r="M62" t="s">
        <v>80</v>
      </c>
    </row>
    <row r="63" spans="1:13" x14ac:dyDescent="0.25">
      <c r="B63" s="69" t="s">
        <v>20</v>
      </c>
      <c r="C63" s="70"/>
      <c r="D63" s="61"/>
      <c r="E63" s="4">
        <v>1</v>
      </c>
      <c r="F63" s="48">
        <f t="shared" si="8"/>
        <v>0</v>
      </c>
      <c r="G63" s="4">
        <v>1</v>
      </c>
      <c r="H63" s="4">
        <v>4</v>
      </c>
      <c r="I63" s="4">
        <f t="shared" si="10"/>
        <v>6</v>
      </c>
      <c r="J63" s="37">
        <f t="shared" si="9"/>
        <v>0</v>
      </c>
    </row>
    <row r="64" spans="1:13" ht="59.95" customHeight="1" x14ac:dyDescent="0.25">
      <c r="B64" s="69" t="s">
        <v>17</v>
      </c>
      <c r="C64" s="70"/>
      <c r="D64" s="61"/>
      <c r="E64" s="4">
        <v>2</v>
      </c>
      <c r="F64" s="48">
        <f t="shared" si="8"/>
        <v>0</v>
      </c>
      <c r="G64" s="4">
        <v>4</v>
      </c>
      <c r="H64" s="4">
        <v>4</v>
      </c>
      <c r="I64" s="4">
        <f t="shared" si="10"/>
        <v>6</v>
      </c>
      <c r="J64" s="37">
        <f t="shared" si="9"/>
        <v>0</v>
      </c>
    </row>
    <row r="65" spans="2:10" ht="44.35" customHeight="1" x14ac:dyDescent="0.25">
      <c r="B65" s="69" t="s">
        <v>18</v>
      </c>
      <c r="C65" s="70"/>
      <c r="D65" s="61"/>
      <c r="E65" s="4">
        <v>1</v>
      </c>
      <c r="F65" s="48">
        <f t="shared" si="8"/>
        <v>0</v>
      </c>
      <c r="G65" s="4">
        <v>6</v>
      </c>
      <c r="H65" s="4">
        <v>4</v>
      </c>
      <c r="I65" s="4">
        <f t="shared" si="10"/>
        <v>6</v>
      </c>
      <c r="J65" s="37">
        <f t="shared" si="9"/>
        <v>0</v>
      </c>
    </row>
    <row r="66" spans="2:10" x14ac:dyDescent="0.25">
      <c r="B66" s="69" t="s">
        <v>7</v>
      </c>
      <c r="C66" s="70"/>
      <c r="D66" s="61"/>
      <c r="E66" s="4">
        <v>1</v>
      </c>
      <c r="F66" s="48">
        <f t="shared" si="8"/>
        <v>0</v>
      </c>
      <c r="G66" s="4">
        <v>0.5</v>
      </c>
      <c r="H66" s="4">
        <v>12</v>
      </c>
      <c r="I66" s="4">
        <f t="shared" si="10"/>
        <v>18</v>
      </c>
      <c r="J66" s="37">
        <f t="shared" si="9"/>
        <v>0</v>
      </c>
    </row>
    <row r="67" spans="2:10" x14ac:dyDescent="0.25">
      <c r="B67" s="69" t="s">
        <v>8</v>
      </c>
      <c r="C67" s="70"/>
      <c r="D67" s="61"/>
      <c r="E67" s="4">
        <v>1</v>
      </c>
      <c r="F67" s="48">
        <f t="shared" si="8"/>
        <v>0</v>
      </c>
      <c r="G67" s="4">
        <v>4</v>
      </c>
      <c r="H67" s="4">
        <v>12</v>
      </c>
      <c r="I67" s="4">
        <f t="shared" si="10"/>
        <v>18</v>
      </c>
      <c r="J67" s="37">
        <f t="shared" si="9"/>
        <v>0</v>
      </c>
    </row>
    <row r="68" spans="2:10" ht="14.95" thickBot="1" x14ac:dyDescent="0.3">
      <c r="B68" s="126" t="s">
        <v>9</v>
      </c>
      <c r="C68" s="127"/>
      <c r="D68" s="62"/>
      <c r="E68" s="23">
        <v>1</v>
      </c>
      <c r="F68" s="49">
        <f t="shared" si="8"/>
        <v>0</v>
      </c>
      <c r="G68" s="23">
        <v>6</v>
      </c>
      <c r="H68" s="23">
        <v>12</v>
      </c>
      <c r="I68" s="23">
        <f t="shared" si="10"/>
        <v>18</v>
      </c>
      <c r="J68" s="38">
        <f t="shared" si="9"/>
        <v>0</v>
      </c>
    </row>
    <row r="69" spans="2:10" ht="14.95" customHeight="1" thickBot="1" x14ac:dyDescent="0.3">
      <c r="B69" s="71" t="s">
        <v>74</v>
      </c>
      <c r="C69" s="72"/>
      <c r="D69" s="72"/>
      <c r="E69" s="72"/>
      <c r="F69" s="72"/>
      <c r="G69" s="72"/>
      <c r="H69" s="72"/>
      <c r="I69" s="73"/>
      <c r="J69" s="39">
        <f>J61+J62+J63+J64+J65+J66+J67+J68</f>
        <v>0</v>
      </c>
    </row>
    <row r="71" spans="2:10" ht="52.5" customHeight="1" x14ac:dyDescent="0.25">
      <c r="B71" s="89" t="s">
        <v>82</v>
      </c>
      <c r="C71" s="89"/>
      <c r="D71" s="89"/>
      <c r="E71" s="89"/>
      <c r="F71" s="89"/>
      <c r="G71" s="89"/>
      <c r="H71" s="89"/>
      <c r="I71" s="89"/>
    </row>
    <row r="73" spans="2:10" ht="14.95" thickBot="1" x14ac:dyDescent="0.3"/>
    <row r="74" spans="2:10" ht="33.65" customHeight="1" thickBot="1" x14ac:dyDescent="0.3">
      <c r="B74" s="82" t="s">
        <v>21</v>
      </c>
      <c r="C74" s="83"/>
      <c r="D74" s="83"/>
      <c r="E74" s="83"/>
      <c r="F74" s="83"/>
      <c r="G74" s="83"/>
      <c r="H74" s="84"/>
    </row>
    <row r="75" spans="2:10" ht="14.95" thickBot="1" x14ac:dyDescent="0.3"/>
    <row r="76" spans="2:10" ht="14.45" customHeight="1" x14ac:dyDescent="0.25">
      <c r="B76" s="131" t="s">
        <v>22</v>
      </c>
      <c r="C76" s="132"/>
      <c r="D76" s="132"/>
      <c r="E76" s="132"/>
      <c r="F76" s="132"/>
      <c r="G76" s="132"/>
      <c r="H76" s="133"/>
    </row>
    <row r="77" spans="2:10" ht="127.9" customHeight="1" thickBot="1" x14ac:dyDescent="0.3">
      <c r="B77" s="91"/>
      <c r="C77" s="92"/>
      <c r="D77" s="92"/>
      <c r="E77" s="92"/>
      <c r="F77" s="92"/>
      <c r="G77" s="92"/>
      <c r="H77" s="93"/>
    </row>
    <row r="78" spans="2:10" ht="14.95" thickBot="1" x14ac:dyDescent="0.3"/>
    <row r="79" spans="2:10" ht="26.15" customHeight="1" x14ac:dyDescent="0.25">
      <c r="B79" s="118" t="s">
        <v>72</v>
      </c>
      <c r="C79" s="119"/>
      <c r="D79" s="119"/>
      <c r="E79" s="119"/>
      <c r="F79" s="119"/>
      <c r="G79" s="119"/>
      <c r="H79" s="120"/>
    </row>
    <row r="80" spans="2:10" ht="68.45" customHeight="1" x14ac:dyDescent="0.25">
      <c r="B80" s="104" t="s">
        <v>24</v>
      </c>
      <c r="C80" s="105"/>
      <c r="D80" s="105"/>
      <c r="E80" s="6" t="s">
        <v>26</v>
      </c>
      <c r="F80" s="106" t="s">
        <v>44</v>
      </c>
      <c r="G80" s="106"/>
      <c r="H80" s="7" t="s">
        <v>27</v>
      </c>
    </row>
    <row r="81" spans="2:8" ht="48.6" customHeight="1" thickBot="1" x14ac:dyDescent="0.3">
      <c r="B81" s="102" t="s">
        <v>23</v>
      </c>
      <c r="C81" s="103"/>
      <c r="D81" s="103"/>
      <c r="E81" s="64"/>
      <c r="F81" s="107">
        <v>300</v>
      </c>
      <c r="G81" s="108"/>
      <c r="H81" s="35">
        <f>E81*F81</f>
        <v>0</v>
      </c>
    </row>
    <row r="83" spans="2:8" ht="14.95" thickBot="1" x14ac:dyDescent="0.3"/>
    <row r="84" spans="2:8" ht="16.3" thickBot="1" x14ac:dyDescent="0.3">
      <c r="B84" s="82" t="s">
        <v>28</v>
      </c>
      <c r="C84" s="83"/>
      <c r="D84" s="83"/>
      <c r="E84" s="83"/>
      <c r="F84" s="83"/>
      <c r="G84" s="83"/>
      <c r="H84" s="84"/>
    </row>
    <row r="85" spans="2:8" ht="14.95" thickBot="1" x14ac:dyDescent="0.3"/>
    <row r="86" spans="2:8" ht="14.95" thickBot="1" x14ac:dyDescent="0.3">
      <c r="B86" s="109" t="s">
        <v>36</v>
      </c>
      <c r="C86" s="110"/>
      <c r="D86" s="110"/>
      <c r="E86" s="110"/>
      <c r="F86" s="110"/>
      <c r="G86" s="110"/>
      <c r="H86" s="111"/>
    </row>
    <row r="87" spans="2:8" ht="28.55" x14ac:dyDescent="0.25">
      <c r="B87" s="115" t="s">
        <v>30</v>
      </c>
      <c r="C87" s="116"/>
      <c r="D87" s="116" t="s">
        <v>31</v>
      </c>
      <c r="E87" s="116"/>
      <c r="F87" s="116"/>
      <c r="G87" s="116"/>
      <c r="H87" s="15" t="s">
        <v>32</v>
      </c>
    </row>
    <row r="88" spans="2:8" ht="30.25" customHeight="1" x14ac:dyDescent="0.25">
      <c r="B88" s="112" t="s">
        <v>29</v>
      </c>
      <c r="C88" s="113"/>
      <c r="D88" s="114" t="s">
        <v>33</v>
      </c>
      <c r="E88" s="114"/>
      <c r="F88" s="114"/>
      <c r="G88" s="114"/>
      <c r="H88" s="44"/>
    </row>
    <row r="89" spans="2:8" ht="30.25" customHeight="1" x14ac:dyDescent="0.25">
      <c r="B89" s="112" t="s">
        <v>34</v>
      </c>
      <c r="C89" s="113"/>
      <c r="D89" s="114" t="s">
        <v>33</v>
      </c>
      <c r="E89" s="114"/>
      <c r="F89" s="114"/>
      <c r="G89" s="114"/>
      <c r="H89" s="44"/>
    </row>
    <row r="90" spans="2:8" ht="34.5" customHeight="1" thickBot="1" x14ac:dyDescent="0.3">
      <c r="B90" s="102" t="s">
        <v>35</v>
      </c>
      <c r="C90" s="103"/>
      <c r="D90" s="125" t="s">
        <v>33</v>
      </c>
      <c r="E90" s="125"/>
      <c r="F90" s="125"/>
      <c r="G90" s="125"/>
      <c r="H90" s="45"/>
    </row>
    <row r="91" spans="2:8" ht="14.95" thickBot="1" x14ac:dyDescent="0.3">
      <c r="B91" s="13"/>
      <c r="C91" s="13"/>
      <c r="D91" s="13"/>
      <c r="E91" s="13"/>
      <c r="F91" s="13"/>
      <c r="G91" s="13"/>
      <c r="H91" s="13"/>
    </row>
    <row r="92" spans="2:8" ht="14.95" thickBot="1" x14ac:dyDescent="0.3">
      <c r="B92" s="109" t="s">
        <v>37</v>
      </c>
      <c r="C92" s="110"/>
      <c r="D92" s="110"/>
      <c r="E92" s="110"/>
      <c r="F92" s="110"/>
      <c r="G92" s="110"/>
      <c r="H92" s="111"/>
    </row>
    <row r="93" spans="2:8" ht="57.1" x14ac:dyDescent="0.25">
      <c r="B93" s="123" t="s">
        <v>31</v>
      </c>
      <c r="C93" s="124"/>
      <c r="D93" s="124"/>
      <c r="E93" s="124"/>
      <c r="F93" s="8" t="s">
        <v>25</v>
      </c>
      <c r="G93" s="8" t="s">
        <v>41</v>
      </c>
      <c r="H93" s="9" t="s">
        <v>38</v>
      </c>
    </row>
    <row r="94" spans="2:8" ht="33.65" customHeight="1" x14ac:dyDescent="0.25">
      <c r="B94" s="112" t="s">
        <v>78</v>
      </c>
      <c r="C94" s="113"/>
      <c r="D94" s="113"/>
      <c r="E94" s="113"/>
      <c r="F94" s="60"/>
      <c r="G94" s="19">
        <v>48</v>
      </c>
      <c r="H94" s="34">
        <f>F94*G94</f>
        <v>0</v>
      </c>
    </row>
    <row r="95" spans="2:8" ht="33.65" customHeight="1" x14ac:dyDescent="0.25">
      <c r="B95" s="112" t="s">
        <v>39</v>
      </c>
      <c r="C95" s="113"/>
      <c r="D95" s="113"/>
      <c r="E95" s="113"/>
      <c r="F95" s="60"/>
      <c r="G95" s="19">
        <v>24</v>
      </c>
      <c r="H95" s="34">
        <f>F95*G95</f>
        <v>0</v>
      </c>
    </row>
    <row r="96" spans="2:8" ht="27" customHeight="1" x14ac:dyDescent="0.25">
      <c r="B96" s="121" t="s">
        <v>83</v>
      </c>
      <c r="C96" s="122"/>
      <c r="D96" s="122"/>
      <c r="E96" s="122"/>
      <c r="F96" s="60"/>
      <c r="G96" s="19">
        <v>48</v>
      </c>
      <c r="H96" s="34">
        <f>F96*G96</f>
        <v>0</v>
      </c>
    </row>
    <row r="97" spans="2:9" ht="18" customHeight="1" thickBot="1" x14ac:dyDescent="0.3">
      <c r="B97" s="102" t="s">
        <v>40</v>
      </c>
      <c r="C97" s="103"/>
      <c r="D97" s="103"/>
      <c r="E97" s="103"/>
      <c r="F97" s="65"/>
      <c r="G97" s="20">
        <v>24</v>
      </c>
      <c r="H97" s="35">
        <f>F97*G97</f>
        <v>0</v>
      </c>
    </row>
    <row r="98" spans="2:9" ht="18" customHeight="1" x14ac:dyDescent="0.25">
      <c r="B98" s="17"/>
      <c r="C98" s="17"/>
      <c r="D98" s="17"/>
      <c r="E98" s="17"/>
      <c r="F98" s="18"/>
      <c r="G98" s="18"/>
      <c r="H98" s="13"/>
    </row>
    <row r="99" spans="2:9" ht="33.65" customHeight="1" x14ac:dyDescent="0.25">
      <c r="B99" s="117" t="s">
        <v>43</v>
      </c>
      <c r="C99" s="117"/>
      <c r="D99" s="117"/>
      <c r="E99" s="117"/>
      <c r="F99" s="117"/>
      <c r="G99" s="117"/>
      <c r="H99" s="117"/>
      <c r="I99" s="12"/>
    </row>
    <row r="100" spans="2:9" ht="14.95" thickBot="1" x14ac:dyDescent="0.3"/>
    <row r="101" spans="2:9" ht="17" thickBot="1" x14ac:dyDescent="0.35">
      <c r="B101" s="99" t="s">
        <v>42</v>
      </c>
      <c r="C101" s="100"/>
      <c r="D101" s="100"/>
      <c r="E101" s="100"/>
      <c r="F101" s="100"/>
      <c r="G101" s="101"/>
      <c r="H101" s="40">
        <f>H23+H36+J55+J69+H81+H88+H89+H90+H94+H95+H96+H97</f>
        <v>0</v>
      </c>
    </row>
    <row r="107" spans="2:9" x14ac:dyDescent="0.25">
      <c r="B107" s="30" t="s">
        <v>84</v>
      </c>
      <c r="C107" s="30"/>
      <c r="D107" s="30"/>
      <c r="E107" s="30"/>
      <c r="F107" s="30"/>
      <c r="G107" s="30"/>
    </row>
  </sheetData>
  <sheetProtection sheet="1" objects="1" scenarios="1"/>
  <mergeCells count="83">
    <mergeCell ref="B19:D19"/>
    <mergeCell ref="B20:D20"/>
    <mergeCell ref="B23:G23"/>
    <mergeCell ref="B12:D12"/>
    <mergeCell ref="B13:D13"/>
    <mergeCell ref="B14:D14"/>
    <mergeCell ref="B15:D15"/>
    <mergeCell ref="B16:D16"/>
    <mergeCell ref="B63:C63"/>
    <mergeCell ref="B52:C52"/>
    <mergeCell ref="B53:C53"/>
    <mergeCell ref="B54:C54"/>
    <mergeCell ref="B47:C47"/>
    <mergeCell ref="B48:C48"/>
    <mergeCell ref="B49:C49"/>
    <mergeCell ref="B50:C50"/>
    <mergeCell ref="B57:J57"/>
    <mergeCell ref="B59:J59"/>
    <mergeCell ref="B61:C61"/>
    <mergeCell ref="B62:C62"/>
    <mergeCell ref="B60:C60"/>
    <mergeCell ref="B1:J1"/>
    <mergeCell ref="B10:D10"/>
    <mergeCell ref="B74:H74"/>
    <mergeCell ref="B76:H77"/>
    <mergeCell ref="B3:H3"/>
    <mergeCell ref="B32:D32"/>
    <mergeCell ref="B33:D33"/>
    <mergeCell ref="B34:D34"/>
    <mergeCell ref="B35:D35"/>
    <mergeCell ref="B26:H26"/>
    <mergeCell ref="B27:D27"/>
    <mergeCell ref="B28:D28"/>
    <mergeCell ref="B29:D29"/>
    <mergeCell ref="B30:D30"/>
    <mergeCell ref="B31:D31"/>
    <mergeCell ref="B18:D18"/>
    <mergeCell ref="B94:E94"/>
    <mergeCell ref="B71:I71"/>
    <mergeCell ref="B66:C66"/>
    <mergeCell ref="B67:C67"/>
    <mergeCell ref="B97:E97"/>
    <mergeCell ref="B95:E95"/>
    <mergeCell ref="B79:H79"/>
    <mergeCell ref="B96:E96"/>
    <mergeCell ref="B93:E93"/>
    <mergeCell ref="B89:C89"/>
    <mergeCell ref="D89:G89"/>
    <mergeCell ref="B90:C90"/>
    <mergeCell ref="D90:G90"/>
    <mergeCell ref="B68:C68"/>
    <mergeCell ref="B64:C64"/>
    <mergeCell ref="B65:C65"/>
    <mergeCell ref="B69:I69"/>
    <mergeCell ref="B101:G101"/>
    <mergeCell ref="B81:D81"/>
    <mergeCell ref="B80:D80"/>
    <mergeCell ref="F80:G80"/>
    <mergeCell ref="F81:G81"/>
    <mergeCell ref="B84:H84"/>
    <mergeCell ref="B86:H86"/>
    <mergeCell ref="B88:C88"/>
    <mergeCell ref="D88:G88"/>
    <mergeCell ref="B87:C87"/>
    <mergeCell ref="D87:G87"/>
    <mergeCell ref="B99:H99"/>
    <mergeCell ref="B92:H92"/>
    <mergeCell ref="J3:P3"/>
    <mergeCell ref="B17:D17"/>
    <mergeCell ref="B51:C51"/>
    <mergeCell ref="B55:I55"/>
    <mergeCell ref="B22:G22"/>
    <mergeCell ref="B9:H9"/>
    <mergeCell ref="B44:C44"/>
    <mergeCell ref="B45:C45"/>
    <mergeCell ref="B40:H40"/>
    <mergeCell ref="B46:C46"/>
    <mergeCell ref="B43:J43"/>
    <mergeCell ref="B5:H7"/>
    <mergeCell ref="B4:H4"/>
    <mergeCell ref="B38:H38"/>
    <mergeCell ref="B36:G36"/>
    <mergeCell ref="B11:D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2026-05-15T08:20:39Z</dcterms:created>
  <dcterms:modified xsi:type="dcterms:W3CDTF">2026-07-15T11:57:26Z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2026-05-27T09:19:24Z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ff88cfe6-b3cd-44c1-8b53-d590853e6501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