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Default Extension="png" ContentType="image/png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mc:AlternateContent xmlns:mc="http://schemas.openxmlformats.org/markup-compatibility/2006">
    <mc:Choice Requires="x15">
      <x15ac:absPath xmlns:x15ac="http://schemas.microsoft.com/office/spreadsheetml/2010/11/ac" url="C:\KrosData\Export\"/>
    </mc:Choice>
  </mc:AlternateContent>
  <bookViews>
    <workbookView xWindow="0" yWindow="0" windowWidth="0" windowHeight="0"/>
  </bookViews>
  <sheets>
    <sheet name="Rekapitulace stavby" sheetId="1" r:id="rId1"/>
    <sheet name="SO 101 - Zpevněné plochy ..." sheetId="2" r:id="rId2"/>
    <sheet name="SO 401 - Veřejné osvětlení" sheetId="3" r:id="rId3"/>
    <sheet name="VRN - Vedlejší rozpočtové..." sheetId="4" r:id="rId4"/>
    <sheet name="Pokyny pro vyplnění" sheetId="5" r:id="rId5"/>
  </sheets>
  <definedNames>
    <definedName name="_xlnm.Print_Area" localSheetId="0">'Rekapitulace stavby'!$D$4:$AO$36,'Rekapitulace stavby'!$C$42:$AQ$58</definedName>
    <definedName name="_xlnm.Print_Titles" localSheetId="0">'Rekapitulace stavby'!$52:$52</definedName>
    <definedName name="_xlnm._FilterDatabase" localSheetId="1" hidden="1">'SO 101 - Zpevněné plochy ...'!$C$86:$K$611</definedName>
    <definedName name="_xlnm.Print_Area" localSheetId="1">'SO 101 - Zpevněné plochy ...'!$C$4:$J$39,'SO 101 - Zpevněné plochy ...'!$C$45:$J$68,'SO 101 - Zpevněné plochy ...'!$C$74:$K$611</definedName>
    <definedName name="_xlnm.Print_Titles" localSheetId="1">'SO 101 - Zpevněné plochy ...'!$86:$86</definedName>
    <definedName name="_xlnm._FilterDatabase" localSheetId="2" hidden="1">'SO 401 - Veřejné osvětlení'!$C$82:$K$179</definedName>
    <definedName name="_xlnm.Print_Area" localSheetId="2">'SO 401 - Veřejné osvětlení'!$C$4:$J$39,'SO 401 - Veřejné osvětlení'!$C$45:$J$64,'SO 401 - Veřejné osvětlení'!$C$70:$K$179</definedName>
    <definedName name="_xlnm.Print_Titles" localSheetId="2">'SO 401 - Veřejné osvětlení'!$82:$82</definedName>
    <definedName name="_xlnm._FilterDatabase" localSheetId="3" hidden="1">'VRN - Vedlejší rozpočtové...'!$C$83:$K$122</definedName>
    <definedName name="_xlnm.Print_Area" localSheetId="3">'VRN - Vedlejší rozpočtové...'!$C$4:$J$39,'VRN - Vedlejší rozpočtové...'!$C$45:$J$65,'VRN - Vedlejší rozpočtové...'!$C$71:$K$122</definedName>
    <definedName name="_xlnm.Print_Titles" localSheetId="3">'VRN - Vedlejší rozpočtové...'!$83:$83</definedName>
    <definedName name="_xlnm.Print_Area" localSheetId="4">'Pokyny pro vyplnění'!$B$2:$K$71,'Pokyny pro vyplnění'!$B$74:$K$118,'Pokyny pro vyplnění'!$B$121:$K$161,'Pokyny pro vyplnění'!$B$164:$K$219</definedName>
  </definedNames>
  <calcPr/>
</workbook>
</file>

<file path=xl/calcChain.xml><?xml version="1.0" encoding="utf-8"?>
<calcChain xmlns="http://schemas.openxmlformats.org/spreadsheetml/2006/main">
  <c i="4" l="1" r="J37"/>
  <c r="J36"/>
  <c i="1" r="AY57"/>
  <c i="4" r="J35"/>
  <c i="1" r="AX57"/>
  <c i="4" r="BI120"/>
  <c r="BH120"/>
  <c r="BG120"/>
  <c r="BF120"/>
  <c r="T120"/>
  <c r="T119"/>
  <c r="R120"/>
  <c r="R119"/>
  <c r="P120"/>
  <c r="P119"/>
  <c r="BI116"/>
  <c r="BH116"/>
  <c r="BG116"/>
  <c r="BF116"/>
  <c r="T116"/>
  <c r="R116"/>
  <c r="P116"/>
  <c r="BI113"/>
  <c r="BH113"/>
  <c r="BG113"/>
  <c r="BF113"/>
  <c r="T113"/>
  <c r="R113"/>
  <c r="P113"/>
  <c r="BI109"/>
  <c r="BH109"/>
  <c r="BG109"/>
  <c r="BF109"/>
  <c r="T109"/>
  <c r="R109"/>
  <c r="P109"/>
  <c r="BI104"/>
  <c r="BH104"/>
  <c r="BG104"/>
  <c r="BF104"/>
  <c r="T104"/>
  <c r="R104"/>
  <c r="P104"/>
  <c r="BI100"/>
  <c r="BH100"/>
  <c r="BG100"/>
  <c r="BF100"/>
  <c r="T100"/>
  <c r="R100"/>
  <c r="P100"/>
  <c r="BI96"/>
  <c r="BH96"/>
  <c r="BG96"/>
  <c r="BF96"/>
  <c r="T96"/>
  <c r="R96"/>
  <c r="P96"/>
  <c r="BI93"/>
  <c r="BH93"/>
  <c r="BG93"/>
  <c r="BF93"/>
  <c r="T93"/>
  <c r="R93"/>
  <c r="P93"/>
  <c r="BI90"/>
  <c r="BH90"/>
  <c r="BG90"/>
  <c r="BF90"/>
  <c r="T90"/>
  <c r="R90"/>
  <c r="P90"/>
  <c r="BI87"/>
  <c r="BH87"/>
  <c r="BG87"/>
  <c r="BF87"/>
  <c r="T87"/>
  <c r="R87"/>
  <c r="P87"/>
  <c r="J80"/>
  <c r="F78"/>
  <c r="E76"/>
  <c r="J54"/>
  <c r="F52"/>
  <c r="E50"/>
  <c r="J24"/>
  <c r="E24"/>
  <c r="J81"/>
  <c r="J23"/>
  <c r="J18"/>
  <c r="E18"/>
  <c r="F81"/>
  <c r="J17"/>
  <c r="J15"/>
  <c r="E15"/>
  <c r="F80"/>
  <c r="J14"/>
  <c r="J12"/>
  <c r="J78"/>
  <c r="E7"/>
  <c r="E48"/>
  <c i="3" r="J37"/>
  <c r="J36"/>
  <c i="1" r="AY56"/>
  <c i="3" r="J35"/>
  <c i="1" r="AX56"/>
  <c i="3" r="BI178"/>
  <c r="BH178"/>
  <c r="BG178"/>
  <c r="BF178"/>
  <c r="T178"/>
  <c r="R178"/>
  <c r="P178"/>
  <c r="BI176"/>
  <c r="BH176"/>
  <c r="BG176"/>
  <c r="BF176"/>
  <c r="T176"/>
  <c r="R176"/>
  <c r="P176"/>
  <c r="BI173"/>
  <c r="BH173"/>
  <c r="BG173"/>
  <c r="BF173"/>
  <c r="T173"/>
  <c r="R173"/>
  <c r="P173"/>
  <c r="BI171"/>
  <c r="BH171"/>
  <c r="BG171"/>
  <c r="BF171"/>
  <c r="T171"/>
  <c r="R171"/>
  <c r="P171"/>
  <c r="BI169"/>
  <c r="BH169"/>
  <c r="BG169"/>
  <c r="BF169"/>
  <c r="T169"/>
  <c r="R169"/>
  <c r="P169"/>
  <c r="BI167"/>
  <c r="BH167"/>
  <c r="BG167"/>
  <c r="BF167"/>
  <c r="T167"/>
  <c r="R167"/>
  <c r="P167"/>
  <c r="BI164"/>
  <c r="BH164"/>
  <c r="BG164"/>
  <c r="BF164"/>
  <c r="T164"/>
  <c r="R164"/>
  <c r="P164"/>
  <c r="BI162"/>
  <c r="BH162"/>
  <c r="BG162"/>
  <c r="BF162"/>
  <c r="T162"/>
  <c r="R162"/>
  <c r="P162"/>
  <c r="BI160"/>
  <c r="BH160"/>
  <c r="BG160"/>
  <c r="BF160"/>
  <c r="T160"/>
  <c r="R160"/>
  <c r="P160"/>
  <c r="BI158"/>
  <c r="BH158"/>
  <c r="BG158"/>
  <c r="BF158"/>
  <c r="T158"/>
  <c r="R158"/>
  <c r="P158"/>
  <c r="BI156"/>
  <c r="BH156"/>
  <c r="BG156"/>
  <c r="BF156"/>
  <c r="T156"/>
  <c r="R156"/>
  <c r="P156"/>
  <c r="BI154"/>
  <c r="BH154"/>
  <c r="BG154"/>
  <c r="BF154"/>
  <c r="T154"/>
  <c r="R154"/>
  <c r="P154"/>
  <c r="BI152"/>
  <c r="BH152"/>
  <c r="BG152"/>
  <c r="BF152"/>
  <c r="T152"/>
  <c r="R152"/>
  <c r="P152"/>
  <c r="BI150"/>
  <c r="BH150"/>
  <c r="BG150"/>
  <c r="BF150"/>
  <c r="T150"/>
  <c r="R150"/>
  <c r="P150"/>
  <c r="BI148"/>
  <c r="BH148"/>
  <c r="BG148"/>
  <c r="BF148"/>
  <c r="T148"/>
  <c r="R148"/>
  <c r="P148"/>
  <c r="BI146"/>
  <c r="BH146"/>
  <c r="BG146"/>
  <c r="BF146"/>
  <c r="T146"/>
  <c r="R146"/>
  <c r="P146"/>
  <c r="BI144"/>
  <c r="BH144"/>
  <c r="BG144"/>
  <c r="BF144"/>
  <c r="T144"/>
  <c r="R144"/>
  <c r="P144"/>
  <c r="BI142"/>
  <c r="BH142"/>
  <c r="BG142"/>
  <c r="BF142"/>
  <c r="T142"/>
  <c r="R142"/>
  <c r="P142"/>
  <c r="BI140"/>
  <c r="BH140"/>
  <c r="BG140"/>
  <c r="BF140"/>
  <c r="T140"/>
  <c r="R140"/>
  <c r="P140"/>
  <c r="BI138"/>
  <c r="BH138"/>
  <c r="BG138"/>
  <c r="BF138"/>
  <c r="T138"/>
  <c r="R138"/>
  <c r="P138"/>
  <c r="BI136"/>
  <c r="BH136"/>
  <c r="BG136"/>
  <c r="BF136"/>
  <c r="T136"/>
  <c r="R136"/>
  <c r="P136"/>
  <c r="BI134"/>
  <c r="BH134"/>
  <c r="BG134"/>
  <c r="BF134"/>
  <c r="T134"/>
  <c r="R134"/>
  <c r="P134"/>
  <c r="BI132"/>
  <c r="BH132"/>
  <c r="BG132"/>
  <c r="BF132"/>
  <c r="T132"/>
  <c r="R132"/>
  <c r="P132"/>
  <c r="BI130"/>
  <c r="BH130"/>
  <c r="BG130"/>
  <c r="BF130"/>
  <c r="T130"/>
  <c r="R130"/>
  <c r="P130"/>
  <c r="BI128"/>
  <c r="BH128"/>
  <c r="BG128"/>
  <c r="BF128"/>
  <c r="T128"/>
  <c r="R128"/>
  <c r="P128"/>
  <c r="BI125"/>
  <c r="BH125"/>
  <c r="BG125"/>
  <c r="BF125"/>
  <c r="T125"/>
  <c r="R125"/>
  <c r="P125"/>
  <c r="BI123"/>
  <c r="BH123"/>
  <c r="BG123"/>
  <c r="BF123"/>
  <c r="T123"/>
  <c r="R123"/>
  <c r="P123"/>
  <c r="BI121"/>
  <c r="BH121"/>
  <c r="BG121"/>
  <c r="BF121"/>
  <c r="T121"/>
  <c r="R121"/>
  <c r="P121"/>
  <c r="BI119"/>
  <c r="BH119"/>
  <c r="BG119"/>
  <c r="BF119"/>
  <c r="T119"/>
  <c r="R119"/>
  <c r="P119"/>
  <c r="BI117"/>
  <c r="BH117"/>
  <c r="BG117"/>
  <c r="BF117"/>
  <c r="T117"/>
  <c r="R117"/>
  <c r="P117"/>
  <c r="BI115"/>
  <c r="BH115"/>
  <c r="BG115"/>
  <c r="BF115"/>
  <c r="T115"/>
  <c r="R115"/>
  <c r="P115"/>
  <c r="BI113"/>
  <c r="BH113"/>
  <c r="BG113"/>
  <c r="BF113"/>
  <c r="T113"/>
  <c r="R113"/>
  <c r="P113"/>
  <c r="BI111"/>
  <c r="BH111"/>
  <c r="BG111"/>
  <c r="BF111"/>
  <c r="T111"/>
  <c r="R111"/>
  <c r="P111"/>
  <c r="BI109"/>
  <c r="BH109"/>
  <c r="BG109"/>
  <c r="BF109"/>
  <c r="T109"/>
  <c r="R109"/>
  <c r="P109"/>
  <c r="BI107"/>
  <c r="BH107"/>
  <c r="BG107"/>
  <c r="BF107"/>
  <c r="T107"/>
  <c r="R107"/>
  <c r="P107"/>
  <c r="BI105"/>
  <c r="BH105"/>
  <c r="BG105"/>
  <c r="BF105"/>
  <c r="T105"/>
  <c r="R105"/>
  <c r="P105"/>
  <c r="BI103"/>
  <c r="BH103"/>
  <c r="BG103"/>
  <c r="BF103"/>
  <c r="T103"/>
  <c r="R103"/>
  <c r="P103"/>
  <c r="BI101"/>
  <c r="BH101"/>
  <c r="BG101"/>
  <c r="BF101"/>
  <c r="T101"/>
  <c r="R101"/>
  <c r="P101"/>
  <c r="BI99"/>
  <c r="BH99"/>
  <c r="BG99"/>
  <c r="BF99"/>
  <c r="T99"/>
  <c r="R99"/>
  <c r="P99"/>
  <c r="BI97"/>
  <c r="BH97"/>
  <c r="BG97"/>
  <c r="BF97"/>
  <c r="T97"/>
  <c r="R97"/>
  <c r="P97"/>
  <c r="BI95"/>
  <c r="BH95"/>
  <c r="BG95"/>
  <c r="BF95"/>
  <c r="T95"/>
  <c r="R95"/>
  <c r="P95"/>
  <c r="BI93"/>
  <c r="BH93"/>
  <c r="BG93"/>
  <c r="BF93"/>
  <c r="T93"/>
  <c r="R93"/>
  <c r="P93"/>
  <c r="BI91"/>
  <c r="BH91"/>
  <c r="BG91"/>
  <c r="BF91"/>
  <c r="T91"/>
  <c r="R91"/>
  <c r="P91"/>
  <c r="BI89"/>
  <c r="BH89"/>
  <c r="BG89"/>
  <c r="BF89"/>
  <c r="T89"/>
  <c r="R89"/>
  <c r="P89"/>
  <c r="BI87"/>
  <c r="BH87"/>
  <c r="BG87"/>
  <c r="BF87"/>
  <c r="T87"/>
  <c r="R87"/>
  <c r="P87"/>
  <c r="BI85"/>
  <c r="BH85"/>
  <c r="BG85"/>
  <c r="BF85"/>
  <c r="T85"/>
  <c r="R85"/>
  <c r="P85"/>
  <c r="F77"/>
  <c r="E75"/>
  <c r="F52"/>
  <c r="E50"/>
  <c r="J24"/>
  <c r="E24"/>
  <c r="J55"/>
  <c r="J23"/>
  <c r="J21"/>
  <c r="E21"/>
  <c r="J79"/>
  <c r="J20"/>
  <c r="J18"/>
  <c r="E18"/>
  <c r="F80"/>
  <c r="J17"/>
  <c r="J15"/>
  <c r="E15"/>
  <c r="F54"/>
  <c r="J14"/>
  <c r="J12"/>
  <c r="J52"/>
  <c r="E7"/>
  <c r="E73"/>
  <c i="1" r="AY55"/>
  <c i="2" r="J37"/>
  <c r="J36"/>
  <c r="J35"/>
  <c i="1" r="AX55"/>
  <c i="2" r="BI609"/>
  <c r="BH609"/>
  <c r="BG609"/>
  <c r="BF609"/>
  <c r="T609"/>
  <c r="T608"/>
  <c r="R609"/>
  <c r="R608"/>
  <c r="P609"/>
  <c r="P608"/>
  <c r="BI604"/>
  <c r="BH604"/>
  <c r="BG604"/>
  <c r="BF604"/>
  <c r="T604"/>
  <c r="R604"/>
  <c r="P604"/>
  <c r="BI598"/>
  <c r="BH598"/>
  <c r="BG598"/>
  <c r="BF598"/>
  <c r="T598"/>
  <c r="R598"/>
  <c r="P598"/>
  <c r="BI594"/>
  <c r="BH594"/>
  <c r="BG594"/>
  <c r="BF594"/>
  <c r="T594"/>
  <c r="R594"/>
  <c r="P594"/>
  <c r="BI586"/>
  <c r="BH586"/>
  <c r="BG586"/>
  <c r="BF586"/>
  <c r="T586"/>
  <c r="R586"/>
  <c r="P586"/>
  <c r="BI579"/>
  <c r="BH579"/>
  <c r="BG579"/>
  <c r="BF579"/>
  <c r="T579"/>
  <c r="R579"/>
  <c r="P579"/>
  <c r="BI573"/>
  <c r="BH573"/>
  <c r="BG573"/>
  <c r="BF573"/>
  <c r="T573"/>
  <c r="R573"/>
  <c r="P573"/>
  <c r="BI568"/>
  <c r="BH568"/>
  <c r="BG568"/>
  <c r="BF568"/>
  <c r="T568"/>
  <c r="R568"/>
  <c r="P568"/>
  <c r="BI559"/>
  <c r="BH559"/>
  <c r="BG559"/>
  <c r="BF559"/>
  <c r="T559"/>
  <c r="R559"/>
  <c r="P559"/>
  <c r="BI555"/>
  <c r="BH555"/>
  <c r="BG555"/>
  <c r="BF555"/>
  <c r="T555"/>
  <c r="R555"/>
  <c r="P555"/>
  <c r="BI551"/>
  <c r="BH551"/>
  <c r="BG551"/>
  <c r="BF551"/>
  <c r="T551"/>
  <c r="R551"/>
  <c r="P551"/>
  <c r="BI547"/>
  <c r="BH547"/>
  <c r="BG547"/>
  <c r="BF547"/>
  <c r="T547"/>
  <c r="R547"/>
  <c r="P547"/>
  <c r="BI543"/>
  <c r="BH543"/>
  <c r="BG543"/>
  <c r="BF543"/>
  <c r="T543"/>
  <c r="R543"/>
  <c r="P543"/>
  <c r="BI539"/>
  <c r="BH539"/>
  <c r="BG539"/>
  <c r="BF539"/>
  <c r="T539"/>
  <c r="R539"/>
  <c r="P539"/>
  <c r="BI535"/>
  <c r="BH535"/>
  <c r="BG535"/>
  <c r="BF535"/>
  <c r="T535"/>
  <c r="R535"/>
  <c r="P535"/>
  <c r="BI531"/>
  <c r="BH531"/>
  <c r="BG531"/>
  <c r="BF531"/>
  <c r="T531"/>
  <c r="R531"/>
  <c r="P531"/>
  <c r="BI527"/>
  <c r="BH527"/>
  <c r="BG527"/>
  <c r="BF527"/>
  <c r="T527"/>
  <c r="R527"/>
  <c r="P527"/>
  <c r="BI523"/>
  <c r="BH523"/>
  <c r="BG523"/>
  <c r="BF523"/>
  <c r="T523"/>
  <c r="R523"/>
  <c r="P523"/>
  <c r="BI519"/>
  <c r="BH519"/>
  <c r="BG519"/>
  <c r="BF519"/>
  <c r="T519"/>
  <c r="R519"/>
  <c r="P519"/>
  <c r="BI515"/>
  <c r="BH515"/>
  <c r="BG515"/>
  <c r="BF515"/>
  <c r="T515"/>
  <c r="R515"/>
  <c r="P515"/>
  <c r="BI511"/>
  <c r="BH511"/>
  <c r="BG511"/>
  <c r="BF511"/>
  <c r="T511"/>
  <c r="R511"/>
  <c r="P511"/>
  <c r="BI506"/>
  <c r="BH506"/>
  <c r="BG506"/>
  <c r="BF506"/>
  <c r="T506"/>
  <c r="R506"/>
  <c r="P506"/>
  <c r="BI502"/>
  <c r="BH502"/>
  <c r="BG502"/>
  <c r="BF502"/>
  <c r="T502"/>
  <c r="R502"/>
  <c r="P502"/>
  <c r="BI498"/>
  <c r="BH498"/>
  <c r="BG498"/>
  <c r="BF498"/>
  <c r="T498"/>
  <c r="R498"/>
  <c r="P498"/>
  <c r="BI493"/>
  <c r="BH493"/>
  <c r="BG493"/>
  <c r="BF493"/>
  <c r="T493"/>
  <c r="R493"/>
  <c r="P493"/>
  <c r="BI488"/>
  <c r="BH488"/>
  <c r="BG488"/>
  <c r="BF488"/>
  <c r="T488"/>
  <c r="R488"/>
  <c r="P488"/>
  <c r="BI485"/>
  <c r="BH485"/>
  <c r="BG485"/>
  <c r="BF485"/>
  <c r="T485"/>
  <c r="R485"/>
  <c r="P485"/>
  <c r="BI481"/>
  <c r="BH481"/>
  <c r="BG481"/>
  <c r="BF481"/>
  <c r="T481"/>
  <c r="R481"/>
  <c r="P481"/>
  <c r="BI475"/>
  <c r="BH475"/>
  <c r="BG475"/>
  <c r="BF475"/>
  <c r="T475"/>
  <c r="R475"/>
  <c r="P475"/>
  <c r="BI471"/>
  <c r="BH471"/>
  <c r="BG471"/>
  <c r="BF471"/>
  <c r="T471"/>
  <c r="R471"/>
  <c r="P471"/>
  <c r="BI466"/>
  <c r="BH466"/>
  <c r="BG466"/>
  <c r="BF466"/>
  <c r="T466"/>
  <c r="R466"/>
  <c r="P466"/>
  <c r="BI459"/>
  <c r="BH459"/>
  <c r="BG459"/>
  <c r="BF459"/>
  <c r="T459"/>
  <c r="R459"/>
  <c r="P459"/>
  <c r="BI455"/>
  <c r="BH455"/>
  <c r="BG455"/>
  <c r="BF455"/>
  <c r="T455"/>
  <c r="R455"/>
  <c r="P455"/>
  <c r="BI451"/>
  <c r="BH451"/>
  <c r="BG451"/>
  <c r="BF451"/>
  <c r="T451"/>
  <c r="R451"/>
  <c r="P451"/>
  <c r="BI445"/>
  <c r="BH445"/>
  <c r="BG445"/>
  <c r="BF445"/>
  <c r="T445"/>
  <c r="R445"/>
  <c r="P445"/>
  <c r="BI441"/>
  <c r="BH441"/>
  <c r="BG441"/>
  <c r="BF441"/>
  <c r="T441"/>
  <c r="R441"/>
  <c r="P441"/>
  <c r="BI436"/>
  <c r="BH436"/>
  <c r="BG436"/>
  <c r="BF436"/>
  <c r="T436"/>
  <c r="R436"/>
  <c r="P436"/>
  <c r="BI430"/>
  <c r="BH430"/>
  <c r="BG430"/>
  <c r="BF430"/>
  <c r="T430"/>
  <c r="R430"/>
  <c r="P430"/>
  <c r="BI425"/>
  <c r="BH425"/>
  <c r="BG425"/>
  <c r="BF425"/>
  <c r="T425"/>
  <c r="R425"/>
  <c r="P425"/>
  <c r="BI420"/>
  <c r="BH420"/>
  <c r="BG420"/>
  <c r="BF420"/>
  <c r="T420"/>
  <c r="R420"/>
  <c r="P420"/>
  <c r="BI415"/>
  <c r="BH415"/>
  <c r="BG415"/>
  <c r="BF415"/>
  <c r="T415"/>
  <c r="R415"/>
  <c r="P415"/>
  <c r="BI410"/>
  <c r="BH410"/>
  <c r="BG410"/>
  <c r="BF410"/>
  <c r="T410"/>
  <c r="R410"/>
  <c r="P410"/>
  <c r="BI405"/>
  <c r="BH405"/>
  <c r="BG405"/>
  <c r="BF405"/>
  <c r="T405"/>
  <c r="R405"/>
  <c r="P405"/>
  <c r="BI398"/>
  <c r="BH398"/>
  <c r="BG398"/>
  <c r="BF398"/>
  <c r="T398"/>
  <c r="R398"/>
  <c r="P398"/>
  <c r="BI394"/>
  <c r="BH394"/>
  <c r="BG394"/>
  <c r="BF394"/>
  <c r="T394"/>
  <c r="R394"/>
  <c r="P394"/>
  <c r="BI390"/>
  <c r="BH390"/>
  <c r="BG390"/>
  <c r="BF390"/>
  <c r="T390"/>
  <c r="R390"/>
  <c r="P390"/>
  <c r="BI383"/>
  <c r="BH383"/>
  <c r="BG383"/>
  <c r="BF383"/>
  <c r="T383"/>
  <c r="R383"/>
  <c r="P383"/>
  <c r="BI379"/>
  <c r="BH379"/>
  <c r="BG379"/>
  <c r="BF379"/>
  <c r="T379"/>
  <c r="R379"/>
  <c r="P379"/>
  <c r="BI373"/>
  <c r="BH373"/>
  <c r="BG373"/>
  <c r="BF373"/>
  <c r="T373"/>
  <c r="R373"/>
  <c r="P373"/>
  <c r="BI369"/>
  <c r="BH369"/>
  <c r="BG369"/>
  <c r="BF369"/>
  <c r="T369"/>
  <c r="R369"/>
  <c r="P369"/>
  <c r="BI365"/>
  <c r="BH365"/>
  <c r="BG365"/>
  <c r="BF365"/>
  <c r="T365"/>
  <c r="R365"/>
  <c r="P365"/>
  <c r="BI359"/>
  <c r="BH359"/>
  <c r="BG359"/>
  <c r="BF359"/>
  <c r="T359"/>
  <c r="R359"/>
  <c r="P359"/>
  <c r="BI355"/>
  <c r="BH355"/>
  <c r="BG355"/>
  <c r="BF355"/>
  <c r="T355"/>
  <c r="R355"/>
  <c r="P355"/>
  <c r="BI352"/>
  <c r="BH352"/>
  <c r="BG352"/>
  <c r="BF352"/>
  <c r="T352"/>
  <c r="R352"/>
  <c r="P352"/>
  <c r="BI347"/>
  <c r="BH347"/>
  <c r="BG347"/>
  <c r="BF347"/>
  <c r="T347"/>
  <c r="R347"/>
  <c r="P347"/>
  <c r="BI344"/>
  <c r="BH344"/>
  <c r="BG344"/>
  <c r="BF344"/>
  <c r="T344"/>
  <c r="R344"/>
  <c r="P344"/>
  <c r="BI338"/>
  <c r="BH338"/>
  <c r="BG338"/>
  <c r="BF338"/>
  <c r="T338"/>
  <c r="R338"/>
  <c r="P338"/>
  <c r="BI333"/>
  <c r="BH333"/>
  <c r="BG333"/>
  <c r="BF333"/>
  <c r="T333"/>
  <c r="R333"/>
  <c r="P333"/>
  <c r="BI328"/>
  <c r="BH328"/>
  <c r="BG328"/>
  <c r="BF328"/>
  <c r="T328"/>
  <c r="R328"/>
  <c r="P328"/>
  <c r="BI324"/>
  <c r="BH324"/>
  <c r="BG324"/>
  <c r="BF324"/>
  <c r="T324"/>
  <c r="R324"/>
  <c r="P324"/>
  <c r="BI320"/>
  <c r="BH320"/>
  <c r="BG320"/>
  <c r="BF320"/>
  <c r="T320"/>
  <c r="R320"/>
  <c r="P320"/>
  <c r="BI316"/>
  <c r="BH316"/>
  <c r="BG316"/>
  <c r="BF316"/>
  <c r="T316"/>
  <c r="R316"/>
  <c r="P316"/>
  <c r="BI312"/>
  <c r="BH312"/>
  <c r="BG312"/>
  <c r="BF312"/>
  <c r="T312"/>
  <c r="R312"/>
  <c r="P312"/>
  <c r="BI307"/>
  <c r="BH307"/>
  <c r="BG307"/>
  <c r="BF307"/>
  <c r="T307"/>
  <c r="R307"/>
  <c r="P307"/>
  <c r="BI303"/>
  <c r="BH303"/>
  <c r="BG303"/>
  <c r="BF303"/>
  <c r="T303"/>
  <c r="R303"/>
  <c r="P303"/>
  <c r="BI300"/>
  <c r="BH300"/>
  <c r="BG300"/>
  <c r="BF300"/>
  <c r="T300"/>
  <c r="R300"/>
  <c r="P300"/>
  <c r="BI296"/>
  <c r="BH296"/>
  <c r="BG296"/>
  <c r="BF296"/>
  <c r="T296"/>
  <c r="R296"/>
  <c r="P296"/>
  <c r="BI292"/>
  <c r="BH292"/>
  <c r="BG292"/>
  <c r="BF292"/>
  <c r="T292"/>
  <c r="R292"/>
  <c r="P292"/>
  <c r="BI287"/>
  <c r="BH287"/>
  <c r="BG287"/>
  <c r="BF287"/>
  <c r="T287"/>
  <c r="R287"/>
  <c r="P287"/>
  <c r="BI283"/>
  <c r="BH283"/>
  <c r="BG283"/>
  <c r="BF283"/>
  <c r="T283"/>
  <c r="R283"/>
  <c r="P283"/>
  <c r="BI277"/>
  <c r="BH277"/>
  <c r="BG277"/>
  <c r="BF277"/>
  <c r="T277"/>
  <c r="R277"/>
  <c r="P277"/>
  <c r="BI272"/>
  <c r="BH272"/>
  <c r="BG272"/>
  <c r="BF272"/>
  <c r="T272"/>
  <c r="R272"/>
  <c r="P272"/>
  <c r="BI268"/>
  <c r="BH268"/>
  <c r="BG268"/>
  <c r="BF268"/>
  <c r="T268"/>
  <c r="R268"/>
  <c r="P268"/>
  <c r="BI263"/>
  <c r="BH263"/>
  <c r="BG263"/>
  <c r="BF263"/>
  <c r="T263"/>
  <c r="R263"/>
  <c r="P263"/>
  <c r="BI253"/>
  <c r="BH253"/>
  <c r="BG253"/>
  <c r="BF253"/>
  <c r="T253"/>
  <c r="R253"/>
  <c r="P253"/>
  <c r="BI249"/>
  <c r="BH249"/>
  <c r="BG249"/>
  <c r="BF249"/>
  <c r="T249"/>
  <c r="R249"/>
  <c r="P249"/>
  <c r="BI245"/>
  <c r="BH245"/>
  <c r="BG245"/>
  <c r="BF245"/>
  <c r="T245"/>
  <c r="R245"/>
  <c r="P245"/>
  <c r="BI241"/>
  <c r="BH241"/>
  <c r="BG241"/>
  <c r="BF241"/>
  <c r="T241"/>
  <c r="R241"/>
  <c r="P241"/>
  <c r="BI237"/>
  <c r="BH237"/>
  <c r="BG237"/>
  <c r="BF237"/>
  <c r="T237"/>
  <c r="R237"/>
  <c r="P237"/>
  <c r="BI233"/>
  <c r="BH233"/>
  <c r="BG233"/>
  <c r="BF233"/>
  <c r="T233"/>
  <c r="R233"/>
  <c r="P233"/>
  <c r="BI229"/>
  <c r="BH229"/>
  <c r="BG229"/>
  <c r="BF229"/>
  <c r="T229"/>
  <c r="R229"/>
  <c r="P229"/>
  <c r="BI225"/>
  <c r="BH225"/>
  <c r="BG225"/>
  <c r="BF225"/>
  <c r="T225"/>
  <c r="R225"/>
  <c r="P225"/>
  <c r="BI221"/>
  <c r="BH221"/>
  <c r="BG221"/>
  <c r="BF221"/>
  <c r="T221"/>
  <c r="R221"/>
  <c r="P221"/>
  <c r="BI217"/>
  <c r="BH217"/>
  <c r="BG217"/>
  <c r="BF217"/>
  <c r="T217"/>
  <c r="R217"/>
  <c r="P217"/>
  <c r="BI213"/>
  <c r="BH213"/>
  <c r="BG213"/>
  <c r="BF213"/>
  <c r="T213"/>
  <c r="R213"/>
  <c r="P213"/>
  <c r="BI206"/>
  <c r="BH206"/>
  <c r="BG206"/>
  <c r="BF206"/>
  <c r="T206"/>
  <c r="R206"/>
  <c r="P206"/>
  <c r="BI201"/>
  <c r="BH201"/>
  <c r="BG201"/>
  <c r="BF201"/>
  <c r="T201"/>
  <c r="R201"/>
  <c r="P201"/>
  <c r="BI196"/>
  <c r="BH196"/>
  <c r="BG196"/>
  <c r="BF196"/>
  <c r="T196"/>
  <c r="R196"/>
  <c r="P196"/>
  <c r="BI191"/>
  <c r="BH191"/>
  <c r="BG191"/>
  <c r="BF191"/>
  <c r="T191"/>
  <c r="R191"/>
  <c r="P191"/>
  <c r="BI187"/>
  <c r="BH187"/>
  <c r="BG187"/>
  <c r="BF187"/>
  <c r="T187"/>
  <c r="R187"/>
  <c r="P187"/>
  <c r="BI183"/>
  <c r="BH183"/>
  <c r="BG183"/>
  <c r="BF183"/>
  <c r="T183"/>
  <c r="R183"/>
  <c r="P183"/>
  <c r="BI178"/>
  <c r="BH178"/>
  <c r="BG178"/>
  <c r="BF178"/>
  <c r="T178"/>
  <c r="R178"/>
  <c r="P178"/>
  <c r="BI173"/>
  <c r="BH173"/>
  <c r="BG173"/>
  <c r="BF173"/>
  <c r="T173"/>
  <c r="R173"/>
  <c r="P173"/>
  <c r="BI169"/>
  <c r="BH169"/>
  <c r="BG169"/>
  <c r="BF169"/>
  <c r="T169"/>
  <c r="R169"/>
  <c r="P169"/>
  <c r="BI163"/>
  <c r="BH163"/>
  <c r="BG163"/>
  <c r="BF163"/>
  <c r="T163"/>
  <c r="R163"/>
  <c r="P163"/>
  <c r="BI157"/>
  <c r="BH157"/>
  <c r="BG157"/>
  <c r="BF157"/>
  <c r="T157"/>
  <c r="R157"/>
  <c r="P157"/>
  <c r="BI150"/>
  <c r="BH150"/>
  <c r="BG150"/>
  <c r="BF150"/>
  <c r="T150"/>
  <c r="R150"/>
  <c r="P150"/>
  <c r="BI144"/>
  <c r="BH144"/>
  <c r="BG144"/>
  <c r="BF144"/>
  <c r="T144"/>
  <c r="R144"/>
  <c r="P144"/>
  <c r="BI138"/>
  <c r="BH138"/>
  <c r="BG138"/>
  <c r="BF138"/>
  <c r="T138"/>
  <c r="R138"/>
  <c r="P138"/>
  <c r="BI133"/>
  <c r="BH133"/>
  <c r="BG133"/>
  <c r="BF133"/>
  <c r="T133"/>
  <c r="R133"/>
  <c r="P133"/>
  <c r="BI128"/>
  <c r="BH128"/>
  <c r="BG128"/>
  <c r="BF128"/>
  <c r="T128"/>
  <c r="R128"/>
  <c r="P128"/>
  <c r="BI124"/>
  <c r="BH124"/>
  <c r="BG124"/>
  <c r="BF124"/>
  <c r="T124"/>
  <c r="R124"/>
  <c r="P124"/>
  <c r="BI120"/>
  <c r="BH120"/>
  <c r="BG120"/>
  <c r="BF120"/>
  <c r="T120"/>
  <c r="R120"/>
  <c r="P120"/>
  <c r="BI116"/>
  <c r="BH116"/>
  <c r="BG116"/>
  <c r="BF116"/>
  <c r="T116"/>
  <c r="R116"/>
  <c r="P116"/>
  <c r="BI112"/>
  <c r="BH112"/>
  <c r="BG112"/>
  <c r="BF112"/>
  <c r="T112"/>
  <c r="R112"/>
  <c r="P112"/>
  <c r="BI102"/>
  <c r="BH102"/>
  <c r="BG102"/>
  <c r="BF102"/>
  <c r="T102"/>
  <c r="R102"/>
  <c r="P102"/>
  <c r="BI98"/>
  <c r="BH98"/>
  <c r="BG98"/>
  <c r="BF98"/>
  <c r="T98"/>
  <c r="R98"/>
  <c r="P98"/>
  <c r="BI94"/>
  <c r="BH94"/>
  <c r="BG94"/>
  <c r="BF94"/>
  <c r="T94"/>
  <c r="R94"/>
  <c r="P94"/>
  <c r="BI90"/>
  <c r="BH90"/>
  <c r="BG90"/>
  <c r="BF90"/>
  <c r="T90"/>
  <c r="R90"/>
  <c r="P90"/>
  <c r="J83"/>
  <c r="F81"/>
  <c r="E79"/>
  <c r="J54"/>
  <c r="F52"/>
  <c r="E50"/>
  <c r="J24"/>
  <c r="E24"/>
  <c r="J55"/>
  <c r="J23"/>
  <c r="J18"/>
  <c r="E18"/>
  <c r="F84"/>
  <c r="J17"/>
  <c r="J15"/>
  <c r="E15"/>
  <c r="F83"/>
  <c r="J14"/>
  <c r="J12"/>
  <c r="J52"/>
  <c r="E7"/>
  <c r="E77"/>
  <c i="1" r="L50"/>
  <c r="AM50"/>
  <c r="AM49"/>
  <c r="L49"/>
  <c r="AM47"/>
  <c r="L47"/>
  <c r="L45"/>
  <c r="L44"/>
  <c i="2" r="J213"/>
  <c r="BK475"/>
  <c r="BK138"/>
  <c r="BK196"/>
  <c i="3" r="BK169"/>
  <c r="BK121"/>
  <c r="J95"/>
  <c i="2" r="BK559"/>
  <c r="J138"/>
  <c r="J475"/>
  <c r="J338"/>
  <c i="1" r="AS54"/>
  <c i="2" r="BK253"/>
  <c r="J124"/>
  <c r="J425"/>
  <c r="BK338"/>
  <c i="3" r="BK134"/>
  <c r="BK113"/>
  <c i="2" r="BK535"/>
  <c r="BK579"/>
  <c r="BK150"/>
  <c r="BK157"/>
  <c i="3" r="BK107"/>
  <c i="2" r="BK430"/>
  <c r="BK98"/>
  <c i="3" r="J158"/>
  <c r="BK99"/>
  <c i="2" r="BK598"/>
  <c r="J604"/>
  <c i="3" r="J178"/>
  <c r="J150"/>
  <c r="BK142"/>
  <c r="J121"/>
  <c i="2" r="BK344"/>
  <c r="J221"/>
  <c i="3" r="BK171"/>
  <c r="J117"/>
  <c i="2" r="BK594"/>
  <c r="J163"/>
  <c i="3" r="J99"/>
  <c i="4" r="J96"/>
  <c i="2" r="BK277"/>
  <c r="J481"/>
  <c r="BK237"/>
  <c r="BK373"/>
  <c r="BK394"/>
  <c r="BK112"/>
  <c r="BK488"/>
  <c r="J598"/>
  <c i="3" r="BK97"/>
  <c i="2" r="J555"/>
  <c r="J579"/>
  <c r="BK312"/>
  <c r="BK493"/>
  <c r="BK221"/>
  <c r="BK102"/>
  <c r="J277"/>
  <c i="3" r="BK158"/>
  <c r="BK125"/>
  <c i="4" r="BK96"/>
  <c i="2" r="J272"/>
  <c r="J347"/>
  <c i="3" r="BK150"/>
  <c r="J119"/>
  <c r="BK128"/>
  <c i="2" r="BK539"/>
  <c r="BK169"/>
  <c r="BK249"/>
  <c r="J405"/>
  <c r="BK445"/>
  <c r="BK369"/>
  <c r="BK320"/>
  <c r="J344"/>
  <c i="3" r="BK95"/>
  <c i="2" r="BK405"/>
  <c r="BK498"/>
  <c r="J324"/>
  <c i="3" r="J132"/>
  <c i="2" r="BK527"/>
  <c r="BK178"/>
  <c r="BK551"/>
  <c r="J365"/>
  <c r="J506"/>
  <c r="BK287"/>
  <c r="J233"/>
  <c i="3" r="BK91"/>
  <c i="4" r="BK93"/>
  <c i="2" r="J94"/>
  <c r="BK124"/>
  <c i="3" r="BK173"/>
  <c r="J125"/>
  <c i="4" r="J104"/>
  <c i="2" r="BK217"/>
  <c r="BK609"/>
  <c i="3" r="J91"/>
  <c i="2" r="J410"/>
  <c r="BK296"/>
  <c i="3" r="BK130"/>
  <c i="2" r="BK568"/>
  <c r="BK187"/>
  <c r="BK410"/>
  <c r="J133"/>
  <c r="J144"/>
  <c r="J451"/>
  <c i="3" r="BK148"/>
  <c r="J97"/>
  <c i="2" r="BK531"/>
  <c r="BK379"/>
  <c r="BK511"/>
  <c r="BK415"/>
  <c r="J320"/>
  <c r="J312"/>
  <c i="3" r="BK178"/>
  <c r="J105"/>
  <c i="2" r="J547"/>
  <c r="J112"/>
  <c r="BK206"/>
  <c i="3" r="BK167"/>
  <c i="4" r="BK113"/>
  <c i="2" r="BK471"/>
  <c r="BK300"/>
  <c r="BK506"/>
  <c r="F36"/>
  <c r="J551"/>
  <c r="BK547"/>
  <c r="J328"/>
  <c r="BK502"/>
  <c r="J383"/>
  <c i="3" r="J169"/>
  <c r="J113"/>
  <c i="4" r="BK90"/>
  <c i="2" r="BK316"/>
  <c r="J543"/>
  <c r="BK398"/>
  <c r="J268"/>
  <c i="3" r="J136"/>
  <c i="2" r="J573"/>
  <c r="J398"/>
  <c r="BK183"/>
  <c r="J455"/>
  <c r="BK268"/>
  <c r="J420"/>
  <c r="J300"/>
  <c r="J157"/>
  <c i="3" r="J109"/>
  <c i="4" r="J109"/>
  <c i="2" r="BK466"/>
  <c r="BK383"/>
  <c i="3" r="BK152"/>
  <c r="J144"/>
  <c r="BK101"/>
  <c r="BK93"/>
  <c i="2" r="J568"/>
  <c r="J586"/>
  <c i="3" r="BK154"/>
  <c r="J87"/>
  <c i="4" r="J93"/>
  <c i="2" r="J287"/>
  <c i="3" r="BK164"/>
  <c r="BK140"/>
  <c i="2" r="BK523"/>
  <c r="BK144"/>
  <c r="J498"/>
  <c r="BK390"/>
  <c r="F37"/>
  <c r="BK481"/>
  <c r="J359"/>
  <c r="J519"/>
  <c r="BK328"/>
  <c i="3" r="J148"/>
  <c r="J85"/>
  <c i="4" r="J100"/>
  <c i="2" r="BK324"/>
  <c r="J430"/>
  <c r="J390"/>
  <c i="3" r="J171"/>
  <c r="J142"/>
  <c i="2" r="J241"/>
  <c r="BK283"/>
  <c r="J527"/>
  <c r="J178"/>
  <c r="BK586"/>
  <c i="3" r="J146"/>
  <c i="2" r="J237"/>
  <c r="J98"/>
  <c i="3" r="J173"/>
  <c r="J140"/>
  <c r="J111"/>
  <c i="4" r="J87"/>
  <c i="2" r="J379"/>
  <c i="3" r="J156"/>
  <c i="4" r="J116"/>
  <c i="2" r="J187"/>
  <c i="3" r="J176"/>
  <c r="BK87"/>
  <c i="2" r="J415"/>
  <c r="J515"/>
  <c r="J307"/>
  <c r="J488"/>
  <c r="J173"/>
  <c r="BK515"/>
  <c r="J594"/>
  <c i="3" r="J128"/>
  <c i="2" r="BK451"/>
  <c r="BK229"/>
  <c r="J169"/>
  <c r="J485"/>
  <c r="J150"/>
  <c r="J352"/>
  <c i="3" r="BK176"/>
  <c r="BK111"/>
  <c r="BK103"/>
  <c i="2" r="BK420"/>
  <c r="J120"/>
  <c i="3" r="BK162"/>
  <c r="BK132"/>
  <c i="4" r="BK116"/>
  <c i="2" r="BK425"/>
  <c r="J535"/>
  <c r="J459"/>
  <c r="J292"/>
  <c r="BK225"/>
  <c r="BK455"/>
  <c r="BK201"/>
  <c i="3" r="J162"/>
  <c r="J138"/>
  <c i="2" r="BK233"/>
  <c r="J511"/>
  <c r="J90"/>
  <c i="3" r="BK119"/>
  <c i="4" r="BK100"/>
  <c i="2" r="J316"/>
  <c r="BK191"/>
  <c r="BK94"/>
  <c r="BK292"/>
  <c r="BK333"/>
  <c i="3" r="BK123"/>
  <c i="2" r="BK543"/>
  <c r="J263"/>
  <c i="3" r="J154"/>
  <c r="J164"/>
  <c r="J134"/>
  <c i="2" r="J441"/>
  <c r="J303"/>
  <c i="3" r="BK89"/>
  <c r="J107"/>
  <c i="2" r="BK604"/>
  <c r="J183"/>
  <c i="3" r="J115"/>
  <c i="2" r="J102"/>
  <c r="J531"/>
  <c r="J206"/>
  <c i="3" r="BK117"/>
  <c i="2" r="BK163"/>
  <c r="BK573"/>
  <c r="J296"/>
  <c r="J502"/>
  <c r="J201"/>
  <c i="3" r="J93"/>
  <c i="4" r="BK87"/>
  <c i="2" r="BK347"/>
  <c r="BK128"/>
  <c r="J539"/>
  <c r="BK436"/>
  <c r="BK90"/>
  <c r="J609"/>
  <c r="J249"/>
  <c i="3" r="J160"/>
  <c r="BK115"/>
  <c i="4" r="BK109"/>
  <c i="2" r="BK459"/>
  <c r="BK120"/>
  <c i="3" r="J167"/>
  <c r="BK138"/>
  <c r="J103"/>
  <c i="2" r="BK555"/>
  <c r="BK355"/>
  <c r="J333"/>
  <c r="BK519"/>
  <c r="BK272"/>
  <c r="BK352"/>
  <c r="J436"/>
  <c r="J225"/>
  <c i="3" r="BK105"/>
  <c i="4" r="J120"/>
  <c i="2" r="J466"/>
  <c r="J191"/>
  <c r="J245"/>
  <c i="3" r="BK156"/>
  <c r="BK144"/>
  <c i="2" r="BK359"/>
  <c r="BK485"/>
  <c r="J128"/>
  <c r="J471"/>
  <c r="J217"/>
  <c i="3" r="BK146"/>
  <c r="J123"/>
  <c i="2" r="BK365"/>
  <c r="BK307"/>
  <c i="3" r="J152"/>
  <c r="J101"/>
  <c r="BK85"/>
  <c i="2" r="BK173"/>
  <c r="BK213"/>
  <c i="3" r="BK109"/>
  <c i="4" r="J90"/>
  <c i="2" r="J369"/>
  <c i="3" r="J130"/>
  <c i="4" r="J113"/>
  <c i="2" r="J355"/>
  <c r="J445"/>
  <c r="BK241"/>
  <c r="BK441"/>
  <c r="J283"/>
  <c r="J394"/>
  <c r="J229"/>
  <c i="4" r="BK104"/>
  <c i="2" r="J196"/>
  <c r="J523"/>
  <c r="J373"/>
  <c r="J253"/>
  <c r="BK133"/>
  <c i="3" r="BK160"/>
  <c r="BK136"/>
  <c i="2" r="J559"/>
  <c r="BK303"/>
  <c r="BK245"/>
  <c i="3" r="J89"/>
  <c i="4" r="BK120"/>
  <c i="2" r="BK263"/>
  <c r="J116"/>
  <c r="J493"/>
  <c r="BK116"/>
  <c r="J34"/>
  <c l="1" r="P306"/>
  <c r="P510"/>
  <c i="3" r="BK127"/>
  <c r="J127"/>
  <c r="J61"/>
  <c r="R175"/>
  <c i="2" r="P89"/>
  <c r="R89"/>
  <c r="BK291"/>
  <c r="J291"/>
  <c r="J63"/>
  <c r="R567"/>
  <c i="3" r="T127"/>
  <c i="2" r="T212"/>
  <c i="3" r="P127"/>
  <c r="BK175"/>
  <c r="J175"/>
  <c r="J63"/>
  <c i="2" r="BK567"/>
  <c r="J567"/>
  <c r="J66"/>
  <c i="3" r="R127"/>
  <c r="T175"/>
  <c i="2" r="T89"/>
  <c r="P291"/>
  <c i="3" r="T166"/>
  <c i="2" r="R212"/>
  <c i="3" r="P84"/>
  <c r="BK166"/>
  <c r="J166"/>
  <c r="J62"/>
  <c i="2" r="P212"/>
  <c r="T291"/>
  <c i="3" r="R84"/>
  <c r="R83"/>
  <c r="R166"/>
  <c i="2" r="R510"/>
  <c r="R306"/>
  <c r="BK212"/>
  <c r="J212"/>
  <c r="J62"/>
  <c r="R291"/>
  <c r="BK89"/>
  <c r="P567"/>
  <c i="3" r="T84"/>
  <c r="P175"/>
  <c i="2" r="BK510"/>
  <c r="J510"/>
  <c r="J65"/>
  <c i="4" r="P86"/>
  <c r="BK99"/>
  <c r="J99"/>
  <c r="J62"/>
  <c r="BK108"/>
  <c r="J108"/>
  <c r="J63"/>
  <c i="2" r="T567"/>
  <c i="3" r="BK84"/>
  <c r="J84"/>
  <c r="J60"/>
  <c r="P166"/>
  <c i="4" r="BK86"/>
  <c r="J86"/>
  <c r="J61"/>
  <c r="R86"/>
  <c r="R99"/>
  <c r="P108"/>
  <c i="2" r="T510"/>
  <c r="T306"/>
  <c r="T88"/>
  <c r="T87"/>
  <c i="4" r="T86"/>
  <c r="T85"/>
  <c r="T84"/>
  <c r="P99"/>
  <c r="T99"/>
  <c r="R108"/>
  <c r="T108"/>
  <c i="2" r="BK306"/>
  <c r="J306"/>
  <c r="J64"/>
  <c r="BK608"/>
  <c r="J608"/>
  <c r="J67"/>
  <c i="4" r="BK119"/>
  <c r="J119"/>
  <c r="J64"/>
  <c r="E74"/>
  <c r="J55"/>
  <c r="BE104"/>
  <c r="BE116"/>
  <c r="J52"/>
  <c r="F55"/>
  <c r="BE90"/>
  <c r="BE93"/>
  <c r="BE100"/>
  <c r="BE109"/>
  <c r="BE113"/>
  <c r="BE120"/>
  <c r="F54"/>
  <c r="BE87"/>
  <c r="BE96"/>
  <c i="3" r="BE148"/>
  <c i="2" r="J89"/>
  <c r="J61"/>
  <c i="3" r="BE142"/>
  <c r="F55"/>
  <c r="J77"/>
  <c r="BE87"/>
  <c r="BE91"/>
  <c r="BE97"/>
  <c r="BE105"/>
  <c r="BE109"/>
  <c r="BE111"/>
  <c r="BE130"/>
  <c r="BE134"/>
  <c r="J54"/>
  <c r="J80"/>
  <c r="BE89"/>
  <c r="BE99"/>
  <c r="BE107"/>
  <c r="BE119"/>
  <c r="BE132"/>
  <c r="BE138"/>
  <c r="BE140"/>
  <c r="E48"/>
  <c r="F79"/>
  <c r="BE85"/>
  <c r="BE93"/>
  <c r="BE113"/>
  <c r="BE117"/>
  <c r="BE123"/>
  <c r="BE128"/>
  <c r="BE146"/>
  <c r="BE150"/>
  <c r="BE95"/>
  <c r="BE101"/>
  <c r="BE103"/>
  <c r="BE115"/>
  <c r="BE121"/>
  <c r="BE125"/>
  <c r="BE136"/>
  <c r="BE154"/>
  <c r="BE158"/>
  <c r="BE164"/>
  <c r="BE178"/>
  <c r="BE152"/>
  <c r="BE160"/>
  <c r="BE169"/>
  <c r="BE171"/>
  <c r="BE173"/>
  <c r="BE176"/>
  <c r="BE144"/>
  <c r="BE156"/>
  <c r="BE162"/>
  <c r="BE167"/>
  <c i="2" r="BE98"/>
  <c r="BE116"/>
  <c r="BE133"/>
  <c r="BE183"/>
  <c r="BE213"/>
  <c r="BE383"/>
  <c r="BE579"/>
  <c r="BE120"/>
  <c r="BE150"/>
  <c r="BE178"/>
  <c r="BE225"/>
  <c r="BE229"/>
  <c r="BE237"/>
  <c r="BE263"/>
  <c r="BE586"/>
  <c r="J81"/>
  <c r="BE94"/>
  <c r="BE124"/>
  <c r="BE196"/>
  <c r="BE201"/>
  <c r="BE312"/>
  <c r="BE316"/>
  <c r="BE352"/>
  <c r="BE355"/>
  <c r="BE373"/>
  <c r="BE594"/>
  <c r="BE598"/>
  <c r="BE604"/>
  <c r="F54"/>
  <c r="J84"/>
  <c r="BE128"/>
  <c r="BE157"/>
  <c r="BE173"/>
  <c r="BE221"/>
  <c r="BE233"/>
  <c r="BE249"/>
  <c r="BE292"/>
  <c r="BE338"/>
  <c r="BE359"/>
  <c r="BE191"/>
  <c r="BE217"/>
  <c r="BE253"/>
  <c r="BE268"/>
  <c r="BE296"/>
  <c r="BE300"/>
  <c r="BE303"/>
  <c r="BE328"/>
  <c r="BE398"/>
  <c r="BE405"/>
  <c r="BE436"/>
  <c r="BE485"/>
  <c r="BE488"/>
  <c r="BE493"/>
  <c r="BE498"/>
  <c r="BE502"/>
  <c r="BE506"/>
  <c r="BE511"/>
  <c r="BE515"/>
  <c r="BE519"/>
  <c r="BE573"/>
  <c i="1" r="AW55"/>
  <c i="2" r="E48"/>
  <c r="BE307"/>
  <c r="BE320"/>
  <c r="BE369"/>
  <c r="BE112"/>
  <c r="BE138"/>
  <c r="BE169"/>
  <c r="BE241"/>
  <c r="BE272"/>
  <c r="BE277"/>
  <c r="BE344"/>
  <c r="BE365"/>
  <c r="BE609"/>
  <c r="BE90"/>
  <c r="BE102"/>
  <c r="BE163"/>
  <c r="BE283"/>
  <c r="BE287"/>
  <c r="BE347"/>
  <c i="1" r="BC55"/>
  <c i="2" r="F55"/>
  <c r="BE144"/>
  <c r="BE187"/>
  <c r="BE206"/>
  <c r="BE245"/>
  <c r="BE324"/>
  <c r="BE333"/>
  <c r="BE379"/>
  <c r="BE390"/>
  <c r="BE394"/>
  <c r="BE410"/>
  <c r="BE415"/>
  <c r="BE420"/>
  <c r="BE425"/>
  <c r="BE430"/>
  <c r="BE441"/>
  <c r="BE445"/>
  <c r="BE451"/>
  <c r="BE455"/>
  <c r="BE459"/>
  <c r="BE466"/>
  <c r="BE471"/>
  <c r="BE475"/>
  <c r="BE481"/>
  <c r="BE523"/>
  <c r="BE527"/>
  <c r="BE531"/>
  <c r="BE535"/>
  <c r="BE539"/>
  <c r="BE543"/>
  <c r="BE547"/>
  <c r="BE551"/>
  <c r="BE555"/>
  <c r="BE559"/>
  <c r="BE568"/>
  <c i="1" r="BD55"/>
  <c i="2" r="F35"/>
  <c r="F34"/>
  <c i="3" r="F34"/>
  <c i="1" r="BA56"/>
  <c i="3" r="F35"/>
  <c i="1" r="BB56"/>
  <c i="3" r="F37"/>
  <c i="1" r="BD56"/>
  <c i="3" r="F36"/>
  <c i="1" r="BC56"/>
  <c i="4" r="F34"/>
  <c i="1" r="BA57"/>
  <c i="3" r="J34"/>
  <c i="1" r="AW56"/>
  <c i="4" r="F36"/>
  <c i="1" r="BC57"/>
  <c i="4" r="J34"/>
  <c i="1" r="AW57"/>
  <c i="4" r="F35"/>
  <c i="1" r="BB57"/>
  <c i="4" r="F37"/>
  <c i="1" r="BD57"/>
  <c i="3" l="1" r="T83"/>
  <c i="1" r="BA55"/>
  <c r="BB55"/>
  <c i="4" r="R85"/>
  <c r="R84"/>
  <c i="2" r="BK88"/>
  <c r="BK87"/>
  <c r="J87"/>
  <c i="4" r="P85"/>
  <c r="P84"/>
  <c i="1" r="AU57"/>
  <c i="3" r="P83"/>
  <c i="1" r="AU56"/>
  <c i="2" r="R88"/>
  <c r="R87"/>
  <c r="P88"/>
  <c r="P87"/>
  <c i="1" r="AU55"/>
  <c i="3" r="BK83"/>
  <c r="J83"/>
  <c i="4" r="BK85"/>
  <c r="J85"/>
  <c r="J60"/>
  <c i="2" r="F33"/>
  <c i="1" r="AZ55"/>
  <c i="2" r="J30"/>
  <c i="1" r="AG55"/>
  <c i="3" r="J30"/>
  <c i="1" r="AG56"/>
  <c i="2" r="J33"/>
  <c i="1" r="AV55"/>
  <c r="AT55"/>
  <c r="AN55"/>
  <c i="3" r="F33"/>
  <c i="1" r="AZ56"/>
  <c i="3" r="J33"/>
  <c i="1" r="AV56"/>
  <c r="AT56"/>
  <c r="AN56"/>
  <c r="BD54"/>
  <c r="W33"/>
  <c r="BA54"/>
  <c r="AW54"/>
  <c r="AK30"/>
  <c i="4" r="F33"/>
  <c i="1" r="AZ57"/>
  <c r="BB54"/>
  <c r="AX54"/>
  <c r="BC54"/>
  <c r="AY54"/>
  <c i="4" r="J33"/>
  <c i="1" r="AV57"/>
  <c r="AT57"/>
  <c i="3" l="1" r="J59"/>
  <c i="2" r="J88"/>
  <c r="J60"/>
  <c i="4" r="BK84"/>
  <c r="J84"/>
  <c r="J59"/>
  <c i="2" r="J59"/>
  <c i="3" r="J39"/>
  <c i="2" r="J39"/>
  <c i="1" r="W30"/>
  <c r="AZ54"/>
  <c r="AV54"/>
  <c r="AK29"/>
  <c r="W31"/>
  <c r="AU54"/>
  <c r="W32"/>
  <c i="4" l="1" r="J30"/>
  <c i="1" r="AG57"/>
  <c r="AG54"/>
  <c r="AK26"/>
  <c r="W29"/>
  <c r="AT54"/>
  <c i="4" l="1" r="J39"/>
  <c i="1" r="AN54"/>
  <c r="AN57"/>
  <c r="AK35"/>
</calcChain>
</file>

<file path=xl/sharedStrings.xml><?xml version="1.0" encoding="utf-8"?>
<sst xmlns="http://schemas.openxmlformats.org/spreadsheetml/2006/main">
  <si>
    <t>Export Komplet</t>
  </si>
  <si>
    <t>VZ</t>
  </si>
  <si>
    <t>2.0</t>
  </si>
  <si>
    <t>ZAMOK</t>
  </si>
  <si>
    <t>False</t>
  </si>
  <si>
    <t>{75136ebd-0d70-4993-a022-a77bccbbb836}</t>
  </si>
  <si>
    <t>0,01</t>
  </si>
  <si>
    <t>21</t>
  </si>
  <si>
    <t>12</t>
  </si>
  <si>
    <t>REKAPITULACE STAVBY</t>
  </si>
  <si>
    <t xml:space="preserve">v ---  níže se nacházejí doplnkové a pomocné údaje k sestavám  --- v</t>
  </si>
  <si>
    <t>Návod na vyplnění</t>
  </si>
  <si>
    <t>0,001</t>
  </si>
  <si>
    <t>Kód:</t>
  </si>
  <si>
    <t>011-0-25</t>
  </si>
  <si>
    <t>Měnit lze pouze buňky se žlutým podbarvením!_x000d_
_x000d_
1) v Rekapitulaci stavby vyplňte údaje o Účastníkovi (přenesou se do ostatních sestav i v jiných listech)_x000d_
_x000d_
2) na vybraných listech vyplňte v sestavě Soupis prací ceny u položek</t>
  </si>
  <si>
    <t>Stavba:</t>
  </si>
  <si>
    <t>Štětí - Odstavné plochy v ul. Jiráskova</t>
  </si>
  <si>
    <t>KSO:</t>
  </si>
  <si>
    <t>822 2</t>
  </si>
  <si>
    <t>CC-CZ:</t>
  </si>
  <si>
    <t>2112</t>
  </si>
  <si>
    <t>Místo:</t>
  </si>
  <si>
    <t>Štětí</t>
  </si>
  <si>
    <t>Datum:</t>
  </si>
  <si>
    <t>21. 3. 2025</t>
  </si>
  <si>
    <t>Zadavatel:</t>
  </si>
  <si>
    <t>IČ:</t>
  </si>
  <si>
    <t/>
  </si>
  <si>
    <t xml:space="preserve"> </t>
  </si>
  <si>
    <t>DIČ:</t>
  </si>
  <si>
    <t>Účastník:</t>
  </si>
  <si>
    <t>Vyplň údaj</t>
  </si>
  <si>
    <t>Projektant:</t>
  </si>
  <si>
    <t>Projekce dopravní Filip, s.r.o.</t>
  </si>
  <si>
    <t>True</t>
  </si>
  <si>
    <t>Zpracovatel:</t>
  </si>
  <si>
    <t>Poznámka:</t>
  </si>
  <si>
    <t>Soupis prací je sestaven s využitím Cenové soustavy ÚRS. Položky, které pochází z této cenové soustavy, jsou ve sloupci 'Cenová soustava' označeny popisem 'CS ÚRS' a úrovní příslušného kalendářního pololetí. Veškeré další informace vymezující popis a podmínky použití těchto položek z Cenové soustavy, které nejsou uvedeny přímo v soupisu prací, jsou neomezeně dálkově k dispozici na webu podminky.urs.cz._x000d_
Součástí ceny musí být veškeré náklady, aby cena byla konečná a zahrnovala veškerý materiál a práce potřebné k dokončení díla. Výkazy výměr byly změřeny digitálně v dwg. Pro výběr zhotovitele je soupis prací nedílnou součástí projektové dokumentace a nesmí být použit samostatně._x000d_
Pro potřeby zpracování rozpočtu a výkazu výměr byla použita projektová dokumentace „Štětí - Odstavné plochy v ul. Jiráskova“. Z jejích příloh byly odměřeny a zjištěny údaje uvedené v tomto výkazu výměr. Jde především o výměry zpevněných ploch, objemy zemních a bouracích prací, výměry nezpevněných ploch, objemy a výměry použitých stavebních prvků, a dále další nezbytné části nutné k dokončení stavby.</t>
  </si>
  <si>
    <t>Cena bez DPH</t>
  </si>
  <si>
    <t>Sazba daně</t>
  </si>
  <si>
    <t>Základ daně</t>
  </si>
  <si>
    <t>Výše daně</t>
  </si>
  <si>
    <t>DPH</t>
  </si>
  <si>
    <t>základní</t>
  </si>
  <si>
    <t>snížená</t>
  </si>
  <si>
    <t>zákl. přenesená</t>
  </si>
  <si>
    <t>sníž. přenesená</t>
  </si>
  <si>
    <t>nulová</t>
  </si>
  <si>
    <t>Cena s DPH</t>
  </si>
  <si>
    <t>v</t>
  </si>
  <si>
    <t>CZK</t>
  </si>
  <si>
    <t>REKAPITULACE OBJEKTŮ STAVBY A SOUPISŮ PRACÍ</t>
  </si>
  <si>
    <t>Informatívní údaje z listů zakázek</t>
  </si>
  <si>
    <t>Kód</t>
  </si>
  <si>
    <t>Popis</t>
  </si>
  <si>
    <t>Cena bez DPH [CZK]</t>
  </si>
  <si>
    <t>Cena s DPH [CZK]</t>
  </si>
  <si>
    <t>Typ</t>
  </si>
  <si>
    <t>z toho Ostat._x000d_
náklady [CZK]</t>
  </si>
  <si>
    <t>DPH [CZK]</t>
  </si>
  <si>
    <t>Normohodiny [h]</t>
  </si>
  <si>
    <t>DPH základní [CZK]</t>
  </si>
  <si>
    <t>DPH snížená [CZK]</t>
  </si>
  <si>
    <t>DPH základní přenesená_x000d_
[CZK]</t>
  </si>
  <si>
    <t>DPH snížená přenesená_x000d_
[CZK]</t>
  </si>
  <si>
    <t>Základna_x000d_
DPH základní</t>
  </si>
  <si>
    <t>Základna_x000d_
DPH snížená</t>
  </si>
  <si>
    <t>Základna_x000d_
DPH zákl. přenesená</t>
  </si>
  <si>
    <t>Základna_x000d_
DPH sníž. přenesená</t>
  </si>
  <si>
    <t>Základna_x000d_
DPH nulová</t>
  </si>
  <si>
    <t>Náklady stavby celkem</t>
  </si>
  <si>
    <t>D</t>
  </si>
  <si>
    <t>0</t>
  </si>
  <si>
    <t>###NOIMPORT###</t>
  </si>
  <si>
    <t>IMPORT</t>
  </si>
  <si>
    <t>{00000000-0000-0000-0000-000000000000}</t>
  </si>
  <si>
    <t>/</t>
  </si>
  <si>
    <t>SO 101</t>
  </si>
  <si>
    <t>Zpevněné plochy a komunikace</t>
  </si>
  <si>
    <t>ING</t>
  </si>
  <si>
    <t>1</t>
  </si>
  <si>
    <t>{09b44192-5c8b-47f4-afa4-e21bf8cd5668}</t>
  </si>
  <si>
    <t>2</t>
  </si>
  <si>
    <t>SO 401</t>
  </si>
  <si>
    <t>Veřejné osvětlení</t>
  </si>
  <si>
    <t>{6c4547ab-cad2-4107-a2e1-2b83567892d9}</t>
  </si>
  <si>
    <t>VRN</t>
  </si>
  <si>
    <t>Vedlejší rozpočtové náklady</t>
  </si>
  <si>
    <t>VON</t>
  </si>
  <si>
    <t>{0e04c74e-d479-4b59-83dd-43e5022f6e99}</t>
  </si>
  <si>
    <t>KRYCÍ LIST SOUPISU PRACÍ</t>
  </si>
  <si>
    <t>Objekt:</t>
  </si>
  <si>
    <t>SO 101 - Zpevněné plochy a komunikace</t>
  </si>
  <si>
    <t>REKAPITULACE ČLENĚNÍ SOUPISU PRACÍ</t>
  </si>
  <si>
    <t>Kód dílu - Popis</t>
  </si>
  <si>
    <t>Cena celkem [CZK]</t>
  </si>
  <si>
    <t>-1</t>
  </si>
  <si>
    <t>HSV - Práce a dodávky HSV</t>
  </si>
  <si>
    <t xml:space="preserve">    1 - Zemní práce</t>
  </si>
  <si>
    <t xml:space="preserve">    5 - Komunikace pozemní</t>
  </si>
  <si>
    <t xml:space="preserve">    8 - Trubní vedení</t>
  </si>
  <si>
    <t xml:space="preserve">    9 - Ostatní konstrukce a práce, bourání</t>
  </si>
  <si>
    <t xml:space="preserve">      96 - Bourání konstrukcí</t>
  </si>
  <si>
    <t xml:space="preserve">    997 - Přesun sutě</t>
  </si>
  <si>
    <t xml:space="preserve">    998 - Přesun hmot</t>
  </si>
  <si>
    <t>SOUPIS PRACÍ</t>
  </si>
  <si>
    <t>PČ</t>
  </si>
  <si>
    <t>MJ</t>
  </si>
  <si>
    <t>Množství</t>
  </si>
  <si>
    <t>J.cena [CZK]</t>
  </si>
  <si>
    <t>Cenová soustava</t>
  </si>
  <si>
    <t>J. Nh [h]</t>
  </si>
  <si>
    <t>Nh celkem [h]</t>
  </si>
  <si>
    <t>J. hmotnost [t]</t>
  </si>
  <si>
    <t>Hmotnost celkem [t]</t>
  </si>
  <si>
    <t>J. suť [t]</t>
  </si>
  <si>
    <t>Suť Celkem [t]</t>
  </si>
  <si>
    <t>Náklady soupisu celkem</t>
  </si>
  <si>
    <t>HSV</t>
  </si>
  <si>
    <t>Práce a dodávky HSV</t>
  </si>
  <si>
    <t>ROZPOCET</t>
  </si>
  <si>
    <t>Zemní práce</t>
  </si>
  <si>
    <t>K</t>
  </si>
  <si>
    <t>112151311</t>
  </si>
  <si>
    <t>Kácení stromu bez postupného spouštění koruny a kmene D přes 0,1 do 0,2 m</t>
  </si>
  <si>
    <t>kus</t>
  </si>
  <si>
    <t>CS ÚRS 2025 01</t>
  </si>
  <si>
    <t>4</t>
  </si>
  <si>
    <t>2056965851</t>
  </si>
  <si>
    <t>PP</t>
  </si>
  <si>
    <t>Pokácení stromu postupné bez spouštění částí kmene a koruny o průměru na řezné ploše pařezu přes 100 do 200 mm</t>
  </si>
  <si>
    <t>Online PSC</t>
  </si>
  <si>
    <t>https://podminky.urs.cz/item/CS_URS_2025_01/112151311</t>
  </si>
  <si>
    <t>VV</t>
  </si>
  <si>
    <t>"tuje" 2</t>
  </si>
  <si>
    <t>112201111</t>
  </si>
  <si>
    <t>Odstranění pařezů D do 0,2 m v rovině a svahu do 1:5 s odklizením do 20 m a zasypáním jámy</t>
  </si>
  <si>
    <t>625002903</t>
  </si>
  <si>
    <t>Odstranění pařezu v rovině nebo na svahu do 1:5 o průměru pařezu na řezné ploše do 200 mm</t>
  </si>
  <si>
    <t>https://podminky.urs.cz/item/CS_URS_2025_01/112201111</t>
  </si>
  <si>
    <t>3</t>
  </si>
  <si>
    <t>122151101</t>
  </si>
  <si>
    <t>Odkopávky a prokopávky nezapažené v hornině třídy těžitelnosti I skupiny 1 a 2 objem do 20 m3 strojně</t>
  </si>
  <si>
    <t>m3</t>
  </si>
  <si>
    <t>-1062591172</t>
  </si>
  <si>
    <t>Odkopávky a prokopávky nezapažené strojně v hornině třídy těžitelnosti I skupiny 1 a 2 do 20 m3</t>
  </si>
  <si>
    <t>https://podminky.urs.cz/item/CS_URS_2025_01/122151101</t>
  </si>
  <si>
    <t>"svrchní vrstva" (15,38+12,7+55,47+25,9)*0,15</t>
  </si>
  <si>
    <t>122251102</t>
  </si>
  <si>
    <t>Odkopávky a prokopávky nezapažené v hornině třídy těžitelnosti I skupiny 3 objem do 50 m3 strojně</t>
  </si>
  <si>
    <t>-1383528252</t>
  </si>
  <si>
    <t>Odkopávky a prokopávky nezapažené strojně v hornině třídy těžitelnosti I skupiny 3 přes 20 do 50 m3</t>
  </si>
  <si>
    <t>https://podminky.urs.cz/item/CS_URS_2025_01/122251102</t>
  </si>
  <si>
    <t>21,06*0,4</t>
  </si>
  <si>
    <t>32*0,3</t>
  </si>
  <si>
    <t>112,08*0,25</t>
  </si>
  <si>
    <t>(41,79+12,18+98,1+20,8)*0,2</t>
  </si>
  <si>
    <t>(52,66+3,02)*0,1</t>
  </si>
  <si>
    <t>(38,21+11,19)*0,05</t>
  </si>
  <si>
    <t>Součet</t>
  </si>
  <si>
    <t>5</t>
  </si>
  <si>
    <t>162201405</t>
  </si>
  <si>
    <t>Vodorovné přemístění větví stromů jehličnatých do 1 km D kmene přes 100 do 300 mm</t>
  </si>
  <si>
    <t>-1510885051</t>
  </si>
  <si>
    <t>Vodorovné přemístění větví, kmenů nebo pařezů s naložením, složením a dopravou do 1000 m větví stromů jehličnatých, průměru kmene přes 100 do 300 mm</t>
  </si>
  <si>
    <t>https://podminky.urs.cz/item/CS_URS_2025_01/162201405</t>
  </si>
  <si>
    <t>6</t>
  </si>
  <si>
    <t>162201415</t>
  </si>
  <si>
    <t>Vodorovné přemístění kmenů stromů jehličnatých do 1 km D kmene přes 100 do 300 mm</t>
  </si>
  <si>
    <t>389043636</t>
  </si>
  <si>
    <t>Vodorovné přemístění větví, kmenů nebo pařezů s naložením, složením a dopravou do 1000 m kmenů stromů jehličnatých, průměru přes 100 do 300 mm</t>
  </si>
  <si>
    <t>https://podminky.urs.cz/item/CS_URS_2025_01/162201415</t>
  </si>
  <si>
    <t>7</t>
  </si>
  <si>
    <t>162201421</t>
  </si>
  <si>
    <t>Vodorovné přemístění pařezů do 1 km D přes 100 do 300 mm</t>
  </si>
  <si>
    <t>-319798815</t>
  </si>
  <si>
    <t>Vodorovné přemístění větví, kmenů nebo pařezů s naložením, složením a dopravou do 1000 m pařezů kmenů, průměru přes 100 do 300 mm</t>
  </si>
  <si>
    <t>https://podminky.urs.cz/item/CS_URS_2025_01/162201421</t>
  </si>
  <si>
    <t>8</t>
  </si>
  <si>
    <t>162251102</t>
  </si>
  <si>
    <t>Vodorovné přemístění přes 20 do 50 m výkopku/sypaniny z horniny třídy těžitelnosti I skupiny 1 až 3</t>
  </si>
  <si>
    <t>-2094802433</t>
  </si>
  <si>
    <t>Vodorovné přemístění výkopku nebo sypaniny po suchu na obvyklém dopravním prostředku, bez naložení výkopku, avšak se složením bez rozhrnutí z horniny třídy těžitelnosti I skupiny 1 až 3 na vzdálenost přes 20 do 50 m</t>
  </si>
  <si>
    <t>https://podminky.urs.cz/item/CS_URS_2025_01/162251102</t>
  </si>
  <si>
    <t>"V rámci stavby" 3,523</t>
  </si>
  <si>
    <t>9</t>
  </si>
  <si>
    <t>162301941</t>
  </si>
  <si>
    <t>Příplatek k vodorovnému přemístění větví stromů jehličnatých D kmene přes 100 do 300 mm ZKD 1 km</t>
  </si>
  <si>
    <t>1242417158</t>
  </si>
  <si>
    <t>Vodorovné přemístění větví, kmenů nebo pařezů s naložením, složením a dopravou Příplatek k cenám za každých dalších i započatých 1000 m přes 1000 m větví stromů jehličnatých, o průměru kmene přes 100 do 300 mm</t>
  </si>
  <si>
    <t>https://podminky.urs.cz/item/CS_URS_2025_01/162301941</t>
  </si>
  <si>
    <t>P</t>
  </si>
  <si>
    <t>Poznámka k položce:_x000d_
vzdálenost odvozu je pouze orientační, určí uchazeč</t>
  </si>
  <si>
    <t>2*9</t>
  </si>
  <si>
    <t>10</t>
  </si>
  <si>
    <t>162301961</t>
  </si>
  <si>
    <t>Příplatek k vodorovnému přemístění kmenů stromů jehličnatých D kmene přes 100 do 300 mm ZKD 1 km</t>
  </si>
  <si>
    <t>112546441</t>
  </si>
  <si>
    <t>Vodorovné přemístění větví, kmenů nebo pařezů s naložením, složením a dopravou Příplatek k cenám za každých dalších i započatých 1000 m přes 1000 m kmenů stromů jehličnatých, průměru přes 100 do 300 mm</t>
  </si>
  <si>
    <t>https://podminky.urs.cz/item/CS_URS_2025_01/162301961</t>
  </si>
  <si>
    <t>11</t>
  </si>
  <si>
    <t>162301971</t>
  </si>
  <si>
    <t>Příplatek k vodorovnému přemístění pařezů D přes 100 do 300 mm ZKD 1 km</t>
  </si>
  <si>
    <t>-1864399892</t>
  </si>
  <si>
    <t>Vodorovné přemístění větví, kmenů nebo pařezů s naložením, složením a dopravou Příplatek k cenám za každých dalších i započatých 1000 m přes 1000 m pařezů kmenů, průměru přes 100 do 300 mm</t>
  </si>
  <si>
    <t>https://podminky.urs.cz/item/CS_URS_2025_01/162301971</t>
  </si>
  <si>
    <t>162451106</t>
  </si>
  <si>
    <t>Vodorovné přemístění přes 1 500 do 2000 m výkopku/sypaniny z horniny třídy těžitelnosti I skupiny 1 až 3</t>
  </si>
  <si>
    <t>287457735</t>
  </si>
  <si>
    <t>Vodorovné přemístění výkopku nebo sypaniny po suchu na obvyklém dopravním prostředku, bez naložení výkopku, avšak se složením bez rozhrnutí z horniny třídy těžitelnosti I skupiny 1 až 3 na vzdálenost přes 1 500 do 2 000 m</t>
  </si>
  <si>
    <t>https://podminky.urs.cz/item/CS_URS_2025_01/162451106</t>
  </si>
  <si>
    <t>"zemina vhodná k ohumusování na skládku stavby" 73,58*0,15</t>
  </si>
  <si>
    <t>"zemina vhodná k ohumusování ze skládky stavby na místo upotřebení" 73,58*0,15</t>
  </si>
  <si>
    <t>13</t>
  </si>
  <si>
    <t>162751117</t>
  </si>
  <si>
    <t>Vodorovné přemístění přes 9 000 do 10000 m výkopku/sypaniny z horniny třídy těžitelnosti I skupiny 1 až 3</t>
  </si>
  <si>
    <t>-1791607816</t>
  </si>
  <si>
    <t>Vodorovné přemístění výkopku nebo sypaniny po suchu na obvyklém dopravním prostředku, bez naložení výkopku, avšak se složením bez rozhrnutí z horniny třídy těžitelnosti I skupiny 1 až 3 na vzdálenost přes 9 000 do 10 000 m</t>
  </si>
  <si>
    <t>https://podminky.urs.cz/item/CS_URS_2025_01/162751117</t>
  </si>
  <si>
    <t>16,418-(73,58*0,15)</t>
  </si>
  <si>
    <t>88,656-3,523</t>
  </si>
  <si>
    <t>14</t>
  </si>
  <si>
    <t>167151101</t>
  </si>
  <si>
    <t>Nakládání výkopku z hornin třídy těžitelnosti I skupiny 1 až 3 do 100 m3</t>
  </si>
  <si>
    <t>-1174000373</t>
  </si>
  <si>
    <t>Nakládání, skládání a překládání neulehlého výkopku nebo sypaniny strojně nakládání, množství do 100 m3, z horniny třídy těžitelnosti I, skupiny 1 až 3</t>
  </si>
  <si>
    <t>https://podminky.urs.cz/item/CS_URS_2025_01/167151101</t>
  </si>
  <si>
    <t>"zemina vhodná k ohumusování na skládce stavby" 73,58*0,15</t>
  </si>
  <si>
    <t>3,523</t>
  </si>
  <si>
    <t>15</t>
  </si>
  <si>
    <t>171201231</t>
  </si>
  <si>
    <t>Poplatek za uložení zeminy a kamení na recyklační skládce (skládkovné) kód odpadu 17 05 04</t>
  </si>
  <si>
    <t>t</t>
  </si>
  <si>
    <t>1765733001</t>
  </si>
  <si>
    <t>Poplatek za uložení stavebního odpadu na recyklační skládce (skládkovné) zeminy a kamení zatříděného do Katalogu odpadů pod kódem 17 05 04</t>
  </si>
  <si>
    <t>https://podminky.urs.cz/item/CS_URS_2025_01/171201231</t>
  </si>
  <si>
    <t>90,514</t>
  </si>
  <si>
    <t>90,514*1,8 'Přepočtené koeficientem množství</t>
  </si>
  <si>
    <t>16</t>
  </si>
  <si>
    <t>171251101</t>
  </si>
  <si>
    <t>Uložení sypaniny do násypů nezhutněných strojně</t>
  </si>
  <si>
    <t>-196818225</t>
  </si>
  <si>
    <t>Uložení sypanin do násypů strojně s rozprostřením sypaniny ve vrstvách a s hrubým urovnáním nezhutněných jakékoliv třídy těžitelnosti</t>
  </si>
  <si>
    <t>https://podminky.urs.cz/item/CS_URS_2025_01/171251101</t>
  </si>
  <si>
    <t>"dosyp pod ohumusování" 35,23*0,1</t>
  </si>
  <si>
    <t>17</t>
  </si>
  <si>
    <t>181111111</t>
  </si>
  <si>
    <t>Plošná úprava terénu do 500 m2 zemina skupiny 1 až 4 nerovnosti přes 50 do 100 mm v rovinně a svahu do 1:5</t>
  </si>
  <si>
    <t>m2</t>
  </si>
  <si>
    <t>1618953792</t>
  </si>
  <si>
    <t>Plošná úprava terénu v zemině skupiny 1 až 4 s urovnáním povrchu bez doplnění ornice souvislé plochy do 500 m2 při nerovnostech terénu přes 50 do 100 mm v rovině nebo na svahu do 1:5</t>
  </si>
  <si>
    <t>https://podminky.urs.cz/item/CS_URS_2025_01/181111111</t>
  </si>
  <si>
    <t>10,84+12,7+35,23+14,81</t>
  </si>
  <si>
    <t>18</t>
  </si>
  <si>
    <t>181351003</t>
  </si>
  <si>
    <t>Rozprostření ornice tl vrstvy do 200 mm pl do 100 m2 v rovině nebo ve svahu do 1:5 strojně</t>
  </si>
  <si>
    <t>1922692774</t>
  </si>
  <si>
    <t>Rozprostření a urovnání ornice v rovině nebo ve svahu sklonu do 1:5 strojně při souvislé ploše do 100 m2, tl. vrstvy do 200 mm</t>
  </si>
  <si>
    <t>https://podminky.urs.cz/item/CS_URS_2025_01/181351003</t>
  </si>
  <si>
    <t>19</t>
  </si>
  <si>
    <t>181411131</t>
  </si>
  <si>
    <t>Založení parkového trávníku výsevem pl do 1000 m2 v rovině a ve svahu do 1:5</t>
  </si>
  <si>
    <t>-1714956926</t>
  </si>
  <si>
    <t>Založení trávníku na půdě předem připravené plochy do 1000 m2 výsevem včetně utažení parkového v rovině nebo na svahu do 1:5</t>
  </si>
  <si>
    <t>https://podminky.urs.cz/item/CS_URS_2025_01/181411131</t>
  </si>
  <si>
    <t>20</t>
  </si>
  <si>
    <t>M</t>
  </si>
  <si>
    <t>00572420</t>
  </si>
  <si>
    <t>osivo směs travní parková okrasná</t>
  </si>
  <si>
    <t>kg</t>
  </si>
  <si>
    <t>485017164</t>
  </si>
  <si>
    <t>(10,84+12,7+35,23+14,81)*0,03</t>
  </si>
  <si>
    <t>181951112</t>
  </si>
  <si>
    <t>Úprava pláně v hornině třídy těžitelnosti I skupiny 1 až 3 se zhutněním strojně</t>
  </si>
  <si>
    <t>106861608</t>
  </si>
  <si>
    <t>Úprava pláně vyrovnáním výškových rozdílů strojně v hornině třídy těžitelnosti I, skupiny 1 až 3 se zhutněním</t>
  </si>
  <si>
    <t>https://podminky.urs.cz/item/CS_URS_2025_01/181951112</t>
  </si>
  <si>
    <t>78,2+123,2+195,02</t>
  </si>
  <si>
    <t>22</t>
  </si>
  <si>
    <t>183402121</t>
  </si>
  <si>
    <t>Rozrušení půdy souvislé pl přes 100 do 500 m2 hl přes 50 do 150 mm v rovině a svahu do 1:5</t>
  </si>
  <si>
    <t>-1270115411</t>
  </si>
  <si>
    <t>Rozrušení půdy na hloubku přes 50 do 150 mm souvislé plochy do 500 m2 v rovině nebo na svahu do 1:5</t>
  </si>
  <si>
    <t>https://podminky.urs.cz/item/CS_URS_2025_01/183402121</t>
  </si>
  <si>
    <t>23</t>
  </si>
  <si>
    <t>184813511</t>
  </si>
  <si>
    <t>Chemické odplevelení před založením kultury postřikem na široko v rovině a svahu do 1:5 ručně</t>
  </si>
  <si>
    <t>-1603815690</t>
  </si>
  <si>
    <t>Chemické odplevelení půdy před založením kultury, trávníku nebo zpevněných ploch ručně o jakékoli výměře postřikem na široko v rovině nebo na svahu do 1:5</t>
  </si>
  <si>
    <t>https://podminky.urs.cz/item/CS_URS_2025_01/184813511</t>
  </si>
  <si>
    <t>24</t>
  </si>
  <si>
    <t>185804312</t>
  </si>
  <si>
    <t>Zalití rostlin vodou plocha přes 20 m2</t>
  </si>
  <si>
    <t>1097999727</t>
  </si>
  <si>
    <t>Zalití rostlin vodou plochy záhonů jednotlivě přes 20 m2</t>
  </si>
  <si>
    <t>https://podminky.urs.cz/item/CS_URS_2025_01/185804312</t>
  </si>
  <si>
    <t>Poznámka k položce:_x000d_
3x zalití</t>
  </si>
  <si>
    <t>(10,84+12,7+35,23+14,81)*0,01*3</t>
  </si>
  <si>
    <t>Komunikace pozemní</t>
  </si>
  <si>
    <t>25</t>
  </si>
  <si>
    <t>564851111</t>
  </si>
  <si>
    <t>Podklad ze štěrkodrtě ŠD plochy přes 100 m2 tl 150 mm</t>
  </si>
  <si>
    <t>488356148</t>
  </si>
  <si>
    <t>Podklad ze štěrkodrti ŠD s rozprostřením a zhutněním plochy přes 100 m2, po zhutnění tl. 150 mm</t>
  </si>
  <si>
    <t>https://podminky.urs.cz/item/CS_URS_2025_01/564851111</t>
  </si>
  <si>
    <t>"Vozovka" 115,8</t>
  </si>
  <si>
    <t>26</t>
  </si>
  <si>
    <t>564861012</t>
  </si>
  <si>
    <t>Podklad ze štěrkodrtě ŠD plochy do 100 m2 tl 210 mm</t>
  </si>
  <si>
    <t>-782011349</t>
  </si>
  <si>
    <t>Podklad ze štěrkodrti ŠD s rozprostřením a zhutněním plochy jednotlivě do 100 m2, po zhutnění tl. 210 mm</t>
  </si>
  <si>
    <t>https://podminky.urs.cz/item/CS_URS_2025_01/564861012</t>
  </si>
  <si>
    <t>"Chodník" 20,71+97,39+44,57+32,35</t>
  </si>
  <si>
    <t>27</t>
  </si>
  <si>
    <t>564861113</t>
  </si>
  <si>
    <t>Podklad ze štěrkodrtě ŠD plochy přes 100 m2 tl 220 mm</t>
  </si>
  <si>
    <t>2005758356</t>
  </si>
  <si>
    <t>Podklad ze štěrkodrti ŠD s rozprostřením a zhutněním plochy přes 100 m2, po zhutnění tl. 220 mm</t>
  </si>
  <si>
    <t>https://podminky.urs.cz/item/CS_URS_2025_01/564861113</t>
  </si>
  <si>
    <t>"Vozovka" 123,2</t>
  </si>
  <si>
    <t>28</t>
  </si>
  <si>
    <t>564871012</t>
  </si>
  <si>
    <t>Podklad ze štěrkodrtě ŠD plochy do 100 m2 tl 260 mm</t>
  </si>
  <si>
    <t>-1230318882</t>
  </si>
  <si>
    <t>Podklad ze štěrkodrti ŠD s rozprostřením a zhutněním plochy jednotlivě do 100 m2, po zhutnění tl. 260 mm</t>
  </si>
  <si>
    <t>https://podminky.urs.cz/item/CS_URS_2025_01/564871012</t>
  </si>
  <si>
    <t>"parkovací plocha" 78,2</t>
  </si>
  <si>
    <t>29</t>
  </si>
  <si>
    <t>565145121</t>
  </si>
  <si>
    <t>Asfaltový beton vrstva podkladní ACP 16+ (obalované kamenivo OKS) tl 60 mm š přes 3 m</t>
  </si>
  <si>
    <t>-9787432</t>
  </si>
  <si>
    <t>Asfaltový beton vrstva podkladní ACP 16+ (obalované kamenivo střednězrnné - OKS) s rozprostřením a zhutněním v pruhu šířky přes 3 m, po zhutnění tl. 60 mm</t>
  </si>
  <si>
    <t>https://podminky.urs.cz/item/CS_URS_2025_01/565145121</t>
  </si>
  <si>
    <t>30</t>
  </si>
  <si>
    <t>573191111</t>
  </si>
  <si>
    <t>Postřik infiltrační kationaktivní emulzí v množství 1 kg/m2</t>
  </si>
  <si>
    <t>10870601</t>
  </si>
  <si>
    <t>Postřik infiltrační kationaktivní emulzí v množství 1,00 kg/m2</t>
  </si>
  <si>
    <t>https://podminky.urs.cz/item/CS_URS_2025_01/573191111</t>
  </si>
  <si>
    <t>31</t>
  </si>
  <si>
    <t>573211108</t>
  </si>
  <si>
    <t>Postřik živičný spojovací z asfaltu v množství 0,40 kg/m2</t>
  </si>
  <si>
    <t>-1794666677</t>
  </si>
  <si>
    <t>Postřik spojovací PS bez posypu kamenivem z asfaltu silničního, v množství 0,40 kg/m2</t>
  </si>
  <si>
    <t>https://podminky.urs.cz/item/CS_URS_2025_01/573211108</t>
  </si>
  <si>
    <t>32</t>
  </si>
  <si>
    <t>577134121</t>
  </si>
  <si>
    <t>Asfaltový beton vrstva obrusná ACO 11+ (ABS) tř. I tl 40 mm š přes 3 m z nemodifikovaného asfaltu</t>
  </si>
  <si>
    <t>-1593895612</t>
  </si>
  <si>
    <t>Asfaltový beton vrstva obrusná ACO 11 (ABS) s rozprostřením a se zhutněním z nemodifikovaného asfaltu v pruhu šířky přes 3 m tř. I (ACO 11+), po zhutnění tl. 40 mm</t>
  </si>
  <si>
    <t>https://podminky.urs.cz/item/CS_URS_2025_01/577134121</t>
  </si>
  <si>
    <t>33</t>
  </si>
  <si>
    <t>581131316</t>
  </si>
  <si>
    <t>Kryt cementobetonový vozovek skupiny CB III tl 200 mm</t>
  </si>
  <si>
    <t>-1821089637</t>
  </si>
  <si>
    <t>Kryt cementobetonový silničních komunikací skupiny CB III tl. 200 mm</t>
  </si>
  <si>
    <t>https://podminky.urs.cz/item/CS_URS_2025_01/581131316</t>
  </si>
  <si>
    <t>"dobetonování bet. plochy podél obrub" 14,5*0,1</t>
  </si>
  <si>
    <t>34</t>
  </si>
  <si>
    <t>591141111.R</t>
  </si>
  <si>
    <t>Kladení zámkové dlažby na MC tl 50 mm</t>
  </si>
  <si>
    <t>86346671</t>
  </si>
  <si>
    <t>Kladení zámkové dlažby s provedením lože do tl. 50 mm, s vyplněním spár, s dvojím beraněním a se smetením přebytečného materiálu na krajnici, do lože z cementové malty</t>
  </si>
  <si>
    <t>Poznámka k položce:_x000d_
- kladecí lože MC25</t>
  </si>
  <si>
    <t>0,88</t>
  </si>
  <si>
    <t>35</t>
  </si>
  <si>
    <t>596211110</t>
  </si>
  <si>
    <t>Kladení zámkové dlažby komunikací pro pěší ručně tl 60 mm skupiny A pl do 50 m2</t>
  </si>
  <si>
    <t>-910733073</t>
  </si>
  <si>
    <t>Kladení dlažby z betonových zámkových dlaždic komunikací pro pěší ručně s ložem z kameniva těženého nebo drceného tl. do 40 mm, s vyplněním spár s dvojitým hutněním, vibrováním a se smetením přebytečného materiálu na krajnici tl. 60 mm skupiny A, pro plochy do 50 m2</t>
  </si>
  <si>
    <t>https://podminky.urs.cz/item/CS_URS_2025_01/596211110</t>
  </si>
  <si>
    <t>"stávající" 3,8</t>
  </si>
  <si>
    <t>"nová"</t>
  </si>
  <si>
    <t>23,9+38,65+69,49+15,66</t>
  </si>
  <si>
    <t>8,35+3,25+13,4+1,83</t>
  </si>
  <si>
    <t>9,02+2,67+14,5+3,22</t>
  </si>
  <si>
    <t>-0,88</t>
  </si>
  <si>
    <t>36</t>
  </si>
  <si>
    <t>59245021.bF</t>
  </si>
  <si>
    <t>dlažba tvar čtverec betonová 200x200x60mm přírodní "bez FAZETY"</t>
  </si>
  <si>
    <t>-715127580</t>
  </si>
  <si>
    <t>26,83*1,03 'Přepočtené koeficientem množství</t>
  </si>
  <si>
    <t>37</t>
  </si>
  <si>
    <t>59245006</t>
  </si>
  <si>
    <t>dlažba pro nevidomé betonová 200x100mm tl 60mm červená</t>
  </si>
  <si>
    <t>-238098671</t>
  </si>
  <si>
    <t>29,41*1,03 'Přepočtené koeficientem množství</t>
  </si>
  <si>
    <t>38</t>
  </si>
  <si>
    <t>59245015</t>
  </si>
  <si>
    <t>dlažba zámková betonová tvaru I 200x165mm tl 60mm přírodní</t>
  </si>
  <si>
    <t>-653105859</t>
  </si>
  <si>
    <t>147,7*1,03 'Přepočtené koeficientem množství</t>
  </si>
  <si>
    <t>39</t>
  </si>
  <si>
    <t>596212211</t>
  </si>
  <si>
    <t>Kladení zámkové dlažby pozemních komunikací ručně tl 80 mm skupiny A pl přes 50 do 100 m2</t>
  </si>
  <si>
    <t>-1855075582</t>
  </si>
  <si>
    <t>Kladení dlažby z betonových zámkových dlaždic pozemních komunikací ručně s ložem z kameniva těženého nebo drceného tl. do 50 mm, s vyplněním spár, s dvojitým hutněním vibrováním a se smetením přebytečného materiálu na krajnici tl. 80 mm skupiny A, pro plochy přes 50 do 100 m2</t>
  </si>
  <si>
    <t>https://podminky.urs.cz/item/CS_URS_2025_01/596212211</t>
  </si>
  <si>
    <t>"přeskládání, stáv. dl." 3,19</t>
  </si>
  <si>
    <t>"parkovací plocha" 75,01+1,8</t>
  </si>
  <si>
    <t>40</t>
  </si>
  <si>
    <t>59245010</t>
  </si>
  <si>
    <t>dlažba zámková betonová tvaru I 200x165mm tl 80mm červená</t>
  </si>
  <si>
    <t>-256351861</t>
  </si>
  <si>
    <t>75,01</t>
  </si>
  <si>
    <t>75,01*1,02 'Přepočtené koeficientem množství</t>
  </si>
  <si>
    <t>41</t>
  </si>
  <si>
    <t>59245020</t>
  </si>
  <si>
    <t>dlažba skladebná betonová 200x100mm tl 80mm přírodní</t>
  </si>
  <si>
    <t>-1264177566</t>
  </si>
  <si>
    <t>1,8</t>
  </si>
  <si>
    <t>1,8*1,03 'Přepočtené koeficientem množství</t>
  </si>
  <si>
    <t>Trubní vedení</t>
  </si>
  <si>
    <t>42</t>
  </si>
  <si>
    <t>899133211</t>
  </si>
  <si>
    <t>Výměna (výšková úprava) vtokové mříže uliční vpusti s použitím betonových vyrovnávacích prvků</t>
  </si>
  <si>
    <t>-1506520058</t>
  </si>
  <si>
    <t>Výměna (výšková úprava) vtokové mříže uliční vpusti na betonové skruži s použitím betonových vyrovnávacích prvků</t>
  </si>
  <si>
    <t>https://podminky.urs.cz/item/CS_URS_2025_01/899133211</t>
  </si>
  <si>
    <t>"výšková úprava a výměna mříže s prstencem" 1</t>
  </si>
  <si>
    <t>43</t>
  </si>
  <si>
    <t>55242320</t>
  </si>
  <si>
    <t>mříž vtoková litinová plochá 500x500mm</t>
  </si>
  <si>
    <t>-972492654</t>
  </si>
  <si>
    <t>Poznámka k položce:_x000d_
D400</t>
  </si>
  <si>
    <t>44</t>
  </si>
  <si>
    <t>59223864</t>
  </si>
  <si>
    <t>prstenec pro uliční vpusť vyrovnávací betonový 390x60x130mm</t>
  </si>
  <si>
    <t>965422519</t>
  </si>
  <si>
    <t>45</t>
  </si>
  <si>
    <t>59223875</t>
  </si>
  <si>
    <t>koš nízký pro uliční vpusti žárově Pz plech pro rám 500/500mm</t>
  </si>
  <si>
    <t>-3418830</t>
  </si>
  <si>
    <t>Ostatní konstrukce a práce, bourání</t>
  </si>
  <si>
    <t>46</t>
  </si>
  <si>
    <t>912211131</t>
  </si>
  <si>
    <t>Montáž směrového sloupku plastového pružného (balisety) přišroubováním k podkladu</t>
  </si>
  <si>
    <t>-1289817225</t>
  </si>
  <si>
    <t>Montáž směrového sloupku plastového pružného - balisety přišroubováním k podkladu</t>
  </si>
  <si>
    <t>https://podminky.urs.cz/item/CS_URS_2025_01/912211131</t>
  </si>
  <si>
    <t>47</t>
  </si>
  <si>
    <t>56288000</t>
  </si>
  <si>
    <t>sloupek plastový baliseta</t>
  </si>
  <si>
    <t>-784905261</t>
  </si>
  <si>
    <t>48</t>
  </si>
  <si>
    <t>914111111</t>
  </si>
  <si>
    <t>Montáž svislé dopravní značky do velikosti 1 m2 objímkami na sloupek nebo konzolu</t>
  </si>
  <si>
    <t>524556424</t>
  </si>
  <si>
    <t>Montáž svislé dopravní značky základní velikosti do 1 m2 objímkami na sloupky nebo konzoly</t>
  </si>
  <si>
    <t>https://podminky.urs.cz/item/CS_URS_2025_01/914111111</t>
  </si>
  <si>
    <t>1+1+1+1+2+2+1+1+1</t>
  </si>
  <si>
    <t>49</t>
  </si>
  <si>
    <t>914111112</t>
  </si>
  <si>
    <t>Montáž svislé dopravní značky do velikosti 1 m2 páskováním na sloup</t>
  </si>
  <si>
    <t>-2097526918</t>
  </si>
  <si>
    <t>Montáž svislé dopravní značky základní velikosti do 1 m2 páskováním na sloupy</t>
  </si>
  <si>
    <t>https://podminky.urs.cz/item/CS_URS_2025_01/914111112</t>
  </si>
  <si>
    <t>50</t>
  </si>
  <si>
    <t>40445625</t>
  </si>
  <si>
    <t>informativní značky provozní IP8, IP9, IP11-IP13 500x700mm</t>
  </si>
  <si>
    <t>-1867097497</t>
  </si>
  <si>
    <t>"IP12" 1</t>
  </si>
  <si>
    <t>51</t>
  </si>
  <si>
    <t>40445621</t>
  </si>
  <si>
    <t>informativní značky provozní IP1-IP3, IP4b-IP7, IP10a, b 500x500mm</t>
  </si>
  <si>
    <t>-417163736</t>
  </si>
  <si>
    <t>"IP6" 1+1</t>
  </si>
  <si>
    <t>"IP4b" 1</t>
  </si>
  <si>
    <t>52</t>
  </si>
  <si>
    <t>40445650</t>
  </si>
  <si>
    <t>dodatkové tabulky E7, E12, E13 500x300mm</t>
  </si>
  <si>
    <t>1466107098</t>
  </si>
  <si>
    <t>"E12a" 1</t>
  </si>
  <si>
    <t>"E12b" 1</t>
  </si>
  <si>
    <t>53</t>
  </si>
  <si>
    <t>40445619</t>
  </si>
  <si>
    <t>zákazové, příkazové dopravní značky B1-B34, C1-15 500mm</t>
  </si>
  <si>
    <t>125699610</t>
  </si>
  <si>
    <t>"B2" 1</t>
  </si>
  <si>
    <t>"C9a" 2</t>
  </si>
  <si>
    <t>"C9b" 2</t>
  </si>
  <si>
    <t>54</t>
  </si>
  <si>
    <t>40445608</t>
  </si>
  <si>
    <t>značky upravující přednost P1, P4 700mm</t>
  </si>
  <si>
    <t>-1411286564</t>
  </si>
  <si>
    <t>"P4" 1</t>
  </si>
  <si>
    <t>55</t>
  </si>
  <si>
    <t>914511112</t>
  </si>
  <si>
    <t>Montáž sloupku dopravních značek délky do 3,5 m s betonovým základem a patkou D 60 mm</t>
  </si>
  <si>
    <t>-1067075409</t>
  </si>
  <si>
    <t>Montáž sloupku dopravních značek délky do 3,5 m do hliníkové patky pro sloupek D 60 mm</t>
  </si>
  <si>
    <t>https://podminky.urs.cz/item/CS_URS_2025_01/914511112</t>
  </si>
  <si>
    <t>56</t>
  </si>
  <si>
    <t>40445225</t>
  </si>
  <si>
    <t>sloupek pro dopravní značku Zn D 60mm v 3,5m</t>
  </si>
  <si>
    <t>-1146628299</t>
  </si>
  <si>
    <t>57</t>
  </si>
  <si>
    <t>915121121</t>
  </si>
  <si>
    <t>Vodorovné dopravní značení vodící čáry přerušované š 250 mm základní bílá barva</t>
  </si>
  <si>
    <t>m</t>
  </si>
  <si>
    <t>1235819399</t>
  </si>
  <si>
    <t>Vodorovné dopravní značení stříkané barvou vodící čára bílá šířky 250 mm přerušovaná základní</t>
  </si>
  <si>
    <t>https://podminky.urs.cz/item/CS_URS_2025_01/915121121</t>
  </si>
  <si>
    <t>"V2b 1,5/1,5/0,25" 11,83</t>
  </si>
  <si>
    <t>58</t>
  </si>
  <si>
    <t>915131111</t>
  </si>
  <si>
    <t>Vodorovné dopravní značení přechody pro chodce, šipky, symboly základní bílá barva</t>
  </si>
  <si>
    <t>-1716545802</t>
  </si>
  <si>
    <t>Vodorovné dopravní značení stříkané barvou přechody pro chodce, šipky, symboly bílé základní</t>
  </si>
  <si>
    <t>https://podminky.urs.cz/item/CS_URS_2025_01/915131111</t>
  </si>
  <si>
    <t>"V20" 3*0,64</t>
  </si>
  <si>
    <t>"V10f" 0,55</t>
  </si>
  <si>
    <t>59</t>
  </si>
  <si>
    <t>915211111</t>
  </si>
  <si>
    <t>Vodorovné dopravní značení dělící čáry souvislé š 125 mm bílý plast</t>
  </si>
  <si>
    <t>1227770403</t>
  </si>
  <si>
    <t>Vodorovné dopravní značení stříkaným plastem dělící čára šířky 125 mm souvislá bílá základní</t>
  </si>
  <si>
    <t>https://podminky.urs.cz/item/CS_URS_2025_01/915211111</t>
  </si>
  <si>
    <t>"V4" 114,25</t>
  </si>
  <si>
    <t>60</t>
  </si>
  <si>
    <t>915211115</t>
  </si>
  <si>
    <t>Vodorovné dopravní značení dělící čáry souvislé š 125 mm žlutý plast</t>
  </si>
  <si>
    <t>706930732</t>
  </si>
  <si>
    <t>Vodorovné dopravní značení stříkaným plastem dělící čára šířky 125 mm souvislá žlutá základní</t>
  </si>
  <si>
    <t>https://podminky.urs.cz/item/CS_URS_2025_01/915211115</t>
  </si>
  <si>
    <t>"V12a" 48,9</t>
  </si>
  <si>
    <t>61</t>
  </si>
  <si>
    <t>915221121</t>
  </si>
  <si>
    <t>Vodorovné dopravní značení vodící čáry přerušované š 250 mm bílý plast</t>
  </si>
  <si>
    <t>-360550465</t>
  </si>
  <si>
    <t>Vodorovné dopravní značení stříkaným plastem vodící čára bílá šířky 250 mm přerušovaná základní</t>
  </si>
  <si>
    <t>https://podminky.urs.cz/item/CS_URS_2025_01/915221121</t>
  </si>
  <si>
    <t>"V10d 0,5/0,5/0,25" 127,31</t>
  </si>
  <si>
    <t>62</t>
  </si>
  <si>
    <t>915223111</t>
  </si>
  <si>
    <t>Varovný pás z plastu pro orientaci nevidomých šířky 420 mm</t>
  </si>
  <si>
    <t>-368216772</t>
  </si>
  <si>
    <t>Orientační prvky pro nevidomé z plastu na pozemních komunikacích a komunikacích pro pěší varovný pás šířky 420 mm</t>
  </si>
  <si>
    <t>https://podminky.urs.cz/item/CS_URS_2025_01/915223111</t>
  </si>
  <si>
    <t>"nalepovací pás - bílý" 18,95</t>
  </si>
  <si>
    <t>63</t>
  </si>
  <si>
    <t>915231111</t>
  </si>
  <si>
    <t>Vodorovné dopravní značení přechody pro chodce, šipky, symboly bílý plast</t>
  </si>
  <si>
    <t>117409604</t>
  </si>
  <si>
    <t>Vodorovné dopravní značení stříkaným plastem přechody pro chodce, šipky, symboly nápisy bílé základní</t>
  </si>
  <si>
    <t>https://podminky.urs.cz/item/CS_URS_2025_01/915231111</t>
  </si>
  <si>
    <t>"V7a" 14</t>
  </si>
  <si>
    <t>"V20" (16+3)*0,64</t>
  </si>
  <si>
    <t>"V13a" 12,56</t>
  </si>
  <si>
    <t>64</t>
  </si>
  <si>
    <t>915611111</t>
  </si>
  <si>
    <t>Předznačení vodorovného liniového značení</t>
  </si>
  <si>
    <t>-818102314</t>
  </si>
  <si>
    <t>Předznačení pro vodorovné značení stříkané barvou nebo prováděné z nátěrových hmot liniové dělicí čáry, vodicí proužky</t>
  </si>
  <si>
    <t>https://podminky.urs.cz/item/CS_URS_2025_01/915611111</t>
  </si>
  <si>
    <t>11,83+114,25+48,9+127,31</t>
  </si>
  <si>
    <t>65</t>
  </si>
  <si>
    <t>915621111</t>
  </si>
  <si>
    <t>Předznačení vodorovného plošného značení</t>
  </si>
  <si>
    <t>340542832</t>
  </si>
  <si>
    <t>Předznačení pro vodorovné značení stříkané barvou nebo prováděné z nátěrových hmot plošné šipky, symboly, nápisy</t>
  </si>
  <si>
    <t>https://podminky.urs.cz/item/CS_URS_2025_01/915621111</t>
  </si>
  <si>
    <t>38,72</t>
  </si>
  <si>
    <t>66</t>
  </si>
  <si>
    <t>916131213</t>
  </si>
  <si>
    <t>Osazení silničního obrubníku betonového stojatého s boční opěrou do lože z betonu prostého</t>
  </si>
  <si>
    <t>-1583913112</t>
  </si>
  <si>
    <t>Osazení silničního obrubníku betonového se zřízením lože, s vyplněním a zatřením spár cementovou maltou stojatého s boční opěrou z betonu prostého, do lože z betonu prostého</t>
  </si>
  <si>
    <t>https://podminky.urs.cz/item/CS_URS_2025_01/916131213</t>
  </si>
  <si>
    <t>11,1+21,63</t>
  </si>
  <si>
    <t>2+2</t>
  </si>
  <si>
    <t>7,53+1,5</t>
  </si>
  <si>
    <t>67</t>
  </si>
  <si>
    <t>59217031</t>
  </si>
  <si>
    <t>obrubník silniční betonový 1000x150x250mm</t>
  </si>
  <si>
    <t>-675414482</t>
  </si>
  <si>
    <t>32,73*1,02 'Přepočtené koeficientem množství</t>
  </si>
  <si>
    <t>68</t>
  </si>
  <si>
    <t>59217029</t>
  </si>
  <si>
    <t>obrubník silniční betonový nájezdový 1000x150x150mm</t>
  </si>
  <si>
    <t>-440992448</t>
  </si>
  <si>
    <t>9,03*1,02 'Přepočtené koeficientem množství</t>
  </si>
  <si>
    <t>69</t>
  </si>
  <si>
    <t>59217030</t>
  </si>
  <si>
    <t>obrubník silniční betonový přechodový 1000x150x150-250mm</t>
  </si>
  <si>
    <t>653579642</t>
  </si>
  <si>
    <t>"L" 1+1</t>
  </si>
  <si>
    <t>"P" 1+1</t>
  </si>
  <si>
    <t>70</t>
  </si>
  <si>
    <t>916231213</t>
  </si>
  <si>
    <t>Osazení chodníkového obrubníku betonového stojatého s boční opěrou do lože z betonu prostého</t>
  </si>
  <si>
    <t>-136573256</t>
  </si>
  <si>
    <t>Osazení chodníkového obrubníku betonového se zřízením lože, s vyplněním a zatřením spár cementovou maltou stojatého s boční opěrou z betonu prostého, do lože z betonu prostého</t>
  </si>
  <si>
    <t>https://podminky.urs.cz/item/CS_URS_2025_01/916231213</t>
  </si>
  <si>
    <t>13,75</t>
  </si>
  <si>
    <t>71</t>
  </si>
  <si>
    <t>59217017</t>
  </si>
  <si>
    <t>obrubník betonový chodníkový 1000x100x250mm</t>
  </si>
  <si>
    <t>1486735564</t>
  </si>
  <si>
    <t>13,75*1,02 'Přepočtené koeficientem množství</t>
  </si>
  <si>
    <t>72</t>
  </si>
  <si>
    <t>916241113</t>
  </si>
  <si>
    <t>Osazení obrubníku kamenného ležatého s boční opěrou do lože z betonu prostého</t>
  </si>
  <si>
    <t>2048530789</t>
  </si>
  <si>
    <t>Osazení obrubníku kamenného se zřízením lože, s vyplněním a zatřením spár cementovou maltou ležatého s boční opěrou z betonu prostého, do lože z betonu prostého</t>
  </si>
  <si>
    <t>https://podminky.urs.cz/item/CS_URS_2025_01/916241113</t>
  </si>
  <si>
    <t>"stávající" 35+5</t>
  </si>
  <si>
    <t>"nové" 7,52+14,31+17,19+1,13+5,23+10,35</t>
  </si>
  <si>
    <t>73</t>
  </si>
  <si>
    <t>58380004</t>
  </si>
  <si>
    <t>obrubník kamenný žulový přímý 1000x250x200mm</t>
  </si>
  <si>
    <t>1025159469</t>
  </si>
  <si>
    <t>Poznámka k položce:_x000d_
Hmotnost: 125 kg/bm</t>
  </si>
  <si>
    <t>7,52+14,31+17,19</t>
  </si>
  <si>
    <t>39,02*1,02 'Přepočtené koeficientem množství</t>
  </si>
  <si>
    <t>74</t>
  </si>
  <si>
    <t>58380414</t>
  </si>
  <si>
    <t>obrubník kamenný žulový obloukový R 0,5-1m 250x200mm</t>
  </si>
  <si>
    <t>-181963391</t>
  </si>
  <si>
    <t>"R1" 1,13</t>
  </si>
  <si>
    <t>1,13*1,02 'Přepočtené koeficientem množství</t>
  </si>
  <si>
    <t>75</t>
  </si>
  <si>
    <t>58380434</t>
  </si>
  <si>
    <t>obrubník kamenný žulový obloukový R 3-5m 250x200mm</t>
  </si>
  <si>
    <t>1802221831</t>
  </si>
  <si>
    <t>"R4" 5,23</t>
  </si>
  <si>
    <t>"R5,5" 10,35</t>
  </si>
  <si>
    <t>15,58*1,02 'Přepočtené koeficientem množství</t>
  </si>
  <si>
    <t>76</t>
  </si>
  <si>
    <t>916331112</t>
  </si>
  <si>
    <t>Osazení zahradního obrubníku betonového do lože z betonu s boční opěrou</t>
  </si>
  <si>
    <t>971113170</t>
  </si>
  <si>
    <t>Osazení zahradního obrubníku betonového s ložem tl. od 50 do 100 mm z betonu prostého tř. C 12/15 s boční opěrou z betonu prostého tř. C 12/15</t>
  </si>
  <si>
    <t>https://podminky.urs.cz/item/CS_URS_2025_01/916331112</t>
  </si>
  <si>
    <t>21,76+20,13+12+12,68</t>
  </si>
  <si>
    <t>77</t>
  </si>
  <si>
    <t>59217001</t>
  </si>
  <si>
    <t>obrubník zahradní betonový 1000x50x250mm</t>
  </si>
  <si>
    <t>47874136</t>
  </si>
  <si>
    <t>66,57</t>
  </si>
  <si>
    <t>66,57*1,02 'Přepočtené koeficientem množství</t>
  </si>
  <si>
    <t>78</t>
  </si>
  <si>
    <t>919125111</t>
  </si>
  <si>
    <t>Těsnění svislé spáry mezi živičným krytem a ostatními prvky samolepicí asfaltovou páskou š 35 mm</t>
  </si>
  <si>
    <t>347353071</t>
  </si>
  <si>
    <t>Těsnění svislé spáry mezi živičným krytem a ostatními prvky asfaltovou páskou samolepicí šířky 35 mm tl. 8 mm</t>
  </si>
  <si>
    <t>https://podminky.urs.cz/item/CS_URS_2025_01/919125111</t>
  </si>
  <si>
    <t xml:space="preserve">Poznámka k položce:_x000d_
pro napojení asfaltového krytu na odvodňovací žlab, nebo alt. dle  tech. předpisu dodavatele žlabů</t>
  </si>
  <si>
    <t>"kolem obrub u stáv. vozovky" 30,3</t>
  </si>
  <si>
    <t>"podél žlabu" 12,5</t>
  </si>
  <si>
    <t>79</t>
  </si>
  <si>
    <t>919732211</t>
  </si>
  <si>
    <t>Styčná spára napojení nového živičného povrchu na stávající za tepla š 15 mm hl 25 mm s prořezáním</t>
  </si>
  <si>
    <t>1135261026</t>
  </si>
  <si>
    <t>Styčná pracovní spára při napojení nového živičného povrchu na stávající se zalitím za tepla modifikovanou asfaltovou hmotou s posypem vápenným hydrátem šířky do 15 mm, hloubky do 25 mm včetně prořezání spáry</t>
  </si>
  <si>
    <t>https://podminky.urs.cz/item/CS_URS_2025_01/919732211</t>
  </si>
  <si>
    <t>16,5</t>
  </si>
  <si>
    <t>80</t>
  </si>
  <si>
    <t>919735112</t>
  </si>
  <si>
    <t>Řezání stávajícího živičného krytu hl přes 50 do 100 mm</t>
  </si>
  <si>
    <t>-935707384</t>
  </si>
  <si>
    <t>Řezání stávajícího živičného krytu nebo podkladu hloubky přes 50 do 100 mm</t>
  </si>
  <si>
    <t>https://podminky.urs.cz/item/CS_URS_2025_01/919735112</t>
  </si>
  <si>
    <t>2,21</t>
  </si>
  <si>
    <t>81</t>
  </si>
  <si>
    <t>919735113</t>
  </si>
  <si>
    <t>Řezání stávajícího živičného krytu hl přes 100 do 150 mm</t>
  </si>
  <si>
    <t>41502207</t>
  </si>
  <si>
    <t>Řezání stávajícího živičného krytu nebo podkladu hloubky přes 100 do 150 mm</t>
  </si>
  <si>
    <t>https://podminky.urs.cz/item/CS_URS_2025_01/919735113</t>
  </si>
  <si>
    <t>15,27</t>
  </si>
  <si>
    <t>12,5</t>
  </si>
  <si>
    <t>82</t>
  </si>
  <si>
    <t>919735124</t>
  </si>
  <si>
    <t>Řezání stávajícího betonového krytu hl přes 150 do 200 mm</t>
  </si>
  <si>
    <t>333370054</t>
  </si>
  <si>
    <t>Řezání stávajícího betonového krytu nebo podkladu hloubky přes 150 do 200 mm</t>
  </si>
  <si>
    <t>https://podminky.urs.cz/item/CS_URS_2025_01/919735124</t>
  </si>
  <si>
    <t>14,53</t>
  </si>
  <si>
    <t>83</t>
  </si>
  <si>
    <t>935113112.R</t>
  </si>
  <si>
    <t>Osazení odvodňovacího polymerbetonového žlabu šířky přes 200 mm</t>
  </si>
  <si>
    <t>316151380</t>
  </si>
  <si>
    <t>Osazení odvodňovacího žlabu polymerbetonového šířky přes 200 mm</t>
  </si>
  <si>
    <t>7,3</t>
  </si>
  <si>
    <t>84</t>
  </si>
  <si>
    <t>žlab</t>
  </si>
  <si>
    <t>odvodňovací žlab polymerbetonový štěrbinový s žebry 333x95x370 mm</t>
  </si>
  <si>
    <t>-1836892722</t>
  </si>
  <si>
    <t>Poznámka k položce:_x000d_
dle PD</t>
  </si>
  <si>
    <t>7,3*1,02 'Přepočtené koeficientem množství</t>
  </si>
  <si>
    <t>85</t>
  </si>
  <si>
    <t>939391015</t>
  </si>
  <si>
    <t>Obetonování konstrukcí pozemních komunikací ze ŽB tř. C 30/37</t>
  </si>
  <si>
    <t>-2141300955</t>
  </si>
  <si>
    <t>Obetonování konstrukcí pozemních komunikací z betonu železového bez zvláštních nároků na prostředí tř. C 30/37</t>
  </si>
  <si>
    <t>https://podminky.urs.cz/item/CS_URS_2025_01/939391015</t>
  </si>
  <si>
    <t>Poznámka k položce:_x000d_
XD1</t>
  </si>
  <si>
    <t>7*0,1</t>
  </si>
  <si>
    <t>86</t>
  </si>
  <si>
    <t>966007223</t>
  </si>
  <si>
    <t>Odstranění vodorovného dopravního značení vodním paprskem z plochy značené plastem</t>
  </si>
  <si>
    <t>104797526</t>
  </si>
  <si>
    <t>Odstranění vodorovného dopravního značení vodním paprskem pod tlakem 2 500 barů (např. Peel Jet) z betonového nebo živičného povrchu značeného plastem plošného</t>
  </si>
  <si>
    <t>https://podminky.urs.cz/item/CS_URS_2025_01/966007223</t>
  </si>
  <si>
    <t>"V7a" 6,75</t>
  </si>
  <si>
    <t>87</t>
  </si>
  <si>
    <t>979024443</t>
  </si>
  <si>
    <t>Očištění vybouraných obrubníků a krajníků silničních</t>
  </si>
  <si>
    <t>1557917613</t>
  </si>
  <si>
    <t>Očištění vybouraných prvků komunikací od spojovacího materiálu s odklizením a uložením očištěných hmot a spojovacího materiálu na skládku na vzdálenost do 10 m obrubníků a krajníků, vybouraných z jakéhokoliv lože a s jakoukoliv výplní spár silničních</t>
  </si>
  <si>
    <t>https://podminky.urs.cz/item/CS_URS_2025_01/979024443</t>
  </si>
  <si>
    <t>88</t>
  </si>
  <si>
    <t>979054451</t>
  </si>
  <si>
    <t>Očištění vybouraných zámkových dlaždic s původním spárováním z kameniva těženého</t>
  </si>
  <si>
    <t>-1518075099</t>
  </si>
  <si>
    <t>Očištění vybouraných prvků komunikací od spojovacího materiálu s odklizením a uložením očištěných hmot a spojovacího materiálu na skládku na vzdálenost do 10 m zámkových dlaždic s vyplněním spár kamenivem</t>
  </si>
  <si>
    <t>https://podminky.urs.cz/item/CS_URS_2025_01/979054451</t>
  </si>
  <si>
    <t>3,19+3,8</t>
  </si>
  <si>
    <t>96</t>
  </si>
  <si>
    <t>Bourání konstrukcí</t>
  </si>
  <si>
    <t>89</t>
  </si>
  <si>
    <t>113106123</t>
  </si>
  <si>
    <t>Rozebrání dlažeb ze zámkových dlaždic komunikací pro pěší ručně</t>
  </si>
  <si>
    <t>-1807690266</t>
  </si>
  <si>
    <t>Rozebrání dlažeb komunikací pro pěší s přemístěním hmot na skládku na vzdálenost do 3 m nebo s naložením na dopravní prostředek s ložem z kameniva nebo živice a s jakoukoliv výplní spár ručně ze zámkové dlažby</t>
  </si>
  <si>
    <t>https://podminky.urs.cz/item/CS_URS_2025_01/113106123</t>
  </si>
  <si>
    <t>48,074+13,86+9,15-3,19</t>
  </si>
  <si>
    <t>90</t>
  </si>
  <si>
    <t>113106171</t>
  </si>
  <si>
    <t>Rozebrání dlažeb vozovek ze zámkové dlažby s ložem z kameniva ručně</t>
  </si>
  <si>
    <t>407088620</t>
  </si>
  <si>
    <t>Rozebrání dlažeb vozovek a ploch s přemístěním hmot na skládku na vzdálenost do 3 m nebo s naložením na dopravní prostředek, s jakoukoliv výplní spár ručně ze zámkové dlažby s ložem z kameniva</t>
  </si>
  <si>
    <t>https://podminky.urs.cz/item/CS_URS_2025_01/113106171</t>
  </si>
  <si>
    <t>3,19</t>
  </si>
  <si>
    <t>91</t>
  </si>
  <si>
    <t>113107122</t>
  </si>
  <si>
    <t>Odstranění podkladu z kameniva drceného tl přes 100 do 200 mm ručně</t>
  </si>
  <si>
    <t>2047292027</t>
  </si>
  <si>
    <t>Odstranění podkladů nebo krytů ručně s přemístěním hmot na skládku na vzdálenost do 3 m nebo s naložením na dopravní prostředek z kameniva hrubého drceného, o tl. vrstvy přes 100 do 200 mm</t>
  </si>
  <si>
    <t>https://podminky.urs.cz/item/CS_URS_2025_01/113107122</t>
  </si>
  <si>
    <t>"pro žlab" 3,25</t>
  </si>
  <si>
    <t>92</t>
  </si>
  <si>
    <t>113107142</t>
  </si>
  <si>
    <t>Odstranění podkladu živičného tl přes 50 do 100 mm ručně</t>
  </si>
  <si>
    <t>242940629</t>
  </si>
  <si>
    <t>Odstranění podkladů nebo krytů ručně s přemístěním hmot na skládku na vzdálenost do 3 m nebo s naložením na dopravní prostředek živičných, o tl. vrstvy přes 50 do 100 mm</t>
  </si>
  <si>
    <t>https://podminky.urs.cz/item/CS_URS_2025_01/113107142</t>
  </si>
  <si>
    <t>93</t>
  </si>
  <si>
    <t>113107232</t>
  </si>
  <si>
    <t>Odstranění podkladu z betonu prostého tl přes 150 do 300 mm strojně pl přes 200 m2</t>
  </si>
  <si>
    <t>-958249095</t>
  </si>
  <si>
    <t>Odstranění podkladů nebo krytů strojně plochy jednotlivě přes 200 m2 s přemístěním hmot na skládku na vzdálenost do 20 m nebo s naložením na dopravní prostředek z betonu prostého, o tl. vrstvy přes 150 do 300 mm</t>
  </si>
  <si>
    <t>https://podminky.urs.cz/item/CS_URS_2025_01/113107232</t>
  </si>
  <si>
    <t>38,21+182,72</t>
  </si>
  <si>
    <t>94</t>
  </si>
  <si>
    <t>113107330</t>
  </si>
  <si>
    <t>Odstranění podkladu z betonu prostého tl do 100 mm strojně pl do 50 m2</t>
  </si>
  <si>
    <t>-878354670</t>
  </si>
  <si>
    <t>Odstranění podkladů nebo krytů strojně plochy jednotlivě do 50 m2 s přemístěním hmot na skládku na vzdálenost do 3 m nebo s naložením na dopravní prostředek z betonu prostého, o tl. vrstvy do 100 mm</t>
  </si>
  <si>
    <t>https://podminky.urs.cz/item/CS_URS_2025_01/113107330</t>
  </si>
  <si>
    <t>2,83+1,73</t>
  </si>
  <si>
    <t>95</t>
  </si>
  <si>
    <t>113107342</t>
  </si>
  <si>
    <t>Odstranění podkladu živičného tl přes 50 do 100 mm strojně pl do 50 m2</t>
  </si>
  <si>
    <t>1806658936</t>
  </si>
  <si>
    <t>Odstranění podkladů nebo krytů strojně plochy jednotlivě do 50 m2 s přemístěním hmot na skládku na vzdálenost do 3 m nebo s naložením na dopravní prostředek živičných, o tl. vrstvy přes 50 do 100 mm</t>
  </si>
  <si>
    <t>https://podminky.urs.cz/item/CS_URS_2025_01/113107342</t>
  </si>
  <si>
    <t>70,84+9,68</t>
  </si>
  <si>
    <t>113201112</t>
  </si>
  <si>
    <t>Vytrhání obrub silničních ležatých</t>
  </si>
  <si>
    <t>983304291</t>
  </si>
  <si>
    <t>Vytrhání obrub s vybouráním lože, s přemístěním hmot na skládku na vzdálenost do 3 m nebo s naložením na dopravní prostředek silničních ležatých</t>
  </si>
  <si>
    <t>https://podminky.urs.cz/item/CS_URS_2025_01/113201112</t>
  </si>
  <si>
    <t>"kamenné" 5+41,96</t>
  </si>
  <si>
    <t>97</t>
  </si>
  <si>
    <t>113202111</t>
  </si>
  <si>
    <t>Vytrhání obrub krajníků obrubníků stojatých</t>
  </si>
  <si>
    <t>-1201664990</t>
  </si>
  <si>
    <t>Vytrhání obrub s vybouráním lože, s přemístěním hmot na skládku na vzdálenost do 3 m nebo s naložením na dopravní prostředek z krajníků nebo obrubníků stojatých</t>
  </si>
  <si>
    <t>https://podminky.urs.cz/item/CS_URS_2025_01/113202111</t>
  </si>
  <si>
    <t>"betonové" 7,52</t>
  </si>
  <si>
    <t>98</t>
  </si>
  <si>
    <t>113204111</t>
  </si>
  <si>
    <t>Vytrhání obrub záhonových</t>
  </si>
  <si>
    <t>749423603</t>
  </si>
  <si>
    <t>Vytrhání obrub s vybouráním lože, s přemístěním hmot na skládku na vzdálenost do 3 m nebo s naložením na dopravní prostředek záhonových</t>
  </si>
  <si>
    <t>https://podminky.urs.cz/item/CS_URS_2025_01/113204111</t>
  </si>
  <si>
    <t>23,05+25,29+35,38+7,5</t>
  </si>
  <si>
    <t>99</t>
  </si>
  <si>
    <t>966006132</t>
  </si>
  <si>
    <t>Odstranění značek dopravních nebo orientačních se sloupky s betonovými patkami</t>
  </si>
  <si>
    <t>909457838</t>
  </si>
  <si>
    <t>Odstranění dopravních nebo orientačních značek se sloupkem s uložením hmot na vzdálenost do 20 m nebo s naložením na dopravní prostředek, se zásypem jam a jeho zhutněním s betonovou patkou</t>
  </si>
  <si>
    <t>https://podminky.urs.cz/item/CS_URS_2025_01/966006132</t>
  </si>
  <si>
    <t>100</t>
  </si>
  <si>
    <t>966006211</t>
  </si>
  <si>
    <t>Odstranění svislých dopravních značek ze sloupů, sloupků nebo konzol</t>
  </si>
  <si>
    <t>-152571151</t>
  </si>
  <si>
    <t>Odstranění (demontáž) svislých dopravních značek s odklizením materiálu na skládku na vzdálenost do 20 m nebo s naložením na dopravní prostředek ze sloupů, sloupků nebo konzol</t>
  </si>
  <si>
    <t>https://podminky.urs.cz/item/CS_URS_2025_01/966006211</t>
  </si>
  <si>
    <t>2+1</t>
  </si>
  <si>
    <t>101</t>
  </si>
  <si>
    <t>961044111</t>
  </si>
  <si>
    <t>Bourání základů z betonu prostého</t>
  </si>
  <si>
    <t>976703742</t>
  </si>
  <si>
    <t>https://podminky.urs.cz/item/CS_URS_2025_01/961044111</t>
  </si>
  <si>
    <t xml:space="preserve">"zvětšené lože obrub" </t>
  </si>
  <si>
    <t>91,22*(0,15*0,25)</t>
  </si>
  <si>
    <t>7,52*(0,2*0,15)</t>
  </si>
  <si>
    <t>46,96*(0,35*0,15)</t>
  </si>
  <si>
    <t>997</t>
  </si>
  <si>
    <t>Přesun sutě</t>
  </si>
  <si>
    <t>102</t>
  </si>
  <si>
    <t>997221551</t>
  </si>
  <si>
    <t>Vodorovná doprava suti ze sypkých materiálů do 1 km</t>
  </si>
  <si>
    <t>-1637969604</t>
  </si>
  <si>
    <t>Vodorovná doprava suti bez naložení, ale se složením a s hrubým urovnáním ze sypkých materiálů, na vzdálenost do 1 km</t>
  </si>
  <si>
    <t>https://podminky.urs.cz/item/CS_URS_2025_01/997221551</t>
  </si>
  <si>
    <t>"podklad na trvalou/recyklační skládku" 0,943</t>
  </si>
  <si>
    <t>103</t>
  </si>
  <si>
    <t>997221559</t>
  </si>
  <si>
    <t>Příplatek ZKD 1 km u vodorovné dopravy suti ze sypkých materiálů</t>
  </si>
  <si>
    <t>-614768158</t>
  </si>
  <si>
    <t>Vodorovná doprava suti bez naložení, ale se složením a s hrubým urovnáním Příplatek k ceně za každý další započatý 1 km přes 1 km</t>
  </si>
  <si>
    <t>https://podminky.urs.cz/item/CS_URS_2025_01/997221559</t>
  </si>
  <si>
    <t>"podklad na trvalou/recyklační skládku" (0,943)*9</t>
  </si>
  <si>
    <t>104</t>
  </si>
  <si>
    <t>997221561</t>
  </si>
  <si>
    <t>Vodorovná doprava suti z kusových materiálů do 1 km</t>
  </si>
  <si>
    <t>-721210770</t>
  </si>
  <si>
    <t>Vodorovná doprava suti bez naložení, ale se složením a s hrubým urovnáním z kusových materiálů, na vzdálenost do 1 km</t>
  </si>
  <si>
    <t>https://podminky.urs.cz/item/CS_URS_2025_01/997221561</t>
  </si>
  <si>
    <t>"beton na trvalou/recyklační skládku" 0,3+138,081+1,094+1,542+3,649+12,224+(67,894-3,8)*0,26+46,96*(0,29-0,125)</t>
  </si>
  <si>
    <t>"asfalt na trvalou/recyklační skládku" 17,714+0,715</t>
  </si>
  <si>
    <t>"kam. obruby na trvalou/recyklační skládku" (46,96-40)*0,125</t>
  </si>
  <si>
    <t>105</t>
  </si>
  <si>
    <t>997221569</t>
  </si>
  <si>
    <t>Příplatek ZKD 1 km u vodorovné dopravy suti z kusových materiálů</t>
  </si>
  <si>
    <t>-313695958</t>
  </si>
  <si>
    <t>https://podminky.urs.cz/item/CS_URS_2025_01/997221569</t>
  </si>
  <si>
    <t>"beton na trvalou/recyklační skládku" (0,3+138,081+1,094+1,542+3,649+12,224+(67,894-3,8)*0,26+46,96*(0,29-0,125))*9</t>
  </si>
  <si>
    <t>"asfalt na trvalou/recyklační skládku" (17,714+0,715)*9</t>
  </si>
  <si>
    <t>"kam. obruby na trvalou/recyklační skládku" ((46,96-40)*0,125)*9</t>
  </si>
  <si>
    <t>106</t>
  </si>
  <si>
    <t>997221861</t>
  </si>
  <si>
    <t>Poplatek za uložení na recyklační skládce (skládkovné) stavebního odpadu z prostého betonu pod kódem 17 01 01</t>
  </si>
  <si>
    <t>-1158864333</t>
  </si>
  <si>
    <t>Poplatek za uložení stavebního odpadu na recyklační skládce (skládkovné) z prostého betonu zatříděného do Katalogu odpadů pod kódem 17 01 01</t>
  </si>
  <si>
    <t>https://podminky.urs.cz/item/CS_URS_2025_01/997221861</t>
  </si>
  <si>
    <t>0,3+138,081+1,094+1,542+3,649+12,224+(67,894-3,8)*0,26+46,96*(0,29-0,125)</t>
  </si>
  <si>
    <t>107</t>
  </si>
  <si>
    <t>997221873</t>
  </si>
  <si>
    <t>Poplatek za uložení na recyklační skládce (skládkovné) stavebního odpadu zeminy a kamení zatříděného do Katalogu odpadů pod kódem 17 05 04</t>
  </si>
  <si>
    <t>-2032756020</t>
  </si>
  <si>
    <t>https://podminky.urs.cz/item/CS_URS_2025_01/997221873</t>
  </si>
  <si>
    <t>0,943</t>
  </si>
  <si>
    <t>(46,96-40)*0,125</t>
  </si>
  <si>
    <t>108</t>
  </si>
  <si>
    <t>997221875</t>
  </si>
  <si>
    <t>Poplatek za uložení na recyklační skládce (skládkovné) stavebního odpadu asfaltového bez obsahu dehtu zatříděného do Katalogu odpadů pod kódem 17 03 02</t>
  </si>
  <si>
    <t>-1580228747</t>
  </si>
  <si>
    <t>Poplatek za uložení stavebního odpadu na recyklační skládce (skládkovné) asfaltového bez obsahu dehtu zatříděného do Katalogu odpadů pod kódem 17 03 02</t>
  </si>
  <si>
    <t>https://podminky.urs.cz/item/CS_URS_2025_01/997221875</t>
  </si>
  <si>
    <t>17,714+0,715</t>
  </si>
  <si>
    <t>998</t>
  </si>
  <si>
    <t>Přesun hmot</t>
  </si>
  <si>
    <t>109</t>
  </si>
  <si>
    <t>998223011</t>
  </si>
  <si>
    <t>Přesun hmot pro pozemní komunikace s krytem dlážděným</t>
  </si>
  <si>
    <t>1967134069</t>
  </si>
  <si>
    <t>Přesun hmot pro pozemní komunikace s krytem dlážděným dopravní vzdálenost do 200 m jakékoliv délky objektu</t>
  </si>
  <si>
    <t>https://podminky.urs.cz/item/CS_URS_2025_01/998223011</t>
  </si>
  <si>
    <t>SO 401 - Veřejné osvětlení</t>
  </si>
  <si>
    <t>D0 - Dodávky, instalační materiál a svítidla</t>
  </si>
  <si>
    <t>D1 - Montážní práce</t>
  </si>
  <si>
    <t>D2 - Demontáže dle ceníku C21M</t>
  </si>
  <si>
    <t>OST - Ostatní</t>
  </si>
  <si>
    <t>D0</t>
  </si>
  <si>
    <t>Dodávky, instalační materiál a svítidla</t>
  </si>
  <si>
    <t>Pol1</t>
  </si>
  <si>
    <t xml:space="preserve">CYKY - J  4x10 mm</t>
  </si>
  <si>
    <t>Pol2</t>
  </si>
  <si>
    <t>CYKY - J 3x1,5 mm (C)</t>
  </si>
  <si>
    <t>Pol3</t>
  </si>
  <si>
    <t xml:space="preserve">Duolight 63  (Kopoflex KF 09063 BA) 63/52</t>
  </si>
  <si>
    <t>Pol4</t>
  </si>
  <si>
    <t xml:space="preserve">Výstražná folie  22/250 CEZ</t>
  </si>
  <si>
    <t>Pol5</t>
  </si>
  <si>
    <t>FeZn drát 10 0,62 kg/m / bal.50kg/81m Z215</t>
  </si>
  <si>
    <t>Pol6</t>
  </si>
  <si>
    <t>Drát 10 PVC 10/13 FeZn+PVC 0,695kg/m 50kg/72m</t>
  </si>
  <si>
    <t>Pol7</t>
  </si>
  <si>
    <t>SSp-svorka spojovací s příložkou</t>
  </si>
  <si>
    <t>ks</t>
  </si>
  <si>
    <t>Pol8</t>
  </si>
  <si>
    <t>SP - svorka připojovací V040</t>
  </si>
  <si>
    <t>Pol9</t>
  </si>
  <si>
    <t>Svítidlo AMPERA EVO1, Zerbra light/5369/40LED/NW/400mA/49W</t>
  </si>
  <si>
    <t>Pol10</t>
  </si>
  <si>
    <t>Svítidlo TEVEO 1/5367/40LED/WW/450mA/55W</t>
  </si>
  <si>
    <t>Pol11</t>
  </si>
  <si>
    <t>Stožár přechodový STP6-A 133/89/76, žárový zinek s ochr.manžetou</t>
  </si>
  <si>
    <t>Pol12</t>
  </si>
  <si>
    <t>Stožár přechodový STP6-B 133/108/89, žárový zinek s ochr.manžetou</t>
  </si>
  <si>
    <t>Pol13</t>
  </si>
  <si>
    <t>Stožár uliční JB 8 - 133/102/76, žárový zinek s ochr.manžetou</t>
  </si>
  <si>
    <t>Pol14</t>
  </si>
  <si>
    <t>Výložník UD1 - 500/A, žárový zinek</t>
  </si>
  <si>
    <t>Pol15</t>
  </si>
  <si>
    <t>Výložník UD1 - 2500/B, žárový zinek</t>
  </si>
  <si>
    <t>Pol16</t>
  </si>
  <si>
    <t>Výložník V1/76 - 1000, žárový zinek</t>
  </si>
  <si>
    <t>Pol17</t>
  </si>
  <si>
    <t>Ochranná manžeta plast OMP 133</t>
  </si>
  <si>
    <t>Pol18</t>
  </si>
  <si>
    <t>SV-A 9.25.4 stožárová výzbroj</t>
  </si>
  <si>
    <t>Pol19</t>
  </si>
  <si>
    <t>SV-A 6.16.4 stožár.výzbroj</t>
  </si>
  <si>
    <t>Pol20</t>
  </si>
  <si>
    <t>Pojistka 6A/gG, E14</t>
  </si>
  <si>
    <t>Pol21</t>
  </si>
  <si>
    <t>Recykl. poplatek 8,40 Kč svítidlo</t>
  </si>
  <si>
    <t>D1</t>
  </si>
  <si>
    <t>Montážní práce</t>
  </si>
  <si>
    <t>Pol22</t>
  </si>
  <si>
    <t>CYKY-CYKYm 750V 4x10 pevně uložený</t>
  </si>
  <si>
    <t>Pol23</t>
  </si>
  <si>
    <t>Kabel CYKY 750V 3x1.5 volně uložený</t>
  </si>
  <si>
    <t>Pol24</t>
  </si>
  <si>
    <t>Trubka ochranná z PE do 63 mm v zemi</t>
  </si>
  <si>
    <t>Pol25</t>
  </si>
  <si>
    <t>Krytí kab.fólie výstražné z PVC šířka 22 cm</t>
  </si>
  <si>
    <t>Pol26</t>
  </si>
  <si>
    <t xml:space="preserve">Uzem. vedení v zemi  FeZn  d  8 - 10 mm</t>
  </si>
  <si>
    <t>Uzem. vedení v zemi FeZn d 8 - 10 mm</t>
  </si>
  <si>
    <t>Pol27</t>
  </si>
  <si>
    <t>Svorky hromosvodové do 2 šroubů (SS)</t>
  </si>
  <si>
    <t>Pol28</t>
  </si>
  <si>
    <t>Svorky hromosvodové nad 2 šrouby (SP)</t>
  </si>
  <si>
    <t>Pol29</t>
  </si>
  <si>
    <t>Svítidla VO na stožár nebo výložník</t>
  </si>
  <si>
    <t>Pol30</t>
  </si>
  <si>
    <t>Osvetlovací stožár VO do délky 12 m</t>
  </si>
  <si>
    <t>Pol31</t>
  </si>
  <si>
    <t>Výložník ocelový jednoramenný do 35 kg</t>
  </si>
  <si>
    <t>Pol32</t>
  </si>
  <si>
    <t>Elektrovýzbroj st. pro 1 okruh</t>
  </si>
  <si>
    <t>Pol33</t>
  </si>
  <si>
    <t>Jáma pro stož.veř.osvětlení výkop ruční zemina tř.3</t>
  </si>
  <si>
    <t>Pol34</t>
  </si>
  <si>
    <t>Betonový základ bez bednění</t>
  </si>
  <si>
    <t>Pol35</t>
  </si>
  <si>
    <t>Pouzdr.zákl.pro stož.veř.osv.mimo osu kab.,d250x1500mm</t>
  </si>
  <si>
    <t>Pol36</t>
  </si>
  <si>
    <t>Hloubení kabelové rýhy 35cm šir.,80cm hlub.,zem.tř.3, vč. odvozu výkopku</t>
  </si>
  <si>
    <t>Pol37</t>
  </si>
  <si>
    <t>Zához kab.rýhy,šíř.35cm,hloub.80cm nesed. Mat. vč. hutnění po 20cm</t>
  </si>
  <si>
    <t>Pol38</t>
  </si>
  <si>
    <t xml:space="preserve">Ukončení celoplast. kabelů  do 4 x 25 mm2</t>
  </si>
  <si>
    <t>Ukončení celoplast. kabelů do 4 x 25 mm2</t>
  </si>
  <si>
    <t>Pol39</t>
  </si>
  <si>
    <t>Výkop jámy ruční, zemina třídy 3-4</t>
  </si>
  <si>
    <t>Pol40</t>
  </si>
  <si>
    <t>Protlak pod komunikací d=110mm</t>
  </si>
  <si>
    <t>D2</t>
  </si>
  <si>
    <t>Demontáže dle ceníku C21M</t>
  </si>
  <si>
    <t>Pol41</t>
  </si>
  <si>
    <t>Osv.st. - ocel - do délky 12 m</t>
  </si>
  <si>
    <t>Pol42</t>
  </si>
  <si>
    <t>Výložníky ocel.- jednoram.- do hmotnosti 35 kg</t>
  </si>
  <si>
    <t>Pol43</t>
  </si>
  <si>
    <t xml:space="preserve">Svítidla výbojková typ  444 23 15-150 W, SHC na výložník</t>
  </si>
  <si>
    <t>Svítidla výbojková typ 444 23 15-150 W, SHC na výložník</t>
  </si>
  <si>
    <t>Pol44</t>
  </si>
  <si>
    <t>Rozbourání betonového základu</t>
  </si>
  <si>
    <t>OST</t>
  </si>
  <si>
    <t>Ostatní</t>
  </si>
  <si>
    <t>OST_11</t>
  </si>
  <si>
    <t>Podružný materiál</t>
  </si>
  <si>
    <t>1024</t>
  </si>
  <si>
    <t>-1938752465</t>
  </si>
  <si>
    <t>OST_12</t>
  </si>
  <si>
    <t>Montážní plošina</t>
  </si>
  <si>
    <t>-800611029</t>
  </si>
  <si>
    <t>VRN - Vedlejší rozpočtové náklady</t>
  </si>
  <si>
    <t xml:space="preserve">    VRN1 - Průzkumné, geodetické a projektové práce</t>
  </si>
  <si>
    <t xml:space="preserve">    VRN3 - Zařízení staveniště</t>
  </si>
  <si>
    <t xml:space="preserve">    VRN4 - Inženýrská činnost</t>
  </si>
  <si>
    <t xml:space="preserve">    VRN6 - Územní vlivy</t>
  </si>
  <si>
    <t>VRN1</t>
  </si>
  <si>
    <t>Průzkumné, geodetické a projektové práce</t>
  </si>
  <si>
    <t>012164000</t>
  </si>
  <si>
    <t>Vytyčení a zaměření inženýrských sítí</t>
  </si>
  <si>
    <t>kpl</t>
  </si>
  <si>
    <t>-1551697978</t>
  </si>
  <si>
    <t>https://podminky.urs.cz/item/CS_URS_2025_01/012164000</t>
  </si>
  <si>
    <t>012203000</t>
  </si>
  <si>
    <t>Zeměměřičské práce před výstavbou</t>
  </si>
  <si>
    <t>1348974886</t>
  </si>
  <si>
    <t>https://podminky.urs.cz/item/CS_URS_2025_01/012203000</t>
  </si>
  <si>
    <t>012414000</t>
  </si>
  <si>
    <t>Geometrický plán</t>
  </si>
  <si>
    <t>1278987282</t>
  </si>
  <si>
    <t>https://podminky.urs.cz/item/CS_URS_2025_01/012414000</t>
  </si>
  <si>
    <t>012444000</t>
  </si>
  <si>
    <t>Geodetické měření skutečného provedení stavby</t>
  </si>
  <si>
    <t>-712999701</t>
  </si>
  <si>
    <t>https://podminky.urs.cz/item/CS_URS_2025_01/012444000</t>
  </si>
  <si>
    <t>VRN3</t>
  </si>
  <si>
    <t>Zařízení staveniště</t>
  </si>
  <si>
    <t>030001000</t>
  </si>
  <si>
    <t>-106539542</t>
  </si>
  <si>
    <t>https://podminky.urs.cz/item/CS_URS_2025_01/030001000</t>
  </si>
  <si>
    <t xml:space="preserve">Poznámka k položce:_x000d_
Kompletní zařízení staveniště pro celou stavbu  včetně zajištění potřebných povolení a rozhodnutí.   _x000d_
Položka zahrnuje náklady spojené se staveništními komunikacemi, vstupem a vjezdem na staveniště, nasvětlení výkopů a lávky přes výkopy, staveništní přípojky vody, kanalizace, elektrické energie, zajištění dodávky elektrické energie, rozvody médií po stavbě včetně vyvolaných přeložek sítí a s tím spojených nákladů s odstávkou a zabezpečení stávajících IS proti poškození, kancelářské plochy pro potřeby zhotovitele a zástupce investora, sociální zařízení, zajištění skladovacích ploch a prostor pro potřeby stavby. Komplexní ostrahu a zabezpečení staveniště. Monitoring vlivu stavby na okolní prostředí (hluk, prašnost, doprava).Poplatky a náklady spojené se záborem veřejného prostranství a s tím související dopravní značení a zabezpečení pracoviště.Poplatky a náklady za spotřebované energie, plyn a vodu atd. v době výstavby až do předání díla.Zajištění údržby veřejných komunikací a komunikací pro pěší v průběhu celé stavby, včetně případné zimní údržby.</t>
  </si>
  <si>
    <t>034303000</t>
  </si>
  <si>
    <t>Dopravní značení na staveništi</t>
  </si>
  <si>
    <t>-1449482016</t>
  </si>
  <si>
    <t>https://podminky.urs.cz/item/CS_URS_2025_01/034303000</t>
  </si>
  <si>
    <t>Poznámka k položce:_x000d_
DIO</t>
  </si>
  <si>
    <t>VRN4</t>
  </si>
  <si>
    <t>Inženýrská činnost</t>
  </si>
  <si>
    <t>043002000</t>
  </si>
  <si>
    <t>Zkoušky a ostatní měření</t>
  </si>
  <si>
    <t>-1148827201</t>
  </si>
  <si>
    <t>https://podminky.urs.cz/item/CS_URS_2025_01/043002000</t>
  </si>
  <si>
    <t>Poznámka k položce:_x000d_
Provedení zkoušky PAU k zatřídění odpadů demolic dle vyhlášky</t>
  </si>
  <si>
    <t>043154000</t>
  </si>
  <si>
    <t>Zkoušky hutnicí</t>
  </si>
  <si>
    <t>702358360</t>
  </si>
  <si>
    <t>https://podminky.urs.cz/item/CS_URS_2025_01/043154000</t>
  </si>
  <si>
    <t>044002000</t>
  </si>
  <si>
    <t>Revize</t>
  </si>
  <si>
    <t>94147406</t>
  </si>
  <si>
    <t>https://podminky.urs.cz/item/CS_URS_2025_01/044002000</t>
  </si>
  <si>
    <t>VRN6</t>
  </si>
  <si>
    <t>Územní vlivy</t>
  </si>
  <si>
    <t>065002000</t>
  </si>
  <si>
    <t>Mimostaveništní doprava materiálů, výrobků a strojů</t>
  </si>
  <si>
    <t>-1016026461</t>
  </si>
  <si>
    <t>https://podminky.urs.cz/item/CS_URS_2025_01/065002000</t>
  </si>
  <si>
    <t>Struktura údajů, formát souboru a metodika pro zpracování</t>
  </si>
  <si>
    <t>Struktura</t>
  </si>
  <si>
    <t>Soubor je složen ze záložky Rekapitulace stavby a záložek s názvem soupisu prací pro jednotlivé objekty ve formátu XLSX. Každá ze záložek přitom obsahuje</t>
  </si>
  <si>
    <t>ještě samostatné sestavy vymezené orámovaním a nadpisem sestavy.</t>
  </si>
  <si>
    <r>
      <rPr>
        <rFont val="Arial CE"/>
        <charset val="238"/>
        <i val="1"/>
        <color auto="1"/>
        <sz val="8"/>
        <scheme val="none"/>
      </rPr>
      <t xml:space="preserve">Rekapitulace stavby </t>
    </r>
    <r>
      <rPr>
        <rFont val="Arial CE"/>
        <charset val="238"/>
        <color auto="1"/>
        <sz val="8"/>
        <scheme val="none"/>
      </rPr>
      <t>obsahuje sestavu Rekapitulace stavby a Rekapitulace objektů stavby a soupisů prací.</t>
    </r>
  </si>
  <si>
    <r>
      <t xml:space="preserve">V sestavě </t>
    </r>
    <r>
      <rPr>
        <rFont val="Arial CE"/>
        <charset val="238"/>
        <b val="1"/>
        <color auto="1"/>
        <sz val="8"/>
        <scheme val="none"/>
      </rPr>
      <t>Rekapitulace stavby</t>
    </r>
    <r>
      <rPr>
        <rFont val="Arial CE"/>
        <charset val="238"/>
        <color auto="1"/>
        <sz val="8"/>
        <scheme val="none"/>
      </rPr>
      <t xml:space="preserve"> jsou uvedeny informace identifikující předmět veřejné zakázky na stavební práce, KSO, CC-CZ, CZ-CPV, CZ-CPA a rekapitulaci </t>
    </r>
  </si>
  <si>
    <t>celkové nabídkové ceny účastníka.</t>
  </si>
  <si>
    <t xml:space="preserve">Termínem "učastník" (resp. zhotovitel) se myslí "účastník zadávacího řízení" ve smyslu zákona o zadávání veřejných zakázek. </t>
  </si>
  <si>
    <r>
      <t xml:space="preserve">V sestavě </t>
    </r>
    <r>
      <rPr>
        <rFont val="Arial CE"/>
        <charset val="238"/>
        <b val="1"/>
        <color auto="1"/>
        <sz val="8"/>
        <scheme val="none"/>
      </rPr>
      <t>Rekapitulace objektů stavby a soupisů prací</t>
    </r>
    <r>
      <rPr>
        <rFont val="Arial CE"/>
        <charset val="238"/>
        <color auto="1"/>
        <sz val="8"/>
        <scheme val="none"/>
      </rPr>
      <t xml:space="preserve"> je uvedena rekapitulace stavebních objektů, inženýrských objektů, provozních souborů,</t>
    </r>
  </si>
  <si>
    <t>vedlejších a ostatních nákladů a ostatních nákladů s rekapitulací nabídkové ceny za jednotlivé soupisy prací. Na základě údaje Typ je možné</t>
  </si>
  <si>
    <t>identifikovat, zda se jedná o objekt nebo soupis prací pro daný objekt:</t>
  </si>
  <si>
    <t>STA</t>
  </si>
  <si>
    <t>Stavební objekt pozemní</t>
  </si>
  <si>
    <t>Stavební objekt inženýrský</t>
  </si>
  <si>
    <t>PRO</t>
  </si>
  <si>
    <t>Provozní soubor</t>
  </si>
  <si>
    <t>Vedlejší a ostatní náklady</t>
  </si>
  <si>
    <t>Soupis</t>
  </si>
  <si>
    <t>Soupis prací pro daný typ objektu</t>
  </si>
  <si>
    <r>
      <rPr>
        <rFont val="Arial CE"/>
        <charset val="238"/>
        <i val="1"/>
        <color auto="1"/>
        <sz val="8"/>
        <scheme val="none"/>
      </rPr>
      <t xml:space="preserve">Soupis prací </t>
    </r>
    <r>
      <rPr>
        <rFont val="Arial CE"/>
        <charset val="238"/>
        <color auto="1"/>
        <sz val="8"/>
        <scheme val="none"/>
      </rPr>
      <t>pro jednotlivé objekty obsahuje sestavy Krycí list soupisu prací, Rekapitulace členění soupisu prací, Soupis prací. Za soupis prací může být považován</t>
    </r>
  </si>
  <si>
    <t>i objekt stavby v případě, že neobsahuje podřízenou zakázku.</t>
  </si>
  <si>
    <r>
      <rPr>
        <rFont val="Arial CE"/>
        <charset val="238"/>
        <b val="1"/>
        <color auto="1"/>
        <sz val="8"/>
        <scheme val="none"/>
      </rPr>
      <t>Krycí list soupisu</t>
    </r>
    <r>
      <rPr>
        <rFont val="Arial CE"/>
        <charset val="238"/>
        <color auto="1"/>
        <sz val="8"/>
        <scheme val="none"/>
      </rPr>
      <t xml:space="preserve"> obsahuje rekapitulaci informací o předmětu veřejné zakázky ze sestavy Rekapitulace stavby, informaci o zařazení objektu do KSO, </t>
    </r>
  </si>
  <si>
    <t>CC-CZ, CZ-CPV, CZ-CPA a rekapitulaci celkové nabídkové ceny účastníka za aktuální soupis prací.</t>
  </si>
  <si>
    <r>
      <rPr>
        <rFont val="Arial CE"/>
        <charset val="238"/>
        <b val="1"/>
        <color auto="1"/>
        <sz val="8"/>
        <scheme val="none"/>
      </rPr>
      <t>Rekapitulace členění soupisu prací</t>
    </r>
    <r>
      <rPr>
        <rFont val="Arial CE"/>
        <charset val="238"/>
        <color auto="1"/>
        <sz val="8"/>
        <scheme val="none"/>
      </rPr>
      <t xml:space="preserve"> obsahuje rekapitulaci soupisu prací ve všech úrovních členění soupisu tak, jak byla tato členění použita (např. </t>
    </r>
  </si>
  <si>
    <t>stavební díly, funkční díly, případně jiné členění) s rekapitulací nabídkové ceny.</t>
  </si>
  <si>
    <r>
      <rPr>
        <rFont val="Arial CE"/>
        <charset val="238"/>
        <b val="1"/>
        <color auto="1"/>
        <sz val="8"/>
        <scheme val="none"/>
      </rPr>
      <t xml:space="preserve">Soupis prací </t>
    </r>
    <r>
      <rPr>
        <rFont val="Arial CE"/>
        <charset val="238"/>
        <color auto="1"/>
        <sz val="8"/>
        <scheme val="none"/>
      </rPr>
      <t>obsahuje položky veškerých stavebních nebo montážních prací, dodávek materiálů a služeb nezbytných pro zhotovení stavebního objektu,</t>
    </r>
  </si>
  <si>
    <t>inženýrského objektu, provozního souboru, vedlejších a ostatních nákladů.</t>
  </si>
  <si>
    <t>Pro položky soupisu prací se zobrazují následující informace:</t>
  </si>
  <si>
    <t>Pořadové číslo položky v aktuálním soupisu</t>
  </si>
  <si>
    <t>TYP</t>
  </si>
  <si>
    <t xml:space="preserve">Typ položky: K - konstrukce, M - materiál, PP - plný popis, PSC - poznámka k souboru cen,  P - poznámka k položce, VV - výkaz výměr, FIG - rozpad figur</t>
  </si>
  <si>
    <t>Kód položky</t>
  </si>
  <si>
    <t>Zkrácený popis položky</t>
  </si>
  <si>
    <t>Měrná jednotka položky</t>
  </si>
  <si>
    <t>Množství v měrné jednotce</t>
  </si>
  <si>
    <t>J.cena</t>
  </si>
  <si>
    <t xml:space="preserve">Jednotková cena položky. Zadaní může obsahovat namísto J.ceny sloupce J.materiál a J.montáž, jejichž součet definuje </t>
  </si>
  <si>
    <t>J.cenu položky.</t>
  </si>
  <si>
    <t xml:space="preserve">Cena celkem </t>
  </si>
  <si>
    <t>Celková cena položky daná jako součin množství a j.ceny</t>
  </si>
  <si>
    <t>Příslušnost položky do cenové soustavy</t>
  </si>
  <si>
    <t>Ke každé položce soupisu prací se na samostatných řádcích může zobrazovat:</t>
  </si>
  <si>
    <t>Plný popis položky</t>
  </si>
  <si>
    <t>Poznámka k souboru cen a poznámka zadavatele</t>
  </si>
  <si>
    <t>Výkaz výměr</t>
  </si>
  <si>
    <t>Pokud je k řádku výkazu výměr evidovaný údaj ve sloupci Kód, jedná se o definovaný odkaz, na který se může odvolávat výkaz výměr z jiné položky.</t>
  </si>
  <si>
    <t xml:space="preserve">Metodika pro zpracování </t>
  </si>
  <si>
    <t>Jednotlivé sestavy jsou v souboru provázány. Editovatelné pole jsou zvýrazněny žlutým podbarvením, ostatní pole neslouží k editaci a nesmí být jakkoliv</t>
  </si>
  <si>
    <t>modifikovány.</t>
  </si>
  <si>
    <t xml:space="preserve">Účastník je pro podání nabídky povinen vyplnit žlutě podbarvená pole: </t>
  </si>
  <si>
    <t xml:space="preserve">Pole Účastník v sestavě Rekapitulace stavby - zde účastník vyplní svůj název (název subjektu) </t>
  </si>
  <si>
    <t>Pole IČ a DIČ v sestavě Rekapitulace stavby - zde účastník vyplní svoje IČ a DIČ</t>
  </si>
  <si>
    <t>Datum v sestavě Rekapitulace stavby - zde účastník vyplní datum vytvoření nabídky</t>
  </si>
  <si>
    <t>J.cena = jednotková cena v sestavě Soupis prací o maximálním počtu desetinných míst uvedených v poli</t>
  </si>
  <si>
    <t>- pokud sestavy soupisů prací obsahují pole J.cena, měla by být všechna tato pole vyplněna nenulovými</t>
  </si>
  <si>
    <t>Poznámka - nepovinný údaj pro položku soupisu</t>
  </si>
  <si>
    <t>V případě, že sestavy soupisů prací neobsahují pole J.cena, potom ve všech soupisech prací obsahují pole:</t>
  </si>
  <si>
    <t xml:space="preserve"> - J.materiál - jednotková cena materiálu </t>
  </si>
  <si>
    <t xml:space="preserve"> - J.montáž - jednotková cena montáže</t>
  </si>
  <si>
    <t>Účastník v tomto případě by měl vyplnit všechna pole J.materiál a pole J.montáž nenulovými kladnými číslicemi. V případech, kdy položka</t>
  </si>
  <si>
    <t>neobsahuje žádný materiál je přípustné, aby pole J.materiál bylo vyplněno nulou. V případech, kdy položka neobsahuje žádnou montáž je přípustné,</t>
  </si>
  <si>
    <t>aby pole J.montáž bylo vyplněno nulou. Obě pole - J.materiál, J.Montáž u jedné položky by však neměly být vyplněny nulou.</t>
  </si>
  <si>
    <t>Rekapitulace stavby</t>
  </si>
  <si>
    <t>Název</t>
  </si>
  <si>
    <t>Povinný</t>
  </si>
  <si>
    <t>Max. počet</t>
  </si>
  <si>
    <t>atributu</t>
  </si>
  <si>
    <t>(A/N)</t>
  </si>
  <si>
    <t>znaků</t>
  </si>
  <si>
    <t>A</t>
  </si>
  <si>
    <t>Kód stavby</t>
  </si>
  <si>
    <t>String</t>
  </si>
  <si>
    <t>Stavba</t>
  </si>
  <si>
    <t>Název stavby</t>
  </si>
  <si>
    <t>Místo</t>
  </si>
  <si>
    <t>N</t>
  </si>
  <si>
    <t>Místo stavby</t>
  </si>
  <si>
    <t>Datum</t>
  </si>
  <si>
    <t>Datum vykonaného exportu</t>
  </si>
  <si>
    <t>Date</t>
  </si>
  <si>
    <t>KSO</t>
  </si>
  <si>
    <t>Klasifikace stavebního objektu</t>
  </si>
  <si>
    <t>CC-CZ</t>
  </si>
  <si>
    <t>Klasifikace stavbeních děl</t>
  </si>
  <si>
    <t>CZ-CPV</t>
  </si>
  <si>
    <t>Společný slovník pro veřejné zakázky</t>
  </si>
  <si>
    <t>CZ-CPA</t>
  </si>
  <si>
    <t>Klasifikace produkce podle činností</t>
  </si>
  <si>
    <t>Zadavatel</t>
  </si>
  <si>
    <t>Zadavatel zadaní</t>
  </si>
  <si>
    <t>IČ</t>
  </si>
  <si>
    <t>IČ zadavatele zadaní</t>
  </si>
  <si>
    <t>DIČ</t>
  </si>
  <si>
    <t>DIČ zadavatele zadaní</t>
  </si>
  <si>
    <t>Účastník</t>
  </si>
  <si>
    <t>Účastník veřejné zakázky</t>
  </si>
  <si>
    <t>Projektant</t>
  </si>
  <si>
    <t>Poznámka</t>
  </si>
  <si>
    <t>Poznámka k zadání</t>
  </si>
  <si>
    <t>Sazba DPH</t>
  </si>
  <si>
    <t>Rekapitulace sazeb DPH u položek soupisů</t>
  </si>
  <si>
    <t>eGSazbaDph</t>
  </si>
  <si>
    <t>Základna DPH</t>
  </si>
  <si>
    <t>Základna DPH určena součtem celkové ceny z položek soupisů</t>
  </si>
  <si>
    <t>Double</t>
  </si>
  <si>
    <t>Hodnota DPH</t>
  </si>
  <si>
    <t>Celková cena bez DPH za celou stavbu. Sčítává se ze všech listů.</t>
  </si>
  <si>
    <t>Celková cena s DPH za celou stavbu</t>
  </si>
  <si>
    <t>Rekapitulace objektů stavby a soupisů prací</t>
  </si>
  <si>
    <t>Přebírá se z Rekapitulace stavby</t>
  </si>
  <si>
    <t>Kód objektu</t>
  </si>
  <si>
    <t>Objektu, Soupis prací</t>
  </si>
  <si>
    <t>Název objektu</t>
  </si>
  <si>
    <t>Cena bez DPH za daný objekt</t>
  </si>
  <si>
    <t>Cena spolu s DPH za daný objekt</t>
  </si>
  <si>
    <t>Typ zakázky</t>
  </si>
  <si>
    <t>eGTypZakazky</t>
  </si>
  <si>
    <t>Krycí list soupisu</t>
  </si>
  <si>
    <t>Objekt</t>
  </si>
  <si>
    <t>Kód a název objektu</t>
  </si>
  <si>
    <t>20 + 120</t>
  </si>
  <si>
    <t>Kód a název soupisu</t>
  </si>
  <si>
    <t>Poznámka k soupisu prací</t>
  </si>
  <si>
    <t>Rekapitulace sazeb DPH na položkách aktuálního soupisu</t>
  </si>
  <si>
    <t>Základna DPH určena součtem celkové ceny z položek aktuálního soupisu</t>
  </si>
  <si>
    <t>Cena bez DPH za daný soupis</t>
  </si>
  <si>
    <t>Cena s DPH</t>
  </si>
  <si>
    <t>Cena s DPH za daný soupis</t>
  </si>
  <si>
    <t>Rekapitulace členění soupisu prací</t>
  </si>
  <si>
    <t>Kód a název objektu, přebírá se z Krycího listu soupisu</t>
  </si>
  <si>
    <t>Kód a název objektu, přebírá se z Krycího listu soupisu</t>
  </si>
  <si>
    <t>Kód a název dílu ze soupisu</t>
  </si>
  <si>
    <t>20 + 100</t>
  </si>
  <si>
    <t>Cena celkem</t>
  </si>
  <si>
    <t>Cena celkem za díl ze soupisu</t>
  </si>
  <si>
    <t>Soupis prací</t>
  </si>
  <si>
    <t>Přebírá se z Krycího listu soupisu</t>
  </si>
  <si>
    <t>Pořadové číslo položky soupisu</t>
  </si>
  <si>
    <t>Long</t>
  </si>
  <si>
    <t>Typ položky soupisu</t>
  </si>
  <si>
    <t>eGTypPolozky</t>
  </si>
  <si>
    <t>Kód položky ze soupisu</t>
  </si>
  <si>
    <t>Popis položky ze soupisu</t>
  </si>
  <si>
    <t>Množství položky soupisu</t>
  </si>
  <si>
    <t>J.Cena</t>
  </si>
  <si>
    <t>Jednotková cena položky</t>
  </si>
  <si>
    <t>Cena celkem vyčíslena jako J.Cena * Množství</t>
  </si>
  <si>
    <t>Zařazení položky do cenové soustavy</t>
  </si>
  <si>
    <t>p</t>
  </si>
  <si>
    <t>Poznámka položky ze soupisu</t>
  </si>
  <si>
    <t>Memo</t>
  </si>
  <si>
    <t>psc</t>
  </si>
  <si>
    <t>Poznámka k souboru cen ze soupisu</t>
  </si>
  <si>
    <t>pp</t>
  </si>
  <si>
    <t>Plný popis položky ze soupisu</t>
  </si>
  <si>
    <t>vv</t>
  </si>
  <si>
    <t>Výkaz výměr (figura, výraz, výměra) ze soupisu</t>
  </si>
  <si>
    <t>Text,Text,Double</t>
  </si>
  <si>
    <t>20, 150</t>
  </si>
  <si>
    <t>fig</t>
  </si>
  <si>
    <t>Rozpad figur</t>
  </si>
  <si>
    <t>Sazba DPH pro položku</t>
  </si>
  <si>
    <t>eGSazbaDPH</t>
  </si>
  <si>
    <t>Hmotnost</t>
  </si>
  <si>
    <t>Hmotnost položky ze soupisu</t>
  </si>
  <si>
    <t>Suť</t>
  </si>
  <si>
    <t>Suť položky ze soupisu</t>
  </si>
  <si>
    <t>Nh</t>
  </si>
  <si>
    <t>Normohodiny položky ze soupisu</t>
  </si>
  <si>
    <t>Datová věta</t>
  </si>
  <si>
    <t>Typ věty</t>
  </si>
  <si>
    <t>Hodnota</t>
  </si>
  <si>
    <t>Význam</t>
  </si>
  <si>
    <t>Základní sazba DPH</t>
  </si>
  <si>
    <t>Snížená sazba DPH</t>
  </si>
  <si>
    <t>Nulová sazba DPH</t>
  </si>
  <si>
    <t>Základní sazba DPH přenesená</t>
  </si>
  <si>
    <t>Snížená sazba DPH přenesená</t>
  </si>
  <si>
    <t>Stavební objekt</t>
  </si>
  <si>
    <t>Inženýrský objekt</t>
  </si>
  <si>
    <t>Ostatní náklady</t>
  </si>
  <si>
    <t>Položka typu HSV</t>
  </si>
  <si>
    <t>Položka typu PSV</t>
  </si>
  <si>
    <t>Položka typu M</t>
  </si>
  <si>
    <t>Položka typu OST</t>
  </si>
</sst>
</file>

<file path=xl/styles.xml><?xml version="1.0" encoding="utf-8"?>
<styleSheet xmlns="http://schemas.openxmlformats.org/spreadsheetml/2006/main">
  <numFmts count="4">
    <numFmt numFmtId="164" formatCode="#,##0.00%"/>
    <numFmt numFmtId="165" formatCode="dd\.mm\.yyyy"/>
    <numFmt numFmtId="166" formatCode="#,##0.00000"/>
    <numFmt numFmtId="167" formatCode="#,##0.000"/>
  </numFmts>
  <fonts count="54">
    <font>
      <sz val="8"/>
      <name val="Arial CE"/>
      <family val="2"/>
    </font>
    <font>
      <sz val="10"/>
      <color rgb="FF969696"/>
      <name val="Arial CE"/>
    </font>
    <font>
      <sz val="10"/>
      <name val="Arial CE"/>
    </font>
    <font>
      <b/>
      <sz val="11"/>
      <name val="Arial CE"/>
    </font>
    <font>
      <b/>
      <sz val="12"/>
      <name val="Arial CE"/>
    </font>
    <font>
      <sz val="11"/>
      <name val="Arial CE"/>
    </font>
    <font>
      <sz val="12"/>
      <color rgb="FF003366"/>
      <name val="Arial CE"/>
    </font>
    <font>
      <sz val="10"/>
      <color rgb="FF003366"/>
      <name val="Arial CE"/>
    </font>
    <font>
      <sz val="8"/>
      <color rgb="FF003366"/>
      <name val="Arial CE"/>
    </font>
    <font>
      <sz val="8"/>
      <color rgb="FF505050"/>
      <name val="Arial CE"/>
    </font>
    <font>
      <sz val="8"/>
      <color rgb="FFFF0000"/>
      <name val="Arial CE"/>
    </font>
    <font>
      <sz val="8"/>
      <color rgb="FF800080"/>
      <name val="Arial CE"/>
    </font>
    <font>
      <sz val="8"/>
      <name val="Trebuchet MS"/>
      <family val="0"/>
      <charset val="238"/>
    </font>
    <font>
      <sz val="8"/>
      <color rgb="FFFFFFFF"/>
      <name val="Arial CE"/>
    </font>
    <font>
      <b/>
      <sz val="14"/>
      <name val="Arial CE"/>
    </font>
    <font>
      <sz val="8"/>
      <color rgb="FF3366FF"/>
      <name val="Arial CE"/>
    </font>
    <font>
      <b/>
      <sz val="12"/>
      <color rgb="FF969696"/>
      <name val="Arial CE"/>
    </font>
    <font>
      <b/>
      <sz val="8"/>
      <color rgb="FF969696"/>
      <name val="Arial CE"/>
    </font>
    <font>
      <b/>
      <sz val="10"/>
      <name val="Arial CE"/>
    </font>
    <font>
      <b/>
      <sz val="10"/>
      <color rgb="FF969696"/>
      <name val="Arial CE"/>
    </font>
    <font>
      <sz val="12"/>
      <color rgb="FF969696"/>
      <name val="Arial CE"/>
    </font>
    <font>
      <sz val="8"/>
      <color rgb="FF969696"/>
      <name val="Arial CE"/>
    </font>
    <font>
      <sz val="9"/>
      <name val="Arial CE"/>
    </font>
    <font>
      <sz val="9"/>
      <color rgb="FF969696"/>
      <name val="Arial CE"/>
    </font>
    <font>
      <b/>
      <sz val="12"/>
      <color rgb="FF960000"/>
      <name val="Arial CE"/>
    </font>
    <font>
      <sz val="12"/>
      <name val="Arial CE"/>
    </font>
    <font>
      <sz val="18"/>
      <color theme="10"/>
      <name val="Wingdings 2"/>
    </font>
    <font>
      <b/>
      <sz val="11"/>
      <color rgb="FF003366"/>
      <name val="Arial CE"/>
    </font>
    <font>
      <sz val="11"/>
      <color rgb="FF003366"/>
      <name val="Arial CE"/>
    </font>
    <font>
      <sz val="11"/>
      <color rgb="FF969696"/>
      <name val="Arial CE"/>
    </font>
    <font>
      <sz val="10"/>
      <color rgb="FF3366FF"/>
      <name val="Arial CE"/>
    </font>
    <font>
      <b/>
      <sz val="12"/>
      <color rgb="FF800000"/>
      <name val="Arial CE"/>
    </font>
    <font>
      <sz val="8"/>
      <color rgb="FF960000"/>
      <name val="Arial CE"/>
    </font>
    <font>
      <b/>
      <sz val="8"/>
      <name val="Arial CE"/>
    </font>
    <font>
      <sz val="7"/>
      <color rgb="FF969696"/>
      <name val="Arial CE"/>
    </font>
    <font>
      <sz val="7"/>
      <name val="Arial CE"/>
    </font>
    <font>
      <sz val="7"/>
      <color rgb="FF979797"/>
      <name val="Arial CE"/>
    </font>
    <font>
      <i/>
      <u/>
      <sz val="7"/>
      <color rgb="FF979797"/>
      <name val="Calibri"/>
      <scheme val="minor"/>
    </font>
    <font>
      <i/>
      <sz val="7"/>
      <color rgb="FF969696"/>
      <name val="Arial CE"/>
    </font>
    <font>
      <i/>
      <sz val="9"/>
      <color rgb="FF0000FF"/>
      <name val="Arial CE"/>
    </font>
    <font>
      <i/>
      <sz val="8"/>
      <color rgb="FF0000FF"/>
      <name val="Arial CE"/>
    </font>
    <font>
      <sz val="8"/>
      <name val="Trebuchet MS"/>
      <charset val="238"/>
    </font>
    <font>
      <b/>
      <sz val="16"/>
      <name val="Trebuchet MS"/>
      <charset val="238"/>
    </font>
    <font>
      <b/>
      <sz val="11"/>
      <name val="Trebuchet MS"/>
      <charset val="238"/>
    </font>
    <font>
      <sz val="8"/>
      <name val="Arial CE"/>
      <charset val="238"/>
    </font>
    <font>
      <sz val="9"/>
      <name val="Trebuchet MS"/>
      <charset val="238"/>
    </font>
    <font>
      <sz val="10"/>
      <name val="Trebuchet MS"/>
      <charset val="238"/>
    </font>
    <font>
      <sz val="11"/>
      <name val="Trebuchet MS"/>
      <charset val="238"/>
    </font>
    <font>
      <b/>
      <sz val="9"/>
      <name val="Trebuchet MS"/>
      <charset val="238"/>
    </font>
    <font>
      <b/>
      <sz val="8"/>
      <name val="Arial CE"/>
      <charset val="238"/>
    </font>
    <font>
      <sz val="9"/>
      <name val="Trebuchet MS"/>
      <family val="0"/>
      <charset val="238"/>
    </font>
    <font>
      <sz val="8"/>
      <name val="Arial CE"/>
      <family val="0"/>
      <charset val="238"/>
    </font>
    <font>
      <u/>
      <sz val="11"/>
      <color theme="10"/>
      <name val="Calibri"/>
      <scheme val="minor"/>
    </font>
    <font>
      <i/>
      <sz val="8"/>
      <name val="Arial CE"/>
      <charset val="238"/>
    </font>
  </fonts>
  <fills count="5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BEBEBE"/>
      </patternFill>
    </fill>
    <fill>
      <patternFill patternType="solid">
        <fgColor rgb="FFD2D2D2"/>
      </patternFill>
    </fill>
  </fills>
  <borders count="32">
    <border/>
    <border>
      <left>
        <color indexed="0"/>
      </left>
      <right>
        <color indexed="0"/>
      </right>
      <top>
        <color indexed="0"/>
      </top>
      <bottom>
        <color indexed="0"/>
      </bottom>
      <diagonal>
        <color indexed="0"/>
      </diagonal>
    </border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left style="thin">
        <color rgb="FF000000"/>
      </left>
    </border>
    <border>
      <top style="hair">
        <color rgb="FF000000"/>
      </top>
    </border>
    <border>
      <bottom style="hair">
        <color rgb="FF000000"/>
      </bottom>
    </border>
    <border>
      <left style="hair">
        <color rgb="FF000000"/>
      </left>
      <top style="hair">
        <color rgb="FF000000"/>
      </top>
      <bottom style="hair">
        <color rgb="FF000000"/>
      </bottom>
    </border>
    <border>
      <top style="hair">
        <color rgb="FF000000"/>
      </top>
      <bottom style="hair">
        <color rgb="FF000000"/>
      </bottom>
    </border>
    <border>
      <right style="hair">
        <color rgb="FF000000"/>
      </right>
      <top style="hair">
        <color rgb="FF000000"/>
      </top>
      <bottom style="hair">
        <color rgb="FF000000"/>
      </bottom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left style="hair">
        <color rgb="FF969696"/>
      </left>
      <top style="hair">
        <color rgb="FF969696"/>
      </top>
    </border>
    <border>
      <top style="hair">
        <color rgb="FF969696"/>
      </top>
    </border>
    <border>
      <right style="hair">
        <color rgb="FF969696"/>
      </right>
      <top style="hair">
        <color rgb="FF969696"/>
      </top>
    </border>
    <border>
      <left style="hair">
        <color rgb="FF969696"/>
      </left>
    </border>
    <border>
      <right style="hair">
        <color rgb="FF969696"/>
      </right>
    </border>
    <border>
      <left style="hair">
        <color rgb="FF969696"/>
      </left>
      <top style="hair">
        <color rgb="FF969696"/>
      </top>
      <bottom style="hair">
        <color rgb="FF969696"/>
      </bottom>
    </border>
    <border>
      <top style="hair">
        <color rgb="FF969696"/>
      </top>
      <bottom style="hair">
        <color rgb="FF969696"/>
      </bottom>
    </border>
    <border>
      <right style="hair">
        <color rgb="FF969696"/>
      </right>
      <top style="hair">
        <color rgb="FF969696"/>
      </top>
      <bottom style="hair">
        <color rgb="FF969696"/>
      </bottom>
    </border>
    <border>
      <left style="hair">
        <color rgb="FF969696"/>
      </left>
      <bottom style="hair">
        <color rgb="FF969696"/>
      </bottom>
    </border>
    <border>
      <bottom style="hair">
        <color rgb="FF969696"/>
      </bottom>
    </border>
    <border>
      <right style="hair">
        <color rgb="FF969696"/>
      </right>
      <bottom style="hair">
        <color rgb="FF969696"/>
      </bottom>
    </border>
    <border>
      <left style="hair">
        <color rgb="FF969696"/>
      </left>
      <right style="hair">
        <color rgb="FF969696"/>
      </right>
      <top style="hair">
        <color rgb="FF969696"/>
      </top>
      <bottom style="hair">
        <color rgb="FF969696"/>
      </bottom>
    </border>
    <border>
      <left style="thin">
        <color indexed="64"/>
      </left>
      <right>
        <color indexed="0"/>
      </right>
      <top style="thin">
        <color indexed="64"/>
      </top>
      <bottom>
        <color indexed="0"/>
      </bottom>
      <diagonal>
        <color indexed="0"/>
      </diagonal>
    </border>
    <border>
      <left>
        <color indexed="0"/>
      </left>
      <right>
        <color indexed="0"/>
      </right>
      <top style="thin">
        <color indexed="64"/>
      </top>
      <bottom>
        <color indexed="0"/>
      </bottom>
      <diagonal>
        <color indexed="0"/>
      </diagonal>
    </border>
    <border>
      <left>
        <color indexed="0"/>
      </left>
      <right style="thin">
        <color indexed="64"/>
      </right>
      <top style="thin">
        <color indexed="64"/>
      </top>
      <bottom>
        <color indexed="0"/>
      </bottom>
      <diagonal>
        <color indexed="0"/>
      </diagonal>
    </border>
    <border>
      <left style="thin">
        <color indexed="64"/>
      </left>
      <right>
        <color indexed="0"/>
      </right>
      <top>
        <color indexed="0"/>
      </top>
      <bottom>
        <color indexed="0"/>
      </bottom>
      <diagonal>
        <color indexed="0"/>
      </diagonal>
    </border>
    <border>
      <left>
        <color indexed="0"/>
      </left>
      <right style="thin">
        <color indexed="64"/>
      </right>
      <top>
        <color indexed="0"/>
      </top>
      <bottom>
        <color indexed="0"/>
      </bottom>
      <diagonal>
        <color indexed="0"/>
      </diagonal>
    </border>
    <border>
      <left>
        <color indexed="0"/>
      </left>
      <right>
        <color indexed="0"/>
      </right>
      <top>
        <color indexed="0"/>
      </top>
      <bottom style="thin">
        <color indexed="64"/>
      </bottom>
      <diagonal>
        <color indexed="0"/>
      </diagonal>
    </border>
    <border>
      <left style="thin">
        <color indexed="64"/>
      </left>
      <right>
        <color indexed="0"/>
      </right>
      <top>
        <color indexed="0"/>
      </top>
      <bottom style="thin">
        <color indexed="64"/>
      </bottom>
      <diagonal>
        <color indexed="0"/>
      </diagonal>
    </border>
    <border>
      <left>
        <color indexed="0"/>
      </left>
      <right style="thin">
        <color indexed="64"/>
      </right>
      <top>
        <color indexed="0"/>
      </top>
      <bottom style="thin">
        <color indexed="64"/>
      </bottom>
      <diagonal>
        <color indexed="0"/>
      </diagonal>
    </border>
  </borders>
  <cellStyleXfs count="2">
    <xf numFmtId="0" fontId="0" fillId="0" borderId="0"/>
    <xf numFmtId="0" fontId="52" fillId="0" borderId="0" applyNumberFormat="0" applyFill="0" applyBorder="0" applyAlignment="0" applyProtection="0"/>
  </cellStyleXfs>
  <cellXfs count="364">
    <xf numFmtId="0" fontId="0" fillId="0" borderId="0" xfId="0"/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0" fillId="0" borderId="0" xfId="0" applyAlignment="1">
      <alignment vertical="center" wrapText="1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0" fillId="0" borderId="0" xfId="0" applyAlignment="1">
      <alignment horizontal="center" vertical="center" wrapText="1"/>
    </xf>
    <xf numFmtId="0" fontId="8" fillId="0" borderId="0" xfId="0" applyFont="1" applyAlignment="1"/>
    <xf numFmtId="0" fontId="9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 applyProtection="1"/>
    <xf numFmtId="0" fontId="13" fillId="0" borderId="0" xfId="0" applyFont="1" applyAlignment="1">
      <alignment horizontal="left" vertical="center"/>
    </xf>
    <xf numFmtId="0" fontId="0" fillId="0" borderId="0" xfId="0" applyFont="1" applyAlignment="1">
      <alignment horizontal="left" vertical="center"/>
    </xf>
    <xf numFmtId="0" fontId="0" fillId="0" borderId="2" xfId="0" applyBorder="1" applyProtection="1"/>
    <xf numFmtId="0" fontId="0" fillId="0" borderId="3" xfId="0" applyBorder="1" applyProtection="1"/>
    <xf numFmtId="0" fontId="0" fillId="0" borderId="4" xfId="0" applyBorder="1"/>
    <xf numFmtId="0" fontId="0" fillId="0" borderId="4" xfId="0" applyBorder="1" applyProtection="1"/>
    <xf numFmtId="0" fontId="0" fillId="0" borderId="0" xfId="0" applyProtection="1"/>
    <xf numFmtId="0" fontId="14" fillId="0" borderId="0" xfId="0" applyFont="1" applyAlignment="1" applyProtection="1">
      <alignment horizontal="left" vertical="center"/>
    </xf>
    <xf numFmtId="0" fontId="15" fillId="0" borderId="0" xfId="0" applyFont="1" applyAlignment="1">
      <alignment horizontal="left" vertical="center"/>
    </xf>
    <xf numFmtId="0" fontId="16" fillId="0" borderId="0" xfId="0" applyFont="1" applyAlignment="1">
      <alignment horizontal="left" vertical="center"/>
    </xf>
    <xf numFmtId="0" fontId="1" fillId="0" borderId="0" xfId="0" applyFont="1" applyAlignment="1" applyProtection="1">
      <alignment horizontal="left" vertical="top"/>
    </xf>
    <xf numFmtId="0" fontId="2" fillId="0" borderId="0" xfId="0" applyFont="1" applyAlignment="1" applyProtection="1">
      <alignment horizontal="left" vertical="center"/>
    </xf>
    <xf numFmtId="0" fontId="17" fillId="0" borderId="0" xfId="0" applyFont="1" applyAlignment="1">
      <alignment horizontal="left" vertical="top" wrapText="1"/>
    </xf>
    <xf numFmtId="0" fontId="3" fillId="0" borderId="0" xfId="0" applyFont="1" applyAlignment="1" applyProtection="1">
      <alignment horizontal="left" vertical="top"/>
    </xf>
    <xf numFmtId="0" fontId="3" fillId="0" borderId="0" xfId="0" applyFont="1" applyAlignment="1" applyProtection="1">
      <alignment horizontal="left" vertical="top" wrapText="1"/>
    </xf>
    <xf numFmtId="0" fontId="17" fillId="0" borderId="0" xfId="0" applyFont="1" applyAlignment="1">
      <alignment horizontal="left" vertical="center"/>
    </xf>
    <xf numFmtId="0" fontId="1" fillId="0" borderId="0" xfId="0" applyFont="1" applyAlignment="1" applyProtection="1">
      <alignment horizontal="left" vertical="center"/>
    </xf>
    <xf numFmtId="0" fontId="2" fillId="2" borderId="0" xfId="0" applyFont="1" applyFill="1" applyAlignment="1" applyProtection="1">
      <alignment horizontal="left" vertical="center"/>
      <protection locked="0"/>
    </xf>
    <xf numFmtId="49" fontId="2" fillId="2" borderId="0" xfId="0" applyNumberFormat="1" applyFont="1" applyFill="1" applyAlignment="1" applyProtection="1">
      <alignment horizontal="left" vertical="center"/>
      <protection locked="0"/>
    </xf>
    <xf numFmtId="49" fontId="2" fillId="0" borderId="0" xfId="0" applyNumberFormat="1" applyFont="1" applyAlignment="1" applyProtection="1">
      <alignment horizontal="left" vertical="center"/>
    </xf>
    <xf numFmtId="0" fontId="2" fillId="0" borderId="0" xfId="0" applyFont="1" applyAlignment="1" applyProtection="1">
      <alignment horizontal="left" vertical="center" wrapText="1"/>
    </xf>
    <xf numFmtId="0" fontId="0" fillId="0" borderId="5" xfId="0" applyBorder="1" applyProtection="1"/>
    <xf numFmtId="0" fontId="0" fillId="0" borderId="0" xfId="0" applyFont="1" applyAlignment="1">
      <alignment vertical="center"/>
    </xf>
    <xf numFmtId="0" fontId="0" fillId="0" borderId="4" xfId="0" applyFont="1" applyBorder="1" applyAlignment="1" applyProtection="1">
      <alignment vertical="center"/>
    </xf>
    <xf numFmtId="0" fontId="0" fillId="0" borderId="0" xfId="0" applyFont="1" applyAlignment="1" applyProtection="1">
      <alignment vertical="center"/>
    </xf>
    <xf numFmtId="0" fontId="18" fillId="0" borderId="6" xfId="0" applyFont="1" applyBorder="1" applyAlignment="1" applyProtection="1">
      <alignment horizontal="left" vertical="center"/>
    </xf>
    <xf numFmtId="0" fontId="0" fillId="0" borderId="6" xfId="0" applyFont="1" applyBorder="1" applyAlignment="1" applyProtection="1">
      <alignment vertical="center"/>
    </xf>
    <xf numFmtId="4" fontId="18" fillId="0" borderId="6" xfId="0" applyNumberFormat="1" applyFont="1" applyBorder="1" applyAlignment="1" applyProtection="1">
      <alignment vertical="center"/>
    </xf>
    <xf numFmtId="0" fontId="0" fillId="0" borderId="4" xfId="0" applyFont="1" applyBorder="1" applyAlignment="1">
      <alignment vertical="center"/>
    </xf>
    <xf numFmtId="0" fontId="1" fillId="0" borderId="0" xfId="0" applyFont="1" applyAlignment="1" applyProtection="1">
      <alignment horizontal="right" vertical="center"/>
    </xf>
    <xf numFmtId="0" fontId="1" fillId="0" borderId="4" xfId="0" applyFont="1" applyBorder="1" applyAlignment="1" applyProtection="1">
      <alignment vertical="center"/>
    </xf>
    <xf numFmtId="0" fontId="1" fillId="0" borderId="0" xfId="0" applyFont="1" applyAlignment="1" applyProtection="1">
      <alignment vertical="center"/>
    </xf>
    <xf numFmtId="164" fontId="1" fillId="0" borderId="0" xfId="0" applyNumberFormat="1" applyFont="1" applyAlignment="1" applyProtection="1">
      <alignment horizontal="left" vertical="center"/>
    </xf>
    <xf numFmtId="4" fontId="19" fillId="0" borderId="0" xfId="0" applyNumberFormat="1" applyFont="1" applyAlignment="1" applyProtection="1">
      <alignment vertical="center"/>
    </xf>
    <xf numFmtId="0" fontId="1" fillId="0" borderId="4" xfId="0" applyFont="1" applyBorder="1" applyAlignment="1">
      <alignment vertical="center"/>
    </xf>
    <xf numFmtId="0" fontId="19" fillId="0" borderId="0" xfId="0" applyFont="1" applyAlignment="1">
      <alignment horizontal="left" vertical="center"/>
    </xf>
    <xf numFmtId="0" fontId="0" fillId="3" borderId="0" xfId="0" applyFont="1" applyFill="1" applyAlignment="1" applyProtection="1">
      <alignment vertical="center"/>
    </xf>
    <xf numFmtId="0" fontId="4" fillId="3" borderId="7" xfId="0" applyFont="1" applyFill="1" applyBorder="1" applyAlignment="1" applyProtection="1">
      <alignment horizontal="left" vertical="center"/>
    </xf>
    <xf numFmtId="0" fontId="0" fillId="3" borderId="8" xfId="0" applyFont="1" applyFill="1" applyBorder="1" applyAlignment="1" applyProtection="1">
      <alignment vertical="center"/>
    </xf>
    <xf numFmtId="0" fontId="4" fillId="3" borderId="8" xfId="0" applyFont="1" applyFill="1" applyBorder="1" applyAlignment="1" applyProtection="1">
      <alignment horizontal="center" vertical="center"/>
    </xf>
    <xf numFmtId="0" fontId="4" fillId="3" borderId="8" xfId="0" applyFont="1" applyFill="1" applyBorder="1" applyAlignment="1" applyProtection="1">
      <alignment horizontal="left" vertical="center"/>
    </xf>
    <xf numFmtId="4" fontId="4" fillId="3" borderId="8" xfId="0" applyNumberFormat="1" applyFont="1" applyFill="1" applyBorder="1" applyAlignment="1" applyProtection="1">
      <alignment vertical="center"/>
    </xf>
    <xf numFmtId="0" fontId="0" fillId="3" borderId="9" xfId="0" applyFont="1" applyFill="1" applyBorder="1" applyAlignment="1" applyProtection="1">
      <alignment vertical="center"/>
    </xf>
    <xf numFmtId="0" fontId="0" fillId="0" borderId="10" xfId="0" applyFont="1" applyBorder="1" applyAlignment="1" applyProtection="1">
      <alignment vertical="center"/>
    </xf>
    <xf numFmtId="0" fontId="0" fillId="0" borderId="11" xfId="0" applyFont="1" applyBorder="1" applyAlignment="1" applyProtection="1">
      <alignment vertical="center"/>
    </xf>
    <xf numFmtId="0" fontId="0" fillId="0" borderId="2" xfId="0" applyFont="1" applyBorder="1" applyAlignment="1" applyProtection="1">
      <alignment vertical="center"/>
    </xf>
    <xf numFmtId="0" fontId="0" fillId="0" borderId="3" xfId="0" applyFont="1" applyBorder="1" applyAlignment="1" applyProtection="1">
      <alignment vertical="center"/>
    </xf>
    <xf numFmtId="0" fontId="2" fillId="0" borderId="4" xfId="0" applyFont="1" applyBorder="1" applyAlignment="1" applyProtection="1">
      <alignment vertical="center"/>
    </xf>
    <xf numFmtId="0" fontId="2" fillId="0" borderId="0" xfId="0" applyFont="1" applyAlignment="1" applyProtection="1">
      <alignment vertical="center"/>
    </xf>
    <xf numFmtId="0" fontId="2" fillId="0" borderId="4" xfId="0" applyFont="1" applyBorder="1" applyAlignment="1">
      <alignment vertical="center"/>
    </xf>
    <xf numFmtId="0" fontId="3" fillId="0" borderId="4" xfId="0" applyFont="1" applyBorder="1" applyAlignment="1" applyProtection="1">
      <alignment vertical="center"/>
    </xf>
    <xf numFmtId="0" fontId="3" fillId="0" borderId="0" xfId="0" applyFont="1" applyAlignment="1" applyProtection="1">
      <alignment horizontal="left" vertical="center"/>
    </xf>
    <xf numFmtId="0" fontId="3" fillId="0" borderId="0" xfId="0" applyFont="1" applyAlignment="1" applyProtection="1">
      <alignment vertical="center"/>
    </xf>
    <xf numFmtId="0" fontId="3" fillId="0" borderId="0" xfId="0" applyFont="1" applyAlignment="1" applyProtection="1">
      <alignment horizontal="left" vertical="center" wrapText="1"/>
    </xf>
    <xf numFmtId="0" fontId="3" fillId="0" borderId="4" xfId="0" applyFont="1" applyBorder="1" applyAlignment="1">
      <alignment vertical="center"/>
    </xf>
    <xf numFmtId="0" fontId="18" fillId="0" borderId="0" xfId="0" applyFont="1" applyAlignment="1" applyProtection="1">
      <alignment vertical="center"/>
    </xf>
    <xf numFmtId="165" fontId="2" fillId="0" borderId="0" xfId="0" applyNumberFormat="1" applyFont="1" applyAlignment="1" applyProtection="1">
      <alignment horizontal="left" vertical="center"/>
    </xf>
    <xf numFmtId="0" fontId="2" fillId="0" borderId="0" xfId="0" applyFont="1" applyAlignment="1" applyProtection="1">
      <alignment vertical="center" wrapText="1"/>
    </xf>
    <xf numFmtId="0" fontId="20" fillId="0" borderId="12" xfId="0" applyFont="1" applyBorder="1" applyAlignment="1">
      <alignment horizontal="center" vertical="center"/>
    </xf>
    <xf numFmtId="0" fontId="20" fillId="0" borderId="13" xfId="0" applyFont="1" applyBorder="1" applyAlignment="1">
      <alignment horizontal="left" vertical="center"/>
    </xf>
    <xf numFmtId="0" fontId="0" fillId="0" borderId="13" xfId="0" applyBorder="1" applyAlignment="1">
      <alignment vertical="center"/>
    </xf>
    <xf numFmtId="0" fontId="0" fillId="0" borderId="14" xfId="0" applyBorder="1" applyAlignment="1">
      <alignment vertical="center"/>
    </xf>
    <xf numFmtId="0" fontId="21" fillId="0" borderId="15" xfId="0" applyFont="1" applyBorder="1" applyAlignment="1">
      <alignment horizontal="left" vertical="center"/>
    </xf>
    <xf numFmtId="0" fontId="21" fillId="0" borderId="0" xfId="0" applyFont="1" applyBorder="1" applyAlignment="1">
      <alignment horizontal="left" vertical="center"/>
    </xf>
    <xf numFmtId="0" fontId="0" fillId="0" borderId="0" xfId="0" applyFont="1" applyBorder="1" applyAlignment="1">
      <alignment vertical="center"/>
    </xf>
    <xf numFmtId="0" fontId="0" fillId="0" borderId="16" xfId="0" applyFont="1" applyBorder="1" applyAlignment="1">
      <alignment vertical="center"/>
    </xf>
    <xf numFmtId="0" fontId="21" fillId="0" borderId="15" xfId="0" applyFont="1" applyBorder="1" applyAlignment="1" applyProtection="1">
      <alignment horizontal="left" vertical="center"/>
    </xf>
    <xf numFmtId="0" fontId="21" fillId="0" borderId="0" xfId="0" applyFont="1" applyBorder="1" applyAlignment="1" applyProtection="1">
      <alignment horizontal="left" vertical="center"/>
    </xf>
    <xf numFmtId="0" fontId="0" fillId="0" borderId="0" xfId="0" applyFont="1" applyBorder="1" applyAlignment="1" applyProtection="1">
      <alignment vertical="center"/>
    </xf>
    <xf numFmtId="0" fontId="0" fillId="0" borderId="16" xfId="0" applyFont="1" applyBorder="1" applyAlignment="1" applyProtection="1">
      <alignment vertical="center"/>
    </xf>
    <xf numFmtId="0" fontId="22" fillId="4" borderId="7" xfId="0" applyFont="1" applyFill="1" applyBorder="1" applyAlignment="1" applyProtection="1">
      <alignment horizontal="center" vertical="center"/>
    </xf>
    <xf numFmtId="0" fontId="22" fillId="4" borderId="8" xfId="0" applyFont="1" applyFill="1" applyBorder="1" applyAlignment="1" applyProtection="1">
      <alignment horizontal="left" vertical="center"/>
    </xf>
    <xf numFmtId="0" fontId="0" fillId="4" borderId="8" xfId="0" applyFont="1" applyFill="1" applyBorder="1" applyAlignment="1" applyProtection="1">
      <alignment vertical="center"/>
    </xf>
    <xf numFmtId="0" fontId="22" fillId="4" borderId="8" xfId="0" applyFont="1" applyFill="1" applyBorder="1" applyAlignment="1" applyProtection="1">
      <alignment horizontal="center" vertical="center"/>
    </xf>
    <xf numFmtId="0" fontId="22" fillId="4" borderId="8" xfId="0" applyFont="1" applyFill="1" applyBorder="1" applyAlignment="1" applyProtection="1">
      <alignment horizontal="right" vertical="center"/>
    </xf>
    <xf numFmtId="0" fontId="22" fillId="4" borderId="9" xfId="0" applyFont="1" applyFill="1" applyBorder="1" applyAlignment="1" applyProtection="1">
      <alignment horizontal="center" vertical="center"/>
    </xf>
    <xf numFmtId="0" fontId="23" fillId="0" borderId="17" xfId="0" applyFont="1" applyBorder="1" applyAlignment="1" applyProtection="1">
      <alignment horizontal="center" vertical="center" wrapText="1"/>
    </xf>
    <xf numFmtId="0" fontId="23" fillId="0" borderId="18" xfId="0" applyFont="1" applyBorder="1" applyAlignment="1" applyProtection="1">
      <alignment horizontal="center" vertical="center" wrapText="1"/>
    </xf>
    <xf numFmtId="0" fontId="23" fillId="0" borderId="19" xfId="0" applyFont="1" applyBorder="1" applyAlignment="1" applyProtection="1">
      <alignment horizontal="center" vertical="center" wrapText="1"/>
    </xf>
    <xf numFmtId="0" fontId="0" fillId="0" borderId="12" xfId="0" applyFont="1" applyBorder="1" applyAlignment="1" applyProtection="1">
      <alignment vertical="center"/>
    </xf>
    <xf numFmtId="0" fontId="0" fillId="0" borderId="13" xfId="0" applyFont="1" applyBorder="1" applyAlignment="1" applyProtection="1">
      <alignment vertical="center"/>
    </xf>
    <xf numFmtId="0" fontId="0" fillId="0" borderId="14" xfId="0" applyFont="1" applyBorder="1" applyAlignment="1" applyProtection="1">
      <alignment vertical="center"/>
    </xf>
    <xf numFmtId="0" fontId="4" fillId="0" borderId="4" xfId="0" applyFont="1" applyBorder="1" applyAlignment="1" applyProtection="1">
      <alignment vertical="center"/>
    </xf>
    <xf numFmtId="0" fontId="24" fillId="0" borderId="0" xfId="0" applyFont="1" applyAlignment="1" applyProtection="1">
      <alignment horizontal="left" vertical="center"/>
    </xf>
    <xf numFmtId="0" fontId="24" fillId="0" borderId="0" xfId="0" applyFont="1" applyAlignment="1" applyProtection="1">
      <alignment vertical="center"/>
    </xf>
    <xf numFmtId="4" fontId="24" fillId="0" borderId="0" xfId="0" applyNumberFormat="1" applyFont="1" applyAlignment="1" applyProtection="1">
      <alignment horizontal="right" vertical="center"/>
    </xf>
    <xf numFmtId="4" fontId="24" fillId="0" borderId="0" xfId="0" applyNumberFormat="1" applyFont="1" applyAlignment="1" applyProtection="1">
      <alignment vertical="center"/>
    </xf>
    <xf numFmtId="0" fontId="4" fillId="0" borderId="0" xfId="0" applyFont="1" applyAlignment="1" applyProtection="1">
      <alignment horizontal="center" vertical="center"/>
    </xf>
    <xf numFmtId="0" fontId="4" fillId="0" borderId="4" xfId="0" applyFont="1" applyBorder="1" applyAlignment="1">
      <alignment vertical="center"/>
    </xf>
    <xf numFmtId="4" fontId="20" fillId="0" borderId="15" xfId="0" applyNumberFormat="1" applyFont="1" applyBorder="1" applyAlignment="1" applyProtection="1">
      <alignment vertical="center"/>
    </xf>
    <xf numFmtId="4" fontId="20" fillId="0" borderId="0" xfId="0" applyNumberFormat="1" applyFont="1" applyBorder="1" applyAlignment="1" applyProtection="1">
      <alignment vertical="center"/>
    </xf>
    <xf numFmtId="166" fontId="20" fillId="0" borderId="0" xfId="0" applyNumberFormat="1" applyFont="1" applyBorder="1" applyAlignment="1" applyProtection="1">
      <alignment vertical="center"/>
    </xf>
    <xf numFmtId="4" fontId="20" fillId="0" borderId="16" xfId="0" applyNumberFormat="1" applyFont="1" applyBorder="1" applyAlignment="1" applyProtection="1">
      <alignment vertical="center"/>
    </xf>
    <xf numFmtId="0" fontId="4" fillId="0" borderId="0" xfId="0" applyFont="1" applyAlignment="1">
      <alignment horizontal="left" vertical="center"/>
    </xf>
    <xf numFmtId="0" fontId="25" fillId="0" borderId="0" xfId="0" applyFont="1" applyAlignment="1">
      <alignment horizontal="left" vertical="center"/>
    </xf>
    <xf numFmtId="0" fontId="26" fillId="0" borderId="0" xfId="1" applyFont="1" applyAlignment="1">
      <alignment horizontal="center" vertical="center"/>
    </xf>
    <xf numFmtId="0" fontId="5" fillId="0" borderId="4" xfId="0" applyFont="1" applyBorder="1" applyAlignment="1" applyProtection="1">
      <alignment vertical="center"/>
    </xf>
    <xf numFmtId="0" fontId="27" fillId="0" borderId="0" xfId="0" applyFont="1" applyAlignment="1" applyProtection="1">
      <alignment vertical="center"/>
    </xf>
    <xf numFmtId="0" fontId="27" fillId="0" borderId="0" xfId="0" applyFont="1" applyAlignment="1" applyProtection="1">
      <alignment horizontal="left" vertical="center" wrapText="1"/>
    </xf>
    <xf numFmtId="0" fontId="28" fillId="0" borderId="0" xfId="0" applyFont="1" applyAlignment="1" applyProtection="1">
      <alignment vertical="center"/>
    </xf>
    <xf numFmtId="4" fontId="28" fillId="0" borderId="0" xfId="0" applyNumberFormat="1" applyFont="1" applyAlignment="1" applyProtection="1">
      <alignment vertical="center"/>
    </xf>
    <xf numFmtId="0" fontId="3" fillId="0" borderId="0" xfId="0" applyFont="1" applyAlignment="1" applyProtection="1">
      <alignment horizontal="center" vertical="center"/>
    </xf>
    <xf numFmtId="0" fontId="5" fillId="0" borderId="4" xfId="0" applyFont="1" applyBorder="1" applyAlignment="1">
      <alignment vertical="center"/>
    </xf>
    <xf numFmtId="4" fontId="29" fillId="0" borderId="15" xfId="0" applyNumberFormat="1" applyFont="1" applyBorder="1" applyAlignment="1" applyProtection="1">
      <alignment vertical="center"/>
    </xf>
    <xf numFmtId="4" fontId="29" fillId="0" borderId="0" xfId="0" applyNumberFormat="1" applyFont="1" applyBorder="1" applyAlignment="1" applyProtection="1">
      <alignment vertical="center"/>
    </xf>
    <xf numFmtId="166" fontId="29" fillId="0" borderId="0" xfId="0" applyNumberFormat="1" applyFont="1" applyBorder="1" applyAlignment="1" applyProtection="1">
      <alignment vertical="center"/>
    </xf>
    <xf numFmtId="4" fontId="29" fillId="0" borderId="16" xfId="0" applyNumberFormat="1" applyFont="1" applyBorder="1" applyAlignment="1" applyProtection="1">
      <alignment vertical="center"/>
    </xf>
    <xf numFmtId="0" fontId="5" fillId="0" borderId="0" xfId="0" applyFont="1" applyAlignment="1">
      <alignment horizontal="left" vertical="center"/>
    </xf>
    <xf numFmtId="4" fontId="29" fillId="0" borderId="20" xfId="0" applyNumberFormat="1" applyFont="1" applyBorder="1" applyAlignment="1" applyProtection="1">
      <alignment vertical="center"/>
    </xf>
    <xf numFmtId="4" fontId="29" fillId="0" borderId="21" xfId="0" applyNumberFormat="1" applyFont="1" applyBorder="1" applyAlignment="1" applyProtection="1">
      <alignment vertical="center"/>
    </xf>
    <xf numFmtId="166" fontId="29" fillId="0" borderId="21" xfId="0" applyNumberFormat="1" applyFont="1" applyBorder="1" applyAlignment="1" applyProtection="1">
      <alignment vertical="center"/>
    </xf>
    <xf numFmtId="4" fontId="29" fillId="0" borderId="22" xfId="0" applyNumberFormat="1" applyFont="1" applyBorder="1" applyAlignment="1" applyProtection="1">
      <alignment vertical="center"/>
    </xf>
    <xf numFmtId="0" fontId="0" fillId="0" borderId="2" xfId="0" applyBorder="1"/>
    <xf numFmtId="0" fontId="0" fillId="0" borderId="3" xfId="0" applyBorder="1"/>
    <xf numFmtId="0" fontId="14" fillId="0" borderId="0" xfId="0" applyFont="1" applyAlignment="1">
      <alignment horizontal="left" vertical="center"/>
    </xf>
    <xf numFmtId="0" fontId="30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 wrapText="1"/>
    </xf>
    <xf numFmtId="0" fontId="0" fillId="0" borderId="4" xfId="0" applyBorder="1" applyAlignment="1">
      <alignment vertical="center"/>
    </xf>
    <xf numFmtId="0" fontId="3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165" fontId="2" fillId="0" borderId="0" xfId="0" applyNumberFormat="1" applyFont="1" applyAlignment="1">
      <alignment horizontal="left" vertical="center"/>
    </xf>
    <xf numFmtId="0" fontId="0" fillId="0" borderId="0" xfId="0" applyFont="1" applyAlignment="1">
      <alignment vertical="center" wrapText="1"/>
    </xf>
    <xf numFmtId="0" fontId="0" fillId="0" borderId="4" xfId="0" applyFont="1" applyBorder="1" applyAlignment="1">
      <alignment vertical="center" wrapText="1"/>
    </xf>
    <xf numFmtId="0" fontId="2" fillId="0" borderId="0" xfId="0" applyFont="1" applyAlignment="1">
      <alignment horizontal="left" vertical="center" wrapText="1"/>
    </xf>
    <xf numFmtId="0" fontId="0" fillId="0" borderId="4" xfId="0" applyBorder="1" applyAlignment="1">
      <alignment vertical="center" wrapText="1"/>
    </xf>
    <xf numFmtId="0" fontId="0" fillId="0" borderId="13" xfId="0" applyFont="1" applyBorder="1" applyAlignment="1">
      <alignment vertical="center"/>
    </xf>
    <xf numFmtId="0" fontId="18" fillId="0" borderId="0" xfId="0" applyFont="1" applyAlignment="1">
      <alignment horizontal="left" vertical="center"/>
    </xf>
    <xf numFmtId="4" fontId="24" fillId="0" borderId="0" xfId="0" applyNumberFormat="1" applyFont="1" applyAlignment="1">
      <alignment vertical="center"/>
    </xf>
    <xf numFmtId="0" fontId="1" fillId="0" borderId="0" xfId="0" applyFont="1" applyAlignment="1">
      <alignment horizontal="right" vertical="center"/>
    </xf>
    <xf numFmtId="0" fontId="21" fillId="0" borderId="0" xfId="0" applyFont="1" applyAlignment="1">
      <alignment horizontal="left" vertical="center"/>
    </xf>
    <xf numFmtId="4" fontId="1" fillId="0" borderId="0" xfId="0" applyNumberFormat="1" applyFont="1" applyAlignment="1">
      <alignment vertical="center"/>
    </xf>
    <xf numFmtId="164" fontId="1" fillId="0" borderId="0" xfId="0" applyNumberFormat="1" applyFont="1" applyAlignment="1">
      <alignment horizontal="right" vertical="center"/>
    </xf>
    <xf numFmtId="0" fontId="0" fillId="4" borderId="0" xfId="0" applyFont="1" applyFill="1" applyAlignment="1">
      <alignment vertical="center"/>
    </xf>
    <xf numFmtId="0" fontId="4" fillId="4" borderId="7" xfId="0" applyFont="1" applyFill="1" applyBorder="1" applyAlignment="1">
      <alignment horizontal="left" vertical="center"/>
    </xf>
    <xf numFmtId="0" fontId="0" fillId="4" borderId="8" xfId="0" applyFont="1" applyFill="1" applyBorder="1" applyAlignment="1">
      <alignment vertical="center"/>
    </xf>
    <xf numFmtId="0" fontId="4" fillId="4" borderId="8" xfId="0" applyFont="1" applyFill="1" applyBorder="1" applyAlignment="1">
      <alignment horizontal="right" vertical="center"/>
    </xf>
    <xf numFmtId="0" fontId="4" fillId="4" borderId="8" xfId="0" applyFont="1" applyFill="1" applyBorder="1" applyAlignment="1">
      <alignment horizontal="center" vertical="center"/>
    </xf>
    <xf numFmtId="4" fontId="4" fillId="4" borderId="8" xfId="0" applyNumberFormat="1" applyFont="1" applyFill="1" applyBorder="1" applyAlignment="1">
      <alignment vertical="center"/>
    </xf>
    <xf numFmtId="0" fontId="0" fillId="4" borderId="9" xfId="0" applyFont="1" applyFill="1" applyBorder="1" applyAlignment="1">
      <alignment vertical="center"/>
    </xf>
    <xf numFmtId="0" fontId="0" fillId="0" borderId="10" xfId="0" applyFont="1" applyBorder="1" applyAlignment="1">
      <alignment vertical="center"/>
    </xf>
    <xf numFmtId="0" fontId="0" fillId="0" borderId="11" xfId="0" applyFont="1" applyBorder="1" applyAlignment="1">
      <alignment vertical="center"/>
    </xf>
    <xf numFmtId="0" fontId="0" fillId="0" borderId="2" xfId="0" applyFont="1" applyBorder="1" applyAlignment="1">
      <alignment vertical="center"/>
    </xf>
    <xf numFmtId="0" fontId="0" fillId="0" borderId="3" xfId="0" applyFont="1" applyBorder="1" applyAlignment="1">
      <alignment vertical="center"/>
    </xf>
    <xf numFmtId="0" fontId="1" fillId="0" borderId="0" xfId="0" applyFont="1" applyAlignment="1" applyProtection="1">
      <alignment horizontal="left" vertical="center" wrapText="1"/>
    </xf>
    <xf numFmtId="0" fontId="22" fillId="4" borderId="0" xfId="0" applyFont="1" applyFill="1" applyAlignment="1" applyProtection="1">
      <alignment horizontal="left" vertical="center"/>
    </xf>
    <xf numFmtId="0" fontId="0" fillId="4" borderId="0" xfId="0" applyFont="1" applyFill="1" applyAlignment="1" applyProtection="1">
      <alignment vertical="center"/>
    </xf>
    <xf numFmtId="0" fontId="22" fillId="4" borderId="0" xfId="0" applyFont="1" applyFill="1" applyAlignment="1" applyProtection="1">
      <alignment horizontal="right" vertical="center"/>
    </xf>
    <xf numFmtId="0" fontId="31" fillId="0" borderId="0" xfId="0" applyFont="1" applyAlignment="1" applyProtection="1">
      <alignment horizontal="left" vertical="center"/>
    </xf>
    <xf numFmtId="0" fontId="6" fillId="0" borderId="4" xfId="0" applyFont="1" applyBorder="1" applyAlignment="1" applyProtection="1">
      <alignment vertical="center"/>
    </xf>
    <xf numFmtId="0" fontId="6" fillId="0" borderId="0" xfId="0" applyFont="1" applyAlignment="1" applyProtection="1">
      <alignment vertical="center"/>
    </xf>
    <xf numFmtId="0" fontId="6" fillId="0" borderId="21" xfId="0" applyFont="1" applyBorder="1" applyAlignment="1" applyProtection="1">
      <alignment horizontal="left" vertical="center"/>
    </xf>
    <xf numFmtId="0" fontId="6" fillId="0" borderId="21" xfId="0" applyFont="1" applyBorder="1" applyAlignment="1" applyProtection="1">
      <alignment vertical="center"/>
    </xf>
    <xf numFmtId="4" fontId="6" fillId="0" borderId="21" xfId="0" applyNumberFormat="1" applyFont="1" applyBorder="1" applyAlignment="1" applyProtection="1">
      <alignment vertical="center"/>
    </xf>
    <xf numFmtId="0" fontId="6" fillId="0" borderId="4" xfId="0" applyFont="1" applyBorder="1" applyAlignment="1">
      <alignment vertical="center"/>
    </xf>
    <xf numFmtId="0" fontId="7" fillId="0" borderId="4" xfId="0" applyFont="1" applyBorder="1" applyAlignment="1" applyProtection="1">
      <alignment vertical="center"/>
    </xf>
    <xf numFmtId="0" fontId="7" fillId="0" borderId="0" xfId="0" applyFont="1" applyAlignment="1" applyProtection="1">
      <alignment vertical="center"/>
    </xf>
    <xf numFmtId="0" fontId="7" fillId="0" borderId="21" xfId="0" applyFont="1" applyBorder="1" applyAlignment="1" applyProtection="1">
      <alignment horizontal="left" vertical="center"/>
    </xf>
    <xf numFmtId="0" fontId="7" fillId="0" borderId="21" xfId="0" applyFont="1" applyBorder="1" applyAlignment="1" applyProtection="1">
      <alignment vertical="center"/>
    </xf>
    <xf numFmtId="4" fontId="7" fillId="0" borderId="21" xfId="0" applyNumberFormat="1" applyFont="1" applyBorder="1" applyAlignment="1" applyProtection="1">
      <alignment vertical="center"/>
    </xf>
    <xf numFmtId="0" fontId="7" fillId="0" borderId="4" xfId="0" applyFont="1" applyBorder="1" applyAlignment="1">
      <alignment vertical="center"/>
    </xf>
    <xf numFmtId="0" fontId="0" fillId="0" borderId="0" xfId="0" applyFont="1" applyAlignment="1">
      <alignment horizontal="center" vertical="center" wrapText="1"/>
    </xf>
    <xf numFmtId="0" fontId="0" fillId="0" borderId="4" xfId="0" applyFont="1" applyBorder="1" applyAlignment="1" applyProtection="1">
      <alignment horizontal="center" vertical="center" wrapText="1"/>
    </xf>
    <xf numFmtId="0" fontId="22" fillId="4" borderId="17" xfId="0" applyFont="1" applyFill="1" applyBorder="1" applyAlignment="1" applyProtection="1">
      <alignment horizontal="center" vertical="center" wrapText="1"/>
    </xf>
    <xf numFmtId="0" fontId="22" fillId="4" borderId="18" xfId="0" applyFont="1" applyFill="1" applyBorder="1" applyAlignment="1" applyProtection="1">
      <alignment horizontal="center" vertical="center" wrapText="1"/>
    </xf>
    <xf numFmtId="0" fontId="22" fillId="4" borderId="19" xfId="0" applyFont="1" applyFill="1" applyBorder="1" applyAlignment="1" applyProtection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4" fontId="24" fillId="0" borderId="0" xfId="0" applyNumberFormat="1" applyFont="1" applyAlignment="1" applyProtection="1"/>
    <xf numFmtId="0" fontId="0" fillId="0" borderId="13" xfId="0" applyBorder="1" applyAlignment="1" applyProtection="1">
      <alignment vertical="center"/>
    </xf>
    <xf numFmtId="166" fontId="32" fillId="0" borderId="13" xfId="0" applyNumberFormat="1" applyFont="1" applyBorder="1" applyAlignment="1" applyProtection="1"/>
    <xf numFmtId="166" fontId="32" fillId="0" borderId="14" xfId="0" applyNumberFormat="1" applyFont="1" applyBorder="1" applyAlignment="1" applyProtection="1"/>
    <xf numFmtId="4" fontId="33" fillId="0" borderId="0" xfId="0" applyNumberFormat="1" applyFont="1" applyAlignment="1">
      <alignment vertical="center"/>
    </xf>
    <xf numFmtId="0" fontId="8" fillId="0" borderId="4" xfId="0" applyFont="1" applyBorder="1" applyAlignment="1" applyProtection="1"/>
    <xf numFmtId="0" fontId="8" fillId="0" borderId="0" xfId="0" applyFont="1" applyAlignment="1" applyProtection="1"/>
    <xf numFmtId="0" fontId="8" fillId="0" borderId="0" xfId="0" applyFont="1" applyAlignment="1" applyProtection="1">
      <alignment horizontal="left"/>
    </xf>
    <xf numFmtId="0" fontId="6" fillId="0" borderId="0" xfId="0" applyFont="1" applyAlignment="1" applyProtection="1">
      <alignment horizontal="left"/>
    </xf>
    <xf numFmtId="0" fontId="8" fillId="0" borderId="0" xfId="0" applyFont="1" applyAlignment="1" applyProtection="1">
      <protection locked="0"/>
    </xf>
    <xf numFmtId="4" fontId="6" fillId="0" borderId="0" xfId="0" applyNumberFormat="1" applyFont="1" applyAlignment="1" applyProtection="1"/>
    <xf numFmtId="0" fontId="8" fillId="0" borderId="4" xfId="0" applyFont="1" applyBorder="1" applyAlignment="1"/>
    <xf numFmtId="0" fontId="8" fillId="0" borderId="15" xfId="0" applyFont="1" applyBorder="1" applyAlignment="1" applyProtection="1"/>
    <xf numFmtId="0" fontId="8" fillId="0" borderId="0" xfId="0" applyFont="1" applyBorder="1" applyAlignment="1" applyProtection="1"/>
    <xf numFmtId="166" fontId="8" fillId="0" borderId="0" xfId="0" applyNumberFormat="1" applyFont="1" applyBorder="1" applyAlignment="1" applyProtection="1"/>
    <xf numFmtId="166" fontId="8" fillId="0" borderId="16" xfId="0" applyNumberFormat="1" applyFont="1" applyBorder="1" applyAlignment="1" applyProtection="1"/>
    <xf numFmtId="0" fontId="8" fillId="0" borderId="0" xfId="0" applyFont="1" applyAlignment="1">
      <alignment horizontal="left"/>
    </xf>
    <xf numFmtId="0" fontId="8" fillId="0" borderId="0" xfId="0" applyFont="1" applyAlignment="1">
      <alignment horizontal="center"/>
    </xf>
    <xf numFmtId="4" fontId="8" fillId="0" borderId="0" xfId="0" applyNumberFormat="1" applyFont="1" applyAlignment="1">
      <alignment vertical="center"/>
    </xf>
    <xf numFmtId="0" fontId="7" fillId="0" borderId="0" xfId="0" applyFont="1" applyAlignment="1" applyProtection="1">
      <alignment horizontal="left"/>
    </xf>
    <xf numFmtId="4" fontId="7" fillId="0" borderId="0" xfId="0" applyNumberFormat="1" applyFont="1" applyAlignment="1" applyProtection="1"/>
    <xf numFmtId="0" fontId="22" fillId="0" borderId="23" xfId="0" applyFont="1" applyBorder="1" applyAlignment="1" applyProtection="1">
      <alignment horizontal="center" vertical="center"/>
    </xf>
    <xf numFmtId="49" fontId="22" fillId="0" borderId="23" xfId="0" applyNumberFormat="1" applyFont="1" applyBorder="1" applyAlignment="1" applyProtection="1">
      <alignment horizontal="left" vertical="center" wrapText="1"/>
    </xf>
    <xf numFmtId="0" fontId="22" fillId="0" borderId="23" xfId="0" applyFont="1" applyBorder="1" applyAlignment="1" applyProtection="1">
      <alignment horizontal="left" vertical="center" wrapText="1"/>
    </xf>
    <xf numFmtId="0" fontId="22" fillId="0" borderId="23" xfId="0" applyFont="1" applyBorder="1" applyAlignment="1" applyProtection="1">
      <alignment horizontal="center" vertical="center" wrapText="1"/>
    </xf>
    <xf numFmtId="167" fontId="22" fillId="0" borderId="23" xfId="0" applyNumberFormat="1" applyFont="1" applyBorder="1" applyAlignment="1" applyProtection="1">
      <alignment vertical="center"/>
    </xf>
    <xf numFmtId="4" fontId="22" fillId="2" borderId="23" xfId="0" applyNumberFormat="1" applyFont="1" applyFill="1" applyBorder="1" applyAlignment="1" applyProtection="1">
      <alignment vertical="center"/>
      <protection locked="0"/>
    </xf>
    <xf numFmtId="4" fontId="22" fillId="0" borderId="23" xfId="0" applyNumberFormat="1" applyFont="1" applyBorder="1" applyAlignment="1" applyProtection="1">
      <alignment vertical="center"/>
    </xf>
    <xf numFmtId="0" fontId="23" fillId="2" borderId="15" xfId="0" applyFont="1" applyFill="1" applyBorder="1" applyAlignment="1" applyProtection="1">
      <alignment horizontal="left" vertical="center"/>
      <protection locked="0"/>
    </xf>
    <xf numFmtId="0" fontId="23" fillId="0" borderId="0" xfId="0" applyFont="1" applyBorder="1" applyAlignment="1" applyProtection="1">
      <alignment horizontal="center" vertical="center"/>
    </xf>
    <xf numFmtId="166" fontId="23" fillId="0" borderId="0" xfId="0" applyNumberFormat="1" applyFont="1" applyBorder="1" applyAlignment="1" applyProtection="1">
      <alignment vertical="center"/>
    </xf>
    <xf numFmtId="166" fontId="23" fillId="0" borderId="16" xfId="0" applyNumberFormat="1" applyFont="1" applyBorder="1" applyAlignment="1" applyProtection="1">
      <alignment vertical="center"/>
    </xf>
    <xf numFmtId="0" fontId="22" fillId="0" borderId="0" xfId="0" applyFont="1" applyAlignment="1">
      <alignment horizontal="left" vertical="center"/>
    </xf>
    <xf numFmtId="4" fontId="0" fillId="0" borderId="0" xfId="0" applyNumberFormat="1" applyFont="1" applyAlignment="1">
      <alignment vertical="center"/>
    </xf>
    <xf numFmtId="0" fontId="34" fillId="0" borderId="0" xfId="0" applyFont="1" applyAlignment="1" applyProtection="1">
      <alignment horizontal="left" vertical="center"/>
    </xf>
    <xf numFmtId="0" fontId="35" fillId="0" borderId="0" xfId="0" applyFont="1" applyAlignment="1" applyProtection="1">
      <alignment horizontal="left" vertical="center" wrapText="1"/>
    </xf>
    <xf numFmtId="0" fontId="0" fillId="0" borderId="0" xfId="0" applyFont="1" applyAlignment="1" applyProtection="1">
      <alignment vertical="center"/>
      <protection locked="0"/>
    </xf>
    <xf numFmtId="0" fontId="0" fillId="0" borderId="15" xfId="0" applyFont="1" applyBorder="1" applyAlignment="1" applyProtection="1">
      <alignment vertical="center"/>
    </xf>
    <xf numFmtId="0" fontId="0" fillId="0" borderId="0" xfId="0" applyBorder="1" applyAlignment="1" applyProtection="1">
      <alignment vertical="center"/>
    </xf>
    <xf numFmtId="0" fontId="36" fillId="0" borderId="0" xfId="0" applyFont="1" applyAlignment="1" applyProtection="1">
      <alignment horizontal="left" vertical="center"/>
    </xf>
    <xf numFmtId="0" fontId="37" fillId="0" borderId="0" xfId="1" applyFont="1" applyAlignment="1" applyProtection="1">
      <alignment vertical="center" wrapText="1"/>
    </xf>
    <xf numFmtId="0" fontId="9" fillId="0" borderId="4" xfId="0" applyFont="1" applyBorder="1" applyAlignment="1" applyProtection="1">
      <alignment vertical="center"/>
    </xf>
    <xf numFmtId="0" fontId="9" fillId="0" borderId="0" xfId="0" applyFont="1" applyAlignment="1" applyProtection="1">
      <alignment vertical="center"/>
    </xf>
    <xf numFmtId="0" fontId="9" fillId="0" borderId="0" xfId="0" applyFont="1" applyAlignment="1" applyProtection="1">
      <alignment horizontal="left" vertical="center"/>
    </xf>
    <xf numFmtId="0" fontId="9" fillId="0" borderId="0" xfId="0" applyFont="1" applyAlignment="1" applyProtection="1">
      <alignment horizontal="left" vertical="center" wrapText="1"/>
    </xf>
    <xf numFmtId="167" fontId="9" fillId="0" borderId="0" xfId="0" applyNumberFormat="1" applyFont="1" applyAlignment="1" applyProtection="1">
      <alignment vertical="center"/>
    </xf>
    <xf numFmtId="0" fontId="9" fillId="0" borderId="0" xfId="0" applyFont="1" applyAlignment="1" applyProtection="1">
      <alignment vertical="center"/>
      <protection locked="0"/>
    </xf>
    <xf numFmtId="0" fontId="9" fillId="0" borderId="4" xfId="0" applyFont="1" applyBorder="1" applyAlignment="1">
      <alignment vertical="center"/>
    </xf>
    <xf numFmtId="0" fontId="9" fillId="0" borderId="15" xfId="0" applyFont="1" applyBorder="1" applyAlignment="1" applyProtection="1">
      <alignment vertical="center"/>
    </xf>
    <xf numFmtId="0" fontId="9" fillId="0" borderId="0" xfId="0" applyFont="1" applyBorder="1" applyAlignment="1" applyProtection="1">
      <alignment vertical="center"/>
    </xf>
    <xf numFmtId="0" fontId="9" fillId="0" borderId="16" xfId="0" applyFont="1" applyBorder="1" applyAlignment="1" applyProtection="1">
      <alignment vertical="center"/>
    </xf>
    <xf numFmtId="0" fontId="9" fillId="0" borderId="0" xfId="0" applyFont="1" applyAlignment="1">
      <alignment horizontal="left" vertical="center"/>
    </xf>
    <xf numFmtId="0" fontId="10" fillId="0" borderId="4" xfId="0" applyFont="1" applyBorder="1" applyAlignment="1" applyProtection="1">
      <alignment vertical="center"/>
    </xf>
    <xf numFmtId="0" fontId="10" fillId="0" borderId="0" xfId="0" applyFont="1" applyAlignment="1" applyProtection="1">
      <alignment vertical="center"/>
    </xf>
    <xf numFmtId="0" fontId="10" fillId="0" borderId="0" xfId="0" applyFont="1" applyAlignment="1" applyProtection="1">
      <alignment horizontal="left" vertical="center"/>
    </xf>
    <xf numFmtId="0" fontId="10" fillId="0" borderId="0" xfId="0" applyFont="1" applyAlignment="1" applyProtection="1">
      <alignment horizontal="left" vertical="center" wrapText="1"/>
    </xf>
    <xf numFmtId="167" fontId="10" fillId="0" borderId="0" xfId="0" applyNumberFormat="1" applyFont="1" applyAlignment="1" applyProtection="1">
      <alignment vertical="center"/>
    </xf>
    <xf numFmtId="0" fontId="10" fillId="0" borderId="0" xfId="0" applyFont="1" applyAlignment="1" applyProtection="1">
      <alignment vertical="center"/>
      <protection locked="0"/>
    </xf>
    <xf numFmtId="0" fontId="10" fillId="0" borderId="4" xfId="0" applyFont="1" applyBorder="1" applyAlignment="1">
      <alignment vertical="center"/>
    </xf>
    <xf numFmtId="0" fontId="10" fillId="0" borderId="15" xfId="0" applyFont="1" applyBorder="1" applyAlignment="1" applyProtection="1">
      <alignment vertical="center"/>
    </xf>
    <xf numFmtId="0" fontId="10" fillId="0" borderId="0" xfId="0" applyFont="1" applyBorder="1" applyAlignment="1" applyProtection="1">
      <alignment vertical="center"/>
    </xf>
    <xf numFmtId="0" fontId="10" fillId="0" borderId="16" xfId="0" applyFont="1" applyBorder="1" applyAlignment="1" applyProtection="1">
      <alignment vertical="center"/>
    </xf>
    <xf numFmtId="0" fontId="10" fillId="0" borderId="0" xfId="0" applyFont="1" applyAlignment="1">
      <alignment horizontal="left" vertical="center"/>
    </xf>
    <xf numFmtId="0" fontId="38" fillId="0" borderId="0" xfId="0" applyFont="1" applyAlignment="1" applyProtection="1">
      <alignment vertical="center" wrapText="1"/>
    </xf>
    <xf numFmtId="0" fontId="39" fillId="0" borderId="23" xfId="0" applyFont="1" applyBorder="1" applyAlignment="1" applyProtection="1">
      <alignment horizontal="center" vertical="center"/>
    </xf>
    <xf numFmtId="49" fontId="39" fillId="0" borderId="23" xfId="0" applyNumberFormat="1" applyFont="1" applyBorder="1" applyAlignment="1" applyProtection="1">
      <alignment horizontal="left" vertical="center" wrapText="1"/>
    </xf>
    <xf numFmtId="0" fontId="39" fillId="0" borderId="23" xfId="0" applyFont="1" applyBorder="1" applyAlignment="1" applyProtection="1">
      <alignment horizontal="left" vertical="center" wrapText="1"/>
    </xf>
    <xf numFmtId="0" fontId="39" fillId="0" borderId="23" xfId="0" applyFont="1" applyBorder="1" applyAlignment="1" applyProtection="1">
      <alignment horizontal="center" vertical="center" wrapText="1"/>
    </xf>
    <xf numFmtId="167" fontId="39" fillId="0" borderId="23" xfId="0" applyNumberFormat="1" applyFont="1" applyBorder="1" applyAlignment="1" applyProtection="1">
      <alignment vertical="center"/>
    </xf>
    <xf numFmtId="4" fontId="39" fillId="2" borderId="23" xfId="0" applyNumberFormat="1" applyFont="1" applyFill="1" applyBorder="1" applyAlignment="1" applyProtection="1">
      <alignment vertical="center"/>
      <protection locked="0"/>
    </xf>
    <xf numFmtId="4" fontId="39" fillId="0" borderId="23" xfId="0" applyNumberFormat="1" applyFont="1" applyBorder="1" applyAlignment="1" applyProtection="1">
      <alignment vertical="center"/>
    </xf>
    <xf numFmtId="0" fontId="40" fillId="0" borderId="4" xfId="0" applyFont="1" applyBorder="1" applyAlignment="1">
      <alignment vertical="center"/>
    </xf>
    <xf numFmtId="0" fontId="39" fillId="2" borderId="15" xfId="0" applyFont="1" applyFill="1" applyBorder="1" applyAlignment="1" applyProtection="1">
      <alignment horizontal="left" vertical="center"/>
      <protection locked="0"/>
    </xf>
    <xf numFmtId="0" fontId="39" fillId="0" borderId="0" xfId="0" applyFont="1" applyBorder="1" applyAlignment="1" applyProtection="1">
      <alignment horizontal="center" vertical="center"/>
    </xf>
    <xf numFmtId="0" fontId="11" fillId="0" borderId="4" xfId="0" applyFont="1" applyBorder="1" applyAlignment="1" applyProtection="1">
      <alignment vertical="center"/>
    </xf>
    <xf numFmtId="0" fontId="11" fillId="0" borderId="0" xfId="0" applyFont="1" applyAlignment="1" applyProtection="1">
      <alignment vertical="center"/>
    </xf>
    <xf numFmtId="0" fontId="11" fillId="0" borderId="0" xfId="0" applyFont="1" applyAlignment="1" applyProtection="1">
      <alignment horizontal="left" vertical="center"/>
    </xf>
    <xf numFmtId="0" fontId="11" fillId="0" borderId="0" xfId="0" applyFont="1" applyAlignment="1" applyProtection="1">
      <alignment horizontal="left" vertical="center" wrapText="1"/>
    </xf>
    <xf numFmtId="0" fontId="11" fillId="0" borderId="0" xfId="0" applyFont="1" applyAlignment="1" applyProtection="1">
      <alignment vertical="center"/>
      <protection locked="0"/>
    </xf>
    <xf numFmtId="0" fontId="11" fillId="0" borderId="4" xfId="0" applyFont="1" applyBorder="1" applyAlignment="1">
      <alignment vertical="center"/>
    </xf>
    <xf numFmtId="0" fontId="11" fillId="0" borderId="15" xfId="0" applyFont="1" applyBorder="1" applyAlignment="1" applyProtection="1">
      <alignment vertical="center"/>
    </xf>
    <xf numFmtId="0" fontId="11" fillId="0" borderId="0" xfId="0" applyFont="1" applyBorder="1" applyAlignment="1" applyProtection="1">
      <alignment vertical="center"/>
    </xf>
    <xf numFmtId="0" fontId="11" fillId="0" borderId="16" xfId="0" applyFont="1" applyBorder="1" applyAlignment="1" applyProtection="1">
      <alignment vertical="center"/>
    </xf>
    <xf numFmtId="0" fontId="11" fillId="0" borderId="0" xfId="0" applyFont="1" applyAlignment="1">
      <alignment horizontal="left" vertical="center"/>
    </xf>
    <xf numFmtId="0" fontId="0" fillId="0" borderId="20" xfId="0" applyFont="1" applyBorder="1" applyAlignment="1" applyProtection="1">
      <alignment vertical="center"/>
    </xf>
    <xf numFmtId="0" fontId="0" fillId="0" borderId="21" xfId="0" applyBorder="1" applyAlignment="1" applyProtection="1">
      <alignment vertical="center"/>
    </xf>
    <xf numFmtId="0" fontId="0" fillId="0" borderId="21" xfId="0" applyFont="1" applyBorder="1" applyAlignment="1" applyProtection="1">
      <alignment vertical="center"/>
    </xf>
    <xf numFmtId="0" fontId="0" fillId="0" borderId="22" xfId="0" applyFont="1" applyBorder="1" applyAlignment="1" applyProtection="1">
      <alignment vertical="center"/>
    </xf>
    <xf numFmtId="0" fontId="0" fillId="0" borderId="0" xfId="0" applyAlignment="1">
      <alignment vertical="top"/>
    </xf>
    <xf numFmtId="0" fontId="41" fillId="0" borderId="24" xfId="0" applyFont="1" applyBorder="1" applyAlignment="1">
      <alignment vertical="center" wrapText="1"/>
    </xf>
    <xf numFmtId="0" fontId="41" fillId="0" borderId="25" xfId="0" applyFont="1" applyBorder="1" applyAlignment="1">
      <alignment vertical="center" wrapText="1"/>
    </xf>
    <xf numFmtId="0" fontId="41" fillId="0" borderId="26" xfId="0" applyFont="1" applyBorder="1" applyAlignment="1">
      <alignment vertical="center" wrapText="1"/>
    </xf>
    <xf numFmtId="0" fontId="41" fillId="0" borderId="27" xfId="0" applyFont="1" applyBorder="1" applyAlignment="1">
      <alignment horizontal="center" vertical="center" wrapText="1"/>
    </xf>
    <xf numFmtId="0" fontId="42" fillId="0" borderId="1" xfId="0" applyFont="1" applyBorder="1" applyAlignment="1">
      <alignment horizontal="center" vertical="center" wrapText="1"/>
    </xf>
    <xf numFmtId="0" fontId="41" fillId="0" borderId="28" xfId="0" applyFont="1" applyBorder="1" applyAlignment="1">
      <alignment horizontal="center" vertical="center" wrapText="1"/>
    </xf>
    <xf numFmtId="0" fontId="41" fillId="0" borderId="27" xfId="0" applyFont="1" applyBorder="1" applyAlignment="1">
      <alignment vertical="center" wrapText="1"/>
    </xf>
    <xf numFmtId="0" fontId="43" fillId="0" borderId="29" xfId="0" applyFont="1" applyBorder="1" applyAlignment="1">
      <alignment horizontal="left" wrapText="1"/>
    </xf>
    <xf numFmtId="0" fontId="41" fillId="0" borderId="28" xfId="0" applyFont="1" applyBorder="1" applyAlignment="1">
      <alignment vertical="center" wrapText="1"/>
    </xf>
    <xf numFmtId="0" fontId="43" fillId="0" borderId="1" xfId="0" applyFont="1" applyBorder="1" applyAlignment="1">
      <alignment horizontal="left" vertical="center" wrapText="1"/>
    </xf>
    <xf numFmtId="0" fontId="44" fillId="0" borderId="1" xfId="0" applyFont="1" applyBorder="1" applyAlignment="1">
      <alignment horizontal="left" vertical="center" wrapText="1"/>
    </xf>
    <xf numFmtId="0" fontId="45" fillId="0" borderId="27" xfId="0" applyFont="1" applyBorder="1" applyAlignment="1">
      <alignment vertical="center" wrapText="1"/>
    </xf>
    <xf numFmtId="0" fontId="44" fillId="0" borderId="1" xfId="0" applyFont="1" applyBorder="1" applyAlignment="1">
      <alignment vertical="center" wrapText="1"/>
    </xf>
    <xf numFmtId="0" fontId="44" fillId="0" borderId="1" xfId="0" applyFont="1" applyBorder="1" applyAlignment="1">
      <alignment horizontal="left" vertical="center"/>
    </xf>
    <xf numFmtId="0" fontId="44" fillId="0" borderId="1" xfId="0" applyFont="1" applyBorder="1" applyAlignment="1">
      <alignment vertical="center"/>
    </xf>
    <xf numFmtId="49" fontId="44" fillId="0" borderId="1" xfId="0" applyNumberFormat="1" applyFont="1" applyBorder="1" applyAlignment="1">
      <alignment horizontal="left" vertical="center" wrapText="1"/>
    </xf>
    <xf numFmtId="49" fontId="44" fillId="0" borderId="1" xfId="0" applyNumberFormat="1" applyFont="1" applyBorder="1" applyAlignment="1">
      <alignment vertical="center" wrapText="1"/>
    </xf>
    <xf numFmtId="0" fontId="41" fillId="0" borderId="30" xfId="0" applyFont="1" applyBorder="1" applyAlignment="1">
      <alignment vertical="center" wrapText="1"/>
    </xf>
    <xf numFmtId="0" fontId="46" fillId="0" borderId="29" xfId="0" applyFont="1" applyBorder="1" applyAlignment="1">
      <alignment vertical="center" wrapText="1"/>
    </xf>
    <xf numFmtId="0" fontId="41" fillId="0" borderId="31" xfId="0" applyFont="1" applyBorder="1" applyAlignment="1">
      <alignment vertical="center" wrapText="1"/>
    </xf>
    <xf numFmtId="0" fontId="41" fillId="0" borderId="1" xfId="0" applyFont="1" applyBorder="1" applyAlignment="1">
      <alignment vertical="top"/>
    </xf>
    <xf numFmtId="0" fontId="41" fillId="0" borderId="0" xfId="0" applyFont="1" applyAlignment="1">
      <alignment vertical="top"/>
    </xf>
    <xf numFmtId="0" fontId="41" fillId="0" borderId="24" xfId="0" applyFont="1" applyBorder="1" applyAlignment="1">
      <alignment horizontal="left" vertical="center"/>
    </xf>
    <xf numFmtId="0" fontId="41" fillId="0" borderId="25" xfId="0" applyFont="1" applyBorder="1" applyAlignment="1">
      <alignment horizontal="left" vertical="center"/>
    </xf>
    <xf numFmtId="0" fontId="41" fillId="0" borderId="26" xfId="0" applyFont="1" applyBorder="1" applyAlignment="1">
      <alignment horizontal="left" vertical="center"/>
    </xf>
    <xf numFmtId="0" fontId="41" fillId="0" borderId="27" xfId="0" applyFont="1" applyBorder="1" applyAlignment="1">
      <alignment horizontal="left" vertical="center"/>
    </xf>
    <xf numFmtId="0" fontId="42" fillId="0" borderId="1" xfId="0" applyFont="1" applyBorder="1" applyAlignment="1">
      <alignment horizontal="center" vertical="center"/>
    </xf>
    <xf numFmtId="0" fontId="41" fillId="0" borderId="28" xfId="0" applyFont="1" applyBorder="1" applyAlignment="1">
      <alignment horizontal="left" vertical="center"/>
    </xf>
    <xf numFmtId="0" fontId="43" fillId="0" borderId="1" xfId="0" applyFont="1" applyBorder="1" applyAlignment="1">
      <alignment horizontal="left" vertical="center"/>
    </xf>
    <xf numFmtId="0" fontId="47" fillId="0" borderId="0" xfId="0" applyFont="1" applyAlignment="1">
      <alignment horizontal="left" vertical="center"/>
    </xf>
    <xf numFmtId="0" fontId="43" fillId="0" borderId="29" xfId="0" applyFont="1" applyBorder="1" applyAlignment="1">
      <alignment horizontal="left" vertical="center"/>
    </xf>
    <xf numFmtId="0" fontId="43" fillId="0" borderId="29" xfId="0" applyFont="1" applyBorder="1" applyAlignment="1">
      <alignment horizontal="center" vertical="center"/>
    </xf>
    <xf numFmtId="0" fontId="47" fillId="0" borderId="29" xfId="0" applyFont="1" applyBorder="1" applyAlignment="1">
      <alignment horizontal="left" vertical="center"/>
    </xf>
    <xf numFmtId="0" fontId="48" fillId="0" borderId="1" xfId="0" applyFont="1" applyBorder="1" applyAlignment="1">
      <alignment horizontal="left" vertical="center"/>
    </xf>
    <xf numFmtId="0" fontId="45" fillId="0" borderId="0" xfId="0" applyFont="1" applyAlignment="1">
      <alignment horizontal="left" vertical="center"/>
    </xf>
    <xf numFmtId="0" fontId="49" fillId="0" borderId="1" xfId="0" applyFont="1" applyBorder="1" applyAlignment="1">
      <alignment horizontal="left" vertical="center"/>
    </xf>
    <xf numFmtId="0" fontId="44" fillId="0" borderId="1" xfId="0" applyFont="1" applyBorder="1" applyAlignment="1">
      <alignment horizontal="center" vertical="center"/>
    </xf>
    <xf numFmtId="0" fontId="44" fillId="0" borderId="0" xfId="0" applyFont="1" applyAlignment="1">
      <alignment horizontal="left" vertical="center"/>
    </xf>
    <xf numFmtId="0" fontId="45" fillId="0" borderId="27" xfId="0" applyFont="1" applyBorder="1" applyAlignment="1">
      <alignment horizontal="left" vertical="center"/>
    </xf>
    <xf numFmtId="0" fontId="44" fillId="0" borderId="1" xfId="0" applyFont="1" applyFill="1" applyBorder="1" applyAlignment="1">
      <alignment horizontal="left" vertical="center"/>
    </xf>
    <xf numFmtId="0" fontId="44" fillId="0" borderId="1" xfId="0" applyFont="1" applyFill="1" applyBorder="1" applyAlignment="1">
      <alignment horizontal="center" vertical="center"/>
    </xf>
    <xf numFmtId="0" fontId="41" fillId="0" borderId="30" xfId="0" applyFont="1" applyBorder="1" applyAlignment="1">
      <alignment horizontal="left" vertical="center"/>
    </xf>
    <xf numFmtId="0" fontId="46" fillId="0" borderId="29" xfId="0" applyFont="1" applyBorder="1" applyAlignment="1">
      <alignment horizontal="left" vertical="center"/>
    </xf>
    <xf numFmtId="0" fontId="41" fillId="0" borderId="31" xfId="0" applyFont="1" applyBorder="1" applyAlignment="1">
      <alignment horizontal="left" vertical="center"/>
    </xf>
    <xf numFmtId="0" fontId="41" fillId="0" borderId="1" xfId="0" applyFont="1" applyBorder="1" applyAlignment="1">
      <alignment horizontal="left" vertical="center"/>
    </xf>
    <xf numFmtId="0" fontId="46" fillId="0" borderId="1" xfId="0" applyFont="1" applyBorder="1" applyAlignment="1">
      <alignment horizontal="left" vertical="center"/>
    </xf>
    <xf numFmtId="0" fontId="47" fillId="0" borderId="1" xfId="0" applyFont="1" applyBorder="1" applyAlignment="1">
      <alignment horizontal="left" vertical="center"/>
    </xf>
    <xf numFmtId="0" fontId="45" fillId="0" borderId="29" xfId="0" applyFont="1" applyBorder="1" applyAlignment="1">
      <alignment horizontal="left" vertical="center"/>
    </xf>
    <xf numFmtId="0" fontId="41" fillId="0" borderId="1" xfId="0" applyFont="1" applyBorder="1" applyAlignment="1">
      <alignment horizontal="left" vertical="center" wrapText="1"/>
    </xf>
    <xf numFmtId="0" fontId="45" fillId="0" borderId="1" xfId="0" applyFont="1" applyBorder="1" applyAlignment="1">
      <alignment horizontal="left" vertical="center" wrapText="1"/>
    </xf>
    <xf numFmtId="0" fontId="45" fillId="0" borderId="1" xfId="0" applyFont="1" applyBorder="1" applyAlignment="1">
      <alignment horizontal="center" vertical="center" wrapText="1"/>
    </xf>
    <xf numFmtId="0" fontId="41" fillId="0" borderId="24" xfId="0" applyFont="1" applyBorder="1" applyAlignment="1">
      <alignment horizontal="left" vertical="center" wrapText="1"/>
    </xf>
    <xf numFmtId="0" fontId="41" fillId="0" borderId="25" xfId="0" applyFont="1" applyBorder="1" applyAlignment="1">
      <alignment horizontal="left" vertical="center" wrapText="1"/>
    </xf>
    <xf numFmtId="0" fontId="41" fillId="0" borderId="26" xfId="0" applyFont="1" applyBorder="1" applyAlignment="1">
      <alignment horizontal="left" vertical="center" wrapText="1"/>
    </xf>
    <xf numFmtId="0" fontId="41" fillId="0" borderId="27" xfId="0" applyFont="1" applyBorder="1" applyAlignment="1">
      <alignment horizontal="left" vertical="center" wrapText="1"/>
    </xf>
    <xf numFmtId="0" fontId="41" fillId="0" borderId="28" xfId="0" applyFont="1" applyBorder="1" applyAlignment="1">
      <alignment horizontal="left" vertical="center" wrapText="1"/>
    </xf>
    <xf numFmtId="0" fontId="47" fillId="0" borderId="27" xfId="0" applyFont="1" applyBorder="1" applyAlignment="1">
      <alignment horizontal="left" vertical="center" wrapText="1"/>
    </xf>
    <xf numFmtId="0" fontId="47" fillId="0" borderId="28" xfId="0" applyFont="1" applyBorder="1" applyAlignment="1">
      <alignment horizontal="left" vertical="center" wrapText="1"/>
    </xf>
    <xf numFmtId="0" fontId="45" fillId="0" borderId="27" xfId="0" applyFont="1" applyBorder="1" applyAlignment="1">
      <alignment horizontal="left" vertical="center" wrapText="1"/>
    </xf>
    <xf numFmtId="0" fontId="45" fillId="0" borderId="1" xfId="0" applyFont="1" applyBorder="1" applyAlignment="1">
      <alignment horizontal="left" vertical="center"/>
    </xf>
    <xf numFmtId="0" fontId="45" fillId="0" borderId="28" xfId="0" applyFont="1" applyBorder="1" applyAlignment="1">
      <alignment horizontal="left" vertical="center" wrapText="1"/>
    </xf>
    <xf numFmtId="0" fontId="45" fillId="0" borderId="28" xfId="0" applyFont="1" applyBorder="1" applyAlignment="1">
      <alignment horizontal="left" vertical="center"/>
    </xf>
    <xf numFmtId="0" fontId="45" fillId="0" borderId="30" xfId="0" applyFont="1" applyBorder="1" applyAlignment="1">
      <alignment horizontal="left" vertical="center" wrapText="1"/>
    </xf>
    <xf numFmtId="0" fontId="45" fillId="0" borderId="29" xfId="0" applyFont="1" applyBorder="1" applyAlignment="1">
      <alignment horizontal="left" vertical="center" wrapText="1"/>
    </xf>
    <xf numFmtId="0" fontId="45" fillId="0" borderId="31" xfId="0" applyFont="1" applyBorder="1" applyAlignment="1">
      <alignment horizontal="left" vertical="center" wrapText="1"/>
    </xf>
    <xf numFmtId="0" fontId="44" fillId="0" borderId="1" xfId="0" applyFont="1" applyBorder="1" applyAlignment="1">
      <alignment horizontal="left" vertical="top"/>
    </xf>
    <xf numFmtId="0" fontId="44" fillId="0" borderId="1" xfId="0" applyFont="1" applyBorder="1" applyAlignment="1">
      <alignment horizontal="center" vertical="top"/>
    </xf>
    <xf numFmtId="0" fontId="45" fillId="0" borderId="30" xfId="0" applyFont="1" applyBorder="1" applyAlignment="1">
      <alignment horizontal="left" vertical="center"/>
    </xf>
    <xf numFmtId="0" fontId="45" fillId="0" borderId="31" xfId="0" applyFont="1" applyBorder="1" applyAlignment="1">
      <alignment horizontal="left" vertical="center"/>
    </xf>
    <xf numFmtId="0" fontId="45" fillId="0" borderId="1" xfId="0" applyFont="1" applyBorder="1" applyAlignment="1">
      <alignment horizontal="center" vertical="center"/>
    </xf>
    <xf numFmtId="0" fontId="47" fillId="0" borderId="0" xfId="0" applyFont="1" applyAlignment="1">
      <alignment vertical="center"/>
    </xf>
    <xf numFmtId="0" fontId="43" fillId="0" borderId="1" xfId="0" applyFont="1" applyBorder="1" applyAlignment="1">
      <alignment vertical="center"/>
    </xf>
    <xf numFmtId="0" fontId="47" fillId="0" borderId="29" xfId="0" applyFont="1" applyBorder="1" applyAlignment="1">
      <alignment vertical="center"/>
    </xf>
    <xf numFmtId="0" fontId="43" fillId="0" borderId="29" xfId="0" applyFont="1" applyBorder="1" applyAlignment="1">
      <alignment vertical="center"/>
    </xf>
    <xf numFmtId="0" fontId="44" fillId="0" borderId="1" xfId="0" applyFont="1" applyBorder="1" applyAlignment="1">
      <alignment vertical="top"/>
    </xf>
    <xf numFmtId="49" fontId="44" fillId="0" borderId="1" xfId="0" applyNumberFormat="1" applyFont="1" applyBorder="1" applyAlignment="1">
      <alignment horizontal="left" vertical="center"/>
    </xf>
    <xf numFmtId="0" fontId="50" fillId="0" borderId="27" xfId="0" applyFont="1" applyBorder="1" applyAlignment="1" applyProtection="1">
      <alignment horizontal="left" vertical="center"/>
    </xf>
    <xf numFmtId="0" fontId="51" fillId="0" borderId="1" xfId="0" applyFont="1" applyBorder="1" applyAlignment="1" applyProtection="1">
      <alignment vertical="top"/>
    </xf>
    <xf numFmtId="0" fontId="51" fillId="0" borderId="1" xfId="0" applyFont="1" applyBorder="1" applyAlignment="1" applyProtection="1">
      <alignment horizontal="left" vertical="center"/>
    </xf>
    <xf numFmtId="0" fontId="51" fillId="0" borderId="1" xfId="0" applyFont="1" applyBorder="1" applyAlignment="1" applyProtection="1">
      <alignment horizontal="center" vertical="center"/>
    </xf>
    <xf numFmtId="49" fontId="51" fillId="0" borderId="1" xfId="0" applyNumberFormat="1" applyFont="1" applyBorder="1" applyAlignment="1" applyProtection="1">
      <alignment horizontal="left" vertical="center"/>
    </xf>
    <xf numFmtId="0" fontId="50" fillId="0" borderId="28" xfId="0" applyFont="1" applyBorder="1" applyAlignment="1" applyProtection="1">
      <alignment horizontal="left" vertical="center"/>
    </xf>
    <xf numFmtId="0" fontId="0" fillId="0" borderId="29" xfId="0" applyBorder="1" applyAlignment="1">
      <alignment vertical="top"/>
    </xf>
    <xf numFmtId="0" fontId="43" fillId="0" borderId="29" xfId="0" applyFont="1" applyBorder="1" applyAlignment="1">
      <alignment horizontal="left"/>
    </xf>
    <xf numFmtId="0" fontId="47" fillId="0" borderId="29" xfId="0" applyFont="1" applyBorder="1" applyAlignment="1"/>
    <xf numFmtId="0" fontId="41" fillId="0" borderId="27" xfId="0" applyFont="1" applyBorder="1" applyAlignment="1">
      <alignment vertical="top"/>
    </xf>
    <xf numFmtId="0" fontId="41" fillId="0" borderId="28" xfId="0" applyFont="1" applyBorder="1" applyAlignment="1">
      <alignment vertical="top"/>
    </xf>
    <xf numFmtId="0" fontId="41" fillId="0" borderId="30" xfId="0" applyFont="1" applyBorder="1" applyAlignment="1">
      <alignment vertical="top"/>
    </xf>
    <xf numFmtId="0" fontId="41" fillId="0" borderId="29" xfId="0" applyFont="1" applyBorder="1" applyAlignment="1">
      <alignment vertical="top"/>
    </xf>
    <xf numFmtId="0" fontId="41" fillId="0" borderId="31" xfId="0" applyFont="1" applyBorder="1" applyAlignment="1">
      <alignment vertical="top"/>
    </xf>
  </cellXfs>
  <cellStyles count="2">
    <cellStyle name="Normal" xfId="0" builtinId="0" customBuiltin="1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styles" Target="styles.xml" /><Relationship Id="rId7" Type="http://schemas.openxmlformats.org/officeDocument/2006/relationships/theme" Target="theme/theme1.xml" /><Relationship Id="rId8" Type="http://schemas.openxmlformats.org/officeDocument/2006/relationships/calcChain" Target="calcChain.xml" /><Relationship Id="rId9" Type="http://schemas.openxmlformats.org/officeDocument/2006/relationships/sharedStrings" Target="sharedStrings.xml" /></Relationships>
</file>

<file path=xl/drawings/_rels/drawing1.xml.rels>&#65279;<?xml version="1.0" encoding="utf-8"?><Relationships xmlns="http://schemas.openxmlformats.org/package/2006/relationships"><Relationship Id="rId1" Type="http://schemas.openxmlformats.org/officeDocument/2006/relationships/hyperlink" Target="https://app.urs.cz/products/kros4" TargetMode="External" /><Relationship Id="rId2" Type="http://schemas.openxmlformats.org/officeDocument/2006/relationships/image" Target="../media/image1.png" /></Relationships>
</file>

<file path=xl/drawings/_rels/drawing2.xml.rels>&#65279;<?xml version="1.0" encoding="utf-8"?><Relationships xmlns="http://schemas.openxmlformats.org/package/2006/relationships"><Relationship Id="rId1" Type="http://schemas.openxmlformats.org/officeDocument/2006/relationships/hyperlink" Target="https://app.urs.cz/products/kros4" TargetMode="External" /><Relationship Id="rId2" Type="http://schemas.openxmlformats.org/officeDocument/2006/relationships/image" Target="../media/image1.png" /></Relationships>
</file>

<file path=xl/drawings/_rels/drawing3.xml.rels>&#65279;<?xml version="1.0" encoding="utf-8"?><Relationships xmlns="http://schemas.openxmlformats.org/package/2006/relationships"><Relationship Id="rId1" Type="http://schemas.openxmlformats.org/officeDocument/2006/relationships/hyperlink" Target="https://app.urs.cz/products/kros4" TargetMode="External" /><Relationship Id="rId2" Type="http://schemas.openxmlformats.org/officeDocument/2006/relationships/image" Target="../media/image1.png" /></Relationships>
</file>

<file path=xl/drawings/_rels/drawing4.xml.rels>&#65279;<?xml version="1.0" encoding="utf-8"?><Relationships xmlns="http://schemas.openxmlformats.org/package/2006/relationships"><Relationship Id="rId1" Type="http://schemas.openxmlformats.org/officeDocument/2006/relationships/hyperlink" Target="https://app.urs.cz/products/kros4" TargetMode="External" /><Relationship Id="rId2" Type="http://schemas.openxmlformats.org/officeDocument/2006/relationships/image" Target="../media/image1.png" 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absoluteAnchor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absoluteAnchor>
</xdr:wsDr>
</file>

<file path=xl/drawings/drawing3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absoluteAnchor>
</xdr:wsDr>
</file>

<file path=xl/drawings/drawing4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absolute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hyperlink" Target="https://podminky.urs.cz/item/CS_URS_2025_01/112151311" TargetMode="External" /><Relationship Id="rId2" Type="http://schemas.openxmlformats.org/officeDocument/2006/relationships/hyperlink" Target="https://podminky.urs.cz/item/CS_URS_2025_01/112201111" TargetMode="External" /><Relationship Id="rId3" Type="http://schemas.openxmlformats.org/officeDocument/2006/relationships/hyperlink" Target="https://podminky.urs.cz/item/CS_URS_2025_01/122151101" TargetMode="External" /><Relationship Id="rId4" Type="http://schemas.openxmlformats.org/officeDocument/2006/relationships/hyperlink" Target="https://podminky.urs.cz/item/CS_URS_2025_01/122251102" TargetMode="External" /><Relationship Id="rId5" Type="http://schemas.openxmlformats.org/officeDocument/2006/relationships/hyperlink" Target="https://podminky.urs.cz/item/CS_URS_2025_01/162201405" TargetMode="External" /><Relationship Id="rId6" Type="http://schemas.openxmlformats.org/officeDocument/2006/relationships/hyperlink" Target="https://podminky.urs.cz/item/CS_URS_2025_01/162201415" TargetMode="External" /><Relationship Id="rId7" Type="http://schemas.openxmlformats.org/officeDocument/2006/relationships/hyperlink" Target="https://podminky.urs.cz/item/CS_URS_2025_01/162201421" TargetMode="External" /><Relationship Id="rId8" Type="http://schemas.openxmlformats.org/officeDocument/2006/relationships/hyperlink" Target="https://podminky.urs.cz/item/CS_URS_2025_01/162251102" TargetMode="External" /><Relationship Id="rId9" Type="http://schemas.openxmlformats.org/officeDocument/2006/relationships/hyperlink" Target="https://podminky.urs.cz/item/CS_URS_2025_01/162301941" TargetMode="External" /><Relationship Id="rId10" Type="http://schemas.openxmlformats.org/officeDocument/2006/relationships/hyperlink" Target="https://podminky.urs.cz/item/CS_URS_2025_01/162301961" TargetMode="External" /><Relationship Id="rId11" Type="http://schemas.openxmlformats.org/officeDocument/2006/relationships/hyperlink" Target="https://podminky.urs.cz/item/CS_URS_2025_01/162301971" TargetMode="External" /><Relationship Id="rId12" Type="http://schemas.openxmlformats.org/officeDocument/2006/relationships/hyperlink" Target="https://podminky.urs.cz/item/CS_URS_2025_01/162451106" TargetMode="External" /><Relationship Id="rId13" Type="http://schemas.openxmlformats.org/officeDocument/2006/relationships/hyperlink" Target="https://podminky.urs.cz/item/CS_URS_2025_01/162751117" TargetMode="External" /><Relationship Id="rId14" Type="http://schemas.openxmlformats.org/officeDocument/2006/relationships/hyperlink" Target="https://podminky.urs.cz/item/CS_URS_2025_01/167151101" TargetMode="External" /><Relationship Id="rId15" Type="http://schemas.openxmlformats.org/officeDocument/2006/relationships/hyperlink" Target="https://podminky.urs.cz/item/CS_URS_2025_01/171201231" TargetMode="External" /><Relationship Id="rId16" Type="http://schemas.openxmlformats.org/officeDocument/2006/relationships/hyperlink" Target="https://podminky.urs.cz/item/CS_URS_2025_01/171251101" TargetMode="External" /><Relationship Id="rId17" Type="http://schemas.openxmlformats.org/officeDocument/2006/relationships/hyperlink" Target="https://podminky.urs.cz/item/CS_URS_2025_01/181111111" TargetMode="External" /><Relationship Id="rId18" Type="http://schemas.openxmlformats.org/officeDocument/2006/relationships/hyperlink" Target="https://podminky.urs.cz/item/CS_URS_2025_01/181351003" TargetMode="External" /><Relationship Id="rId19" Type="http://schemas.openxmlformats.org/officeDocument/2006/relationships/hyperlink" Target="https://podminky.urs.cz/item/CS_URS_2025_01/181411131" TargetMode="External" /><Relationship Id="rId20" Type="http://schemas.openxmlformats.org/officeDocument/2006/relationships/hyperlink" Target="https://podminky.urs.cz/item/CS_URS_2025_01/181951112" TargetMode="External" /><Relationship Id="rId21" Type="http://schemas.openxmlformats.org/officeDocument/2006/relationships/hyperlink" Target="https://podminky.urs.cz/item/CS_URS_2025_01/183402121" TargetMode="External" /><Relationship Id="rId22" Type="http://schemas.openxmlformats.org/officeDocument/2006/relationships/hyperlink" Target="https://podminky.urs.cz/item/CS_URS_2025_01/184813511" TargetMode="External" /><Relationship Id="rId23" Type="http://schemas.openxmlformats.org/officeDocument/2006/relationships/hyperlink" Target="https://podminky.urs.cz/item/CS_URS_2025_01/185804312" TargetMode="External" /><Relationship Id="rId24" Type="http://schemas.openxmlformats.org/officeDocument/2006/relationships/hyperlink" Target="https://podminky.urs.cz/item/CS_URS_2025_01/564851111" TargetMode="External" /><Relationship Id="rId25" Type="http://schemas.openxmlformats.org/officeDocument/2006/relationships/hyperlink" Target="https://podminky.urs.cz/item/CS_URS_2025_01/564861012" TargetMode="External" /><Relationship Id="rId26" Type="http://schemas.openxmlformats.org/officeDocument/2006/relationships/hyperlink" Target="https://podminky.urs.cz/item/CS_URS_2025_01/564861113" TargetMode="External" /><Relationship Id="rId27" Type="http://schemas.openxmlformats.org/officeDocument/2006/relationships/hyperlink" Target="https://podminky.urs.cz/item/CS_URS_2025_01/564871012" TargetMode="External" /><Relationship Id="rId28" Type="http://schemas.openxmlformats.org/officeDocument/2006/relationships/hyperlink" Target="https://podminky.urs.cz/item/CS_URS_2025_01/565145121" TargetMode="External" /><Relationship Id="rId29" Type="http://schemas.openxmlformats.org/officeDocument/2006/relationships/hyperlink" Target="https://podminky.urs.cz/item/CS_URS_2025_01/573191111" TargetMode="External" /><Relationship Id="rId30" Type="http://schemas.openxmlformats.org/officeDocument/2006/relationships/hyperlink" Target="https://podminky.urs.cz/item/CS_URS_2025_01/573211108" TargetMode="External" /><Relationship Id="rId31" Type="http://schemas.openxmlformats.org/officeDocument/2006/relationships/hyperlink" Target="https://podminky.urs.cz/item/CS_URS_2025_01/577134121" TargetMode="External" /><Relationship Id="rId32" Type="http://schemas.openxmlformats.org/officeDocument/2006/relationships/hyperlink" Target="https://podminky.urs.cz/item/CS_URS_2025_01/581131316" TargetMode="External" /><Relationship Id="rId33" Type="http://schemas.openxmlformats.org/officeDocument/2006/relationships/hyperlink" Target="https://podminky.urs.cz/item/CS_URS_2025_01/596211110" TargetMode="External" /><Relationship Id="rId34" Type="http://schemas.openxmlformats.org/officeDocument/2006/relationships/hyperlink" Target="https://podminky.urs.cz/item/CS_URS_2025_01/596212211" TargetMode="External" /><Relationship Id="rId35" Type="http://schemas.openxmlformats.org/officeDocument/2006/relationships/hyperlink" Target="https://podminky.urs.cz/item/CS_URS_2025_01/899133211" TargetMode="External" /><Relationship Id="rId36" Type="http://schemas.openxmlformats.org/officeDocument/2006/relationships/hyperlink" Target="https://podminky.urs.cz/item/CS_URS_2025_01/912211131" TargetMode="External" /><Relationship Id="rId37" Type="http://schemas.openxmlformats.org/officeDocument/2006/relationships/hyperlink" Target="https://podminky.urs.cz/item/CS_URS_2025_01/914111111" TargetMode="External" /><Relationship Id="rId38" Type="http://schemas.openxmlformats.org/officeDocument/2006/relationships/hyperlink" Target="https://podminky.urs.cz/item/CS_URS_2025_01/914111112" TargetMode="External" /><Relationship Id="rId39" Type="http://schemas.openxmlformats.org/officeDocument/2006/relationships/hyperlink" Target="https://podminky.urs.cz/item/CS_URS_2025_01/914511112" TargetMode="External" /><Relationship Id="rId40" Type="http://schemas.openxmlformats.org/officeDocument/2006/relationships/hyperlink" Target="https://podminky.urs.cz/item/CS_URS_2025_01/915121121" TargetMode="External" /><Relationship Id="rId41" Type="http://schemas.openxmlformats.org/officeDocument/2006/relationships/hyperlink" Target="https://podminky.urs.cz/item/CS_URS_2025_01/915131111" TargetMode="External" /><Relationship Id="rId42" Type="http://schemas.openxmlformats.org/officeDocument/2006/relationships/hyperlink" Target="https://podminky.urs.cz/item/CS_URS_2025_01/915211111" TargetMode="External" /><Relationship Id="rId43" Type="http://schemas.openxmlformats.org/officeDocument/2006/relationships/hyperlink" Target="https://podminky.urs.cz/item/CS_URS_2025_01/915211115" TargetMode="External" /><Relationship Id="rId44" Type="http://schemas.openxmlformats.org/officeDocument/2006/relationships/hyperlink" Target="https://podminky.urs.cz/item/CS_URS_2025_01/915221121" TargetMode="External" /><Relationship Id="rId45" Type="http://schemas.openxmlformats.org/officeDocument/2006/relationships/hyperlink" Target="https://podminky.urs.cz/item/CS_URS_2025_01/915223111" TargetMode="External" /><Relationship Id="rId46" Type="http://schemas.openxmlformats.org/officeDocument/2006/relationships/hyperlink" Target="https://podminky.urs.cz/item/CS_URS_2025_01/915231111" TargetMode="External" /><Relationship Id="rId47" Type="http://schemas.openxmlformats.org/officeDocument/2006/relationships/hyperlink" Target="https://podminky.urs.cz/item/CS_URS_2025_01/915611111" TargetMode="External" /><Relationship Id="rId48" Type="http://schemas.openxmlformats.org/officeDocument/2006/relationships/hyperlink" Target="https://podminky.urs.cz/item/CS_URS_2025_01/915621111" TargetMode="External" /><Relationship Id="rId49" Type="http://schemas.openxmlformats.org/officeDocument/2006/relationships/hyperlink" Target="https://podminky.urs.cz/item/CS_URS_2025_01/916131213" TargetMode="External" /><Relationship Id="rId50" Type="http://schemas.openxmlformats.org/officeDocument/2006/relationships/hyperlink" Target="https://podminky.urs.cz/item/CS_URS_2025_01/916231213" TargetMode="External" /><Relationship Id="rId51" Type="http://schemas.openxmlformats.org/officeDocument/2006/relationships/hyperlink" Target="https://podminky.urs.cz/item/CS_URS_2025_01/916241113" TargetMode="External" /><Relationship Id="rId52" Type="http://schemas.openxmlformats.org/officeDocument/2006/relationships/hyperlink" Target="https://podminky.urs.cz/item/CS_URS_2025_01/916331112" TargetMode="External" /><Relationship Id="rId53" Type="http://schemas.openxmlformats.org/officeDocument/2006/relationships/hyperlink" Target="https://podminky.urs.cz/item/CS_URS_2025_01/919125111" TargetMode="External" /><Relationship Id="rId54" Type="http://schemas.openxmlformats.org/officeDocument/2006/relationships/hyperlink" Target="https://podminky.urs.cz/item/CS_URS_2025_01/919732211" TargetMode="External" /><Relationship Id="rId55" Type="http://schemas.openxmlformats.org/officeDocument/2006/relationships/hyperlink" Target="https://podminky.urs.cz/item/CS_URS_2025_01/919735112" TargetMode="External" /><Relationship Id="rId56" Type="http://schemas.openxmlformats.org/officeDocument/2006/relationships/hyperlink" Target="https://podminky.urs.cz/item/CS_URS_2025_01/919735113" TargetMode="External" /><Relationship Id="rId57" Type="http://schemas.openxmlformats.org/officeDocument/2006/relationships/hyperlink" Target="https://podminky.urs.cz/item/CS_URS_2025_01/919735124" TargetMode="External" /><Relationship Id="rId58" Type="http://schemas.openxmlformats.org/officeDocument/2006/relationships/hyperlink" Target="https://podminky.urs.cz/item/CS_URS_2025_01/939391015" TargetMode="External" /><Relationship Id="rId59" Type="http://schemas.openxmlformats.org/officeDocument/2006/relationships/hyperlink" Target="https://podminky.urs.cz/item/CS_URS_2025_01/966007223" TargetMode="External" /><Relationship Id="rId60" Type="http://schemas.openxmlformats.org/officeDocument/2006/relationships/hyperlink" Target="https://podminky.urs.cz/item/CS_URS_2025_01/979024443" TargetMode="External" /><Relationship Id="rId61" Type="http://schemas.openxmlformats.org/officeDocument/2006/relationships/hyperlink" Target="https://podminky.urs.cz/item/CS_URS_2025_01/979054451" TargetMode="External" /><Relationship Id="rId62" Type="http://schemas.openxmlformats.org/officeDocument/2006/relationships/hyperlink" Target="https://podminky.urs.cz/item/CS_URS_2025_01/113106123" TargetMode="External" /><Relationship Id="rId63" Type="http://schemas.openxmlformats.org/officeDocument/2006/relationships/hyperlink" Target="https://podminky.urs.cz/item/CS_URS_2025_01/113106171" TargetMode="External" /><Relationship Id="rId64" Type="http://schemas.openxmlformats.org/officeDocument/2006/relationships/hyperlink" Target="https://podminky.urs.cz/item/CS_URS_2025_01/113107122" TargetMode="External" /><Relationship Id="rId65" Type="http://schemas.openxmlformats.org/officeDocument/2006/relationships/hyperlink" Target="https://podminky.urs.cz/item/CS_URS_2025_01/113107142" TargetMode="External" /><Relationship Id="rId66" Type="http://schemas.openxmlformats.org/officeDocument/2006/relationships/hyperlink" Target="https://podminky.urs.cz/item/CS_URS_2025_01/113107232" TargetMode="External" /><Relationship Id="rId67" Type="http://schemas.openxmlformats.org/officeDocument/2006/relationships/hyperlink" Target="https://podminky.urs.cz/item/CS_URS_2025_01/113107330" TargetMode="External" /><Relationship Id="rId68" Type="http://schemas.openxmlformats.org/officeDocument/2006/relationships/hyperlink" Target="https://podminky.urs.cz/item/CS_URS_2025_01/113107342" TargetMode="External" /><Relationship Id="rId69" Type="http://schemas.openxmlformats.org/officeDocument/2006/relationships/hyperlink" Target="https://podminky.urs.cz/item/CS_URS_2025_01/113201112" TargetMode="External" /><Relationship Id="rId70" Type="http://schemas.openxmlformats.org/officeDocument/2006/relationships/hyperlink" Target="https://podminky.urs.cz/item/CS_URS_2025_01/113202111" TargetMode="External" /><Relationship Id="rId71" Type="http://schemas.openxmlformats.org/officeDocument/2006/relationships/hyperlink" Target="https://podminky.urs.cz/item/CS_URS_2025_01/113204111" TargetMode="External" /><Relationship Id="rId72" Type="http://schemas.openxmlformats.org/officeDocument/2006/relationships/hyperlink" Target="https://podminky.urs.cz/item/CS_URS_2025_01/966006132" TargetMode="External" /><Relationship Id="rId73" Type="http://schemas.openxmlformats.org/officeDocument/2006/relationships/hyperlink" Target="https://podminky.urs.cz/item/CS_URS_2025_01/966006211" TargetMode="External" /><Relationship Id="rId74" Type="http://schemas.openxmlformats.org/officeDocument/2006/relationships/hyperlink" Target="https://podminky.urs.cz/item/CS_URS_2025_01/961044111" TargetMode="External" /><Relationship Id="rId75" Type="http://schemas.openxmlformats.org/officeDocument/2006/relationships/hyperlink" Target="https://podminky.urs.cz/item/CS_URS_2025_01/997221551" TargetMode="External" /><Relationship Id="rId76" Type="http://schemas.openxmlformats.org/officeDocument/2006/relationships/hyperlink" Target="https://podminky.urs.cz/item/CS_URS_2025_01/997221559" TargetMode="External" /><Relationship Id="rId77" Type="http://schemas.openxmlformats.org/officeDocument/2006/relationships/hyperlink" Target="https://podminky.urs.cz/item/CS_URS_2025_01/997221561" TargetMode="External" /><Relationship Id="rId78" Type="http://schemas.openxmlformats.org/officeDocument/2006/relationships/hyperlink" Target="https://podminky.urs.cz/item/CS_URS_2025_01/997221569" TargetMode="External" /><Relationship Id="rId79" Type="http://schemas.openxmlformats.org/officeDocument/2006/relationships/hyperlink" Target="https://podminky.urs.cz/item/CS_URS_2025_01/997221861" TargetMode="External" /><Relationship Id="rId80" Type="http://schemas.openxmlformats.org/officeDocument/2006/relationships/hyperlink" Target="https://podminky.urs.cz/item/CS_URS_2025_01/997221873" TargetMode="External" /><Relationship Id="rId81" Type="http://schemas.openxmlformats.org/officeDocument/2006/relationships/hyperlink" Target="https://podminky.urs.cz/item/CS_URS_2025_01/997221875" TargetMode="External" /><Relationship Id="rId82" Type="http://schemas.openxmlformats.org/officeDocument/2006/relationships/hyperlink" Target="https://podminky.urs.cz/item/CS_URS_2025_01/998223011" TargetMode="External" /><Relationship Id="rId83" Type="http://schemas.openxmlformats.org/officeDocument/2006/relationships/drawing" Target="../drawings/drawing2.xml" /></Relationships>
</file>

<file path=xl/worksheets/_rels/sheet3.xml.rels>&#65279;<?xml version="1.0" encoding="utf-8"?><Relationships xmlns="http://schemas.openxmlformats.org/package/2006/relationships"><Relationship Id="rId1" Type="http://schemas.openxmlformats.org/officeDocument/2006/relationships/drawing" Target="../drawings/drawing3.xml" /></Relationships>
</file>

<file path=xl/worksheets/_rels/sheet4.xml.rels>&#65279;<?xml version="1.0" encoding="utf-8"?><Relationships xmlns="http://schemas.openxmlformats.org/package/2006/relationships"><Relationship Id="rId1" Type="http://schemas.openxmlformats.org/officeDocument/2006/relationships/hyperlink" Target="https://podminky.urs.cz/item/CS_URS_2025_01/012164000" TargetMode="External" /><Relationship Id="rId2" Type="http://schemas.openxmlformats.org/officeDocument/2006/relationships/hyperlink" Target="https://podminky.urs.cz/item/CS_URS_2025_01/012203000" TargetMode="External" /><Relationship Id="rId3" Type="http://schemas.openxmlformats.org/officeDocument/2006/relationships/hyperlink" Target="https://podminky.urs.cz/item/CS_URS_2025_01/012414000" TargetMode="External" /><Relationship Id="rId4" Type="http://schemas.openxmlformats.org/officeDocument/2006/relationships/hyperlink" Target="https://podminky.urs.cz/item/CS_URS_2025_01/012444000" TargetMode="External" /><Relationship Id="rId5" Type="http://schemas.openxmlformats.org/officeDocument/2006/relationships/hyperlink" Target="https://podminky.urs.cz/item/CS_URS_2025_01/030001000" TargetMode="External" /><Relationship Id="rId6" Type="http://schemas.openxmlformats.org/officeDocument/2006/relationships/hyperlink" Target="https://podminky.urs.cz/item/CS_URS_2025_01/034303000" TargetMode="External" /><Relationship Id="rId7" Type="http://schemas.openxmlformats.org/officeDocument/2006/relationships/hyperlink" Target="https://podminky.urs.cz/item/CS_URS_2025_01/043002000" TargetMode="External" /><Relationship Id="rId8" Type="http://schemas.openxmlformats.org/officeDocument/2006/relationships/hyperlink" Target="https://podminky.urs.cz/item/CS_URS_2025_01/043154000" TargetMode="External" /><Relationship Id="rId9" Type="http://schemas.openxmlformats.org/officeDocument/2006/relationships/hyperlink" Target="https://podminky.urs.cz/item/CS_URS_2025_01/044002000" TargetMode="External" /><Relationship Id="rId10" Type="http://schemas.openxmlformats.org/officeDocument/2006/relationships/hyperlink" Target="https://podminky.urs.cz/item/CS_URS_2025_01/065002000" TargetMode="External" /><Relationship Id="rId11" Type="http://schemas.openxmlformats.org/officeDocument/2006/relationships/drawing" Target="../drawings/drawing4.xml" /></Relationships>
</file>

<file path=xl/worksheets/_rels/sheet5.xml.rels>&#65279;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tabSelected="1" showGridLines="0" workbookViewId="0"/>
  </sheetViews>
  <cols>
    <col min="1" max="1" width="8.332031" style="1" customWidth="1"/>
    <col min="2" max="2" width="1.667969" style="1" customWidth="1"/>
    <col min="3" max="3" width="4.160156" style="1" customWidth="1"/>
    <col min="4" max="4" width="2.660156" style="1" customWidth="1"/>
    <col min="5" max="5" width="2.660156" style="1" customWidth="1"/>
    <col min="6" max="6" width="2.660156" style="1" customWidth="1"/>
    <col min="7" max="7" width="2.660156" style="1" customWidth="1"/>
    <col min="8" max="8" width="2.660156" style="1" customWidth="1"/>
    <col min="9" max="9" width="2.660156" style="1" customWidth="1"/>
    <col min="10" max="10" width="2.660156" style="1" customWidth="1"/>
    <col min="11" max="11" width="2.660156" style="1" customWidth="1"/>
    <col min="12" max="12" width="2.660156" style="1" customWidth="1"/>
    <col min="13" max="13" width="2.660156" style="1" customWidth="1"/>
    <col min="14" max="14" width="2.660156" style="1" customWidth="1"/>
    <col min="15" max="15" width="2.660156" style="1" customWidth="1"/>
    <col min="16" max="16" width="2.660156" style="1" customWidth="1"/>
    <col min="17" max="17" width="2.660156" style="1" customWidth="1"/>
    <col min="18" max="18" width="2.660156" style="1" customWidth="1"/>
    <col min="19" max="19" width="2.660156" style="1" customWidth="1"/>
    <col min="20" max="20" width="2.660156" style="1" customWidth="1"/>
    <col min="21" max="21" width="2.660156" style="1" customWidth="1"/>
    <col min="22" max="22" width="2.660156" style="1" customWidth="1"/>
    <col min="23" max="23" width="2.660156" style="1" customWidth="1"/>
    <col min="24" max="24" width="2.660156" style="1" customWidth="1"/>
    <col min="25" max="25" width="2.660156" style="1" customWidth="1"/>
    <col min="26" max="26" width="2.660156" style="1" customWidth="1"/>
    <col min="27" max="27" width="2.660156" style="1" customWidth="1"/>
    <col min="28" max="28" width="2.660156" style="1" customWidth="1"/>
    <col min="29" max="29" width="2.660156" style="1" customWidth="1"/>
    <col min="30" max="30" width="2.660156" style="1" customWidth="1"/>
    <col min="31" max="31" width="2.660156" style="1" customWidth="1"/>
    <col min="32" max="32" width="2.660156" style="1" customWidth="1"/>
    <col min="33" max="33" width="2.660156" style="1" customWidth="1"/>
    <col min="34" max="34" width="3.332031" style="1" customWidth="1"/>
    <col min="35" max="35" width="31.66016" style="1" customWidth="1"/>
    <col min="36" max="36" width="2.5" style="1" customWidth="1"/>
    <col min="37" max="37" width="2.5" style="1" customWidth="1"/>
    <col min="38" max="38" width="8.332031" style="1" customWidth="1"/>
    <col min="39" max="39" width="3.332031" style="1" customWidth="1"/>
    <col min="40" max="40" width="13.33203" style="1" customWidth="1"/>
    <col min="41" max="41" width="7.5" style="1" customWidth="1"/>
    <col min="42" max="42" width="4.160156" style="1" customWidth="1"/>
    <col min="43" max="43" width="15.66016" style="1" customWidth="1"/>
    <col min="44" max="44" width="13.66016" style="1" customWidth="1"/>
    <col min="45" max="45" width="25.83203" style="1" hidden="1" customWidth="1"/>
    <col min="46" max="46" width="25.83203" style="1" hidden="1" customWidth="1"/>
    <col min="47" max="47" width="25.83203" style="1" hidden="1" customWidth="1"/>
    <col min="48" max="48" width="21.66016" style="1" hidden="1" customWidth="1"/>
    <col min="49" max="49" width="21.66016" style="1" hidden="1" customWidth="1"/>
    <col min="50" max="50" width="25" style="1" hidden="1" customWidth="1"/>
    <col min="51" max="51" width="25" style="1" hidden="1" customWidth="1"/>
    <col min="52" max="52" width="21.66016" style="1" hidden="1" customWidth="1"/>
    <col min="53" max="53" width="19.16016" style="1" hidden="1" customWidth="1"/>
    <col min="54" max="54" width="25" style="1" hidden="1" customWidth="1"/>
    <col min="55" max="55" width="21.66016" style="1" hidden="1" customWidth="1"/>
    <col min="56" max="56" width="19.16016" style="1" hidden="1" customWidth="1"/>
    <col min="57" max="57" width="66.5" style="1" customWidth="1"/>
    <col min="71" max="71" width="9.332031" style="1" hidden="1"/>
    <col min="72" max="72" width="9.332031" style="1" hidden="1"/>
    <col min="73" max="73" width="9.332031" style="1" hidden="1"/>
    <col min="74" max="74" width="9.332031" style="1" hidden="1"/>
    <col min="75" max="75" width="9.332031" style="1" hidden="1"/>
    <col min="76" max="76" width="9.332031" style="1" hidden="1"/>
    <col min="77" max="77" width="9.332031" style="1" hidden="1"/>
    <col min="78" max="78" width="9.332031" style="1" hidden="1"/>
    <col min="79" max="79" width="9.332031" style="1" hidden="1"/>
    <col min="80" max="80" width="9.332031" style="1" hidden="1"/>
    <col min="81" max="81" width="9.332031" style="1" hidden="1"/>
    <col min="82" max="82" width="9.332031" style="1" hidden="1"/>
    <col min="83" max="83" width="9.332031" style="1" hidden="1"/>
    <col min="84" max="84" width="9.332031" style="1" hidden="1"/>
    <col min="85" max="85" width="9.332031" style="1" hidden="1"/>
    <col min="86" max="86" width="9.332031" style="1" hidden="1"/>
    <col min="87" max="87" width="9.332031" style="1" hidden="1"/>
    <col min="88" max="88" width="9.332031" style="1" hidden="1"/>
    <col min="89" max="89" width="9.332031" style="1" hidden="1"/>
    <col min="90" max="90" width="9.332031" style="1" hidden="1"/>
    <col min="91" max="91" width="9.332031" style="1" hidden="1"/>
  </cols>
  <sheetData>
    <row r="1">
      <c r="A1" s="18" t="s">
        <v>0</v>
      </c>
      <c r="AZ1" s="18" t="s">
        <v>1</v>
      </c>
      <c r="BA1" s="18" t="s">
        <v>2</v>
      </c>
      <c r="BB1" s="18" t="s">
        <v>3</v>
      </c>
      <c r="BT1" s="18" t="s">
        <v>4</v>
      </c>
      <c r="BU1" s="18" t="s">
        <v>4</v>
      </c>
      <c r="BV1" s="18" t="s">
        <v>5</v>
      </c>
    </row>
    <row r="2" s="1" customFormat="1" ht="36.96" customHeight="1"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S2" s="19" t="s">
        <v>6</v>
      </c>
      <c r="BT2" s="19" t="s">
        <v>7</v>
      </c>
    </row>
    <row r="3" s="1" customFormat="1" ht="6.96" customHeight="1">
      <c r="B3" s="20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  <c r="U3" s="21"/>
      <c r="V3" s="21"/>
      <c r="W3" s="21"/>
      <c r="X3" s="21"/>
      <c r="Y3" s="21"/>
      <c r="Z3" s="21"/>
      <c r="AA3" s="21"/>
      <c r="AB3" s="21"/>
      <c r="AC3" s="21"/>
      <c r="AD3" s="21"/>
      <c r="AE3" s="21"/>
      <c r="AF3" s="21"/>
      <c r="AG3" s="21"/>
      <c r="AH3" s="21"/>
      <c r="AI3" s="21"/>
      <c r="AJ3" s="21"/>
      <c r="AK3" s="21"/>
      <c r="AL3" s="21"/>
      <c r="AM3" s="21"/>
      <c r="AN3" s="21"/>
      <c r="AO3" s="21"/>
      <c r="AP3" s="21"/>
      <c r="AQ3" s="21"/>
      <c r="AR3" s="22"/>
      <c r="BS3" s="19" t="s">
        <v>6</v>
      </c>
      <c r="BT3" s="19" t="s">
        <v>8</v>
      </c>
    </row>
    <row r="4" s="1" customFormat="1" ht="24.96" customHeight="1">
      <c r="B4" s="23"/>
      <c r="C4" s="24"/>
      <c r="D4" s="25" t="s">
        <v>9</v>
      </c>
      <c r="E4" s="24"/>
      <c r="F4" s="24"/>
      <c r="G4" s="24"/>
      <c r="H4" s="24"/>
      <c r="I4" s="24"/>
      <c r="J4" s="24"/>
      <c r="K4" s="24"/>
      <c r="L4" s="24"/>
      <c r="M4" s="24"/>
      <c r="N4" s="24"/>
      <c r="O4" s="24"/>
      <c r="P4" s="24"/>
      <c r="Q4" s="24"/>
      <c r="R4" s="24"/>
      <c r="S4" s="24"/>
      <c r="T4" s="24"/>
      <c r="U4" s="24"/>
      <c r="V4" s="24"/>
      <c r="W4" s="24"/>
      <c r="X4" s="24"/>
      <c r="Y4" s="24"/>
      <c r="Z4" s="24"/>
      <c r="AA4" s="24"/>
      <c r="AB4" s="24"/>
      <c r="AC4" s="24"/>
      <c r="AD4" s="24"/>
      <c r="AE4" s="24"/>
      <c r="AF4" s="24"/>
      <c r="AG4" s="24"/>
      <c r="AH4" s="24"/>
      <c r="AI4" s="24"/>
      <c r="AJ4" s="24"/>
      <c r="AK4" s="24"/>
      <c r="AL4" s="24"/>
      <c r="AM4" s="24"/>
      <c r="AN4" s="24"/>
      <c r="AO4" s="24"/>
      <c r="AP4" s="24"/>
      <c r="AQ4" s="24"/>
      <c r="AR4" s="22"/>
      <c r="AS4" s="26" t="s">
        <v>10</v>
      </c>
      <c r="BE4" s="27" t="s">
        <v>11</v>
      </c>
      <c r="BS4" s="19" t="s">
        <v>12</v>
      </c>
    </row>
    <row r="5" s="1" customFormat="1" ht="12" customHeight="1">
      <c r="B5" s="23"/>
      <c r="C5" s="24"/>
      <c r="D5" s="28" t="s">
        <v>13</v>
      </c>
      <c r="E5" s="24"/>
      <c r="F5" s="24"/>
      <c r="G5" s="24"/>
      <c r="H5" s="24"/>
      <c r="I5" s="24"/>
      <c r="J5" s="24"/>
      <c r="K5" s="29" t="s">
        <v>14</v>
      </c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  <c r="AB5" s="24"/>
      <c r="AC5" s="24"/>
      <c r="AD5" s="24"/>
      <c r="AE5" s="24"/>
      <c r="AF5" s="24"/>
      <c r="AG5" s="24"/>
      <c r="AH5" s="24"/>
      <c r="AI5" s="24"/>
      <c r="AJ5" s="24"/>
      <c r="AK5" s="24"/>
      <c r="AL5" s="24"/>
      <c r="AM5" s="24"/>
      <c r="AN5" s="24"/>
      <c r="AO5" s="24"/>
      <c r="AP5" s="24"/>
      <c r="AQ5" s="24"/>
      <c r="AR5" s="22"/>
      <c r="BE5" s="30" t="s">
        <v>15</v>
      </c>
      <c r="BS5" s="19" t="s">
        <v>6</v>
      </c>
    </row>
    <row r="6" s="1" customFormat="1" ht="36.96" customHeight="1">
      <c r="B6" s="23"/>
      <c r="C6" s="24"/>
      <c r="D6" s="31" t="s">
        <v>16</v>
      </c>
      <c r="E6" s="24"/>
      <c r="F6" s="24"/>
      <c r="G6" s="24"/>
      <c r="H6" s="24"/>
      <c r="I6" s="24"/>
      <c r="J6" s="24"/>
      <c r="K6" s="32" t="s">
        <v>17</v>
      </c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4"/>
      <c r="AA6" s="24"/>
      <c r="AB6" s="24"/>
      <c r="AC6" s="24"/>
      <c r="AD6" s="24"/>
      <c r="AE6" s="24"/>
      <c r="AF6" s="24"/>
      <c r="AG6" s="24"/>
      <c r="AH6" s="24"/>
      <c r="AI6" s="24"/>
      <c r="AJ6" s="24"/>
      <c r="AK6" s="24"/>
      <c r="AL6" s="24"/>
      <c r="AM6" s="24"/>
      <c r="AN6" s="24"/>
      <c r="AO6" s="24"/>
      <c r="AP6" s="24"/>
      <c r="AQ6" s="24"/>
      <c r="AR6" s="22"/>
      <c r="BE6" s="33"/>
      <c r="BS6" s="19" t="s">
        <v>6</v>
      </c>
    </row>
    <row r="7" s="1" customFormat="1" ht="12" customHeight="1">
      <c r="B7" s="23"/>
      <c r="C7" s="24"/>
      <c r="D7" s="34" t="s">
        <v>18</v>
      </c>
      <c r="E7" s="24"/>
      <c r="F7" s="24"/>
      <c r="G7" s="24"/>
      <c r="H7" s="24"/>
      <c r="I7" s="24"/>
      <c r="J7" s="24"/>
      <c r="K7" s="29" t="s">
        <v>19</v>
      </c>
      <c r="L7" s="24"/>
      <c r="M7" s="24"/>
      <c r="N7" s="24"/>
      <c r="O7" s="24"/>
      <c r="P7" s="24"/>
      <c r="Q7" s="24"/>
      <c r="R7" s="24"/>
      <c r="S7" s="24"/>
      <c r="T7" s="24"/>
      <c r="U7" s="24"/>
      <c r="V7" s="24"/>
      <c r="W7" s="24"/>
      <c r="X7" s="24"/>
      <c r="Y7" s="24"/>
      <c r="Z7" s="24"/>
      <c r="AA7" s="24"/>
      <c r="AB7" s="24"/>
      <c r="AC7" s="24"/>
      <c r="AD7" s="24"/>
      <c r="AE7" s="24"/>
      <c r="AF7" s="24"/>
      <c r="AG7" s="24"/>
      <c r="AH7" s="24"/>
      <c r="AI7" s="24"/>
      <c r="AJ7" s="24"/>
      <c r="AK7" s="34" t="s">
        <v>20</v>
      </c>
      <c r="AL7" s="24"/>
      <c r="AM7" s="24"/>
      <c r="AN7" s="29" t="s">
        <v>21</v>
      </c>
      <c r="AO7" s="24"/>
      <c r="AP7" s="24"/>
      <c r="AQ7" s="24"/>
      <c r="AR7" s="22"/>
      <c r="BE7" s="33"/>
      <c r="BS7" s="19" t="s">
        <v>6</v>
      </c>
    </row>
    <row r="8" s="1" customFormat="1" ht="12" customHeight="1">
      <c r="B8" s="23"/>
      <c r="C8" s="24"/>
      <c r="D8" s="34" t="s">
        <v>22</v>
      </c>
      <c r="E8" s="24"/>
      <c r="F8" s="24"/>
      <c r="G8" s="24"/>
      <c r="H8" s="24"/>
      <c r="I8" s="24"/>
      <c r="J8" s="24"/>
      <c r="K8" s="29" t="s">
        <v>23</v>
      </c>
      <c r="L8" s="24"/>
      <c r="M8" s="24"/>
      <c r="N8" s="24"/>
      <c r="O8" s="24"/>
      <c r="P8" s="24"/>
      <c r="Q8" s="24"/>
      <c r="R8" s="24"/>
      <c r="S8" s="24"/>
      <c r="T8" s="24"/>
      <c r="U8" s="24"/>
      <c r="V8" s="24"/>
      <c r="W8" s="24"/>
      <c r="X8" s="24"/>
      <c r="Y8" s="24"/>
      <c r="Z8" s="24"/>
      <c r="AA8" s="24"/>
      <c r="AB8" s="24"/>
      <c r="AC8" s="24"/>
      <c r="AD8" s="24"/>
      <c r="AE8" s="24"/>
      <c r="AF8" s="24"/>
      <c r="AG8" s="24"/>
      <c r="AH8" s="24"/>
      <c r="AI8" s="24"/>
      <c r="AJ8" s="24"/>
      <c r="AK8" s="34" t="s">
        <v>24</v>
      </c>
      <c r="AL8" s="24"/>
      <c r="AM8" s="24"/>
      <c r="AN8" s="35" t="s">
        <v>25</v>
      </c>
      <c r="AO8" s="24"/>
      <c r="AP8" s="24"/>
      <c r="AQ8" s="24"/>
      <c r="AR8" s="22"/>
      <c r="BE8" s="33"/>
      <c r="BS8" s="19" t="s">
        <v>6</v>
      </c>
    </row>
    <row r="9" s="1" customFormat="1" ht="14.4" customHeight="1">
      <c r="B9" s="23"/>
      <c r="C9" s="24"/>
      <c r="D9" s="24"/>
      <c r="E9" s="24"/>
      <c r="F9" s="24"/>
      <c r="G9" s="24"/>
      <c r="H9" s="24"/>
      <c r="I9" s="24"/>
      <c r="J9" s="24"/>
      <c r="K9" s="24"/>
      <c r="L9" s="24"/>
      <c r="M9" s="24"/>
      <c r="N9" s="24"/>
      <c r="O9" s="24"/>
      <c r="P9" s="24"/>
      <c r="Q9" s="24"/>
      <c r="R9" s="24"/>
      <c r="S9" s="24"/>
      <c r="T9" s="24"/>
      <c r="U9" s="24"/>
      <c r="V9" s="24"/>
      <c r="W9" s="24"/>
      <c r="X9" s="24"/>
      <c r="Y9" s="24"/>
      <c r="Z9" s="24"/>
      <c r="AA9" s="24"/>
      <c r="AB9" s="24"/>
      <c r="AC9" s="24"/>
      <c r="AD9" s="24"/>
      <c r="AE9" s="24"/>
      <c r="AF9" s="24"/>
      <c r="AG9" s="24"/>
      <c r="AH9" s="24"/>
      <c r="AI9" s="24"/>
      <c r="AJ9" s="24"/>
      <c r="AK9" s="24"/>
      <c r="AL9" s="24"/>
      <c r="AM9" s="24"/>
      <c r="AN9" s="24"/>
      <c r="AO9" s="24"/>
      <c r="AP9" s="24"/>
      <c r="AQ9" s="24"/>
      <c r="AR9" s="22"/>
      <c r="BE9" s="33"/>
      <c r="BS9" s="19" t="s">
        <v>6</v>
      </c>
    </row>
    <row r="10" s="1" customFormat="1" ht="12" customHeight="1">
      <c r="B10" s="23"/>
      <c r="C10" s="24"/>
      <c r="D10" s="34" t="s">
        <v>26</v>
      </c>
      <c r="E10" s="24"/>
      <c r="F10" s="24"/>
      <c r="G10" s="24"/>
      <c r="H10" s="24"/>
      <c r="I10" s="24"/>
      <c r="J10" s="24"/>
      <c r="K10" s="24"/>
      <c r="L10" s="24"/>
      <c r="M10" s="24"/>
      <c r="N10" s="24"/>
      <c r="O10" s="24"/>
      <c r="P10" s="24"/>
      <c r="Q10" s="24"/>
      <c r="R10" s="24"/>
      <c r="S10" s="24"/>
      <c r="T10" s="24"/>
      <c r="U10" s="24"/>
      <c r="V10" s="24"/>
      <c r="W10" s="24"/>
      <c r="X10" s="24"/>
      <c r="Y10" s="24"/>
      <c r="Z10" s="24"/>
      <c r="AA10" s="24"/>
      <c r="AB10" s="24"/>
      <c r="AC10" s="24"/>
      <c r="AD10" s="24"/>
      <c r="AE10" s="24"/>
      <c r="AF10" s="24"/>
      <c r="AG10" s="24"/>
      <c r="AH10" s="24"/>
      <c r="AI10" s="24"/>
      <c r="AJ10" s="24"/>
      <c r="AK10" s="34" t="s">
        <v>27</v>
      </c>
      <c r="AL10" s="24"/>
      <c r="AM10" s="24"/>
      <c r="AN10" s="29" t="s">
        <v>28</v>
      </c>
      <c r="AO10" s="24"/>
      <c r="AP10" s="24"/>
      <c r="AQ10" s="24"/>
      <c r="AR10" s="22"/>
      <c r="BE10" s="33"/>
      <c r="BS10" s="19" t="s">
        <v>6</v>
      </c>
    </row>
    <row r="11" s="1" customFormat="1" ht="18.48" customHeight="1">
      <c r="B11" s="23"/>
      <c r="C11" s="24"/>
      <c r="D11" s="24"/>
      <c r="E11" s="29" t="s">
        <v>29</v>
      </c>
      <c r="F11" s="24"/>
      <c r="G11" s="24"/>
      <c r="H11" s="24"/>
      <c r="I11" s="24"/>
      <c r="J11" s="24"/>
      <c r="K11" s="24"/>
      <c r="L11" s="24"/>
      <c r="M11" s="24"/>
      <c r="N11" s="24"/>
      <c r="O11" s="24"/>
      <c r="P11" s="24"/>
      <c r="Q11" s="24"/>
      <c r="R11" s="24"/>
      <c r="S11" s="24"/>
      <c r="T11" s="24"/>
      <c r="U11" s="24"/>
      <c r="V11" s="24"/>
      <c r="W11" s="24"/>
      <c r="X11" s="24"/>
      <c r="Y11" s="24"/>
      <c r="Z11" s="24"/>
      <c r="AA11" s="24"/>
      <c r="AB11" s="24"/>
      <c r="AC11" s="24"/>
      <c r="AD11" s="24"/>
      <c r="AE11" s="24"/>
      <c r="AF11" s="24"/>
      <c r="AG11" s="24"/>
      <c r="AH11" s="24"/>
      <c r="AI11" s="24"/>
      <c r="AJ11" s="24"/>
      <c r="AK11" s="34" t="s">
        <v>30</v>
      </c>
      <c r="AL11" s="24"/>
      <c r="AM11" s="24"/>
      <c r="AN11" s="29" t="s">
        <v>28</v>
      </c>
      <c r="AO11" s="24"/>
      <c r="AP11" s="24"/>
      <c r="AQ11" s="24"/>
      <c r="AR11" s="22"/>
      <c r="BE11" s="33"/>
      <c r="BS11" s="19" t="s">
        <v>6</v>
      </c>
    </row>
    <row r="12" s="1" customFormat="1" ht="6.96" customHeight="1">
      <c r="B12" s="23"/>
      <c r="C12" s="24"/>
      <c r="D12" s="24"/>
      <c r="E12" s="24"/>
      <c r="F12" s="24"/>
      <c r="G12" s="24"/>
      <c r="H12" s="24"/>
      <c r="I12" s="24"/>
      <c r="J12" s="24"/>
      <c r="K12" s="24"/>
      <c r="L12" s="24"/>
      <c r="M12" s="24"/>
      <c r="N12" s="24"/>
      <c r="O12" s="24"/>
      <c r="P12" s="24"/>
      <c r="Q12" s="24"/>
      <c r="R12" s="24"/>
      <c r="S12" s="24"/>
      <c r="T12" s="24"/>
      <c r="U12" s="24"/>
      <c r="V12" s="24"/>
      <c r="W12" s="24"/>
      <c r="X12" s="24"/>
      <c r="Y12" s="24"/>
      <c r="Z12" s="24"/>
      <c r="AA12" s="24"/>
      <c r="AB12" s="24"/>
      <c r="AC12" s="24"/>
      <c r="AD12" s="24"/>
      <c r="AE12" s="24"/>
      <c r="AF12" s="24"/>
      <c r="AG12" s="24"/>
      <c r="AH12" s="24"/>
      <c r="AI12" s="24"/>
      <c r="AJ12" s="24"/>
      <c r="AK12" s="24"/>
      <c r="AL12" s="24"/>
      <c r="AM12" s="24"/>
      <c r="AN12" s="24"/>
      <c r="AO12" s="24"/>
      <c r="AP12" s="24"/>
      <c r="AQ12" s="24"/>
      <c r="AR12" s="22"/>
      <c r="BE12" s="33"/>
      <c r="BS12" s="19" t="s">
        <v>6</v>
      </c>
    </row>
    <row r="13" s="1" customFormat="1" ht="12" customHeight="1">
      <c r="B13" s="23"/>
      <c r="C13" s="24"/>
      <c r="D13" s="34" t="s">
        <v>31</v>
      </c>
      <c r="E13" s="24"/>
      <c r="F13" s="24"/>
      <c r="G13" s="24"/>
      <c r="H13" s="24"/>
      <c r="I13" s="24"/>
      <c r="J13" s="24"/>
      <c r="K13" s="24"/>
      <c r="L13" s="24"/>
      <c r="M13" s="24"/>
      <c r="N13" s="24"/>
      <c r="O13" s="24"/>
      <c r="P13" s="24"/>
      <c r="Q13" s="24"/>
      <c r="R13" s="24"/>
      <c r="S13" s="24"/>
      <c r="T13" s="24"/>
      <c r="U13" s="24"/>
      <c r="V13" s="24"/>
      <c r="W13" s="24"/>
      <c r="X13" s="24"/>
      <c r="Y13" s="24"/>
      <c r="Z13" s="24"/>
      <c r="AA13" s="24"/>
      <c r="AB13" s="24"/>
      <c r="AC13" s="24"/>
      <c r="AD13" s="24"/>
      <c r="AE13" s="24"/>
      <c r="AF13" s="24"/>
      <c r="AG13" s="24"/>
      <c r="AH13" s="24"/>
      <c r="AI13" s="24"/>
      <c r="AJ13" s="24"/>
      <c r="AK13" s="34" t="s">
        <v>27</v>
      </c>
      <c r="AL13" s="24"/>
      <c r="AM13" s="24"/>
      <c r="AN13" s="36" t="s">
        <v>32</v>
      </c>
      <c r="AO13" s="24"/>
      <c r="AP13" s="24"/>
      <c r="AQ13" s="24"/>
      <c r="AR13" s="22"/>
      <c r="BE13" s="33"/>
      <c r="BS13" s="19" t="s">
        <v>6</v>
      </c>
    </row>
    <row r="14">
      <c r="B14" s="23"/>
      <c r="C14" s="24"/>
      <c r="D14" s="24"/>
      <c r="E14" s="36" t="s">
        <v>32</v>
      </c>
      <c r="F14" s="37"/>
      <c r="G14" s="37"/>
      <c r="H14" s="37"/>
      <c r="I14" s="37"/>
      <c r="J14" s="37"/>
      <c r="K14" s="37"/>
      <c r="L14" s="37"/>
      <c r="M14" s="37"/>
      <c r="N14" s="37"/>
      <c r="O14" s="37"/>
      <c r="P14" s="37"/>
      <c r="Q14" s="37"/>
      <c r="R14" s="37"/>
      <c r="S14" s="37"/>
      <c r="T14" s="37"/>
      <c r="U14" s="37"/>
      <c r="V14" s="37"/>
      <c r="W14" s="37"/>
      <c r="X14" s="37"/>
      <c r="Y14" s="37"/>
      <c r="Z14" s="37"/>
      <c r="AA14" s="37"/>
      <c r="AB14" s="37"/>
      <c r="AC14" s="37"/>
      <c r="AD14" s="37"/>
      <c r="AE14" s="37"/>
      <c r="AF14" s="37"/>
      <c r="AG14" s="37"/>
      <c r="AH14" s="37"/>
      <c r="AI14" s="37"/>
      <c r="AJ14" s="37"/>
      <c r="AK14" s="34" t="s">
        <v>30</v>
      </c>
      <c r="AL14" s="24"/>
      <c r="AM14" s="24"/>
      <c r="AN14" s="36" t="s">
        <v>32</v>
      </c>
      <c r="AO14" s="24"/>
      <c r="AP14" s="24"/>
      <c r="AQ14" s="24"/>
      <c r="AR14" s="22"/>
      <c r="BE14" s="33"/>
      <c r="BS14" s="19" t="s">
        <v>6</v>
      </c>
    </row>
    <row r="15" s="1" customFormat="1" ht="6.96" customHeight="1">
      <c r="B15" s="23"/>
      <c r="C15" s="24"/>
      <c r="D15" s="24"/>
      <c r="E15" s="24"/>
      <c r="F15" s="24"/>
      <c r="G15" s="24"/>
      <c r="H15" s="24"/>
      <c r="I15" s="24"/>
      <c r="J15" s="24"/>
      <c r="K15" s="24"/>
      <c r="L15" s="24"/>
      <c r="M15" s="24"/>
      <c r="N15" s="24"/>
      <c r="O15" s="24"/>
      <c r="P15" s="24"/>
      <c r="Q15" s="24"/>
      <c r="R15" s="24"/>
      <c r="S15" s="24"/>
      <c r="T15" s="24"/>
      <c r="U15" s="24"/>
      <c r="V15" s="24"/>
      <c r="W15" s="24"/>
      <c r="X15" s="24"/>
      <c r="Y15" s="24"/>
      <c r="Z15" s="24"/>
      <c r="AA15" s="24"/>
      <c r="AB15" s="24"/>
      <c r="AC15" s="24"/>
      <c r="AD15" s="24"/>
      <c r="AE15" s="24"/>
      <c r="AF15" s="24"/>
      <c r="AG15" s="24"/>
      <c r="AH15" s="24"/>
      <c r="AI15" s="24"/>
      <c r="AJ15" s="24"/>
      <c r="AK15" s="24"/>
      <c r="AL15" s="24"/>
      <c r="AM15" s="24"/>
      <c r="AN15" s="24"/>
      <c r="AO15" s="24"/>
      <c r="AP15" s="24"/>
      <c r="AQ15" s="24"/>
      <c r="AR15" s="22"/>
      <c r="BE15" s="33"/>
      <c r="BS15" s="19" t="s">
        <v>4</v>
      </c>
    </row>
    <row r="16" s="1" customFormat="1" ht="12" customHeight="1">
      <c r="B16" s="23"/>
      <c r="C16" s="24"/>
      <c r="D16" s="34" t="s">
        <v>33</v>
      </c>
      <c r="E16" s="24"/>
      <c r="F16" s="24"/>
      <c r="G16" s="24"/>
      <c r="H16" s="24"/>
      <c r="I16" s="24"/>
      <c r="J16" s="24"/>
      <c r="K16" s="24"/>
      <c r="L16" s="24"/>
      <c r="M16" s="24"/>
      <c r="N16" s="24"/>
      <c r="O16" s="24"/>
      <c r="P16" s="24"/>
      <c r="Q16" s="24"/>
      <c r="R16" s="24"/>
      <c r="S16" s="24"/>
      <c r="T16" s="24"/>
      <c r="U16" s="24"/>
      <c r="V16" s="24"/>
      <c r="W16" s="24"/>
      <c r="X16" s="24"/>
      <c r="Y16" s="24"/>
      <c r="Z16" s="24"/>
      <c r="AA16" s="24"/>
      <c r="AB16" s="24"/>
      <c r="AC16" s="24"/>
      <c r="AD16" s="24"/>
      <c r="AE16" s="24"/>
      <c r="AF16" s="24"/>
      <c r="AG16" s="24"/>
      <c r="AH16" s="24"/>
      <c r="AI16" s="24"/>
      <c r="AJ16" s="24"/>
      <c r="AK16" s="34" t="s">
        <v>27</v>
      </c>
      <c r="AL16" s="24"/>
      <c r="AM16" s="24"/>
      <c r="AN16" s="29" t="s">
        <v>28</v>
      </c>
      <c r="AO16" s="24"/>
      <c r="AP16" s="24"/>
      <c r="AQ16" s="24"/>
      <c r="AR16" s="22"/>
      <c r="BE16" s="33"/>
      <c r="BS16" s="19" t="s">
        <v>4</v>
      </c>
    </row>
    <row r="17" s="1" customFormat="1" ht="18.48" customHeight="1">
      <c r="B17" s="23"/>
      <c r="C17" s="24"/>
      <c r="D17" s="24"/>
      <c r="E17" s="29" t="s">
        <v>34</v>
      </c>
      <c r="F17" s="24"/>
      <c r="G17" s="24"/>
      <c r="H17" s="24"/>
      <c r="I17" s="24"/>
      <c r="J17" s="24"/>
      <c r="K17" s="24"/>
      <c r="L17" s="24"/>
      <c r="M17" s="24"/>
      <c r="N17" s="24"/>
      <c r="O17" s="24"/>
      <c r="P17" s="24"/>
      <c r="Q17" s="24"/>
      <c r="R17" s="24"/>
      <c r="S17" s="24"/>
      <c r="T17" s="24"/>
      <c r="U17" s="24"/>
      <c r="V17" s="24"/>
      <c r="W17" s="24"/>
      <c r="X17" s="24"/>
      <c r="Y17" s="24"/>
      <c r="Z17" s="24"/>
      <c r="AA17" s="24"/>
      <c r="AB17" s="24"/>
      <c r="AC17" s="24"/>
      <c r="AD17" s="24"/>
      <c r="AE17" s="24"/>
      <c r="AF17" s="24"/>
      <c r="AG17" s="24"/>
      <c r="AH17" s="24"/>
      <c r="AI17" s="24"/>
      <c r="AJ17" s="24"/>
      <c r="AK17" s="34" t="s">
        <v>30</v>
      </c>
      <c r="AL17" s="24"/>
      <c r="AM17" s="24"/>
      <c r="AN17" s="29" t="s">
        <v>28</v>
      </c>
      <c r="AO17" s="24"/>
      <c r="AP17" s="24"/>
      <c r="AQ17" s="24"/>
      <c r="AR17" s="22"/>
      <c r="BE17" s="33"/>
      <c r="BS17" s="19" t="s">
        <v>35</v>
      </c>
    </row>
    <row r="18" s="1" customFormat="1" ht="6.96" customHeight="1">
      <c r="B18" s="23"/>
      <c r="C18" s="24"/>
      <c r="D18" s="24"/>
      <c r="E18" s="24"/>
      <c r="F18" s="24"/>
      <c r="G18" s="24"/>
      <c r="H18" s="24"/>
      <c r="I18" s="24"/>
      <c r="J18" s="24"/>
      <c r="K18" s="24"/>
      <c r="L18" s="24"/>
      <c r="M18" s="24"/>
      <c r="N18" s="24"/>
      <c r="O18" s="24"/>
      <c r="P18" s="24"/>
      <c r="Q18" s="24"/>
      <c r="R18" s="24"/>
      <c r="S18" s="24"/>
      <c r="T18" s="24"/>
      <c r="U18" s="24"/>
      <c r="V18" s="24"/>
      <c r="W18" s="24"/>
      <c r="X18" s="24"/>
      <c r="Y18" s="24"/>
      <c r="Z18" s="24"/>
      <c r="AA18" s="24"/>
      <c r="AB18" s="24"/>
      <c r="AC18" s="24"/>
      <c r="AD18" s="24"/>
      <c r="AE18" s="24"/>
      <c r="AF18" s="24"/>
      <c r="AG18" s="24"/>
      <c r="AH18" s="24"/>
      <c r="AI18" s="24"/>
      <c r="AJ18" s="24"/>
      <c r="AK18" s="24"/>
      <c r="AL18" s="24"/>
      <c r="AM18" s="24"/>
      <c r="AN18" s="24"/>
      <c r="AO18" s="24"/>
      <c r="AP18" s="24"/>
      <c r="AQ18" s="24"/>
      <c r="AR18" s="22"/>
      <c r="BE18" s="33"/>
      <c r="BS18" s="19" t="s">
        <v>6</v>
      </c>
    </row>
    <row r="19" s="1" customFormat="1" ht="12" customHeight="1">
      <c r="B19" s="23"/>
      <c r="C19" s="24"/>
      <c r="D19" s="34" t="s">
        <v>36</v>
      </c>
      <c r="E19" s="24"/>
      <c r="F19" s="24"/>
      <c r="G19" s="24"/>
      <c r="H19" s="24"/>
      <c r="I19" s="24"/>
      <c r="J19" s="24"/>
      <c r="K19" s="24"/>
      <c r="L19" s="24"/>
      <c r="M19" s="24"/>
      <c r="N19" s="24"/>
      <c r="O19" s="24"/>
      <c r="P19" s="24"/>
      <c r="Q19" s="24"/>
      <c r="R19" s="24"/>
      <c r="S19" s="24"/>
      <c r="T19" s="24"/>
      <c r="U19" s="24"/>
      <c r="V19" s="24"/>
      <c r="W19" s="24"/>
      <c r="X19" s="24"/>
      <c r="Y19" s="24"/>
      <c r="Z19" s="24"/>
      <c r="AA19" s="24"/>
      <c r="AB19" s="24"/>
      <c r="AC19" s="24"/>
      <c r="AD19" s="24"/>
      <c r="AE19" s="24"/>
      <c r="AF19" s="24"/>
      <c r="AG19" s="24"/>
      <c r="AH19" s="24"/>
      <c r="AI19" s="24"/>
      <c r="AJ19" s="24"/>
      <c r="AK19" s="34" t="s">
        <v>27</v>
      </c>
      <c r="AL19" s="24"/>
      <c r="AM19" s="24"/>
      <c r="AN19" s="29" t="s">
        <v>28</v>
      </c>
      <c r="AO19" s="24"/>
      <c r="AP19" s="24"/>
      <c r="AQ19" s="24"/>
      <c r="AR19" s="22"/>
      <c r="BE19" s="33"/>
      <c r="BS19" s="19" t="s">
        <v>6</v>
      </c>
    </row>
    <row r="20" s="1" customFormat="1" ht="18.48" customHeight="1">
      <c r="B20" s="23"/>
      <c r="C20" s="24"/>
      <c r="D20" s="24"/>
      <c r="E20" s="29" t="s">
        <v>29</v>
      </c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  <c r="AB20" s="24"/>
      <c r="AC20" s="24"/>
      <c r="AD20" s="24"/>
      <c r="AE20" s="24"/>
      <c r="AF20" s="24"/>
      <c r="AG20" s="24"/>
      <c r="AH20" s="24"/>
      <c r="AI20" s="24"/>
      <c r="AJ20" s="24"/>
      <c r="AK20" s="34" t="s">
        <v>30</v>
      </c>
      <c r="AL20" s="24"/>
      <c r="AM20" s="24"/>
      <c r="AN20" s="29" t="s">
        <v>28</v>
      </c>
      <c r="AO20" s="24"/>
      <c r="AP20" s="24"/>
      <c r="AQ20" s="24"/>
      <c r="AR20" s="22"/>
      <c r="BE20" s="33"/>
      <c r="BS20" s="19" t="s">
        <v>35</v>
      </c>
    </row>
    <row r="21" s="1" customFormat="1" ht="6.96" customHeight="1">
      <c r="B21" s="23"/>
      <c r="C21" s="24"/>
      <c r="D21" s="24"/>
      <c r="E21" s="24"/>
      <c r="F21" s="24"/>
      <c r="G21" s="24"/>
      <c r="H21" s="24"/>
      <c r="I21" s="24"/>
      <c r="J21" s="24"/>
      <c r="K21" s="24"/>
      <c r="L21" s="24"/>
      <c r="M21" s="24"/>
      <c r="N21" s="24"/>
      <c r="O21" s="24"/>
      <c r="P21" s="24"/>
      <c r="Q21" s="24"/>
      <c r="R21" s="24"/>
      <c r="S21" s="24"/>
      <c r="T21" s="24"/>
      <c r="U21" s="24"/>
      <c r="V21" s="24"/>
      <c r="W21" s="24"/>
      <c r="X21" s="24"/>
      <c r="Y21" s="24"/>
      <c r="Z21" s="24"/>
      <c r="AA21" s="24"/>
      <c r="AB21" s="24"/>
      <c r="AC21" s="24"/>
      <c r="AD21" s="24"/>
      <c r="AE21" s="24"/>
      <c r="AF21" s="24"/>
      <c r="AG21" s="24"/>
      <c r="AH21" s="24"/>
      <c r="AI21" s="24"/>
      <c r="AJ21" s="24"/>
      <c r="AK21" s="24"/>
      <c r="AL21" s="24"/>
      <c r="AM21" s="24"/>
      <c r="AN21" s="24"/>
      <c r="AO21" s="24"/>
      <c r="AP21" s="24"/>
      <c r="AQ21" s="24"/>
      <c r="AR21" s="22"/>
      <c r="BE21" s="33"/>
    </row>
    <row r="22" s="1" customFormat="1" ht="12" customHeight="1">
      <c r="B22" s="23"/>
      <c r="C22" s="24"/>
      <c r="D22" s="34" t="s">
        <v>37</v>
      </c>
      <c r="E22" s="24"/>
      <c r="F22" s="24"/>
      <c r="G22" s="24"/>
      <c r="H22" s="24"/>
      <c r="I22" s="24"/>
      <c r="J22" s="24"/>
      <c r="K22" s="24"/>
      <c r="L22" s="24"/>
      <c r="M22" s="24"/>
      <c r="N22" s="24"/>
      <c r="O22" s="24"/>
      <c r="P22" s="24"/>
      <c r="Q22" s="24"/>
      <c r="R22" s="24"/>
      <c r="S22" s="24"/>
      <c r="T22" s="24"/>
      <c r="U22" s="24"/>
      <c r="V22" s="24"/>
      <c r="W22" s="24"/>
      <c r="X22" s="24"/>
      <c r="Y22" s="24"/>
      <c r="Z22" s="24"/>
      <c r="AA22" s="24"/>
      <c r="AB22" s="24"/>
      <c r="AC22" s="24"/>
      <c r="AD22" s="24"/>
      <c r="AE22" s="24"/>
      <c r="AF22" s="24"/>
      <c r="AG22" s="24"/>
      <c r="AH22" s="24"/>
      <c r="AI22" s="24"/>
      <c r="AJ22" s="24"/>
      <c r="AK22" s="24"/>
      <c r="AL22" s="24"/>
      <c r="AM22" s="24"/>
      <c r="AN22" s="24"/>
      <c r="AO22" s="24"/>
      <c r="AP22" s="24"/>
      <c r="AQ22" s="24"/>
      <c r="AR22" s="22"/>
      <c r="BE22" s="33"/>
    </row>
    <row r="23" s="1" customFormat="1" ht="131.25" customHeight="1">
      <c r="B23" s="23"/>
      <c r="C23" s="24"/>
      <c r="D23" s="24"/>
      <c r="E23" s="38" t="s">
        <v>38</v>
      </c>
      <c r="F23" s="38"/>
      <c r="G23" s="38"/>
      <c r="H23" s="38"/>
      <c r="I23" s="38"/>
      <c r="J23" s="38"/>
      <c r="K23" s="38"/>
      <c r="L23" s="38"/>
      <c r="M23" s="38"/>
      <c r="N23" s="38"/>
      <c r="O23" s="38"/>
      <c r="P23" s="38"/>
      <c r="Q23" s="38"/>
      <c r="R23" s="38"/>
      <c r="S23" s="38"/>
      <c r="T23" s="38"/>
      <c r="U23" s="38"/>
      <c r="V23" s="38"/>
      <c r="W23" s="38"/>
      <c r="X23" s="38"/>
      <c r="Y23" s="38"/>
      <c r="Z23" s="38"/>
      <c r="AA23" s="38"/>
      <c r="AB23" s="38"/>
      <c r="AC23" s="38"/>
      <c r="AD23" s="38"/>
      <c r="AE23" s="38"/>
      <c r="AF23" s="38"/>
      <c r="AG23" s="38"/>
      <c r="AH23" s="38"/>
      <c r="AI23" s="38"/>
      <c r="AJ23" s="38"/>
      <c r="AK23" s="38"/>
      <c r="AL23" s="38"/>
      <c r="AM23" s="38"/>
      <c r="AN23" s="38"/>
      <c r="AO23" s="24"/>
      <c r="AP23" s="24"/>
      <c r="AQ23" s="24"/>
      <c r="AR23" s="22"/>
      <c r="BE23" s="33"/>
    </row>
    <row r="24" s="1" customFormat="1" ht="6.96" customHeight="1">
      <c r="B24" s="23"/>
      <c r="C24" s="24"/>
      <c r="D24" s="24"/>
      <c r="E24" s="24"/>
      <c r="F24" s="24"/>
      <c r="G24" s="24"/>
      <c r="H24" s="24"/>
      <c r="I24" s="24"/>
      <c r="J24" s="24"/>
      <c r="K24" s="24"/>
      <c r="L24" s="24"/>
      <c r="M24" s="24"/>
      <c r="N24" s="24"/>
      <c r="O24" s="24"/>
      <c r="P24" s="24"/>
      <c r="Q24" s="24"/>
      <c r="R24" s="24"/>
      <c r="S24" s="24"/>
      <c r="T24" s="24"/>
      <c r="U24" s="24"/>
      <c r="V24" s="24"/>
      <c r="W24" s="24"/>
      <c r="X24" s="24"/>
      <c r="Y24" s="24"/>
      <c r="Z24" s="24"/>
      <c r="AA24" s="24"/>
      <c r="AB24" s="24"/>
      <c r="AC24" s="24"/>
      <c r="AD24" s="24"/>
      <c r="AE24" s="24"/>
      <c r="AF24" s="24"/>
      <c r="AG24" s="24"/>
      <c r="AH24" s="24"/>
      <c r="AI24" s="24"/>
      <c r="AJ24" s="24"/>
      <c r="AK24" s="24"/>
      <c r="AL24" s="24"/>
      <c r="AM24" s="24"/>
      <c r="AN24" s="24"/>
      <c r="AO24" s="24"/>
      <c r="AP24" s="24"/>
      <c r="AQ24" s="24"/>
      <c r="AR24" s="22"/>
      <c r="BE24" s="33"/>
    </row>
    <row r="25" s="1" customFormat="1" ht="6.96" customHeight="1">
      <c r="B25" s="23"/>
      <c r="C25" s="24"/>
      <c r="D25" s="39"/>
      <c r="E25" s="39"/>
      <c r="F25" s="39"/>
      <c r="G25" s="39"/>
      <c r="H25" s="39"/>
      <c r="I25" s="39"/>
      <c r="J25" s="39"/>
      <c r="K25" s="39"/>
      <c r="L25" s="39"/>
      <c r="M25" s="39"/>
      <c r="N25" s="39"/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39"/>
      <c r="Z25" s="39"/>
      <c r="AA25" s="39"/>
      <c r="AB25" s="39"/>
      <c r="AC25" s="39"/>
      <c r="AD25" s="39"/>
      <c r="AE25" s="39"/>
      <c r="AF25" s="39"/>
      <c r="AG25" s="39"/>
      <c r="AH25" s="39"/>
      <c r="AI25" s="39"/>
      <c r="AJ25" s="39"/>
      <c r="AK25" s="39"/>
      <c r="AL25" s="39"/>
      <c r="AM25" s="39"/>
      <c r="AN25" s="39"/>
      <c r="AO25" s="39"/>
      <c r="AP25" s="24"/>
      <c r="AQ25" s="24"/>
      <c r="AR25" s="22"/>
      <c r="BE25" s="33"/>
    </row>
    <row r="26" s="2" customFormat="1" ht="25.92" customHeight="1">
      <c r="A26" s="40"/>
      <c r="B26" s="41"/>
      <c r="C26" s="42"/>
      <c r="D26" s="43" t="s">
        <v>39</v>
      </c>
      <c r="E26" s="44"/>
      <c r="F26" s="44"/>
      <c r="G26" s="44"/>
      <c r="H26" s="44"/>
      <c r="I26" s="44"/>
      <c r="J26" s="44"/>
      <c r="K26" s="44"/>
      <c r="L26" s="44"/>
      <c r="M26" s="44"/>
      <c r="N26" s="44"/>
      <c r="O26" s="44"/>
      <c r="P26" s="44"/>
      <c r="Q26" s="44"/>
      <c r="R26" s="44"/>
      <c r="S26" s="44"/>
      <c r="T26" s="44"/>
      <c r="U26" s="44"/>
      <c r="V26" s="44"/>
      <c r="W26" s="44"/>
      <c r="X26" s="44"/>
      <c r="Y26" s="44"/>
      <c r="Z26" s="44"/>
      <c r="AA26" s="44"/>
      <c r="AB26" s="44"/>
      <c r="AC26" s="44"/>
      <c r="AD26" s="44"/>
      <c r="AE26" s="44"/>
      <c r="AF26" s="44"/>
      <c r="AG26" s="44"/>
      <c r="AH26" s="44"/>
      <c r="AI26" s="44"/>
      <c r="AJ26" s="44"/>
      <c r="AK26" s="45">
        <f>ROUND(AG54,2)</f>
        <v>0</v>
      </c>
      <c r="AL26" s="44"/>
      <c r="AM26" s="44"/>
      <c r="AN26" s="44"/>
      <c r="AO26" s="44"/>
      <c r="AP26" s="42"/>
      <c r="AQ26" s="42"/>
      <c r="AR26" s="46"/>
      <c r="BE26" s="33"/>
    </row>
    <row r="27" s="2" customFormat="1" ht="6.96" customHeight="1">
      <c r="A27" s="40"/>
      <c r="B27" s="41"/>
      <c r="C27" s="42"/>
      <c r="D27" s="42"/>
      <c r="E27" s="42"/>
      <c r="F27" s="42"/>
      <c r="G27" s="42"/>
      <c r="H27" s="42"/>
      <c r="I27" s="42"/>
      <c r="J27" s="42"/>
      <c r="K27" s="42"/>
      <c r="L27" s="42"/>
      <c r="M27" s="42"/>
      <c r="N27" s="42"/>
      <c r="O27" s="42"/>
      <c r="P27" s="42"/>
      <c r="Q27" s="42"/>
      <c r="R27" s="42"/>
      <c r="S27" s="42"/>
      <c r="T27" s="42"/>
      <c r="U27" s="42"/>
      <c r="V27" s="42"/>
      <c r="W27" s="42"/>
      <c r="X27" s="42"/>
      <c r="Y27" s="42"/>
      <c r="Z27" s="42"/>
      <c r="AA27" s="42"/>
      <c r="AB27" s="42"/>
      <c r="AC27" s="42"/>
      <c r="AD27" s="42"/>
      <c r="AE27" s="42"/>
      <c r="AF27" s="42"/>
      <c r="AG27" s="42"/>
      <c r="AH27" s="42"/>
      <c r="AI27" s="42"/>
      <c r="AJ27" s="42"/>
      <c r="AK27" s="42"/>
      <c r="AL27" s="42"/>
      <c r="AM27" s="42"/>
      <c r="AN27" s="42"/>
      <c r="AO27" s="42"/>
      <c r="AP27" s="42"/>
      <c r="AQ27" s="42"/>
      <c r="AR27" s="46"/>
      <c r="BE27" s="33"/>
    </row>
    <row r="28" s="2" customFormat="1">
      <c r="A28" s="40"/>
      <c r="B28" s="41"/>
      <c r="C28" s="42"/>
      <c r="D28" s="42"/>
      <c r="E28" s="42"/>
      <c r="F28" s="42"/>
      <c r="G28" s="42"/>
      <c r="H28" s="42"/>
      <c r="I28" s="42"/>
      <c r="J28" s="42"/>
      <c r="K28" s="42"/>
      <c r="L28" s="47" t="s">
        <v>40</v>
      </c>
      <c r="M28" s="47"/>
      <c r="N28" s="47"/>
      <c r="O28" s="47"/>
      <c r="P28" s="47"/>
      <c r="Q28" s="42"/>
      <c r="R28" s="42"/>
      <c r="S28" s="42"/>
      <c r="T28" s="42"/>
      <c r="U28" s="42"/>
      <c r="V28" s="42"/>
      <c r="W28" s="47" t="s">
        <v>41</v>
      </c>
      <c r="X28" s="47"/>
      <c r="Y28" s="47"/>
      <c r="Z28" s="47"/>
      <c r="AA28" s="47"/>
      <c r="AB28" s="47"/>
      <c r="AC28" s="47"/>
      <c r="AD28" s="47"/>
      <c r="AE28" s="47"/>
      <c r="AF28" s="42"/>
      <c r="AG28" s="42"/>
      <c r="AH28" s="42"/>
      <c r="AI28" s="42"/>
      <c r="AJ28" s="42"/>
      <c r="AK28" s="47" t="s">
        <v>42</v>
      </c>
      <c r="AL28" s="47"/>
      <c r="AM28" s="47"/>
      <c r="AN28" s="47"/>
      <c r="AO28" s="47"/>
      <c r="AP28" s="42"/>
      <c r="AQ28" s="42"/>
      <c r="AR28" s="46"/>
      <c r="BE28" s="33"/>
    </row>
    <row r="29" s="3" customFormat="1" ht="14.4" customHeight="1">
      <c r="A29" s="3"/>
      <c r="B29" s="48"/>
      <c r="C29" s="49"/>
      <c r="D29" s="34" t="s">
        <v>43</v>
      </c>
      <c r="E29" s="49"/>
      <c r="F29" s="34" t="s">
        <v>44</v>
      </c>
      <c r="G29" s="49"/>
      <c r="H29" s="49"/>
      <c r="I29" s="49"/>
      <c r="J29" s="49"/>
      <c r="K29" s="49"/>
      <c r="L29" s="50">
        <v>0.20999999999999999</v>
      </c>
      <c r="M29" s="49"/>
      <c r="N29" s="49"/>
      <c r="O29" s="49"/>
      <c r="P29" s="49"/>
      <c r="Q29" s="49"/>
      <c r="R29" s="49"/>
      <c r="S29" s="49"/>
      <c r="T29" s="49"/>
      <c r="U29" s="49"/>
      <c r="V29" s="49"/>
      <c r="W29" s="51">
        <f>ROUND(AZ54, 2)</f>
        <v>0</v>
      </c>
      <c r="X29" s="49"/>
      <c r="Y29" s="49"/>
      <c r="Z29" s="49"/>
      <c r="AA29" s="49"/>
      <c r="AB29" s="49"/>
      <c r="AC29" s="49"/>
      <c r="AD29" s="49"/>
      <c r="AE29" s="49"/>
      <c r="AF29" s="49"/>
      <c r="AG29" s="49"/>
      <c r="AH29" s="49"/>
      <c r="AI29" s="49"/>
      <c r="AJ29" s="49"/>
      <c r="AK29" s="51">
        <f>ROUND(AV54, 2)</f>
        <v>0</v>
      </c>
      <c r="AL29" s="49"/>
      <c r="AM29" s="49"/>
      <c r="AN29" s="49"/>
      <c r="AO29" s="49"/>
      <c r="AP29" s="49"/>
      <c r="AQ29" s="49"/>
      <c r="AR29" s="52"/>
      <c r="BE29" s="53"/>
    </row>
    <row r="30" s="3" customFormat="1" ht="14.4" customHeight="1">
      <c r="A30" s="3"/>
      <c r="B30" s="48"/>
      <c r="C30" s="49"/>
      <c r="D30" s="49"/>
      <c r="E30" s="49"/>
      <c r="F30" s="34" t="s">
        <v>45</v>
      </c>
      <c r="G30" s="49"/>
      <c r="H30" s="49"/>
      <c r="I30" s="49"/>
      <c r="J30" s="49"/>
      <c r="K30" s="49"/>
      <c r="L30" s="50">
        <v>0.12</v>
      </c>
      <c r="M30" s="49"/>
      <c r="N30" s="49"/>
      <c r="O30" s="49"/>
      <c r="P30" s="49"/>
      <c r="Q30" s="49"/>
      <c r="R30" s="49"/>
      <c r="S30" s="49"/>
      <c r="T30" s="49"/>
      <c r="U30" s="49"/>
      <c r="V30" s="49"/>
      <c r="W30" s="51">
        <f>ROUND(BA54, 2)</f>
        <v>0</v>
      </c>
      <c r="X30" s="49"/>
      <c r="Y30" s="49"/>
      <c r="Z30" s="49"/>
      <c r="AA30" s="49"/>
      <c r="AB30" s="49"/>
      <c r="AC30" s="49"/>
      <c r="AD30" s="49"/>
      <c r="AE30" s="49"/>
      <c r="AF30" s="49"/>
      <c r="AG30" s="49"/>
      <c r="AH30" s="49"/>
      <c r="AI30" s="49"/>
      <c r="AJ30" s="49"/>
      <c r="AK30" s="51">
        <f>ROUND(AW54, 2)</f>
        <v>0</v>
      </c>
      <c r="AL30" s="49"/>
      <c r="AM30" s="49"/>
      <c r="AN30" s="49"/>
      <c r="AO30" s="49"/>
      <c r="AP30" s="49"/>
      <c r="AQ30" s="49"/>
      <c r="AR30" s="52"/>
      <c r="BE30" s="53"/>
    </row>
    <row r="31" hidden="1" s="3" customFormat="1" ht="14.4" customHeight="1">
      <c r="A31" s="3"/>
      <c r="B31" s="48"/>
      <c r="C31" s="49"/>
      <c r="D31" s="49"/>
      <c r="E31" s="49"/>
      <c r="F31" s="34" t="s">
        <v>46</v>
      </c>
      <c r="G31" s="49"/>
      <c r="H31" s="49"/>
      <c r="I31" s="49"/>
      <c r="J31" s="49"/>
      <c r="K31" s="49"/>
      <c r="L31" s="50">
        <v>0.20999999999999999</v>
      </c>
      <c r="M31" s="49"/>
      <c r="N31" s="49"/>
      <c r="O31" s="49"/>
      <c r="P31" s="49"/>
      <c r="Q31" s="49"/>
      <c r="R31" s="49"/>
      <c r="S31" s="49"/>
      <c r="T31" s="49"/>
      <c r="U31" s="49"/>
      <c r="V31" s="49"/>
      <c r="W31" s="51">
        <f>ROUND(BB54, 2)</f>
        <v>0</v>
      </c>
      <c r="X31" s="49"/>
      <c r="Y31" s="49"/>
      <c r="Z31" s="49"/>
      <c r="AA31" s="49"/>
      <c r="AB31" s="49"/>
      <c r="AC31" s="49"/>
      <c r="AD31" s="49"/>
      <c r="AE31" s="49"/>
      <c r="AF31" s="49"/>
      <c r="AG31" s="49"/>
      <c r="AH31" s="49"/>
      <c r="AI31" s="49"/>
      <c r="AJ31" s="49"/>
      <c r="AK31" s="51">
        <v>0</v>
      </c>
      <c r="AL31" s="49"/>
      <c r="AM31" s="49"/>
      <c r="AN31" s="49"/>
      <c r="AO31" s="49"/>
      <c r="AP31" s="49"/>
      <c r="AQ31" s="49"/>
      <c r="AR31" s="52"/>
      <c r="BE31" s="53"/>
    </row>
    <row r="32" hidden="1" s="3" customFormat="1" ht="14.4" customHeight="1">
      <c r="A32" s="3"/>
      <c r="B32" s="48"/>
      <c r="C32" s="49"/>
      <c r="D32" s="49"/>
      <c r="E32" s="49"/>
      <c r="F32" s="34" t="s">
        <v>47</v>
      </c>
      <c r="G32" s="49"/>
      <c r="H32" s="49"/>
      <c r="I32" s="49"/>
      <c r="J32" s="49"/>
      <c r="K32" s="49"/>
      <c r="L32" s="50">
        <v>0.12</v>
      </c>
      <c r="M32" s="49"/>
      <c r="N32" s="49"/>
      <c r="O32" s="49"/>
      <c r="P32" s="49"/>
      <c r="Q32" s="49"/>
      <c r="R32" s="49"/>
      <c r="S32" s="49"/>
      <c r="T32" s="49"/>
      <c r="U32" s="49"/>
      <c r="V32" s="49"/>
      <c r="W32" s="51">
        <f>ROUND(BC54, 2)</f>
        <v>0</v>
      </c>
      <c r="X32" s="49"/>
      <c r="Y32" s="49"/>
      <c r="Z32" s="49"/>
      <c r="AA32" s="49"/>
      <c r="AB32" s="49"/>
      <c r="AC32" s="49"/>
      <c r="AD32" s="49"/>
      <c r="AE32" s="49"/>
      <c r="AF32" s="49"/>
      <c r="AG32" s="49"/>
      <c r="AH32" s="49"/>
      <c r="AI32" s="49"/>
      <c r="AJ32" s="49"/>
      <c r="AK32" s="51">
        <v>0</v>
      </c>
      <c r="AL32" s="49"/>
      <c r="AM32" s="49"/>
      <c r="AN32" s="49"/>
      <c r="AO32" s="49"/>
      <c r="AP32" s="49"/>
      <c r="AQ32" s="49"/>
      <c r="AR32" s="52"/>
      <c r="BE32" s="53"/>
    </row>
    <row r="33" hidden="1" s="3" customFormat="1" ht="14.4" customHeight="1">
      <c r="A33" s="3"/>
      <c r="B33" s="48"/>
      <c r="C33" s="49"/>
      <c r="D33" s="49"/>
      <c r="E33" s="49"/>
      <c r="F33" s="34" t="s">
        <v>48</v>
      </c>
      <c r="G33" s="49"/>
      <c r="H33" s="49"/>
      <c r="I33" s="49"/>
      <c r="J33" s="49"/>
      <c r="K33" s="49"/>
      <c r="L33" s="50">
        <v>0</v>
      </c>
      <c r="M33" s="49"/>
      <c r="N33" s="49"/>
      <c r="O33" s="49"/>
      <c r="P33" s="49"/>
      <c r="Q33" s="49"/>
      <c r="R33" s="49"/>
      <c r="S33" s="49"/>
      <c r="T33" s="49"/>
      <c r="U33" s="49"/>
      <c r="V33" s="49"/>
      <c r="W33" s="51">
        <f>ROUND(BD54, 2)</f>
        <v>0</v>
      </c>
      <c r="X33" s="49"/>
      <c r="Y33" s="49"/>
      <c r="Z33" s="49"/>
      <c r="AA33" s="49"/>
      <c r="AB33" s="49"/>
      <c r="AC33" s="49"/>
      <c r="AD33" s="49"/>
      <c r="AE33" s="49"/>
      <c r="AF33" s="49"/>
      <c r="AG33" s="49"/>
      <c r="AH33" s="49"/>
      <c r="AI33" s="49"/>
      <c r="AJ33" s="49"/>
      <c r="AK33" s="51">
        <v>0</v>
      </c>
      <c r="AL33" s="49"/>
      <c r="AM33" s="49"/>
      <c r="AN33" s="49"/>
      <c r="AO33" s="49"/>
      <c r="AP33" s="49"/>
      <c r="AQ33" s="49"/>
      <c r="AR33" s="52"/>
      <c r="BE33" s="3"/>
    </row>
    <row r="34" s="2" customFormat="1" ht="6.96" customHeight="1">
      <c r="A34" s="40"/>
      <c r="B34" s="41"/>
      <c r="C34" s="42"/>
      <c r="D34" s="42"/>
      <c r="E34" s="42"/>
      <c r="F34" s="42"/>
      <c r="G34" s="42"/>
      <c r="H34" s="42"/>
      <c r="I34" s="42"/>
      <c r="J34" s="42"/>
      <c r="K34" s="42"/>
      <c r="L34" s="42"/>
      <c r="M34" s="42"/>
      <c r="N34" s="42"/>
      <c r="O34" s="42"/>
      <c r="P34" s="42"/>
      <c r="Q34" s="42"/>
      <c r="R34" s="42"/>
      <c r="S34" s="42"/>
      <c r="T34" s="42"/>
      <c r="U34" s="42"/>
      <c r="V34" s="42"/>
      <c r="W34" s="42"/>
      <c r="X34" s="42"/>
      <c r="Y34" s="42"/>
      <c r="Z34" s="42"/>
      <c r="AA34" s="42"/>
      <c r="AB34" s="42"/>
      <c r="AC34" s="42"/>
      <c r="AD34" s="42"/>
      <c r="AE34" s="42"/>
      <c r="AF34" s="42"/>
      <c r="AG34" s="42"/>
      <c r="AH34" s="42"/>
      <c r="AI34" s="42"/>
      <c r="AJ34" s="42"/>
      <c r="AK34" s="42"/>
      <c r="AL34" s="42"/>
      <c r="AM34" s="42"/>
      <c r="AN34" s="42"/>
      <c r="AO34" s="42"/>
      <c r="AP34" s="42"/>
      <c r="AQ34" s="42"/>
      <c r="AR34" s="46"/>
      <c r="BE34" s="40"/>
    </row>
    <row r="35" s="2" customFormat="1" ht="25.92" customHeight="1">
      <c r="A35" s="40"/>
      <c r="B35" s="41"/>
      <c r="C35" s="54"/>
      <c r="D35" s="55" t="s">
        <v>49</v>
      </c>
      <c r="E35" s="56"/>
      <c r="F35" s="56"/>
      <c r="G35" s="56"/>
      <c r="H35" s="56"/>
      <c r="I35" s="56"/>
      <c r="J35" s="56"/>
      <c r="K35" s="56"/>
      <c r="L35" s="56"/>
      <c r="M35" s="56"/>
      <c r="N35" s="56"/>
      <c r="O35" s="56"/>
      <c r="P35" s="56"/>
      <c r="Q35" s="56"/>
      <c r="R35" s="56"/>
      <c r="S35" s="56"/>
      <c r="T35" s="57" t="s">
        <v>50</v>
      </c>
      <c r="U35" s="56"/>
      <c r="V35" s="56"/>
      <c r="W35" s="56"/>
      <c r="X35" s="58" t="s">
        <v>51</v>
      </c>
      <c r="Y35" s="56"/>
      <c r="Z35" s="56"/>
      <c r="AA35" s="56"/>
      <c r="AB35" s="56"/>
      <c r="AC35" s="56"/>
      <c r="AD35" s="56"/>
      <c r="AE35" s="56"/>
      <c r="AF35" s="56"/>
      <c r="AG35" s="56"/>
      <c r="AH35" s="56"/>
      <c r="AI35" s="56"/>
      <c r="AJ35" s="56"/>
      <c r="AK35" s="59">
        <f>SUM(AK26:AK33)</f>
        <v>0</v>
      </c>
      <c r="AL35" s="56"/>
      <c r="AM35" s="56"/>
      <c r="AN35" s="56"/>
      <c r="AO35" s="60"/>
      <c r="AP35" s="54"/>
      <c r="AQ35" s="54"/>
      <c r="AR35" s="46"/>
      <c r="BE35" s="40"/>
    </row>
    <row r="36" s="2" customFormat="1" ht="6.96" customHeight="1">
      <c r="A36" s="40"/>
      <c r="B36" s="41"/>
      <c r="C36" s="42"/>
      <c r="D36" s="42"/>
      <c r="E36" s="42"/>
      <c r="F36" s="42"/>
      <c r="G36" s="42"/>
      <c r="H36" s="42"/>
      <c r="I36" s="42"/>
      <c r="J36" s="42"/>
      <c r="K36" s="42"/>
      <c r="L36" s="42"/>
      <c r="M36" s="42"/>
      <c r="N36" s="42"/>
      <c r="O36" s="42"/>
      <c r="P36" s="42"/>
      <c r="Q36" s="42"/>
      <c r="R36" s="42"/>
      <c r="S36" s="42"/>
      <c r="T36" s="42"/>
      <c r="U36" s="42"/>
      <c r="V36" s="42"/>
      <c r="W36" s="42"/>
      <c r="X36" s="42"/>
      <c r="Y36" s="42"/>
      <c r="Z36" s="42"/>
      <c r="AA36" s="42"/>
      <c r="AB36" s="42"/>
      <c r="AC36" s="42"/>
      <c r="AD36" s="42"/>
      <c r="AE36" s="42"/>
      <c r="AF36" s="42"/>
      <c r="AG36" s="42"/>
      <c r="AH36" s="42"/>
      <c r="AI36" s="42"/>
      <c r="AJ36" s="42"/>
      <c r="AK36" s="42"/>
      <c r="AL36" s="42"/>
      <c r="AM36" s="42"/>
      <c r="AN36" s="42"/>
      <c r="AO36" s="42"/>
      <c r="AP36" s="42"/>
      <c r="AQ36" s="42"/>
      <c r="AR36" s="46"/>
      <c r="BE36" s="40"/>
    </row>
    <row r="37" s="2" customFormat="1" ht="6.96" customHeight="1">
      <c r="A37" s="40"/>
      <c r="B37" s="61"/>
      <c r="C37" s="62"/>
      <c r="D37" s="62"/>
      <c r="E37" s="62"/>
      <c r="F37" s="62"/>
      <c r="G37" s="62"/>
      <c r="H37" s="62"/>
      <c r="I37" s="62"/>
      <c r="J37" s="62"/>
      <c r="K37" s="62"/>
      <c r="L37" s="62"/>
      <c r="M37" s="62"/>
      <c r="N37" s="62"/>
      <c r="O37" s="62"/>
      <c r="P37" s="62"/>
      <c r="Q37" s="62"/>
      <c r="R37" s="62"/>
      <c r="S37" s="62"/>
      <c r="T37" s="62"/>
      <c r="U37" s="62"/>
      <c r="V37" s="62"/>
      <c r="W37" s="62"/>
      <c r="X37" s="62"/>
      <c r="Y37" s="62"/>
      <c r="Z37" s="62"/>
      <c r="AA37" s="62"/>
      <c r="AB37" s="62"/>
      <c r="AC37" s="62"/>
      <c r="AD37" s="62"/>
      <c r="AE37" s="62"/>
      <c r="AF37" s="62"/>
      <c r="AG37" s="62"/>
      <c r="AH37" s="62"/>
      <c r="AI37" s="62"/>
      <c r="AJ37" s="62"/>
      <c r="AK37" s="62"/>
      <c r="AL37" s="62"/>
      <c r="AM37" s="62"/>
      <c r="AN37" s="62"/>
      <c r="AO37" s="62"/>
      <c r="AP37" s="62"/>
      <c r="AQ37" s="62"/>
      <c r="AR37" s="46"/>
      <c r="BE37" s="40"/>
    </row>
    <row r="41" s="2" customFormat="1" ht="6.96" customHeight="1">
      <c r="A41" s="40"/>
      <c r="B41" s="63"/>
      <c r="C41" s="64"/>
      <c r="D41" s="64"/>
      <c r="E41" s="64"/>
      <c r="F41" s="64"/>
      <c r="G41" s="64"/>
      <c r="H41" s="64"/>
      <c r="I41" s="64"/>
      <c r="J41" s="64"/>
      <c r="K41" s="64"/>
      <c r="L41" s="64"/>
      <c r="M41" s="64"/>
      <c r="N41" s="64"/>
      <c r="O41" s="64"/>
      <c r="P41" s="64"/>
      <c r="Q41" s="64"/>
      <c r="R41" s="64"/>
      <c r="S41" s="64"/>
      <c r="T41" s="64"/>
      <c r="U41" s="64"/>
      <c r="V41" s="64"/>
      <c r="W41" s="64"/>
      <c r="X41" s="64"/>
      <c r="Y41" s="64"/>
      <c r="Z41" s="64"/>
      <c r="AA41" s="64"/>
      <c r="AB41" s="64"/>
      <c r="AC41" s="64"/>
      <c r="AD41" s="64"/>
      <c r="AE41" s="64"/>
      <c r="AF41" s="64"/>
      <c r="AG41" s="64"/>
      <c r="AH41" s="64"/>
      <c r="AI41" s="64"/>
      <c r="AJ41" s="64"/>
      <c r="AK41" s="64"/>
      <c r="AL41" s="64"/>
      <c r="AM41" s="64"/>
      <c r="AN41" s="64"/>
      <c r="AO41" s="64"/>
      <c r="AP41" s="64"/>
      <c r="AQ41" s="64"/>
      <c r="AR41" s="46"/>
      <c r="BE41" s="40"/>
    </row>
    <row r="42" s="2" customFormat="1" ht="24.96" customHeight="1">
      <c r="A42" s="40"/>
      <c r="B42" s="41"/>
      <c r="C42" s="25" t="s">
        <v>52</v>
      </c>
      <c r="D42" s="42"/>
      <c r="E42" s="42"/>
      <c r="F42" s="42"/>
      <c r="G42" s="42"/>
      <c r="H42" s="42"/>
      <c r="I42" s="42"/>
      <c r="J42" s="42"/>
      <c r="K42" s="42"/>
      <c r="L42" s="42"/>
      <c r="M42" s="42"/>
      <c r="N42" s="42"/>
      <c r="O42" s="42"/>
      <c r="P42" s="42"/>
      <c r="Q42" s="42"/>
      <c r="R42" s="42"/>
      <c r="S42" s="42"/>
      <c r="T42" s="42"/>
      <c r="U42" s="42"/>
      <c r="V42" s="42"/>
      <c r="W42" s="42"/>
      <c r="X42" s="42"/>
      <c r="Y42" s="42"/>
      <c r="Z42" s="42"/>
      <c r="AA42" s="42"/>
      <c r="AB42" s="42"/>
      <c r="AC42" s="42"/>
      <c r="AD42" s="42"/>
      <c r="AE42" s="42"/>
      <c r="AF42" s="42"/>
      <c r="AG42" s="42"/>
      <c r="AH42" s="42"/>
      <c r="AI42" s="42"/>
      <c r="AJ42" s="42"/>
      <c r="AK42" s="42"/>
      <c r="AL42" s="42"/>
      <c r="AM42" s="42"/>
      <c r="AN42" s="42"/>
      <c r="AO42" s="42"/>
      <c r="AP42" s="42"/>
      <c r="AQ42" s="42"/>
      <c r="AR42" s="46"/>
      <c r="BE42" s="40"/>
    </row>
    <row r="43" s="2" customFormat="1" ht="6.96" customHeight="1">
      <c r="A43" s="40"/>
      <c r="B43" s="41"/>
      <c r="C43" s="42"/>
      <c r="D43" s="42"/>
      <c r="E43" s="42"/>
      <c r="F43" s="42"/>
      <c r="G43" s="42"/>
      <c r="H43" s="42"/>
      <c r="I43" s="42"/>
      <c r="J43" s="42"/>
      <c r="K43" s="42"/>
      <c r="L43" s="42"/>
      <c r="M43" s="42"/>
      <c r="N43" s="42"/>
      <c r="O43" s="42"/>
      <c r="P43" s="42"/>
      <c r="Q43" s="42"/>
      <c r="R43" s="42"/>
      <c r="S43" s="42"/>
      <c r="T43" s="42"/>
      <c r="U43" s="42"/>
      <c r="V43" s="42"/>
      <c r="W43" s="42"/>
      <c r="X43" s="42"/>
      <c r="Y43" s="42"/>
      <c r="Z43" s="42"/>
      <c r="AA43" s="42"/>
      <c r="AB43" s="42"/>
      <c r="AC43" s="42"/>
      <c r="AD43" s="42"/>
      <c r="AE43" s="42"/>
      <c r="AF43" s="42"/>
      <c r="AG43" s="42"/>
      <c r="AH43" s="42"/>
      <c r="AI43" s="42"/>
      <c r="AJ43" s="42"/>
      <c r="AK43" s="42"/>
      <c r="AL43" s="42"/>
      <c r="AM43" s="42"/>
      <c r="AN43" s="42"/>
      <c r="AO43" s="42"/>
      <c r="AP43" s="42"/>
      <c r="AQ43" s="42"/>
      <c r="AR43" s="46"/>
      <c r="BE43" s="40"/>
    </row>
    <row r="44" s="4" customFormat="1" ht="12" customHeight="1">
      <c r="A44" s="4"/>
      <c r="B44" s="65"/>
      <c r="C44" s="34" t="s">
        <v>13</v>
      </c>
      <c r="D44" s="66"/>
      <c r="E44" s="66"/>
      <c r="F44" s="66"/>
      <c r="G44" s="66"/>
      <c r="H44" s="66"/>
      <c r="I44" s="66"/>
      <c r="J44" s="66"/>
      <c r="K44" s="66"/>
      <c r="L44" s="66" t="str">
        <f>K5</f>
        <v>011-0-25</v>
      </c>
      <c r="M44" s="66"/>
      <c r="N44" s="66"/>
      <c r="O44" s="66"/>
      <c r="P44" s="66"/>
      <c r="Q44" s="66"/>
      <c r="R44" s="66"/>
      <c r="S44" s="66"/>
      <c r="T44" s="66"/>
      <c r="U44" s="66"/>
      <c r="V44" s="66"/>
      <c r="W44" s="66"/>
      <c r="X44" s="66"/>
      <c r="Y44" s="66"/>
      <c r="Z44" s="66"/>
      <c r="AA44" s="66"/>
      <c r="AB44" s="66"/>
      <c r="AC44" s="66"/>
      <c r="AD44" s="66"/>
      <c r="AE44" s="66"/>
      <c r="AF44" s="66"/>
      <c r="AG44" s="66"/>
      <c r="AH44" s="66"/>
      <c r="AI44" s="66"/>
      <c r="AJ44" s="66"/>
      <c r="AK44" s="66"/>
      <c r="AL44" s="66"/>
      <c r="AM44" s="66"/>
      <c r="AN44" s="66"/>
      <c r="AO44" s="66"/>
      <c r="AP44" s="66"/>
      <c r="AQ44" s="66"/>
      <c r="AR44" s="67"/>
      <c r="BE44" s="4"/>
    </row>
    <row r="45" s="5" customFormat="1" ht="36.96" customHeight="1">
      <c r="A45" s="5"/>
      <c r="B45" s="68"/>
      <c r="C45" s="69" t="s">
        <v>16</v>
      </c>
      <c r="D45" s="70"/>
      <c r="E45" s="70"/>
      <c r="F45" s="70"/>
      <c r="G45" s="70"/>
      <c r="H45" s="70"/>
      <c r="I45" s="70"/>
      <c r="J45" s="70"/>
      <c r="K45" s="70"/>
      <c r="L45" s="71" t="str">
        <f>K6</f>
        <v>Štětí - Odstavné plochy v ul. Jiráskova</v>
      </c>
      <c r="M45" s="70"/>
      <c r="N45" s="70"/>
      <c r="O45" s="70"/>
      <c r="P45" s="70"/>
      <c r="Q45" s="70"/>
      <c r="R45" s="70"/>
      <c r="S45" s="70"/>
      <c r="T45" s="70"/>
      <c r="U45" s="70"/>
      <c r="V45" s="70"/>
      <c r="W45" s="70"/>
      <c r="X45" s="70"/>
      <c r="Y45" s="70"/>
      <c r="Z45" s="70"/>
      <c r="AA45" s="70"/>
      <c r="AB45" s="70"/>
      <c r="AC45" s="70"/>
      <c r="AD45" s="70"/>
      <c r="AE45" s="70"/>
      <c r="AF45" s="70"/>
      <c r="AG45" s="70"/>
      <c r="AH45" s="70"/>
      <c r="AI45" s="70"/>
      <c r="AJ45" s="70"/>
      <c r="AK45" s="70"/>
      <c r="AL45" s="70"/>
      <c r="AM45" s="70"/>
      <c r="AN45" s="70"/>
      <c r="AO45" s="70"/>
      <c r="AP45" s="70"/>
      <c r="AQ45" s="70"/>
      <c r="AR45" s="72"/>
      <c r="BE45" s="5"/>
    </row>
    <row r="46" s="2" customFormat="1" ht="6.96" customHeight="1">
      <c r="A46" s="40"/>
      <c r="B46" s="41"/>
      <c r="C46" s="42"/>
      <c r="D46" s="42"/>
      <c r="E46" s="42"/>
      <c r="F46" s="42"/>
      <c r="G46" s="42"/>
      <c r="H46" s="42"/>
      <c r="I46" s="42"/>
      <c r="J46" s="42"/>
      <c r="K46" s="42"/>
      <c r="L46" s="42"/>
      <c r="M46" s="42"/>
      <c r="N46" s="42"/>
      <c r="O46" s="42"/>
      <c r="P46" s="42"/>
      <c r="Q46" s="42"/>
      <c r="R46" s="42"/>
      <c r="S46" s="42"/>
      <c r="T46" s="42"/>
      <c r="U46" s="42"/>
      <c r="V46" s="42"/>
      <c r="W46" s="42"/>
      <c r="X46" s="42"/>
      <c r="Y46" s="42"/>
      <c r="Z46" s="42"/>
      <c r="AA46" s="42"/>
      <c r="AB46" s="42"/>
      <c r="AC46" s="42"/>
      <c r="AD46" s="42"/>
      <c r="AE46" s="42"/>
      <c r="AF46" s="42"/>
      <c r="AG46" s="42"/>
      <c r="AH46" s="42"/>
      <c r="AI46" s="42"/>
      <c r="AJ46" s="42"/>
      <c r="AK46" s="42"/>
      <c r="AL46" s="42"/>
      <c r="AM46" s="42"/>
      <c r="AN46" s="42"/>
      <c r="AO46" s="42"/>
      <c r="AP46" s="42"/>
      <c r="AQ46" s="42"/>
      <c r="AR46" s="46"/>
      <c r="BE46" s="40"/>
    </row>
    <row r="47" s="2" customFormat="1" ht="12" customHeight="1">
      <c r="A47" s="40"/>
      <c r="B47" s="41"/>
      <c r="C47" s="34" t="s">
        <v>22</v>
      </c>
      <c r="D47" s="42"/>
      <c r="E47" s="42"/>
      <c r="F47" s="42"/>
      <c r="G47" s="42"/>
      <c r="H47" s="42"/>
      <c r="I47" s="42"/>
      <c r="J47" s="42"/>
      <c r="K47" s="42"/>
      <c r="L47" s="73" t="str">
        <f>IF(K8="","",K8)</f>
        <v>Štětí</v>
      </c>
      <c r="M47" s="42"/>
      <c r="N47" s="42"/>
      <c r="O47" s="42"/>
      <c r="P47" s="42"/>
      <c r="Q47" s="42"/>
      <c r="R47" s="42"/>
      <c r="S47" s="42"/>
      <c r="T47" s="42"/>
      <c r="U47" s="42"/>
      <c r="V47" s="42"/>
      <c r="W47" s="42"/>
      <c r="X47" s="42"/>
      <c r="Y47" s="42"/>
      <c r="Z47" s="42"/>
      <c r="AA47" s="42"/>
      <c r="AB47" s="42"/>
      <c r="AC47" s="42"/>
      <c r="AD47" s="42"/>
      <c r="AE47" s="42"/>
      <c r="AF47" s="42"/>
      <c r="AG47" s="42"/>
      <c r="AH47" s="42"/>
      <c r="AI47" s="34" t="s">
        <v>24</v>
      </c>
      <c r="AJ47" s="42"/>
      <c r="AK47" s="42"/>
      <c r="AL47" s="42"/>
      <c r="AM47" s="74" t="str">
        <f>IF(AN8= "","",AN8)</f>
        <v>21. 3. 2025</v>
      </c>
      <c r="AN47" s="74"/>
      <c r="AO47" s="42"/>
      <c r="AP47" s="42"/>
      <c r="AQ47" s="42"/>
      <c r="AR47" s="46"/>
      <c r="BE47" s="40"/>
    </row>
    <row r="48" s="2" customFormat="1" ht="6.96" customHeight="1">
      <c r="A48" s="40"/>
      <c r="B48" s="41"/>
      <c r="C48" s="42"/>
      <c r="D48" s="42"/>
      <c r="E48" s="42"/>
      <c r="F48" s="42"/>
      <c r="G48" s="42"/>
      <c r="H48" s="42"/>
      <c r="I48" s="42"/>
      <c r="J48" s="42"/>
      <c r="K48" s="42"/>
      <c r="L48" s="42"/>
      <c r="M48" s="42"/>
      <c r="N48" s="42"/>
      <c r="O48" s="42"/>
      <c r="P48" s="42"/>
      <c r="Q48" s="42"/>
      <c r="R48" s="42"/>
      <c r="S48" s="42"/>
      <c r="T48" s="42"/>
      <c r="U48" s="42"/>
      <c r="V48" s="42"/>
      <c r="W48" s="42"/>
      <c r="X48" s="42"/>
      <c r="Y48" s="42"/>
      <c r="Z48" s="42"/>
      <c r="AA48" s="42"/>
      <c r="AB48" s="42"/>
      <c r="AC48" s="42"/>
      <c r="AD48" s="42"/>
      <c r="AE48" s="42"/>
      <c r="AF48" s="42"/>
      <c r="AG48" s="42"/>
      <c r="AH48" s="42"/>
      <c r="AI48" s="42"/>
      <c r="AJ48" s="42"/>
      <c r="AK48" s="42"/>
      <c r="AL48" s="42"/>
      <c r="AM48" s="42"/>
      <c r="AN48" s="42"/>
      <c r="AO48" s="42"/>
      <c r="AP48" s="42"/>
      <c r="AQ48" s="42"/>
      <c r="AR48" s="46"/>
      <c r="BE48" s="40"/>
    </row>
    <row r="49" s="2" customFormat="1" ht="25.65" customHeight="1">
      <c r="A49" s="40"/>
      <c r="B49" s="41"/>
      <c r="C49" s="34" t="s">
        <v>26</v>
      </c>
      <c r="D49" s="42"/>
      <c r="E49" s="42"/>
      <c r="F49" s="42"/>
      <c r="G49" s="42"/>
      <c r="H49" s="42"/>
      <c r="I49" s="42"/>
      <c r="J49" s="42"/>
      <c r="K49" s="42"/>
      <c r="L49" s="66" t="str">
        <f>IF(E11= "","",E11)</f>
        <v xml:space="preserve"> </v>
      </c>
      <c r="M49" s="42"/>
      <c r="N49" s="42"/>
      <c r="O49" s="42"/>
      <c r="P49" s="42"/>
      <c r="Q49" s="42"/>
      <c r="R49" s="42"/>
      <c r="S49" s="42"/>
      <c r="T49" s="42"/>
      <c r="U49" s="42"/>
      <c r="V49" s="42"/>
      <c r="W49" s="42"/>
      <c r="X49" s="42"/>
      <c r="Y49" s="42"/>
      <c r="Z49" s="42"/>
      <c r="AA49" s="42"/>
      <c r="AB49" s="42"/>
      <c r="AC49" s="42"/>
      <c r="AD49" s="42"/>
      <c r="AE49" s="42"/>
      <c r="AF49" s="42"/>
      <c r="AG49" s="42"/>
      <c r="AH49" s="42"/>
      <c r="AI49" s="34" t="s">
        <v>33</v>
      </c>
      <c r="AJ49" s="42"/>
      <c r="AK49" s="42"/>
      <c r="AL49" s="42"/>
      <c r="AM49" s="75" t="str">
        <f>IF(E17="","",E17)</f>
        <v>Projekce dopravní Filip, s.r.o.</v>
      </c>
      <c r="AN49" s="66"/>
      <c r="AO49" s="66"/>
      <c r="AP49" s="66"/>
      <c r="AQ49" s="42"/>
      <c r="AR49" s="46"/>
      <c r="AS49" s="76" t="s">
        <v>53</v>
      </c>
      <c r="AT49" s="77"/>
      <c r="AU49" s="78"/>
      <c r="AV49" s="78"/>
      <c r="AW49" s="78"/>
      <c r="AX49" s="78"/>
      <c r="AY49" s="78"/>
      <c r="AZ49" s="78"/>
      <c r="BA49" s="78"/>
      <c r="BB49" s="78"/>
      <c r="BC49" s="78"/>
      <c r="BD49" s="79"/>
      <c r="BE49" s="40"/>
    </row>
    <row r="50" s="2" customFormat="1" ht="15.15" customHeight="1">
      <c r="A50" s="40"/>
      <c r="B50" s="41"/>
      <c r="C50" s="34" t="s">
        <v>31</v>
      </c>
      <c r="D50" s="42"/>
      <c r="E50" s="42"/>
      <c r="F50" s="42"/>
      <c r="G50" s="42"/>
      <c r="H50" s="42"/>
      <c r="I50" s="42"/>
      <c r="J50" s="42"/>
      <c r="K50" s="42"/>
      <c r="L50" s="66" t="str">
        <f>IF(E14= "Vyplň údaj","",E14)</f>
        <v/>
      </c>
      <c r="M50" s="42"/>
      <c r="N50" s="42"/>
      <c r="O50" s="42"/>
      <c r="P50" s="42"/>
      <c r="Q50" s="42"/>
      <c r="R50" s="42"/>
      <c r="S50" s="42"/>
      <c r="T50" s="42"/>
      <c r="U50" s="42"/>
      <c r="V50" s="42"/>
      <c r="W50" s="42"/>
      <c r="X50" s="42"/>
      <c r="Y50" s="42"/>
      <c r="Z50" s="42"/>
      <c r="AA50" s="42"/>
      <c r="AB50" s="42"/>
      <c r="AC50" s="42"/>
      <c r="AD50" s="42"/>
      <c r="AE50" s="42"/>
      <c r="AF50" s="42"/>
      <c r="AG50" s="42"/>
      <c r="AH50" s="42"/>
      <c r="AI50" s="34" t="s">
        <v>36</v>
      </c>
      <c r="AJ50" s="42"/>
      <c r="AK50" s="42"/>
      <c r="AL50" s="42"/>
      <c r="AM50" s="75" t="str">
        <f>IF(E20="","",E20)</f>
        <v xml:space="preserve"> </v>
      </c>
      <c r="AN50" s="66"/>
      <c r="AO50" s="66"/>
      <c r="AP50" s="66"/>
      <c r="AQ50" s="42"/>
      <c r="AR50" s="46"/>
      <c r="AS50" s="80"/>
      <c r="AT50" s="81"/>
      <c r="AU50" s="82"/>
      <c r="AV50" s="82"/>
      <c r="AW50" s="82"/>
      <c r="AX50" s="82"/>
      <c r="AY50" s="82"/>
      <c r="AZ50" s="82"/>
      <c r="BA50" s="82"/>
      <c r="BB50" s="82"/>
      <c r="BC50" s="82"/>
      <c r="BD50" s="83"/>
      <c r="BE50" s="40"/>
    </row>
    <row r="51" s="2" customFormat="1" ht="10.8" customHeight="1">
      <c r="A51" s="40"/>
      <c r="B51" s="41"/>
      <c r="C51" s="42"/>
      <c r="D51" s="42"/>
      <c r="E51" s="42"/>
      <c r="F51" s="42"/>
      <c r="G51" s="42"/>
      <c r="H51" s="42"/>
      <c r="I51" s="42"/>
      <c r="J51" s="42"/>
      <c r="K51" s="42"/>
      <c r="L51" s="42"/>
      <c r="M51" s="42"/>
      <c r="N51" s="42"/>
      <c r="O51" s="42"/>
      <c r="P51" s="42"/>
      <c r="Q51" s="42"/>
      <c r="R51" s="42"/>
      <c r="S51" s="42"/>
      <c r="T51" s="42"/>
      <c r="U51" s="42"/>
      <c r="V51" s="42"/>
      <c r="W51" s="42"/>
      <c r="X51" s="42"/>
      <c r="Y51" s="42"/>
      <c r="Z51" s="42"/>
      <c r="AA51" s="42"/>
      <c r="AB51" s="42"/>
      <c r="AC51" s="42"/>
      <c r="AD51" s="42"/>
      <c r="AE51" s="42"/>
      <c r="AF51" s="42"/>
      <c r="AG51" s="42"/>
      <c r="AH51" s="42"/>
      <c r="AI51" s="42"/>
      <c r="AJ51" s="42"/>
      <c r="AK51" s="42"/>
      <c r="AL51" s="42"/>
      <c r="AM51" s="42"/>
      <c r="AN51" s="42"/>
      <c r="AO51" s="42"/>
      <c r="AP51" s="42"/>
      <c r="AQ51" s="42"/>
      <c r="AR51" s="46"/>
      <c r="AS51" s="84"/>
      <c r="AT51" s="85"/>
      <c r="AU51" s="86"/>
      <c r="AV51" s="86"/>
      <c r="AW51" s="86"/>
      <c r="AX51" s="86"/>
      <c r="AY51" s="86"/>
      <c r="AZ51" s="86"/>
      <c r="BA51" s="86"/>
      <c r="BB51" s="86"/>
      <c r="BC51" s="86"/>
      <c r="BD51" s="87"/>
      <c r="BE51" s="40"/>
    </row>
    <row r="52" s="2" customFormat="1" ht="29.28" customHeight="1">
      <c r="A52" s="40"/>
      <c r="B52" s="41"/>
      <c r="C52" s="88" t="s">
        <v>54</v>
      </c>
      <c r="D52" s="89"/>
      <c r="E52" s="89"/>
      <c r="F52" s="89"/>
      <c r="G52" s="89"/>
      <c r="H52" s="90"/>
      <c r="I52" s="91" t="s">
        <v>55</v>
      </c>
      <c r="J52" s="89"/>
      <c r="K52" s="89"/>
      <c r="L52" s="89"/>
      <c r="M52" s="89"/>
      <c r="N52" s="89"/>
      <c r="O52" s="89"/>
      <c r="P52" s="89"/>
      <c r="Q52" s="89"/>
      <c r="R52" s="89"/>
      <c r="S52" s="89"/>
      <c r="T52" s="89"/>
      <c r="U52" s="89"/>
      <c r="V52" s="89"/>
      <c r="W52" s="89"/>
      <c r="X52" s="89"/>
      <c r="Y52" s="89"/>
      <c r="Z52" s="89"/>
      <c r="AA52" s="89"/>
      <c r="AB52" s="89"/>
      <c r="AC52" s="89"/>
      <c r="AD52" s="89"/>
      <c r="AE52" s="89"/>
      <c r="AF52" s="89"/>
      <c r="AG52" s="92" t="s">
        <v>56</v>
      </c>
      <c r="AH52" s="89"/>
      <c r="AI52" s="89"/>
      <c r="AJ52" s="89"/>
      <c r="AK52" s="89"/>
      <c r="AL52" s="89"/>
      <c r="AM52" s="89"/>
      <c r="AN52" s="91" t="s">
        <v>57</v>
      </c>
      <c r="AO52" s="89"/>
      <c r="AP52" s="89"/>
      <c r="AQ52" s="93" t="s">
        <v>58</v>
      </c>
      <c r="AR52" s="46"/>
      <c r="AS52" s="94" t="s">
        <v>59</v>
      </c>
      <c r="AT52" s="95" t="s">
        <v>60</v>
      </c>
      <c r="AU52" s="95" t="s">
        <v>61</v>
      </c>
      <c r="AV52" s="95" t="s">
        <v>62</v>
      </c>
      <c r="AW52" s="95" t="s">
        <v>63</v>
      </c>
      <c r="AX52" s="95" t="s">
        <v>64</v>
      </c>
      <c r="AY52" s="95" t="s">
        <v>65</v>
      </c>
      <c r="AZ52" s="95" t="s">
        <v>66</v>
      </c>
      <c r="BA52" s="95" t="s">
        <v>67</v>
      </c>
      <c r="BB52" s="95" t="s">
        <v>68</v>
      </c>
      <c r="BC52" s="95" t="s">
        <v>69</v>
      </c>
      <c r="BD52" s="96" t="s">
        <v>70</v>
      </c>
      <c r="BE52" s="40"/>
    </row>
    <row r="53" s="2" customFormat="1" ht="10.8" customHeight="1">
      <c r="A53" s="40"/>
      <c r="B53" s="41"/>
      <c r="C53" s="42"/>
      <c r="D53" s="42"/>
      <c r="E53" s="42"/>
      <c r="F53" s="42"/>
      <c r="G53" s="42"/>
      <c r="H53" s="42"/>
      <c r="I53" s="42"/>
      <c r="J53" s="42"/>
      <c r="K53" s="42"/>
      <c r="L53" s="42"/>
      <c r="M53" s="42"/>
      <c r="N53" s="42"/>
      <c r="O53" s="42"/>
      <c r="P53" s="42"/>
      <c r="Q53" s="42"/>
      <c r="R53" s="42"/>
      <c r="S53" s="42"/>
      <c r="T53" s="42"/>
      <c r="U53" s="42"/>
      <c r="V53" s="42"/>
      <c r="W53" s="42"/>
      <c r="X53" s="42"/>
      <c r="Y53" s="42"/>
      <c r="Z53" s="42"/>
      <c r="AA53" s="42"/>
      <c r="AB53" s="42"/>
      <c r="AC53" s="42"/>
      <c r="AD53" s="42"/>
      <c r="AE53" s="42"/>
      <c r="AF53" s="42"/>
      <c r="AG53" s="42"/>
      <c r="AH53" s="42"/>
      <c r="AI53" s="42"/>
      <c r="AJ53" s="42"/>
      <c r="AK53" s="42"/>
      <c r="AL53" s="42"/>
      <c r="AM53" s="42"/>
      <c r="AN53" s="42"/>
      <c r="AO53" s="42"/>
      <c r="AP53" s="42"/>
      <c r="AQ53" s="42"/>
      <c r="AR53" s="46"/>
      <c r="AS53" s="97"/>
      <c r="AT53" s="98"/>
      <c r="AU53" s="98"/>
      <c r="AV53" s="98"/>
      <c r="AW53" s="98"/>
      <c r="AX53" s="98"/>
      <c r="AY53" s="98"/>
      <c r="AZ53" s="98"/>
      <c r="BA53" s="98"/>
      <c r="BB53" s="98"/>
      <c r="BC53" s="98"/>
      <c r="BD53" s="99"/>
      <c r="BE53" s="40"/>
    </row>
    <row r="54" s="6" customFormat="1" ht="32.4" customHeight="1">
      <c r="A54" s="6"/>
      <c r="B54" s="100"/>
      <c r="C54" s="101" t="s">
        <v>71</v>
      </c>
      <c r="D54" s="102"/>
      <c r="E54" s="102"/>
      <c r="F54" s="102"/>
      <c r="G54" s="102"/>
      <c r="H54" s="102"/>
      <c r="I54" s="102"/>
      <c r="J54" s="102"/>
      <c r="K54" s="102"/>
      <c r="L54" s="102"/>
      <c r="M54" s="102"/>
      <c r="N54" s="102"/>
      <c r="O54" s="102"/>
      <c r="P54" s="102"/>
      <c r="Q54" s="102"/>
      <c r="R54" s="102"/>
      <c r="S54" s="102"/>
      <c r="T54" s="102"/>
      <c r="U54" s="102"/>
      <c r="V54" s="102"/>
      <c r="W54" s="102"/>
      <c r="X54" s="102"/>
      <c r="Y54" s="102"/>
      <c r="Z54" s="102"/>
      <c r="AA54" s="102"/>
      <c r="AB54" s="102"/>
      <c r="AC54" s="102"/>
      <c r="AD54" s="102"/>
      <c r="AE54" s="102"/>
      <c r="AF54" s="102"/>
      <c r="AG54" s="103">
        <f>ROUND(SUM(AG55:AG57),2)</f>
        <v>0</v>
      </c>
      <c r="AH54" s="103"/>
      <c r="AI54" s="103"/>
      <c r="AJ54" s="103"/>
      <c r="AK54" s="103"/>
      <c r="AL54" s="103"/>
      <c r="AM54" s="103"/>
      <c r="AN54" s="104">
        <f>SUM(AG54,AT54)</f>
        <v>0</v>
      </c>
      <c r="AO54" s="104"/>
      <c r="AP54" s="104"/>
      <c r="AQ54" s="105" t="s">
        <v>28</v>
      </c>
      <c r="AR54" s="106"/>
      <c r="AS54" s="107">
        <f>ROUND(SUM(AS55:AS57),2)</f>
        <v>0</v>
      </c>
      <c r="AT54" s="108">
        <f>ROUND(SUM(AV54:AW54),2)</f>
        <v>0</v>
      </c>
      <c r="AU54" s="109">
        <f>ROUND(SUM(AU55:AU57),5)</f>
        <v>0</v>
      </c>
      <c r="AV54" s="108">
        <f>ROUND(AZ54*L29,2)</f>
        <v>0</v>
      </c>
      <c r="AW54" s="108">
        <f>ROUND(BA54*L30,2)</f>
        <v>0</v>
      </c>
      <c r="AX54" s="108">
        <f>ROUND(BB54*L29,2)</f>
        <v>0</v>
      </c>
      <c r="AY54" s="108">
        <f>ROUND(BC54*L30,2)</f>
        <v>0</v>
      </c>
      <c r="AZ54" s="108">
        <f>ROUND(SUM(AZ55:AZ57),2)</f>
        <v>0</v>
      </c>
      <c r="BA54" s="108">
        <f>ROUND(SUM(BA55:BA57),2)</f>
        <v>0</v>
      </c>
      <c r="BB54" s="108">
        <f>ROUND(SUM(BB55:BB57),2)</f>
        <v>0</v>
      </c>
      <c r="BC54" s="108">
        <f>ROUND(SUM(BC55:BC57),2)</f>
        <v>0</v>
      </c>
      <c r="BD54" s="110">
        <f>ROUND(SUM(BD55:BD57),2)</f>
        <v>0</v>
      </c>
      <c r="BE54" s="6"/>
      <c r="BS54" s="111" t="s">
        <v>72</v>
      </c>
      <c r="BT54" s="111" t="s">
        <v>73</v>
      </c>
      <c r="BU54" s="112" t="s">
        <v>74</v>
      </c>
      <c r="BV54" s="111" t="s">
        <v>75</v>
      </c>
      <c r="BW54" s="111" t="s">
        <v>5</v>
      </c>
      <c r="BX54" s="111" t="s">
        <v>76</v>
      </c>
      <c r="CL54" s="111" t="s">
        <v>19</v>
      </c>
    </row>
    <row r="55" s="7" customFormat="1" ht="16.5" customHeight="1">
      <c r="A55" s="113" t="s">
        <v>77</v>
      </c>
      <c r="B55" s="114"/>
      <c r="C55" s="115"/>
      <c r="D55" s="116" t="s">
        <v>78</v>
      </c>
      <c r="E55" s="116"/>
      <c r="F55" s="116"/>
      <c r="G55" s="116"/>
      <c r="H55" s="116"/>
      <c r="I55" s="117"/>
      <c r="J55" s="116" t="s">
        <v>79</v>
      </c>
      <c r="K55" s="116"/>
      <c r="L55" s="116"/>
      <c r="M55" s="116"/>
      <c r="N55" s="116"/>
      <c r="O55" s="116"/>
      <c r="P55" s="116"/>
      <c r="Q55" s="116"/>
      <c r="R55" s="116"/>
      <c r="S55" s="116"/>
      <c r="T55" s="116"/>
      <c r="U55" s="116"/>
      <c r="V55" s="116"/>
      <c r="W55" s="116"/>
      <c r="X55" s="116"/>
      <c r="Y55" s="116"/>
      <c r="Z55" s="116"/>
      <c r="AA55" s="116"/>
      <c r="AB55" s="116"/>
      <c r="AC55" s="116"/>
      <c r="AD55" s="116"/>
      <c r="AE55" s="116"/>
      <c r="AF55" s="116"/>
      <c r="AG55" s="118">
        <f>'SO 101 - Zpevněné plochy ...'!J30</f>
        <v>0</v>
      </c>
      <c r="AH55" s="117"/>
      <c r="AI55" s="117"/>
      <c r="AJ55" s="117"/>
      <c r="AK55" s="117"/>
      <c r="AL55" s="117"/>
      <c r="AM55" s="117"/>
      <c r="AN55" s="118">
        <f>SUM(AG55,AT55)</f>
        <v>0</v>
      </c>
      <c r="AO55" s="117"/>
      <c r="AP55" s="117"/>
      <c r="AQ55" s="119" t="s">
        <v>80</v>
      </c>
      <c r="AR55" s="120"/>
      <c r="AS55" s="121">
        <v>0</v>
      </c>
      <c r="AT55" s="122">
        <f>ROUND(SUM(AV55:AW55),2)</f>
        <v>0</v>
      </c>
      <c r="AU55" s="123">
        <f>'SO 101 - Zpevněné plochy ...'!P87</f>
        <v>0</v>
      </c>
      <c r="AV55" s="122">
        <f>'SO 101 - Zpevněné plochy ...'!J33</f>
        <v>0</v>
      </c>
      <c r="AW55" s="122">
        <f>'SO 101 - Zpevněné plochy ...'!J34</f>
        <v>0</v>
      </c>
      <c r="AX55" s="122">
        <f>'SO 101 - Zpevněné plochy ...'!J35</f>
        <v>0</v>
      </c>
      <c r="AY55" s="122">
        <f>'SO 101 - Zpevněné plochy ...'!J36</f>
        <v>0</v>
      </c>
      <c r="AZ55" s="122">
        <f>'SO 101 - Zpevněné plochy ...'!F33</f>
        <v>0</v>
      </c>
      <c r="BA55" s="122">
        <f>'SO 101 - Zpevněné plochy ...'!F34</f>
        <v>0</v>
      </c>
      <c r="BB55" s="122">
        <f>'SO 101 - Zpevněné plochy ...'!F35</f>
        <v>0</v>
      </c>
      <c r="BC55" s="122">
        <f>'SO 101 - Zpevněné plochy ...'!F36</f>
        <v>0</v>
      </c>
      <c r="BD55" s="124">
        <f>'SO 101 - Zpevněné plochy ...'!F37</f>
        <v>0</v>
      </c>
      <c r="BE55" s="7"/>
      <c r="BT55" s="125" t="s">
        <v>81</v>
      </c>
      <c r="BV55" s="125" t="s">
        <v>75</v>
      </c>
      <c r="BW55" s="125" t="s">
        <v>82</v>
      </c>
      <c r="BX55" s="125" t="s">
        <v>5</v>
      </c>
      <c r="CL55" s="125" t="s">
        <v>19</v>
      </c>
      <c r="CM55" s="125" t="s">
        <v>83</v>
      </c>
    </row>
    <row r="56" s="7" customFormat="1" ht="16.5" customHeight="1">
      <c r="A56" s="113" t="s">
        <v>77</v>
      </c>
      <c r="B56" s="114"/>
      <c r="C56" s="115"/>
      <c r="D56" s="116" t="s">
        <v>84</v>
      </c>
      <c r="E56" s="116"/>
      <c r="F56" s="116"/>
      <c r="G56" s="116"/>
      <c r="H56" s="116"/>
      <c r="I56" s="117"/>
      <c r="J56" s="116" t="s">
        <v>85</v>
      </c>
      <c r="K56" s="116"/>
      <c r="L56" s="116"/>
      <c r="M56" s="116"/>
      <c r="N56" s="116"/>
      <c r="O56" s="116"/>
      <c r="P56" s="116"/>
      <c r="Q56" s="116"/>
      <c r="R56" s="116"/>
      <c r="S56" s="116"/>
      <c r="T56" s="116"/>
      <c r="U56" s="116"/>
      <c r="V56" s="116"/>
      <c r="W56" s="116"/>
      <c r="X56" s="116"/>
      <c r="Y56" s="116"/>
      <c r="Z56" s="116"/>
      <c r="AA56" s="116"/>
      <c r="AB56" s="116"/>
      <c r="AC56" s="116"/>
      <c r="AD56" s="116"/>
      <c r="AE56" s="116"/>
      <c r="AF56" s="116"/>
      <c r="AG56" s="118">
        <f>'SO 401 - Veřejné osvětlení'!J30</f>
        <v>0</v>
      </c>
      <c r="AH56" s="117"/>
      <c r="AI56" s="117"/>
      <c r="AJ56" s="117"/>
      <c r="AK56" s="117"/>
      <c r="AL56" s="117"/>
      <c r="AM56" s="117"/>
      <c r="AN56" s="118">
        <f>SUM(AG56,AT56)</f>
        <v>0</v>
      </c>
      <c r="AO56" s="117"/>
      <c r="AP56" s="117"/>
      <c r="AQ56" s="119" t="s">
        <v>80</v>
      </c>
      <c r="AR56" s="120"/>
      <c r="AS56" s="121">
        <v>0</v>
      </c>
      <c r="AT56" s="122">
        <f>ROUND(SUM(AV56:AW56),2)</f>
        <v>0</v>
      </c>
      <c r="AU56" s="123">
        <f>'SO 401 - Veřejné osvětlení'!P83</f>
        <v>0</v>
      </c>
      <c r="AV56" s="122">
        <f>'SO 401 - Veřejné osvětlení'!J33</f>
        <v>0</v>
      </c>
      <c r="AW56" s="122">
        <f>'SO 401 - Veřejné osvětlení'!J34</f>
        <v>0</v>
      </c>
      <c r="AX56" s="122">
        <f>'SO 401 - Veřejné osvětlení'!J35</f>
        <v>0</v>
      </c>
      <c r="AY56" s="122">
        <f>'SO 401 - Veřejné osvětlení'!J36</f>
        <v>0</v>
      </c>
      <c r="AZ56" s="122">
        <f>'SO 401 - Veřejné osvětlení'!F33</f>
        <v>0</v>
      </c>
      <c r="BA56" s="122">
        <f>'SO 401 - Veřejné osvětlení'!F34</f>
        <v>0</v>
      </c>
      <c r="BB56" s="122">
        <f>'SO 401 - Veřejné osvětlení'!F35</f>
        <v>0</v>
      </c>
      <c r="BC56" s="122">
        <f>'SO 401 - Veřejné osvětlení'!F36</f>
        <v>0</v>
      </c>
      <c r="BD56" s="124">
        <f>'SO 401 - Veřejné osvětlení'!F37</f>
        <v>0</v>
      </c>
      <c r="BE56" s="7"/>
      <c r="BT56" s="125" t="s">
        <v>81</v>
      </c>
      <c r="BV56" s="125" t="s">
        <v>75</v>
      </c>
      <c r="BW56" s="125" t="s">
        <v>86</v>
      </c>
      <c r="BX56" s="125" t="s">
        <v>5</v>
      </c>
      <c r="CL56" s="125" t="s">
        <v>28</v>
      </c>
      <c r="CM56" s="125" t="s">
        <v>83</v>
      </c>
    </row>
    <row r="57" s="7" customFormat="1" ht="16.5" customHeight="1">
      <c r="A57" s="113" t="s">
        <v>77</v>
      </c>
      <c r="B57" s="114"/>
      <c r="C57" s="115"/>
      <c r="D57" s="116" t="s">
        <v>87</v>
      </c>
      <c r="E57" s="116"/>
      <c r="F57" s="116"/>
      <c r="G57" s="116"/>
      <c r="H57" s="116"/>
      <c r="I57" s="117"/>
      <c r="J57" s="116" t="s">
        <v>88</v>
      </c>
      <c r="K57" s="116"/>
      <c r="L57" s="116"/>
      <c r="M57" s="116"/>
      <c r="N57" s="116"/>
      <c r="O57" s="116"/>
      <c r="P57" s="116"/>
      <c r="Q57" s="116"/>
      <c r="R57" s="116"/>
      <c r="S57" s="116"/>
      <c r="T57" s="116"/>
      <c r="U57" s="116"/>
      <c r="V57" s="116"/>
      <c r="W57" s="116"/>
      <c r="X57" s="116"/>
      <c r="Y57" s="116"/>
      <c r="Z57" s="116"/>
      <c r="AA57" s="116"/>
      <c r="AB57" s="116"/>
      <c r="AC57" s="116"/>
      <c r="AD57" s="116"/>
      <c r="AE57" s="116"/>
      <c r="AF57" s="116"/>
      <c r="AG57" s="118">
        <f>'VRN - Vedlejší rozpočtové...'!J30</f>
        <v>0</v>
      </c>
      <c r="AH57" s="117"/>
      <c r="AI57" s="117"/>
      <c r="AJ57" s="117"/>
      <c r="AK57" s="117"/>
      <c r="AL57" s="117"/>
      <c r="AM57" s="117"/>
      <c r="AN57" s="118">
        <f>SUM(AG57,AT57)</f>
        <v>0</v>
      </c>
      <c r="AO57" s="117"/>
      <c r="AP57" s="117"/>
      <c r="AQ57" s="119" t="s">
        <v>89</v>
      </c>
      <c r="AR57" s="120"/>
      <c r="AS57" s="126">
        <v>0</v>
      </c>
      <c r="AT57" s="127">
        <f>ROUND(SUM(AV57:AW57),2)</f>
        <v>0</v>
      </c>
      <c r="AU57" s="128">
        <f>'VRN - Vedlejší rozpočtové...'!P84</f>
        <v>0</v>
      </c>
      <c r="AV57" s="127">
        <f>'VRN - Vedlejší rozpočtové...'!J33</f>
        <v>0</v>
      </c>
      <c r="AW57" s="127">
        <f>'VRN - Vedlejší rozpočtové...'!J34</f>
        <v>0</v>
      </c>
      <c r="AX57" s="127">
        <f>'VRN - Vedlejší rozpočtové...'!J35</f>
        <v>0</v>
      </c>
      <c r="AY57" s="127">
        <f>'VRN - Vedlejší rozpočtové...'!J36</f>
        <v>0</v>
      </c>
      <c r="AZ57" s="127">
        <f>'VRN - Vedlejší rozpočtové...'!F33</f>
        <v>0</v>
      </c>
      <c r="BA57" s="127">
        <f>'VRN - Vedlejší rozpočtové...'!F34</f>
        <v>0</v>
      </c>
      <c r="BB57" s="127">
        <f>'VRN - Vedlejší rozpočtové...'!F35</f>
        <v>0</v>
      </c>
      <c r="BC57" s="127">
        <f>'VRN - Vedlejší rozpočtové...'!F36</f>
        <v>0</v>
      </c>
      <c r="BD57" s="129">
        <f>'VRN - Vedlejší rozpočtové...'!F37</f>
        <v>0</v>
      </c>
      <c r="BE57" s="7"/>
      <c r="BT57" s="125" t="s">
        <v>81</v>
      </c>
      <c r="BV57" s="125" t="s">
        <v>75</v>
      </c>
      <c r="BW57" s="125" t="s">
        <v>90</v>
      </c>
      <c r="BX57" s="125" t="s">
        <v>5</v>
      </c>
      <c r="CL57" s="125" t="s">
        <v>19</v>
      </c>
      <c r="CM57" s="125" t="s">
        <v>83</v>
      </c>
    </row>
    <row r="58" s="2" customFormat="1" ht="30" customHeight="1">
      <c r="A58" s="40"/>
      <c r="B58" s="41"/>
      <c r="C58" s="42"/>
      <c r="D58" s="42"/>
      <c r="E58" s="42"/>
      <c r="F58" s="42"/>
      <c r="G58" s="42"/>
      <c r="H58" s="42"/>
      <c r="I58" s="42"/>
      <c r="J58" s="42"/>
      <c r="K58" s="42"/>
      <c r="L58" s="42"/>
      <c r="M58" s="42"/>
      <c r="N58" s="42"/>
      <c r="O58" s="42"/>
      <c r="P58" s="42"/>
      <c r="Q58" s="42"/>
      <c r="R58" s="42"/>
      <c r="S58" s="42"/>
      <c r="T58" s="42"/>
      <c r="U58" s="42"/>
      <c r="V58" s="42"/>
      <c r="W58" s="42"/>
      <c r="X58" s="42"/>
      <c r="Y58" s="42"/>
      <c r="Z58" s="42"/>
      <c r="AA58" s="42"/>
      <c r="AB58" s="42"/>
      <c r="AC58" s="42"/>
      <c r="AD58" s="42"/>
      <c r="AE58" s="42"/>
      <c r="AF58" s="42"/>
      <c r="AG58" s="42"/>
      <c r="AH58" s="42"/>
      <c r="AI58" s="42"/>
      <c r="AJ58" s="42"/>
      <c r="AK58" s="42"/>
      <c r="AL58" s="42"/>
      <c r="AM58" s="42"/>
      <c r="AN58" s="42"/>
      <c r="AO58" s="42"/>
      <c r="AP58" s="42"/>
      <c r="AQ58" s="42"/>
      <c r="AR58" s="46"/>
      <c r="AS58" s="40"/>
      <c r="AT58" s="40"/>
      <c r="AU58" s="40"/>
      <c r="AV58" s="40"/>
      <c r="AW58" s="40"/>
      <c r="AX58" s="40"/>
      <c r="AY58" s="40"/>
      <c r="AZ58" s="40"/>
      <c r="BA58" s="40"/>
      <c r="BB58" s="40"/>
      <c r="BC58" s="40"/>
      <c r="BD58" s="40"/>
      <c r="BE58" s="40"/>
    </row>
    <row r="59" s="2" customFormat="1" ht="6.96" customHeight="1">
      <c r="A59" s="40"/>
      <c r="B59" s="61"/>
      <c r="C59" s="62"/>
      <c r="D59" s="62"/>
      <c r="E59" s="62"/>
      <c r="F59" s="62"/>
      <c r="G59" s="62"/>
      <c r="H59" s="62"/>
      <c r="I59" s="62"/>
      <c r="J59" s="62"/>
      <c r="K59" s="62"/>
      <c r="L59" s="62"/>
      <c r="M59" s="62"/>
      <c r="N59" s="62"/>
      <c r="O59" s="62"/>
      <c r="P59" s="62"/>
      <c r="Q59" s="62"/>
      <c r="R59" s="62"/>
      <c r="S59" s="62"/>
      <c r="T59" s="62"/>
      <c r="U59" s="62"/>
      <c r="V59" s="62"/>
      <c r="W59" s="62"/>
      <c r="X59" s="62"/>
      <c r="Y59" s="62"/>
      <c r="Z59" s="62"/>
      <c r="AA59" s="62"/>
      <c r="AB59" s="62"/>
      <c r="AC59" s="62"/>
      <c r="AD59" s="62"/>
      <c r="AE59" s="62"/>
      <c r="AF59" s="62"/>
      <c r="AG59" s="62"/>
      <c r="AH59" s="62"/>
      <c r="AI59" s="62"/>
      <c r="AJ59" s="62"/>
      <c r="AK59" s="62"/>
      <c r="AL59" s="62"/>
      <c r="AM59" s="62"/>
      <c r="AN59" s="62"/>
      <c r="AO59" s="62"/>
      <c r="AP59" s="62"/>
      <c r="AQ59" s="62"/>
      <c r="AR59" s="46"/>
      <c r="AS59" s="40"/>
      <c r="AT59" s="40"/>
      <c r="AU59" s="40"/>
      <c r="AV59" s="40"/>
      <c r="AW59" s="40"/>
      <c r="AX59" s="40"/>
      <c r="AY59" s="40"/>
      <c r="AZ59" s="40"/>
      <c r="BA59" s="40"/>
      <c r="BB59" s="40"/>
      <c r="BC59" s="40"/>
      <c r="BD59" s="40"/>
      <c r="BE59" s="40"/>
    </row>
  </sheetData>
  <sheetProtection sheet="1" formatColumns="0" formatRows="0" objects="1" scenarios="1" spinCount="100000" saltValue="UZwt1ryKhEY6RIBP3QblP5nOnd5KxnulY0zauU21BbYy6Q/ywk+aZ1Bbhf4WnzjlIIUCDqPtm9Np1xNoNCKgYw==" hashValue="Prd2100I1uheeQVXzzubV5OzwfdAwmyZJzbp+eChoqI7yT6zB5UQJG3G9RbE3mYB0mVb9TUIYA/dukq+Qm0juQ==" algorithmName="SHA-512" password="CC35"/>
  <mergeCells count="50">
    <mergeCell ref="BE5:BE32"/>
    <mergeCell ref="K5:AO5"/>
    <mergeCell ref="K6:AO6"/>
    <mergeCell ref="E14:AJ14"/>
    <mergeCell ref="E23:AN23"/>
    <mergeCell ref="AK26:AO26"/>
    <mergeCell ref="L28:P28"/>
    <mergeCell ref="W28:AE28"/>
    <mergeCell ref="AK28:AO28"/>
    <mergeCell ref="W29:AE29"/>
    <mergeCell ref="AK29:AO29"/>
    <mergeCell ref="L29:P29"/>
    <mergeCell ref="W30:AE30"/>
    <mergeCell ref="AK30:AO30"/>
    <mergeCell ref="L30:P30"/>
    <mergeCell ref="W31:AE31"/>
    <mergeCell ref="AK31:AO31"/>
    <mergeCell ref="L31:P31"/>
    <mergeCell ref="W32:AE32"/>
    <mergeCell ref="AK32:AO32"/>
    <mergeCell ref="L32:P32"/>
    <mergeCell ref="W33:AE33"/>
    <mergeCell ref="AK33:AO33"/>
    <mergeCell ref="L33:P33"/>
    <mergeCell ref="X35:AB35"/>
    <mergeCell ref="AK35:AO35"/>
    <mergeCell ref="L45:AO45"/>
    <mergeCell ref="AM47:AN47"/>
    <mergeCell ref="AM49:AP49"/>
    <mergeCell ref="AS49:AT51"/>
    <mergeCell ref="AM50:AP50"/>
    <mergeCell ref="C52:G52"/>
    <mergeCell ref="I52:AF52"/>
    <mergeCell ref="AG52:AM52"/>
    <mergeCell ref="AN52:AP52"/>
    <mergeCell ref="AN55:AP55"/>
    <mergeCell ref="AG55:AM55"/>
    <mergeCell ref="D55:H55"/>
    <mergeCell ref="J55:AF55"/>
    <mergeCell ref="AN56:AP56"/>
    <mergeCell ref="AG56:AM56"/>
    <mergeCell ref="D56:H56"/>
    <mergeCell ref="J56:AF56"/>
    <mergeCell ref="AN57:AP57"/>
    <mergeCell ref="AG57:AM57"/>
    <mergeCell ref="D57:H57"/>
    <mergeCell ref="J57:AF57"/>
    <mergeCell ref="AG54:AM54"/>
    <mergeCell ref="AN54:AP54"/>
    <mergeCell ref="AR2:BE2"/>
  </mergeCells>
  <hyperlinks>
    <hyperlink ref="A55" location="'SO 101 - Zpevněné plochy ...'!C2" display="/"/>
    <hyperlink ref="A56" location="'SO 401 - Veřejné osvětlení'!C2" display="/"/>
    <hyperlink ref="A57" location="'VRN - Vedlejší rozpočtové...'!C2" display="/"/>
  </hyperlinks>
  <pageMargins left="0.39375" right="0.39375" top="0.39375" bottom="0.39375" header="0" footer="0"/>
  <pageSetup paperSize="9" orientation="portrait" blackAndWhite="1" fitToHeight="100"/>
  <headerFooter>
    <oddFooter>&amp;CStrana &amp;P z &amp;N</oddFooter>
  </headerFooter>
  <drawing r:id="rId1"/>
</worksheet>
</file>

<file path=xl/worksheets/sheet2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showGridLines="0" workbookViewId="0"/>
  </sheetViews>
  <cols>
    <col min="1" max="1" width="8.332031" style="1" customWidth="1"/>
    <col min="2" max="2" width="1.171875" style="1" customWidth="1"/>
    <col min="3" max="3" width="4.160156" style="1" customWidth="1"/>
    <col min="4" max="4" width="4.332031" style="1" customWidth="1"/>
    <col min="5" max="5" width="17.16016" style="1" customWidth="1"/>
    <col min="6" max="6" width="50.83203" style="1" customWidth="1"/>
    <col min="7" max="7" width="7.5" style="1" customWidth="1"/>
    <col min="8" max="8" width="14" style="1" customWidth="1"/>
    <col min="9" max="9" width="15.83203" style="1" customWidth="1"/>
    <col min="10" max="10" width="22.33203" style="1" customWidth="1"/>
    <col min="11" max="11" width="22.33203" style="1" customWidth="1"/>
    <col min="12" max="12" width="9.332031" style="1" customWidth="1"/>
    <col min="13" max="13" width="10.83203" style="1" hidden="1" customWidth="1"/>
    <col min="14" max="14" width="9.332031" style="1" hidden="1"/>
    <col min="15" max="15" width="14.16016" style="1" hidden="1" customWidth="1"/>
    <col min="16" max="16" width="14.16016" style="1" hidden="1" customWidth="1"/>
    <col min="17" max="17" width="14.16016" style="1" hidden="1" customWidth="1"/>
    <col min="18" max="18" width="14.16016" style="1" hidden="1" customWidth="1"/>
    <col min="19" max="19" width="14.16016" style="1" hidden="1" customWidth="1"/>
    <col min="20" max="20" width="14.16016" style="1" hidden="1" customWidth="1"/>
    <col min="21" max="21" width="16.33203" style="1" hidden="1" customWidth="1"/>
    <col min="22" max="22" width="12.33203" style="1" customWidth="1"/>
    <col min="23" max="23" width="16.33203" style="1" customWidth="1"/>
    <col min="24" max="24" width="12.33203" style="1" customWidth="1"/>
    <col min="25" max="25" width="15" style="1" customWidth="1"/>
    <col min="26" max="26" width="11" style="1" customWidth="1"/>
    <col min="27" max="27" width="15" style="1" customWidth="1"/>
    <col min="28" max="28" width="16.33203" style="1" customWidth="1"/>
    <col min="29" max="29" width="11" style="1" customWidth="1"/>
    <col min="30" max="30" width="15" style="1" customWidth="1"/>
    <col min="31" max="31" width="16.33203" style="1" customWidth="1"/>
    <col min="44" max="44" width="9.332031" style="1" hidden="1"/>
    <col min="45" max="45" width="9.332031" style="1" hidden="1"/>
    <col min="46" max="46" width="9.332031" style="1" hidden="1"/>
    <col min="47" max="47" width="9.332031" style="1" hidden="1"/>
    <col min="48" max="48" width="9.332031" style="1" hidden="1"/>
    <col min="49" max="49" width="9.332031" style="1" hidden="1"/>
    <col min="50" max="50" width="9.332031" style="1" hidden="1"/>
    <col min="51" max="51" width="9.332031" style="1" hidden="1"/>
    <col min="52" max="52" width="9.332031" style="1" hidden="1"/>
    <col min="53" max="53" width="9.332031" style="1" hidden="1"/>
    <col min="54" max="54" width="9.332031" style="1" hidden="1"/>
    <col min="55" max="55" width="9.332031" style="1" hidden="1"/>
    <col min="56" max="56" width="9.332031" style="1" hidden="1"/>
    <col min="57" max="57" width="9.332031" style="1" hidden="1"/>
    <col min="58" max="58" width="9.332031" style="1" hidden="1"/>
    <col min="59" max="59" width="9.332031" style="1" hidden="1"/>
    <col min="60" max="60" width="9.332031" style="1" hidden="1"/>
    <col min="61" max="61" width="9.332031" style="1" hidden="1"/>
    <col min="62" max="62" width="9.332031" style="1" hidden="1"/>
    <col min="63" max="63" width="9.332031" style="1" hidden="1"/>
    <col min="64" max="64" width="9.332031" style="1" hidden="1"/>
    <col min="65" max="65" width="9.332031" style="1" hidden="1"/>
  </cols>
  <sheetData>
    <row r="2" s="1" customFormat="1" ht="36.96" customHeight="1">
      <c r="L2" s="1"/>
      <c r="M2" s="1"/>
      <c r="N2" s="1"/>
      <c r="O2" s="1"/>
      <c r="P2" s="1"/>
      <c r="Q2" s="1"/>
      <c r="R2" s="1"/>
      <c r="S2" s="1"/>
      <c r="T2" s="1"/>
      <c r="U2" s="1"/>
      <c r="V2" s="1"/>
      <c r="AT2" s="19" t="s">
        <v>82</v>
      </c>
    </row>
    <row r="3" s="1" customFormat="1" ht="6.96" customHeight="1">
      <c r="B3" s="130"/>
      <c r="C3" s="131"/>
      <c r="D3" s="131"/>
      <c r="E3" s="131"/>
      <c r="F3" s="131"/>
      <c r="G3" s="131"/>
      <c r="H3" s="131"/>
      <c r="I3" s="131"/>
      <c r="J3" s="131"/>
      <c r="K3" s="131"/>
      <c r="L3" s="22"/>
      <c r="AT3" s="19" t="s">
        <v>83</v>
      </c>
    </row>
    <row r="4" s="1" customFormat="1" ht="24.96" customHeight="1">
      <c r="B4" s="22"/>
      <c r="D4" s="132" t="s">
        <v>91</v>
      </c>
      <c r="L4" s="22"/>
      <c r="M4" s="133" t="s">
        <v>10</v>
      </c>
      <c r="AT4" s="19" t="s">
        <v>4</v>
      </c>
    </row>
    <row r="5" s="1" customFormat="1" ht="6.96" customHeight="1">
      <c r="B5" s="22"/>
      <c r="L5" s="22"/>
    </row>
    <row r="6" s="1" customFormat="1" ht="12" customHeight="1">
      <c r="B6" s="22"/>
      <c r="D6" s="134" t="s">
        <v>16</v>
      </c>
      <c r="L6" s="22"/>
    </row>
    <row r="7" s="1" customFormat="1" ht="16.5" customHeight="1">
      <c r="B7" s="22"/>
      <c r="E7" s="135" t="str">
        <f>'Rekapitulace stavby'!K6</f>
        <v>Štětí - Odstavné plochy v ul. Jiráskova</v>
      </c>
      <c r="F7" s="134"/>
      <c r="G7" s="134"/>
      <c r="H7" s="134"/>
      <c r="L7" s="22"/>
    </row>
    <row r="8" s="2" customFormat="1" ht="12" customHeight="1">
      <c r="A8" s="40"/>
      <c r="B8" s="46"/>
      <c r="C8" s="40"/>
      <c r="D8" s="134" t="s">
        <v>92</v>
      </c>
      <c r="E8" s="40"/>
      <c r="F8" s="40"/>
      <c r="G8" s="40"/>
      <c r="H8" s="40"/>
      <c r="I8" s="40"/>
      <c r="J8" s="40"/>
      <c r="K8" s="40"/>
      <c r="L8" s="136"/>
      <c r="S8" s="40"/>
      <c r="T8" s="40"/>
      <c r="U8" s="40"/>
      <c r="V8" s="40"/>
      <c r="W8" s="40"/>
      <c r="X8" s="40"/>
      <c r="Y8" s="40"/>
      <c r="Z8" s="40"/>
      <c r="AA8" s="40"/>
      <c r="AB8" s="40"/>
      <c r="AC8" s="40"/>
      <c r="AD8" s="40"/>
      <c r="AE8" s="40"/>
    </row>
    <row r="9" s="2" customFormat="1" ht="16.5" customHeight="1">
      <c r="A9" s="40"/>
      <c r="B9" s="46"/>
      <c r="C9" s="40"/>
      <c r="D9" s="40"/>
      <c r="E9" s="137" t="s">
        <v>93</v>
      </c>
      <c r="F9" s="40"/>
      <c r="G9" s="40"/>
      <c r="H9" s="40"/>
      <c r="I9" s="40"/>
      <c r="J9" s="40"/>
      <c r="K9" s="40"/>
      <c r="L9" s="136"/>
      <c r="S9" s="40"/>
      <c r="T9" s="40"/>
      <c r="U9" s="40"/>
      <c r="V9" s="40"/>
      <c r="W9" s="40"/>
      <c r="X9" s="40"/>
      <c r="Y9" s="40"/>
      <c r="Z9" s="40"/>
      <c r="AA9" s="40"/>
      <c r="AB9" s="40"/>
      <c r="AC9" s="40"/>
      <c r="AD9" s="40"/>
      <c r="AE9" s="40"/>
    </row>
    <row r="10" s="2" customFormat="1">
      <c r="A10" s="40"/>
      <c r="B10" s="46"/>
      <c r="C10" s="40"/>
      <c r="D10" s="40"/>
      <c r="E10" s="40"/>
      <c r="F10" s="40"/>
      <c r="G10" s="40"/>
      <c r="H10" s="40"/>
      <c r="I10" s="40"/>
      <c r="J10" s="40"/>
      <c r="K10" s="40"/>
      <c r="L10" s="136"/>
      <c r="S10" s="40"/>
      <c r="T10" s="40"/>
      <c r="U10" s="40"/>
      <c r="V10" s="40"/>
      <c r="W10" s="40"/>
      <c r="X10" s="40"/>
      <c r="Y10" s="40"/>
      <c r="Z10" s="40"/>
      <c r="AA10" s="40"/>
      <c r="AB10" s="40"/>
      <c r="AC10" s="40"/>
      <c r="AD10" s="40"/>
      <c r="AE10" s="40"/>
    </row>
    <row r="11" s="2" customFormat="1" ht="12" customHeight="1">
      <c r="A11" s="40"/>
      <c r="B11" s="46"/>
      <c r="C11" s="40"/>
      <c r="D11" s="134" t="s">
        <v>18</v>
      </c>
      <c r="E11" s="40"/>
      <c r="F11" s="138" t="s">
        <v>19</v>
      </c>
      <c r="G11" s="40"/>
      <c r="H11" s="40"/>
      <c r="I11" s="134" t="s">
        <v>20</v>
      </c>
      <c r="J11" s="138" t="s">
        <v>21</v>
      </c>
      <c r="K11" s="40"/>
      <c r="L11" s="136"/>
      <c r="S11" s="40"/>
      <c r="T11" s="40"/>
      <c r="U11" s="40"/>
      <c r="V11" s="40"/>
      <c r="W11" s="40"/>
      <c r="X11" s="40"/>
      <c r="Y11" s="40"/>
      <c r="Z11" s="40"/>
      <c r="AA11" s="40"/>
      <c r="AB11" s="40"/>
      <c r="AC11" s="40"/>
      <c r="AD11" s="40"/>
      <c r="AE11" s="40"/>
    </row>
    <row r="12" s="2" customFormat="1" ht="12" customHeight="1">
      <c r="A12" s="40"/>
      <c r="B12" s="46"/>
      <c r="C12" s="40"/>
      <c r="D12" s="134" t="s">
        <v>22</v>
      </c>
      <c r="E12" s="40"/>
      <c r="F12" s="138" t="s">
        <v>23</v>
      </c>
      <c r="G12" s="40"/>
      <c r="H12" s="40"/>
      <c r="I12" s="134" t="s">
        <v>24</v>
      </c>
      <c r="J12" s="139" t="str">
        <f>'Rekapitulace stavby'!AN8</f>
        <v>21. 3. 2025</v>
      </c>
      <c r="K12" s="40"/>
      <c r="L12" s="136"/>
      <c r="S12" s="40"/>
      <c r="T12" s="40"/>
      <c r="U12" s="40"/>
      <c r="V12" s="40"/>
      <c r="W12" s="40"/>
      <c r="X12" s="40"/>
      <c r="Y12" s="40"/>
      <c r="Z12" s="40"/>
      <c r="AA12" s="40"/>
      <c r="AB12" s="40"/>
      <c r="AC12" s="40"/>
      <c r="AD12" s="40"/>
      <c r="AE12" s="40"/>
    </row>
    <row r="13" s="2" customFormat="1" ht="10.8" customHeight="1">
      <c r="A13" s="40"/>
      <c r="B13" s="46"/>
      <c r="C13" s="40"/>
      <c r="D13" s="40"/>
      <c r="E13" s="40"/>
      <c r="F13" s="40"/>
      <c r="G13" s="40"/>
      <c r="H13" s="40"/>
      <c r="I13" s="40"/>
      <c r="J13" s="40"/>
      <c r="K13" s="40"/>
      <c r="L13" s="136"/>
      <c r="S13" s="40"/>
      <c r="T13" s="40"/>
      <c r="U13" s="40"/>
      <c r="V13" s="40"/>
      <c r="W13" s="40"/>
      <c r="X13" s="40"/>
      <c r="Y13" s="40"/>
      <c r="Z13" s="40"/>
      <c r="AA13" s="40"/>
      <c r="AB13" s="40"/>
      <c r="AC13" s="40"/>
      <c r="AD13" s="40"/>
      <c r="AE13" s="40"/>
    </row>
    <row r="14" s="2" customFormat="1" ht="12" customHeight="1">
      <c r="A14" s="40"/>
      <c r="B14" s="46"/>
      <c r="C14" s="40"/>
      <c r="D14" s="134" t="s">
        <v>26</v>
      </c>
      <c r="E14" s="40"/>
      <c r="F14" s="40"/>
      <c r="G14" s="40"/>
      <c r="H14" s="40"/>
      <c r="I14" s="134" t="s">
        <v>27</v>
      </c>
      <c r="J14" s="138" t="str">
        <f>IF('Rekapitulace stavby'!AN10="","",'Rekapitulace stavby'!AN10)</f>
        <v/>
      </c>
      <c r="K14" s="40"/>
      <c r="L14" s="136"/>
      <c r="S14" s="40"/>
      <c r="T14" s="40"/>
      <c r="U14" s="40"/>
      <c r="V14" s="40"/>
      <c r="W14" s="40"/>
      <c r="X14" s="40"/>
      <c r="Y14" s="40"/>
      <c r="Z14" s="40"/>
      <c r="AA14" s="40"/>
      <c r="AB14" s="40"/>
      <c r="AC14" s="40"/>
      <c r="AD14" s="40"/>
      <c r="AE14" s="40"/>
    </row>
    <row r="15" s="2" customFormat="1" ht="18" customHeight="1">
      <c r="A15" s="40"/>
      <c r="B15" s="46"/>
      <c r="C15" s="40"/>
      <c r="D15" s="40"/>
      <c r="E15" s="138" t="str">
        <f>IF('Rekapitulace stavby'!E11="","",'Rekapitulace stavby'!E11)</f>
        <v xml:space="preserve"> </v>
      </c>
      <c r="F15" s="40"/>
      <c r="G15" s="40"/>
      <c r="H15" s="40"/>
      <c r="I15" s="134" t="s">
        <v>30</v>
      </c>
      <c r="J15" s="138" t="str">
        <f>IF('Rekapitulace stavby'!AN11="","",'Rekapitulace stavby'!AN11)</f>
        <v/>
      </c>
      <c r="K15" s="40"/>
      <c r="L15" s="136"/>
      <c r="S15" s="40"/>
      <c r="T15" s="40"/>
      <c r="U15" s="40"/>
      <c r="V15" s="40"/>
      <c r="W15" s="40"/>
      <c r="X15" s="40"/>
      <c r="Y15" s="40"/>
      <c r="Z15" s="40"/>
      <c r="AA15" s="40"/>
      <c r="AB15" s="40"/>
      <c r="AC15" s="40"/>
      <c r="AD15" s="40"/>
      <c r="AE15" s="40"/>
    </row>
    <row r="16" s="2" customFormat="1" ht="6.96" customHeight="1">
      <c r="A16" s="40"/>
      <c r="B16" s="46"/>
      <c r="C16" s="40"/>
      <c r="D16" s="40"/>
      <c r="E16" s="40"/>
      <c r="F16" s="40"/>
      <c r="G16" s="40"/>
      <c r="H16" s="40"/>
      <c r="I16" s="40"/>
      <c r="J16" s="40"/>
      <c r="K16" s="40"/>
      <c r="L16" s="136"/>
      <c r="S16" s="40"/>
      <c r="T16" s="40"/>
      <c r="U16" s="40"/>
      <c r="V16" s="40"/>
      <c r="W16" s="40"/>
      <c r="X16" s="40"/>
      <c r="Y16" s="40"/>
      <c r="Z16" s="40"/>
      <c r="AA16" s="40"/>
      <c r="AB16" s="40"/>
      <c r="AC16" s="40"/>
      <c r="AD16" s="40"/>
      <c r="AE16" s="40"/>
    </row>
    <row r="17" s="2" customFormat="1" ht="12" customHeight="1">
      <c r="A17" s="40"/>
      <c r="B17" s="46"/>
      <c r="C17" s="40"/>
      <c r="D17" s="134" t="s">
        <v>31</v>
      </c>
      <c r="E17" s="40"/>
      <c r="F17" s="40"/>
      <c r="G17" s="40"/>
      <c r="H17" s="40"/>
      <c r="I17" s="134" t="s">
        <v>27</v>
      </c>
      <c r="J17" s="35" t="str">
        <f>'Rekapitulace stavby'!AN13</f>
        <v>Vyplň údaj</v>
      </c>
      <c r="K17" s="40"/>
      <c r="L17" s="136"/>
      <c r="S17" s="40"/>
      <c r="T17" s="40"/>
      <c r="U17" s="40"/>
      <c r="V17" s="40"/>
      <c r="W17" s="40"/>
      <c r="X17" s="40"/>
      <c r="Y17" s="40"/>
      <c r="Z17" s="40"/>
      <c r="AA17" s="40"/>
      <c r="AB17" s="40"/>
      <c r="AC17" s="40"/>
      <c r="AD17" s="40"/>
      <c r="AE17" s="40"/>
    </row>
    <row r="18" s="2" customFormat="1" ht="18" customHeight="1">
      <c r="A18" s="40"/>
      <c r="B18" s="46"/>
      <c r="C18" s="40"/>
      <c r="D18" s="40"/>
      <c r="E18" s="35" t="str">
        <f>'Rekapitulace stavby'!E14</f>
        <v>Vyplň údaj</v>
      </c>
      <c r="F18" s="138"/>
      <c r="G18" s="138"/>
      <c r="H18" s="138"/>
      <c r="I18" s="134" t="s">
        <v>30</v>
      </c>
      <c r="J18" s="35" t="str">
        <f>'Rekapitulace stavby'!AN14</f>
        <v>Vyplň údaj</v>
      </c>
      <c r="K18" s="40"/>
      <c r="L18" s="136"/>
      <c r="S18" s="40"/>
      <c r="T18" s="40"/>
      <c r="U18" s="40"/>
      <c r="V18" s="40"/>
      <c r="W18" s="40"/>
      <c r="X18" s="40"/>
      <c r="Y18" s="40"/>
      <c r="Z18" s="40"/>
      <c r="AA18" s="40"/>
      <c r="AB18" s="40"/>
      <c r="AC18" s="40"/>
      <c r="AD18" s="40"/>
      <c r="AE18" s="40"/>
    </row>
    <row r="19" s="2" customFormat="1" ht="6.96" customHeight="1">
      <c r="A19" s="40"/>
      <c r="B19" s="46"/>
      <c r="C19" s="40"/>
      <c r="D19" s="40"/>
      <c r="E19" s="40"/>
      <c r="F19" s="40"/>
      <c r="G19" s="40"/>
      <c r="H19" s="40"/>
      <c r="I19" s="40"/>
      <c r="J19" s="40"/>
      <c r="K19" s="40"/>
      <c r="L19" s="136"/>
      <c r="S19" s="40"/>
      <c r="T19" s="40"/>
      <c r="U19" s="40"/>
      <c r="V19" s="40"/>
      <c r="W19" s="40"/>
      <c r="X19" s="40"/>
      <c r="Y19" s="40"/>
      <c r="Z19" s="40"/>
      <c r="AA19" s="40"/>
      <c r="AB19" s="40"/>
      <c r="AC19" s="40"/>
      <c r="AD19" s="40"/>
      <c r="AE19" s="40"/>
    </row>
    <row r="20" s="2" customFormat="1" ht="12" customHeight="1">
      <c r="A20" s="40"/>
      <c r="B20" s="46"/>
      <c r="C20" s="40"/>
      <c r="D20" s="134" t="s">
        <v>33</v>
      </c>
      <c r="E20" s="40"/>
      <c r="F20" s="40"/>
      <c r="G20" s="40"/>
      <c r="H20" s="40"/>
      <c r="I20" s="134" t="s">
        <v>27</v>
      </c>
      <c r="J20" s="138" t="s">
        <v>28</v>
      </c>
      <c r="K20" s="40"/>
      <c r="L20" s="136"/>
      <c r="S20" s="40"/>
      <c r="T20" s="40"/>
      <c r="U20" s="40"/>
      <c r="V20" s="40"/>
      <c r="W20" s="40"/>
      <c r="X20" s="40"/>
      <c r="Y20" s="40"/>
      <c r="Z20" s="40"/>
      <c r="AA20" s="40"/>
      <c r="AB20" s="40"/>
      <c r="AC20" s="40"/>
      <c r="AD20" s="40"/>
      <c r="AE20" s="40"/>
    </row>
    <row r="21" s="2" customFormat="1" ht="18" customHeight="1">
      <c r="A21" s="40"/>
      <c r="B21" s="46"/>
      <c r="C21" s="40"/>
      <c r="D21" s="40"/>
      <c r="E21" s="138" t="s">
        <v>34</v>
      </c>
      <c r="F21" s="40"/>
      <c r="G21" s="40"/>
      <c r="H21" s="40"/>
      <c r="I21" s="134" t="s">
        <v>30</v>
      </c>
      <c r="J21" s="138" t="s">
        <v>28</v>
      </c>
      <c r="K21" s="40"/>
      <c r="L21" s="136"/>
      <c r="S21" s="40"/>
      <c r="T21" s="40"/>
      <c r="U21" s="40"/>
      <c r="V21" s="40"/>
      <c r="W21" s="40"/>
      <c r="X21" s="40"/>
      <c r="Y21" s="40"/>
      <c r="Z21" s="40"/>
      <c r="AA21" s="40"/>
      <c r="AB21" s="40"/>
      <c r="AC21" s="40"/>
      <c r="AD21" s="40"/>
      <c r="AE21" s="40"/>
    </row>
    <row r="22" s="2" customFormat="1" ht="6.96" customHeight="1">
      <c r="A22" s="40"/>
      <c r="B22" s="46"/>
      <c r="C22" s="40"/>
      <c r="D22" s="40"/>
      <c r="E22" s="40"/>
      <c r="F22" s="40"/>
      <c r="G22" s="40"/>
      <c r="H22" s="40"/>
      <c r="I22" s="40"/>
      <c r="J22" s="40"/>
      <c r="K22" s="40"/>
      <c r="L22" s="136"/>
      <c r="S22" s="40"/>
      <c r="T22" s="40"/>
      <c r="U22" s="40"/>
      <c r="V22" s="40"/>
      <c r="W22" s="40"/>
      <c r="X22" s="40"/>
      <c r="Y22" s="40"/>
      <c r="Z22" s="40"/>
      <c r="AA22" s="40"/>
      <c r="AB22" s="40"/>
      <c r="AC22" s="40"/>
      <c r="AD22" s="40"/>
      <c r="AE22" s="40"/>
    </row>
    <row r="23" s="2" customFormat="1" ht="12" customHeight="1">
      <c r="A23" s="40"/>
      <c r="B23" s="46"/>
      <c r="C23" s="40"/>
      <c r="D23" s="134" t="s">
        <v>36</v>
      </c>
      <c r="E23" s="40"/>
      <c r="F23" s="40"/>
      <c r="G23" s="40"/>
      <c r="H23" s="40"/>
      <c r="I23" s="134" t="s">
        <v>27</v>
      </c>
      <c r="J23" s="138" t="str">
        <f>IF('Rekapitulace stavby'!AN19="","",'Rekapitulace stavby'!AN19)</f>
        <v/>
      </c>
      <c r="K23" s="40"/>
      <c r="L23" s="136"/>
      <c r="S23" s="40"/>
      <c r="T23" s="40"/>
      <c r="U23" s="40"/>
      <c r="V23" s="40"/>
      <c r="W23" s="40"/>
      <c r="X23" s="40"/>
      <c r="Y23" s="40"/>
      <c r="Z23" s="40"/>
      <c r="AA23" s="40"/>
      <c r="AB23" s="40"/>
      <c r="AC23" s="40"/>
      <c r="AD23" s="40"/>
      <c r="AE23" s="40"/>
    </row>
    <row r="24" s="2" customFormat="1" ht="18" customHeight="1">
      <c r="A24" s="40"/>
      <c r="B24" s="46"/>
      <c r="C24" s="40"/>
      <c r="D24" s="40"/>
      <c r="E24" s="138" t="str">
        <f>IF('Rekapitulace stavby'!E20="","",'Rekapitulace stavby'!E20)</f>
        <v xml:space="preserve"> </v>
      </c>
      <c r="F24" s="40"/>
      <c r="G24" s="40"/>
      <c r="H24" s="40"/>
      <c r="I24" s="134" t="s">
        <v>30</v>
      </c>
      <c r="J24" s="138" t="str">
        <f>IF('Rekapitulace stavby'!AN20="","",'Rekapitulace stavby'!AN20)</f>
        <v/>
      </c>
      <c r="K24" s="40"/>
      <c r="L24" s="136"/>
      <c r="S24" s="40"/>
      <c r="T24" s="40"/>
      <c r="U24" s="40"/>
      <c r="V24" s="40"/>
      <c r="W24" s="40"/>
      <c r="X24" s="40"/>
      <c r="Y24" s="40"/>
      <c r="Z24" s="40"/>
      <c r="AA24" s="40"/>
      <c r="AB24" s="40"/>
      <c r="AC24" s="40"/>
      <c r="AD24" s="40"/>
      <c r="AE24" s="40"/>
    </row>
    <row r="25" s="2" customFormat="1" ht="6.96" customHeight="1">
      <c r="A25" s="40"/>
      <c r="B25" s="46"/>
      <c r="C25" s="40"/>
      <c r="D25" s="40"/>
      <c r="E25" s="40"/>
      <c r="F25" s="40"/>
      <c r="G25" s="40"/>
      <c r="H25" s="40"/>
      <c r="I25" s="40"/>
      <c r="J25" s="40"/>
      <c r="K25" s="40"/>
      <c r="L25" s="136"/>
      <c r="S25" s="40"/>
      <c r="T25" s="40"/>
      <c r="U25" s="40"/>
      <c r="V25" s="40"/>
      <c r="W25" s="40"/>
      <c r="X25" s="40"/>
      <c r="Y25" s="40"/>
      <c r="Z25" s="40"/>
      <c r="AA25" s="40"/>
      <c r="AB25" s="40"/>
      <c r="AC25" s="40"/>
      <c r="AD25" s="40"/>
      <c r="AE25" s="40"/>
    </row>
    <row r="26" s="2" customFormat="1" ht="12" customHeight="1">
      <c r="A26" s="40"/>
      <c r="B26" s="46"/>
      <c r="C26" s="40"/>
      <c r="D26" s="134" t="s">
        <v>37</v>
      </c>
      <c r="E26" s="40"/>
      <c r="F26" s="40"/>
      <c r="G26" s="40"/>
      <c r="H26" s="40"/>
      <c r="I26" s="40"/>
      <c r="J26" s="40"/>
      <c r="K26" s="40"/>
      <c r="L26" s="136"/>
      <c r="S26" s="40"/>
      <c r="T26" s="40"/>
      <c r="U26" s="40"/>
      <c r="V26" s="40"/>
      <c r="W26" s="40"/>
      <c r="X26" s="40"/>
      <c r="Y26" s="40"/>
      <c r="Z26" s="40"/>
      <c r="AA26" s="40"/>
      <c r="AB26" s="40"/>
      <c r="AC26" s="40"/>
      <c r="AD26" s="40"/>
      <c r="AE26" s="40"/>
    </row>
    <row r="27" s="8" customFormat="1" ht="16.5" customHeight="1">
      <c r="A27" s="140"/>
      <c r="B27" s="141"/>
      <c r="C27" s="140"/>
      <c r="D27" s="140"/>
      <c r="E27" s="142" t="s">
        <v>28</v>
      </c>
      <c r="F27" s="142"/>
      <c r="G27" s="142"/>
      <c r="H27" s="142"/>
      <c r="I27" s="140"/>
      <c r="J27" s="140"/>
      <c r="K27" s="140"/>
      <c r="L27" s="143"/>
      <c r="S27" s="140"/>
      <c r="T27" s="140"/>
      <c r="U27" s="140"/>
      <c r="V27" s="140"/>
      <c r="W27" s="140"/>
      <c r="X27" s="140"/>
      <c r="Y27" s="140"/>
      <c r="Z27" s="140"/>
      <c r="AA27" s="140"/>
      <c r="AB27" s="140"/>
      <c r="AC27" s="140"/>
      <c r="AD27" s="140"/>
      <c r="AE27" s="140"/>
    </row>
    <row r="28" s="2" customFormat="1" ht="6.96" customHeight="1">
      <c r="A28" s="40"/>
      <c r="B28" s="46"/>
      <c r="C28" s="40"/>
      <c r="D28" s="40"/>
      <c r="E28" s="40"/>
      <c r="F28" s="40"/>
      <c r="G28" s="40"/>
      <c r="H28" s="40"/>
      <c r="I28" s="40"/>
      <c r="J28" s="40"/>
      <c r="K28" s="40"/>
      <c r="L28" s="136"/>
      <c r="S28" s="40"/>
      <c r="T28" s="40"/>
      <c r="U28" s="40"/>
      <c r="V28" s="40"/>
      <c r="W28" s="40"/>
      <c r="X28" s="40"/>
      <c r="Y28" s="40"/>
      <c r="Z28" s="40"/>
      <c r="AA28" s="40"/>
      <c r="AB28" s="40"/>
      <c r="AC28" s="40"/>
      <c r="AD28" s="40"/>
      <c r="AE28" s="40"/>
    </row>
    <row r="29" s="2" customFormat="1" ht="6.96" customHeight="1">
      <c r="A29" s="40"/>
      <c r="B29" s="46"/>
      <c r="C29" s="40"/>
      <c r="D29" s="144"/>
      <c r="E29" s="144"/>
      <c r="F29" s="144"/>
      <c r="G29" s="144"/>
      <c r="H29" s="144"/>
      <c r="I29" s="144"/>
      <c r="J29" s="144"/>
      <c r="K29" s="144"/>
      <c r="L29" s="136"/>
      <c r="S29" s="40"/>
      <c r="T29" s="40"/>
      <c r="U29" s="40"/>
      <c r="V29" s="40"/>
      <c r="W29" s="40"/>
      <c r="X29" s="40"/>
      <c r="Y29" s="40"/>
      <c r="Z29" s="40"/>
      <c r="AA29" s="40"/>
      <c r="AB29" s="40"/>
      <c r="AC29" s="40"/>
      <c r="AD29" s="40"/>
      <c r="AE29" s="40"/>
    </row>
    <row r="30" s="2" customFormat="1" ht="25.44" customHeight="1">
      <c r="A30" s="40"/>
      <c r="B30" s="46"/>
      <c r="C30" s="40"/>
      <c r="D30" s="145" t="s">
        <v>39</v>
      </c>
      <c r="E30" s="40"/>
      <c r="F30" s="40"/>
      <c r="G30" s="40"/>
      <c r="H30" s="40"/>
      <c r="I30" s="40"/>
      <c r="J30" s="146">
        <f>ROUND(J87, 2)</f>
        <v>0</v>
      </c>
      <c r="K30" s="40"/>
      <c r="L30" s="136"/>
      <c r="S30" s="40"/>
      <c r="T30" s="40"/>
      <c r="U30" s="40"/>
      <c r="V30" s="40"/>
      <c r="W30" s="40"/>
      <c r="X30" s="40"/>
      <c r="Y30" s="40"/>
      <c r="Z30" s="40"/>
      <c r="AA30" s="40"/>
      <c r="AB30" s="40"/>
      <c r="AC30" s="40"/>
      <c r="AD30" s="40"/>
      <c r="AE30" s="40"/>
    </row>
    <row r="31" s="2" customFormat="1" ht="6.96" customHeight="1">
      <c r="A31" s="40"/>
      <c r="B31" s="46"/>
      <c r="C31" s="40"/>
      <c r="D31" s="144"/>
      <c r="E31" s="144"/>
      <c r="F31" s="144"/>
      <c r="G31" s="144"/>
      <c r="H31" s="144"/>
      <c r="I31" s="144"/>
      <c r="J31" s="144"/>
      <c r="K31" s="144"/>
      <c r="L31" s="136"/>
      <c r="S31" s="40"/>
      <c r="T31" s="40"/>
      <c r="U31" s="40"/>
      <c r="V31" s="40"/>
      <c r="W31" s="40"/>
      <c r="X31" s="40"/>
      <c r="Y31" s="40"/>
      <c r="Z31" s="40"/>
      <c r="AA31" s="40"/>
      <c r="AB31" s="40"/>
      <c r="AC31" s="40"/>
      <c r="AD31" s="40"/>
      <c r="AE31" s="40"/>
    </row>
    <row r="32" s="2" customFormat="1" ht="14.4" customHeight="1">
      <c r="A32" s="40"/>
      <c r="B32" s="46"/>
      <c r="C32" s="40"/>
      <c r="D32" s="40"/>
      <c r="E32" s="40"/>
      <c r="F32" s="147" t="s">
        <v>41</v>
      </c>
      <c r="G32" s="40"/>
      <c r="H32" s="40"/>
      <c r="I32" s="147" t="s">
        <v>40</v>
      </c>
      <c r="J32" s="147" t="s">
        <v>42</v>
      </c>
      <c r="K32" s="40"/>
      <c r="L32" s="136"/>
      <c r="S32" s="40"/>
      <c r="T32" s="40"/>
      <c r="U32" s="40"/>
      <c r="V32" s="40"/>
      <c r="W32" s="40"/>
      <c r="X32" s="40"/>
      <c r="Y32" s="40"/>
      <c r="Z32" s="40"/>
      <c r="AA32" s="40"/>
      <c r="AB32" s="40"/>
      <c r="AC32" s="40"/>
      <c r="AD32" s="40"/>
      <c r="AE32" s="40"/>
    </row>
    <row r="33" s="2" customFormat="1" ht="14.4" customHeight="1">
      <c r="A33" s="40"/>
      <c r="B33" s="46"/>
      <c r="C33" s="40"/>
      <c r="D33" s="148" t="s">
        <v>43</v>
      </c>
      <c r="E33" s="134" t="s">
        <v>44</v>
      </c>
      <c r="F33" s="149">
        <f>ROUND((SUM(BE87:BE611)),  2)</f>
        <v>0</v>
      </c>
      <c r="G33" s="40"/>
      <c r="H33" s="40"/>
      <c r="I33" s="150">
        <v>0.20999999999999999</v>
      </c>
      <c r="J33" s="149">
        <f>ROUND(((SUM(BE87:BE611))*I33),  2)</f>
        <v>0</v>
      </c>
      <c r="K33" s="40"/>
      <c r="L33" s="136"/>
      <c r="S33" s="40"/>
      <c r="T33" s="40"/>
      <c r="U33" s="40"/>
      <c r="V33" s="40"/>
      <c r="W33" s="40"/>
      <c r="X33" s="40"/>
      <c r="Y33" s="40"/>
      <c r="Z33" s="40"/>
      <c r="AA33" s="40"/>
      <c r="AB33" s="40"/>
      <c r="AC33" s="40"/>
      <c r="AD33" s="40"/>
      <c r="AE33" s="40"/>
    </row>
    <row r="34" s="2" customFormat="1" ht="14.4" customHeight="1">
      <c r="A34" s="40"/>
      <c r="B34" s="46"/>
      <c r="C34" s="40"/>
      <c r="D34" s="40"/>
      <c r="E34" s="134" t="s">
        <v>45</v>
      </c>
      <c r="F34" s="149">
        <f>ROUND((SUM(BF87:BF611)),  2)</f>
        <v>0</v>
      </c>
      <c r="G34" s="40"/>
      <c r="H34" s="40"/>
      <c r="I34" s="150">
        <v>0.12</v>
      </c>
      <c r="J34" s="149">
        <f>ROUND(((SUM(BF87:BF611))*I34),  2)</f>
        <v>0</v>
      </c>
      <c r="K34" s="40"/>
      <c r="L34" s="136"/>
      <c r="S34" s="40"/>
      <c r="T34" s="40"/>
      <c r="U34" s="40"/>
      <c r="V34" s="40"/>
      <c r="W34" s="40"/>
      <c r="X34" s="40"/>
      <c r="Y34" s="40"/>
      <c r="Z34" s="40"/>
      <c r="AA34" s="40"/>
      <c r="AB34" s="40"/>
      <c r="AC34" s="40"/>
      <c r="AD34" s="40"/>
      <c r="AE34" s="40"/>
    </row>
    <row r="35" hidden="1" s="2" customFormat="1" ht="14.4" customHeight="1">
      <c r="A35" s="40"/>
      <c r="B35" s="46"/>
      <c r="C35" s="40"/>
      <c r="D35" s="40"/>
      <c r="E35" s="134" t="s">
        <v>46</v>
      </c>
      <c r="F35" s="149">
        <f>ROUND((SUM(BG87:BG611)),  2)</f>
        <v>0</v>
      </c>
      <c r="G35" s="40"/>
      <c r="H35" s="40"/>
      <c r="I35" s="150">
        <v>0.20999999999999999</v>
      </c>
      <c r="J35" s="149">
        <f>0</f>
        <v>0</v>
      </c>
      <c r="K35" s="40"/>
      <c r="L35" s="136"/>
      <c r="S35" s="40"/>
      <c r="T35" s="40"/>
      <c r="U35" s="40"/>
      <c r="V35" s="40"/>
      <c r="W35" s="40"/>
      <c r="X35" s="40"/>
      <c r="Y35" s="40"/>
      <c r="Z35" s="40"/>
      <c r="AA35" s="40"/>
      <c r="AB35" s="40"/>
      <c r="AC35" s="40"/>
      <c r="AD35" s="40"/>
      <c r="AE35" s="40"/>
    </row>
    <row r="36" hidden="1" s="2" customFormat="1" ht="14.4" customHeight="1">
      <c r="A36" s="40"/>
      <c r="B36" s="46"/>
      <c r="C36" s="40"/>
      <c r="D36" s="40"/>
      <c r="E36" s="134" t="s">
        <v>47</v>
      </c>
      <c r="F36" s="149">
        <f>ROUND((SUM(BH87:BH611)),  2)</f>
        <v>0</v>
      </c>
      <c r="G36" s="40"/>
      <c r="H36" s="40"/>
      <c r="I36" s="150">
        <v>0.12</v>
      </c>
      <c r="J36" s="149">
        <f>0</f>
        <v>0</v>
      </c>
      <c r="K36" s="40"/>
      <c r="L36" s="136"/>
      <c r="S36" s="40"/>
      <c r="T36" s="40"/>
      <c r="U36" s="40"/>
      <c r="V36" s="40"/>
      <c r="W36" s="40"/>
      <c r="X36" s="40"/>
      <c r="Y36" s="40"/>
      <c r="Z36" s="40"/>
      <c r="AA36" s="40"/>
      <c r="AB36" s="40"/>
      <c r="AC36" s="40"/>
      <c r="AD36" s="40"/>
      <c r="AE36" s="40"/>
    </row>
    <row r="37" hidden="1" s="2" customFormat="1" ht="14.4" customHeight="1">
      <c r="A37" s="40"/>
      <c r="B37" s="46"/>
      <c r="C37" s="40"/>
      <c r="D37" s="40"/>
      <c r="E37" s="134" t="s">
        <v>48</v>
      </c>
      <c r="F37" s="149">
        <f>ROUND((SUM(BI87:BI611)),  2)</f>
        <v>0</v>
      </c>
      <c r="G37" s="40"/>
      <c r="H37" s="40"/>
      <c r="I37" s="150">
        <v>0</v>
      </c>
      <c r="J37" s="149">
        <f>0</f>
        <v>0</v>
      </c>
      <c r="K37" s="40"/>
      <c r="L37" s="136"/>
      <c r="S37" s="40"/>
      <c r="T37" s="40"/>
      <c r="U37" s="40"/>
      <c r="V37" s="40"/>
      <c r="W37" s="40"/>
      <c r="X37" s="40"/>
      <c r="Y37" s="40"/>
      <c r="Z37" s="40"/>
      <c r="AA37" s="40"/>
      <c r="AB37" s="40"/>
      <c r="AC37" s="40"/>
      <c r="AD37" s="40"/>
      <c r="AE37" s="40"/>
    </row>
    <row r="38" s="2" customFormat="1" ht="6.96" customHeight="1">
      <c r="A38" s="40"/>
      <c r="B38" s="46"/>
      <c r="C38" s="40"/>
      <c r="D38" s="40"/>
      <c r="E38" s="40"/>
      <c r="F38" s="40"/>
      <c r="G38" s="40"/>
      <c r="H38" s="40"/>
      <c r="I38" s="40"/>
      <c r="J38" s="40"/>
      <c r="K38" s="40"/>
      <c r="L38" s="136"/>
      <c r="S38" s="40"/>
      <c r="T38" s="40"/>
      <c r="U38" s="40"/>
      <c r="V38" s="40"/>
      <c r="W38" s="40"/>
      <c r="X38" s="40"/>
      <c r="Y38" s="40"/>
      <c r="Z38" s="40"/>
      <c r="AA38" s="40"/>
      <c r="AB38" s="40"/>
      <c r="AC38" s="40"/>
      <c r="AD38" s="40"/>
      <c r="AE38" s="40"/>
    </row>
    <row r="39" s="2" customFormat="1" ht="25.44" customHeight="1">
      <c r="A39" s="40"/>
      <c r="B39" s="46"/>
      <c r="C39" s="151"/>
      <c r="D39" s="152" t="s">
        <v>49</v>
      </c>
      <c r="E39" s="153"/>
      <c r="F39" s="153"/>
      <c r="G39" s="154" t="s">
        <v>50</v>
      </c>
      <c r="H39" s="155" t="s">
        <v>51</v>
      </c>
      <c r="I39" s="153"/>
      <c r="J39" s="156">
        <f>SUM(J30:J37)</f>
        <v>0</v>
      </c>
      <c r="K39" s="157"/>
      <c r="L39" s="136"/>
      <c r="S39" s="40"/>
      <c r="T39" s="40"/>
      <c r="U39" s="40"/>
      <c r="V39" s="40"/>
      <c r="W39" s="40"/>
      <c r="X39" s="40"/>
      <c r="Y39" s="40"/>
      <c r="Z39" s="40"/>
      <c r="AA39" s="40"/>
      <c r="AB39" s="40"/>
      <c r="AC39" s="40"/>
      <c r="AD39" s="40"/>
      <c r="AE39" s="40"/>
    </row>
    <row r="40" s="2" customFormat="1" ht="14.4" customHeight="1">
      <c r="A40" s="40"/>
      <c r="B40" s="158"/>
      <c r="C40" s="159"/>
      <c r="D40" s="159"/>
      <c r="E40" s="159"/>
      <c r="F40" s="159"/>
      <c r="G40" s="159"/>
      <c r="H40" s="159"/>
      <c r="I40" s="159"/>
      <c r="J40" s="159"/>
      <c r="K40" s="159"/>
      <c r="L40" s="136"/>
      <c r="S40" s="40"/>
      <c r="T40" s="40"/>
      <c r="U40" s="40"/>
      <c r="V40" s="40"/>
      <c r="W40" s="40"/>
      <c r="X40" s="40"/>
      <c r="Y40" s="40"/>
      <c r="Z40" s="40"/>
      <c r="AA40" s="40"/>
      <c r="AB40" s="40"/>
      <c r="AC40" s="40"/>
      <c r="AD40" s="40"/>
      <c r="AE40" s="40"/>
    </row>
    <row r="44" s="2" customFormat="1" ht="6.96" customHeight="1">
      <c r="A44" s="40"/>
      <c r="B44" s="160"/>
      <c r="C44" s="161"/>
      <c r="D44" s="161"/>
      <c r="E44" s="161"/>
      <c r="F44" s="161"/>
      <c r="G44" s="161"/>
      <c r="H44" s="161"/>
      <c r="I44" s="161"/>
      <c r="J44" s="161"/>
      <c r="K44" s="161"/>
      <c r="L44" s="136"/>
      <c r="S44" s="40"/>
      <c r="T44" s="40"/>
      <c r="U44" s="40"/>
      <c r="V44" s="40"/>
      <c r="W44" s="40"/>
      <c r="X44" s="40"/>
      <c r="Y44" s="40"/>
      <c r="Z44" s="40"/>
      <c r="AA44" s="40"/>
      <c r="AB44" s="40"/>
      <c r="AC44" s="40"/>
      <c r="AD44" s="40"/>
      <c r="AE44" s="40"/>
    </row>
    <row r="45" s="2" customFormat="1" ht="24.96" customHeight="1">
      <c r="A45" s="40"/>
      <c r="B45" s="41"/>
      <c r="C45" s="25" t="s">
        <v>94</v>
      </c>
      <c r="D45" s="42"/>
      <c r="E45" s="42"/>
      <c r="F45" s="42"/>
      <c r="G45" s="42"/>
      <c r="H45" s="42"/>
      <c r="I45" s="42"/>
      <c r="J45" s="42"/>
      <c r="K45" s="42"/>
      <c r="L45" s="136"/>
      <c r="S45" s="40"/>
      <c r="T45" s="40"/>
      <c r="U45" s="40"/>
      <c r="V45" s="40"/>
      <c r="W45" s="40"/>
      <c r="X45" s="40"/>
      <c r="Y45" s="40"/>
      <c r="Z45" s="40"/>
      <c r="AA45" s="40"/>
      <c r="AB45" s="40"/>
      <c r="AC45" s="40"/>
      <c r="AD45" s="40"/>
      <c r="AE45" s="40"/>
    </row>
    <row r="46" s="2" customFormat="1" ht="6.96" customHeight="1">
      <c r="A46" s="40"/>
      <c r="B46" s="41"/>
      <c r="C46" s="42"/>
      <c r="D46" s="42"/>
      <c r="E46" s="42"/>
      <c r="F46" s="42"/>
      <c r="G46" s="42"/>
      <c r="H46" s="42"/>
      <c r="I46" s="42"/>
      <c r="J46" s="42"/>
      <c r="K46" s="42"/>
      <c r="L46" s="136"/>
      <c r="S46" s="40"/>
      <c r="T46" s="40"/>
      <c r="U46" s="40"/>
      <c r="V46" s="40"/>
      <c r="W46" s="40"/>
      <c r="X46" s="40"/>
      <c r="Y46" s="40"/>
      <c r="Z46" s="40"/>
      <c r="AA46" s="40"/>
      <c r="AB46" s="40"/>
      <c r="AC46" s="40"/>
      <c r="AD46" s="40"/>
      <c r="AE46" s="40"/>
    </row>
    <row r="47" s="2" customFormat="1" ht="12" customHeight="1">
      <c r="A47" s="40"/>
      <c r="B47" s="41"/>
      <c r="C47" s="34" t="s">
        <v>16</v>
      </c>
      <c r="D47" s="42"/>
      <c r="E47" s="42"/>
      <c r="F47" s="42"/>
      <c r="G47" s="42"/>
      <c r="H47" s="42"/>
      <c r="I47" s="42"/>
      <c r="J47" s="42"/>
      <c r="K47" s="42"/>
      <c r="L47" s="136"/>
      <c r="S47" s="40"/>
      <c r="T47" s="40"/>
      <c r="U47" s="40"/>
      <c r="V47" s="40"/>
      <c r="W47" s="40"/>
      <c r="X47" s="40"/>
      <c r="Y47" s="40"/>
      <c r="Z47" s="40"/>
      <c r="AA47" s="40"/>
      <c r="AB47" s="40"/>
      <c r="AC47" s="40"/>
      <c r="AD47" s="40"/>
      <c r="AE47" s="40"/>
    </row>
    <row r="48" s="2" customFormat="1" ht="16.5" customHeight="1">
      <c r="A48" s="40"/>
      <c r="B48" s="41"/>
      <c r="C48" s="42"/>
      <c r="D48" s="42"/>
      <c r="E48" s="162" t="str">
        <f>E7</f>
        <v>Štětí - Odstavné plochy v ul. Jiráskova</v>
      </c>
      <c r="F48" s="34"/>
      <c r="G48" s="34"/>
      <c r="H48" s="34"/>
      <c r="I48" s="42"/>
      <c r="J48" s="42"/>
      <c r="K48" s="42"/>
      <c r="L48" s="136"/>
      <c r="S48" s="40"/>
      <c r="T48" s="40"/>
      <c r="U48" s="40"/>
      <c r="V48" s="40"/>
      <c r="W48" s="40"/>
      <c r="X48" s="40"/>
      <c r="Y48" s="40"/>
      <c r="Z48" s="40"/>
      <c r="AA48" s="40"/>
      <c r="AB48" s="40"/>
      <c r="AC48" s="40"/>
      <c r="AD48" s="40"/>
      <c r="AE48" s="40"/>
    </row>
    <row r="49" s="2" customFormat="1" ht="12" customHeight="1">
      <c r="A49" s="40"/>
      <c r="B49" s="41"/>
      <c r="C49" s="34" t="s">
        <v>92</v>
      </c>
      <c r="D49" s="42"/>
      <c r="E49" s="42"/>
      <c r="F49" s="42"/>
      <c r="G49" s="42"/>
      <c r="H49" s="42"/>
      <c r="I49" s="42"/>
      <c r="J49" s="42"/>
      <c r="K49" s="42"/>
      <c r="L49" s="136"/>
      <c r="S49" s="40"/>
      <c r="T49" s="40"/>
      <c r="U49" s="40"/>
      <c r="V49" s="40"/>
      <c r="W49" s="40"/>
      <c r="X49" s="40"/>
      <c r="Y49" s="40"/>
      <c r="Z49" s="40"/>
      <c r="AA49" s="40"/>
      <c r="AB49" s="40"/>
      <c r="AC49" s="40"/>
      <c r="AD49" s="40"/>
      <c r="AE49" s="40"/>
    </row>
    <row r="50" s="2" customFormat="1" ht="16.5" customHeight="1">
      <c r="A50" s="40"/>
      <c r="B50" s="41"/>
      <c r="C50" s="42"/>
      <c r="D50" s="42"/>
      <c r="E50" s="71" t="str">
        <f>E9</f>
        <v>SO 101 - Zpevněné plochy a komunikace</v>
      </c>
      <c r="F50" s="42"/>
      <c r="G50" s="42"/>
      <c r="H50" s="42"/>
      <c r="I50" s="42"/>
      <c r="J50" s="42"/>
      <c r="K50" s="42"/>
      <c r="L50" s="136"/>
      <c r="S50" s="40"/>
      <c r="T50" s="40"/>
      <c r="U50" s="40"/>
      <c r="V50" s="40"/>
      <c r="W50" s="40"/>
      <c r="X50" s="40"/>
      <c r="Y50" s="40"/>
      <c r="Z50" s="40"/>
      <c r="AA50" s="40"/>
      <c r="AB50" s="40"/>
      <c r="AC50" s="40"/>
      <c r="AD50" s="40"/>
      <c r="AE50" s="40"/>
    </row>
    <row r="51" s="2" customFormat="1" ht="6.96" customHeight="1">
      <c r="A51" s="40"/>
      <c r="B51" s="41"/>
      <c r="C51" s="42"/>
      <c r="D51" s="42"/>
      <c r="E51" s="42"/>
      <c r="F51" s="42"/>
      <c r="G51" s="42"/>
      <c r="H51" s="42"/>
      <c r="I51" s="42"/>
      <c r="J51" s="42"/>
      <c r="K51" s="42"/>
      <c r="L51" s="136"/>
      <c r="S51" s="40"/>
      <c r="T51" s="40"/>
      <c r="U51" s="40"/>
      <c r="V51" s="40"/>
      <c r="W51" s="40"/>
      <c r="X51" s="40"/>
      <c r="Y51" s="40"/>
      <c r="Z51" s="40"/>
      <c r="AA51" s="40"/>
      <c r="AB51" s="40"/>
      <c r="AC51" s="40"/>
      <c r="AD51" s="40"/>
      <c r="AE51" s="40"/>
    </row>
    <row r="52" s="2" customFormat="1" ht="12" customHeight="1">
      <c r="A52" s="40"/>
      <c r="B52" s="41"/>
      <c r="C52" s="34" t="s">
        <v>22</v>
      </c>
      <c r="D52" s="42"/>
      <c r="E52" s="42"/>
      <c r="F52" s="29" t="str">
        <f>F12</f>
        <v>Štětí</v>
      </c>
      <c r="G52" s="42"/>
      <c r="H52" s="42"/>
      <c r="I52" s="34" t="s">
        <v>24</v>
      </c>
      <c r="J52" s="74" t="str">
        <f>IF(J12="","",J12)</f>
        <v>21. 3. 2025</v>
      </c>
      <c r="K52" s="42"/>
      <c r="L52" s="136"/>
      <c r="S52" s="40"/>
      <c r="T52" s="40"/>
      <c r="U52" s="40"/>
      <c r="V52" s="40"/>
      <c r="W52" s="40"/>
      <c r="X52" s="40"/>
      <c r="Y52" s="40"/>
      <c r="Z52" s="40"/>
      <c r="AA52" s="40"/>
      <c r="AB52" s="40"/>
      <c r="AC52" s="40"/>
      <c r="AD52" s="40"/>
      <c r="AE52" s="40"/>
    </row>
    <row r="53" s="2" customFormat="1" ht="6.96" customHeight="1">
      <c r="A53" s="40"/>
      <c r="B53" s="41"/>
      <c r="C53" s="42"/>
      <c r="D53" s="42"/>
      <c r="E53" s="42"/>
      <c r="F53" s="42"/>
      <c r="G53" s="42"/>
      <c r="H53" s="42"/>
      <c r="I53" s="42"/>
      <c r="J53" s="42"/>
      <c r="K53" s="42"/>
      <c r="L53" s="136"/>
      <c r="S53" s="40"/>
      <c r="T53" s="40"/>
      <c r="U53" s="40"/>
      <c r="V53" s="40"/>
      <c r="W53" s="40"/>
      <c r="X53" s="40"/>
      <c r="Y53" s="40"/>
      <c r="Z53" s="40"/>
      <c r="AA53" s="40"/>
      <c r="AB53" s="40"/>
      <c r="AC53" s="40"/>
      <c r="AD53" s="40"/>
      <c r="AE53" s="40"/>
    </row>
    <row r="54" s="2" customFormat="1" ht="25.65" customHeight="1">
      <c r="A54" s="40"/>
      <c r="B54" s="41"/>
      <c r="C54" s="34" t="s">
        <v>26</v>
      </c>
      <c r="D54" s="42"/>
      <c r="E54" s="42"/>
      <c r="F54" s="29" t="str">
        <f>E15</f>
        <v xml:space="preserve"> </v>
      </c>
      <c r="G54" s="42"/>
      <c r="H54" s="42"/>
      <c r="I54" s="34" t="s">
        <v>33</v>
      </c>
      <c r="J54" s="38" t="str">
        <f>E21</f>
        <v>Projekce dopravní Filip, s.r.o.</v>
      </c>
      <c r="K54" s="42"/>
      <c r="L54" s="136"/>
      <c r="S54" s="40"/>
      <c r="T54" s="40"/>
      <c r="U54" s="40"/>
      <c r="V54" s="40"/>
      <c r="W54" s="40"/>
      <c r="X54" s="40"/>
      <c r="Y54" s="40"/>
      <c r="Z54" s="40"/>
      <c r="AA54" s="40"/>
      <c r="AB54" s="40"/>
      <c r="AC54" s="40"/>
      <c r="AD54" s="40"/>
      <c r="AE54" s="40"/>
    </row>
    <row r="55" s="2" customFormat="1" ht="15.15" customHeight="1">
      <c r="A55" s="40"/>
      <c r="B55" s="41"/>
      <c r="C55" s="34" t="s">
        <v>31</v>
      </c>
      <c r="D55" s="42"/>
      <c r="E55" s="42"/>
      <c r="F55" s="29" t="str">
        <f>IF(E18="","",E18)</f>
        <v>Vyplň údaj</v>
      </c>
      <c r="G55" s="42"/>
      <c r="H55" s="42"/>
      <c r="I55" s="34" t="s">
        <v>36</v>
      </c>
      <c r="J55" s="38" t="str">
        <f>E24</f>
        <v xml:space="preserve"> </v>
      </c>
      <c r="K55" s="42"/>
      <c r="L55" s="136"/>
      <c r="S55" s="40"/>
      <c r="T55" s="40"/>
      <c r="U55" s="40"/>
      <c r="V55" s="40"/>
      <c r="W55" s="40"/>
      <c r="X55" s="40"/>
      <c r="Y55" s="40"/>
      <c r="Z55" s="40"/>
      <c r="AA55" s="40"/>
      <c r="AB55" s="40"/>
      <c r="AC55" s="40"/>
      <c r="AD55" s="40"/>
      <c r="AE55" s="40"/>
    </row>
    <row r="56" s="2" customFormat="1" ht="10.32" customHeight="1">
      <c r="A56" s="40"/>
      <c r="B56" s="41"/>
      <c r="C56" s="42"/>
      <c r="D56" s="42"/>
      <c r="E56" s="42"/>
      <c r="F56" s="42"/>
      <c r="G56" s="42"/>
      <c r="H56" s="42"/>
      <c r="I56" s="42"/>
      <c r="J56" s="42"/>
      <c r="K56" s="42"/>
      <c r="L56" s="136"/>
      <c r="S56" s="40"/>
      <c r="T56" s="40"/>
      <c r="U56" s="40"/>
      <c r="V56" s="40"/>
      <c r="W56" s="40"/>
      <c r="X56" s="40"/>
      <c r="Y56" s="40"/>
      <c r="Z56" s="40"/>
      <c r="AA56" s="40"/>
      <c r="AB56" s="40"/>
      <c r="AC56" s="40"/>
      <c r="AD56" s="40"/>
      <c r="AE56" s="40"/>
    </row>
    <row r="57" s="2" customFormat="1" ht="29.28" customHeight="1">
      <c r="A57" s="40"/>
      <c r="B57" s="41"/>
      <c r="C57" s="163" t="s">
        <v>95</v>
      </c>
      <c r="D57" s="164"/>
      <c r="E57" s="164"/>
      <c r="F57" s="164"/>
      <c r="G57" s="164"/>
      <c r="H57" s="164"/>
      <c r="I57" s="164"/>
      <c r="J57" s="165" t="s">
        <v>96</v>
      </c>
      <c r="K57" s="164"/>
      <c r="L57" s="136"/>
      <c r="S57" s="40"/>
      <c r="T57" s="40"/>
      <c r="U57" s="40"/>
      <c r="V57" s="40"/>
      <c r="W57" s="40"/>
      <c r="X57" s="40"/>
      <c r="Y57" s="40"/>
      <c r="Z57" s="40"/>
      <c r="AA57" s="40"/>
      <c r="AB57" s="40"/>
      <c r="AC57" s="40"/>
      <c r="AD57" s="40"/>
      <c r="AE57" s="40"/>
    </row>
    <row r="58" s="2" customFormat="1" ht="10.32" customHeight="1">
      <c r="A58" s="40"/>
      <c r="B58" s="41"/>
      <c r="C58" s="42"/>
      <c r="D58" s="42"/>
      <c r="E58" s="42"/>
      <c r="F58" s="42"/>
      <c r="G58" s="42"/>
      <c r="H58" s="42"/>
      <c r="I58" s="42"/>
      <c r="J58" s="42"/>
      <c r="K58" s="42"/>
      <c r="L58" s="136"/>
      <c r="S58" s="40"/>
      <c r="T58" s="40"/>
      <c r="U58" s="40"/>
      <c r="V58" s="40"/>
      <c r="W58" s="40"/>
      <c r="X58" s="40"/>
      <c r="Y58" s="40"/>
      <c r="Z58" s="40"/>
      <c r="AA58" s="40"/>
      <c r="AB58" s="40"/>
      <c r="AC58" s="40"/>
      <c r="AD58" s="40"/>
      <c r="AE58" s="40"/>
    </row>
    <row r="59" s="2" customFormat="1" ht="22.8" customHeight="1">
      <c r="A59" s="40"/>
      <c r="B59" s="41"/>
      <c r="C59" s="166" t="s">
        <v>71</v>
      </c>
      <c r="D59" s="42"/>
      <c r="E59" s="42"/>
      <c r="F59" s="42"/>
      <c r="G59" s="42"/>
      <c r="H59" s="42"/>
      <c r="I59" s="42"/>
      <c r="J59" s="104">
        <f>J87</f>
        <v>0</v>
      </c>
      <c r="K59" s="42"/>
      <c r="L59" s="136"/>
      <c r="S59" s="40"/>
      <c r="T59" s="40"/>
      <c r="U59" s="40"/>
      <c r="V59" s="40"/>
      <c r="W59" s="40"/>
      <c r="X59" s="40"/>
      <c r="Y59" s="40"/>
      <c r="Z59" s="40"/>
      <c r="AA59" s="40"/>
      <c r="AB59" s="40"/>
      <c r="AC59" s="40"/>
      <c r="AD59" s="40"/>
      <c r="AE59" s="40"/>
      <c r="AU59" s="19" t="s">
        <v>97</v>
      </c>
    </row>
    <row r="60" s="9" customFormat="1" ht="24.96" customHeight="1">
      <c r="A60" s="9"/>
      <c r="B60" s="167"/>
      <c r="C60" s="168"/>
      <c r="D60" s="169" t="s">
        <v>98</v>
      </c>
      <c r="E60" s="170"/>
      <c r="F60" s="170"/>
      <c r="G60" s="170"/>
      <c r="H60" s="170"/>
      <c r="I60" s="170"/>
      <c r="J60" s="171">
        <f>J88</f>
        <v>0</v>
      </c>
      <c r="K60" s="168"/>
      <c r="L60" s="172"/>
      <c r="S60" s="9"/>
      <c r="T60" s="9"/>
      <c r="U60" s="9"/>
      <c r="V60" s="9"/>
      <c r="W60" s="9"/>
      <c r="X60" s="9"/>
      <c r="Y60" s="9"/>
      <c r="Z60" s="9"/>
      <c r="AA60" s="9"/>
      <c r="AB60" s="9"/>
      <c r="AC60" s="9"/>
      <c r="AD60" s="9"/>
      <c r="AE60" s="9"/>
    </row>
    <row r="61" s="10" customFormat="1" ht="19.92" customHeight="1">
      <c r="A61" s="10"/>
      <c r="B61" s="173"/>
      <c r="C61" s="174"/>
      <c r="D61" s="175" t="s">
        <v>99</v>
      </c>
      <c r="E61" s="176"/>
      <c r="F61" s="176"/>
      <c r="G61" s="176"/>
      <c r="H61" s="176"/>
      <c r="I61" s="176"/>
      <c r="J61" s="177">
        <f>J89</f>
        <v>0</v>
      </c>
      <c r="K61" s="174"/>
      <c r="L61" s="178"/>
      <c r="S61" s="10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</row>
    <row r="62" s="10" customFormat="1" ht="19.92" customHeight="1">
      <c r="A62" s="10"/>
      <c r="B62" s="173"/>
      <c r="C62" s="174"/>
      <c r="D62" s="175" t="s">
        <v>100</v>
      </c>
      <c r="E62" s="176"/>
      <c r="F62" s="176"/>
      <c r="G62" s="176"/>
      <c r="H62" s="176"/>
      <c r="I62" s="176"/>
      <c r="J62" s="177">
        <f>J212</f>
        <v>0</v>
      </c>
      <c r="K62" s="174"/>
      <c r="L62" s="178"/>
      <c r="S62" s="10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0"/>
    </row>
    <row r="63" s="10" customFormat="1" ht="19.92" customHeight="1">
      <c r="A63" s="10"/>
      <c r="B63" s="173"/>
      <c r="C63" s="174"/>
      <c r="D63" s="175" t="s">
        <v>101</v>
      </c>
      <c r="E63" s="176"/>
      <c r="F63" s="176"/>
      <c r="G63" s="176"/>
      <c r="H63" s="176"/>
      <c r="I63" s="176"/>
      <c r="J63" s="177">
        <f>J291</f>
        <v>0</v>
      </c>
      <c r="K63" s="174"/>
      <c r="L63" s="178"/>
      <c r="S63" s="10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  <c r="AE63" s="10"/>
    </row>
    <row r="64" s="10" customFormat="1" ht="19.92" customHeight="1">
      <c r="A64" s="10"/>
      <c r="B64" s="173"/>
      <c r="C64" s="174"/>
      <c r="D64" s="175" t="s">
        <v>102</v>
      </c>
      <c r="E64" s="176"/>
      <c r="F64" s="176"/>
      <c r="G64" s="176"/>
      <c r="H64" s="176"/>
      <c r="I64" s="176"/>
      <c r="J64" s="177">
        <f>J306</f>
        <v>0</v>
      </c>
      <c r="K64" s="174"/>
      <c r="L64" s="178"/>
      <c r="S64" s="10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0"/>
    </row>
    <row r="65" s="10" customFormat="1" ht="14.88" customHeight="1">
      <c r="A65" s="10"/>
      <c r="B65" s="173"/>
      <c r="C65" s="174"/>
      <c r="D65" s="175" t="s">
        <v>103</v>
      </c>
      <c r="E65" s="176"/>
      <c r="F65" s="176"/>
      <c r="G65" s="176"/>
      <c r="H65" s="176"/>
      <c r="I65" s="176"/>
      <c r="J65" s="177">
        <f>J510</f>
        <v>0</v>
      </c>
      <c r="K65" s="174"/>
      <c r="L65" s="178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</row>
    <row r="66" s="10" customFormat="1" ht="19.92" customHeight="1">
      <c r="A66" s="10"/>
      <c r="B66" s="173"/>
      <c r="C66" s="174"/>
      <c r="D66" s="175" t="s">
        <v>104</v>
      </c>
      <c r="E66" s="176"/>
      <c r="F66" s="176"/>
      <c r="G66" s="176"/>
      <c r="H66" s="176"/>
      <c r="I66" s="176"/>
      <c r="J66" s="177">
        <f>J567</f>
        <v>0</v>
      </c>
      <c r="K66" s="174"/>
      <c r="L66" s="178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</row>
    <row r="67" s="10" customFormat="1" ht="19.92" customHeight="1">
      <c r="A67" s="10"/>
      <c r="B67" s="173"/>
      <c r="C67" s="174"/>
      <c r="D67" s="175" t="s">
        <v>105</v>
      </c>
      <c r="E67" s="176"/>
      <c r="F67" s="176"/>
      <c r="G67" s="176"/>
      <c r="H67" s="176"/>
      <c r="I67" s="176"/>
      <c r="J67" s="177">
        <f>J608</f>
        <v>0</v>
      </c>
      <c r="K67" s="174"/>
      <c r="L67" s="178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</row>
    <row r="68" s="2" customFormat="1" ht="21.84" customHeight="1">
      <c r="A68" s="40"/>
      <c r="B68" s="41"/>
      <c r="C68" s="42"/>
      <c r="D68" s="42"/>
      <c r="E68" s="42"/>
      <c r="F68" s="42"/>
      <c r="G68" s="42"/>
      <c r="H68" s="42"/>
      <c r="I68" s="42"/>
      <c r="J68" s="42"/>
      <c r="K68" s="42"/>
      <c r="L68" s="136"/>
      <c r="S68" s="40"/>
      <c r="T68" s="40"/>
      <c r="U68" s="40"/>
      <c r="V68" s="40"/>
      <c r="W68" s="40"/>
      <c r="X68" s="40"/>
      <c r="Y68" s="40"/>
      <c r="Z68" s="40"/>
      <c r="AA68" s="40"/>
      <c r="AB68" s="40"/>
      <c r="AC68" s="40"/>
      <c r="AD68" s="40"/>
      <c r="AE68" s="40"/>
    </row>
    <row r="69" s="2" customFormat="1" ht="6.96" customHeight="1">
      <c r="A69" s="40"/>
      <c r="B69" s="61"/>
      <c r="C69" s="62"/>
      <c r="D69" s="62"/>
      <c r="E69" s="62"/>
      <c r="F69" s="62"/>
      <c r="G69" s="62"/>
      <c r="H69" s="62"/>
      <c r="I69" s="62"/>
      <c r="J69" s="62"/>
      <c r="K69" s="62"/>
      <c r="L69" s="136"/>
      <c r="S69" s="40"/>
      <c r="T69" s="40"/>
      <c r="U69" s="40"/>
      <c r="V69" s="40"/>
      <c r="W69" s="40"/>
      <c r="X69" s="40"/>
      <c r="Y69" s="40"/>
      <c r="Z69" s="40"/>
      <c r="AA69" s="40"/>
      <c r="AB69" s="40"/>
      <c r="AC69" s="40"/>
      <c r="AD69" s="40"/>
      <c r="AE69" s="40"/>
    </row>
    <row r="73" s="2" customFormat="1" ht="6.96" customHeight="1">
      <c r="A73" s="40"/>
      <c r="B73" s="63"/>
      <c r="C73" s="64"/>
      <c r="D73" s="64"/>
      <c r="E73" s="64"/>
      <c r="F73" s="64"/>
      <c r="G73" s="64"/>
      <c r="H73" s="64"/>
      <c r="I73" s="64"/>
      <c r="J73" s="64"/>
      <c r="K73" s="64"/>
      <c r="L73" s="136"/>
      <c r="S73" s="40"/>
      <c r="T73" s="40"/>
      <c r="U73" s="40"/>
      <c r="V73" s="40"/>
      <c r="W73" s="40"/>
      <c r="X73" s="40"/>
      <c r="Y73" s="40"/>
      <c r="Z73" s="40"/>
      <c r="AA73" s="40"/>
      <c r="AB73" s="40"/>
      <c r="AC73" s="40"/>
      <c r="AD73" s="40"/>
      <c r="AE73" s="40"/>
    </row>
    <row r="74" s="2" customFormat="1" ht="24.96" customHeight="1">
      <c r="A74" s="40"/>
      <c r="B74" s="41"/>
      <c r="C74" s="25" t="s">
        <v>106</v>
      </c>
      <c r="D74" s="42"/>
      <c r="E74" s="42"/>
      <c r="F74" s="42"/>
      <c r="G74" s="42"/>
      <c r="H74" s="42"/>
      <c r="I74" s="42"/>
      <c r="J74" s="42"/>
      <c r="K74" s="42"/>
      <c r="L74" s="136"/>
      <c r="S74" s="40"/>
      <c r="T74" s="40"/>
      <c r="U74" s="40"/>
      <c r="V74" s="40"/>
      <c r="W74" s="40"/>
      <c r="X74" s="40"/>
      <c r="Y74" s="40"/>
      <c r="Z74" s="40"/>
      <c r="AA74" s="40"/>
      <c r="AB74" s="40"/>
      <c r="AC74" s="40"/>
      <c r="AD74" s="40"/>
      <c r="AE74" s="40"/>
    </row>
    <row r="75" s="2" customFormat="1" ht="6.96" customHeight="1">
      <c r="A75" s="40"/>
      <c r="B75" s="41"/>
      <c r="C75" s="42"/>
      <c r="D75" s="42"/>
      <c r="E75" s="42"/>
      <c r="F75" s="42"/>
      <c r="G75" s="42"/>
      <c r="H75" s="42"/>
      <c r="I75" s="42"/>
      <c r="J75" s="42"/>
      <c r="K75" s="42"/>
      <c r="L75" s="136"/>
      <c r="S75" s="40"/>
      <c r="T75" s="40"/>
      <c r="U75" s="40"/>
      <c r="V75" s="40"/>
      <c r="W75" s="40"/>
      <c r="X75" s="40"/>
      <c r="Y75" s="40"/>
      <c r="Z75" s="40"/>
      <c r="AA75" s="40"/>
      <c r="AB75" s="40"/>
      <c r="AC75" s="40"/>
      <c r="AD75" s="40"/>
      <c r="AE75" s="40"/>
    </row>
    <row r="76" s="2" customFormat="1" ht="12" customHeight="1">
      <c r="A76" s="40"/>
      <c r="B76" s="41"/>
      <c r="C76" s="34" t="s">
        <v>16</v>
      </c>
      <c r="D76" s="42"/>
      <c r="E76" s="42"/>
      <c r="F76" s="42"/>
      <c r="G76" s="42"/>
      <c r="H76" s="42"/>
      <c r="I76" s="42"/>
      <c r="J76" s="42"/>
      <c r="K76" s="42"/>
      <c r="L76" s="136"/>
      <c r="S76" s="40"/>
      <c r="T76" s="40"/>
      <c r="U76" s="40"/>
      <c r="V76" s="40"/>
      <c r="W76" s="40"/>
      <c r="X76" s="40"/>
      <c r="Y76" s="40"/>
      <c r="Z76" s="40"/>
      <c r="AA76" s="40"/>
      <c r="AB76" s="40"/>
      <c r="AC76" s="40"/>
      <c r="AD76" s="40"/>
      <c r="AE76" s="40"/>
    </row>
    <row r="77" s="2" customFormat="1" ht="16.5" customHeight="1">
      <c r="A77" s="40"/>
      <c r="B77" s="41"/>
      <c r="C77" s="42"/>
      <c r="D77" s="42"/>
      <c r="E77" s="162" t="str">
        <f>E7</f>
        <v>Štětí - Odstavné plochy v ul. Jiráskova</v>
      </c>
      <c r="F77" s="34"/>
      <c r="G77" s="34"/>
      <c r="H77" s="34"/>
      <c r="I77" s="42"/>
      <c r="J77" s="42"/>
      <c r="K77" s="42"/>
      <c r="L77" s="136"/>
      <c r="S77" s="40"/>
      <c r="T77" s="40"/>
      <c r="U77" s="40"/>
      <c r="V77" s="40"/>
      <c r="W77" s="40"/>
      <c r="X77" s="40"/>
      <c r="Y77" s="40"/>
      <c r="Z77" s="40"/>
      <c r="AA77" s="40"/>
      <c r="AB77" s="40"/>
      <c r="AC77" s="40"/>
      <c r="AD77" s="40"/>
      <c r="AE77" s="40"/>
    </row>
    <row r="78" s="2" customFormat="1" ht="12" customHeight="1">
      <c r="A78" s="40"/>
      <c r="B78" s="41"/>
      <c r="C78" s="34" t="s">
        <v>92</v>
      </c>
      <c r="D78" s="42"/>
      <c r="E78" s="42"/>
      <c r="F78" s="42"/>
      <c r="G78" s="42"/>
      <c r="H78" s="42"/>
      <c r="I78" s="42"/>
      <c r="J78" s="42"/>
      <c r="K78" s="42"/>
      <c r="L78" s="136"/>
      <c r="S78" s="40"/>
      <c r="T78" s="40"/>
      <c r="U78" s="40"/>
      <c r="V78" s="40"/>
      <c r="W78" s="40"/>
      <c r="X78" s="40"/>
      <c r="Y78" s="40"/>
      <c r="Z78" s="40"/>
      <c r="AA78" s="40"/>
      <c r="AB78" s="40"/>
      <c r="AC78" s="40"/>
      <c r="AD78" s="40"/>
      <c r="AE78" s="40"/>
    </row>
    <row r="79" s="2" customFormat="1" ht="16.5" customHeight="1">
      <c r="A79" s="40"/>
      <c r="B79" s="41"/>
      <c r="C79" s="42"/>
      <c r="D79" s="42"/>
      <c r="E79" s="71" t="str">
        <f>E9</f>
        <v>SO 101 - Zpevněné plochy a komunikace</v>
      </c>
      <c r="F79" s="42"/>
      <c r="G79" s="42"/>
      <c r="H79" s="42"/>
      <c r="I79" s="42"/>
      <c r="J79" s="42"/>
      <c r="K79" s="42"/>
      <c r="L79" s="136"/>
      <c r="S79" s="40"/>
      <c r="T79" s="40"/>
      <c r="U79" s="40"/>
      <c r="V79" s="40"/>
      <c r="W79" s="40"/>
      <c r="X79" s="40"/>
      <c r="Y79" s="40"/>
      <c r="Z79" s="40"/>
      <c r="AA79" s="40"/>
      <c r="AB79" s="40"/>
      <c r="AC79" s="40"/>
      <c r="AD79" s="40"/>
      <c r="AE79" s="40"/>
    </row>
    <row r="80" s="2" customFormat="1" ht="6.96" customHeight="1">
      <c r="A80" s="40"/>
      <c r="B80" s="41"/>
      <c r="C80" s="42"/>
      <c r="D80" s="42"/>
      <c r="E80" s="42"/>
      <c r="F80" s="42"/>
      <c r="G80" s="42"/>
      <c r="H80" s="42"/>
      <c r="I80" s="42"/>
      <c r="J80" s="42"/>
      <c r="K80" s="42"/>
      <c r="L80" s="136"/>
      <c r="S80" s="40"/>
      <c r="T80" s="40"/>
      <c r="U80" s="40"/>
      <c r="V80" s="40"/>
      <c r="W80" s="40"/>
      <c r="X80" s="40"/>
      <c r="Y80" s="40"/>
      <c r="Z80" s="40"/>
      <c r="AA80" s="40"/>
      <c r="AB80" s="40"/>
      <c r="AC80" s="40"/>
      <c r="AD80" s="40"/>
      <c r="AE80" s="40"/>
    </row>
    <row r="81" s="2" customFormat="1" ht="12" customHeight="1">
      <c r="A81" s="40"/>
      <c r="B81" s="41"/>
      <c r="C81" s="34" t="s">
        <v>22</v>
      </c>
      <c r="D81" s="42"/>
      <c r="E81" s="42"/>
      <c r="F81" s="29" t="str">
        <f>F12</f>
        <v>Štětí</v>
      </c>
      <c r="G81" s="42"/>
      <c r="H81" s="42"/>
      <c r="I81" s="34" t="s">
        <v>24</v>
      </c>
      <c r="J81" s="74" t="str">
        <f>IF(J12="","",J12)</f>
        <v>21. 3. 2025</v>
      </c>
      <c r="K81" s="42"/>
      <c r="L81" s="136"/>
      <c r="S81" s="40"/>
      <c r="T81" s="40"/>
      <c r="U81" s="40"/>
      <c r="V81" s="40"/>
      <c r="W81" s="40"/>
      <c r="X81" s="40"/>
      <c r="Y81" s="40"/>
      <c r="Z81" s="40"/>
      <c r="AA81" s="40"/>
      <c r="AB81" s="40"/>
      <c r="AC81" s="40"/>
      <c r="AD81" s="40"/>
      <c r="AE81" s="40"/>
    </row>
    <row r="82" s="2" customFormat="1" ht="6.96" customHeight="1">
      <c r="A82" s="40"/>
      <c r="B82" s="41"/>
      <c r="C82" s="42"/>
      <c r="D82" s="42"/>
      <c r="E82" s="42"/>
      <c r="F82" s="42"/>
      <c r="G82" s="42"/>
      <c r="H82" s="42"/>
      <c r="I82" s="42"/>
      <c r="J82" s="42"/>
      <c r="K82" s="42"/>
      <c r="L82" s="136"/>
      <c r="S82" s="40"/>
      <c r="T82" s="40"/>
      <c r="U82" s="40"/>
      <c r="V82" s="40"/>
      <c r="W82" s="40"/>
      <c r="X82" s="40"/>
      <c r="Y82" s="40"/>
      <c r="Z82" s="40"/>
      <c r="AA82" s="40"/>
      <c r="AB82" s="40"/>
      <c r="AC82" s="40"/>
      <c r="AD82" s="40"/>
      <c r="AE82" s="40"/>
    </row>
    <row r="83" s="2" customFormat="1" ht="25.65" customHeight="1">
      <c r="A83" s="40"/>
      <c r="B83" s="41"/>
      <c r="C83" s="34" t="s">
        <v>26</v>
      </c>
      <c r="D83" s="42"/>
      <c r="E83" s="42"/>
      <c r="F83" s="29" t="str">
        <f>E15</f>
        <v xml:space="preserve"> </v>
      </c>
      <c r="G83" s="42"/>
      <c r="H83" s="42"/>
      <c r="I83" s="34" t="s">
        <v>33</v>
      </c>
      <c r="J83" s="38" t="str">
        <f>E21</f>
        <v>Projekce dopravní Filip, s.r.o.</v>
      </c>
      <c r="K83" s="42"/>
      <c r="L83" s="136"/>
      <c r="S83" s="40"/>
      <c r="T83" s="40"/>
      <c r="U83" s="40"/>
      <c r="V83" s="40"/>
      <c r="W83" s="40"/>
      <c r="X83" s="40"/>
      <c r="Y83" s="40"/>
      <c r="Z83" s="40"/>
      <c r="AA83" s="40"/>
      <c r="AB83" s="40"/>
      <c r="AC83" s="40"/>
      <c r="AD83" s="40"/>
      <c r="AE83" s="40"/>
    </row>
    <row r="84" s="2" customFormat="1" ht="15.15" customHeight="1">
      <c r="A84" s="40"/>
      <c r="B84" s="41"/>
      <c r="C84" s="34" t="s">
        <v>31</v>
      </c>
      <c r="D84" s="42"/>
      <c r="E84" s="42"/>
      <c r="F84" s="29" t="str">
        <f>IF(E18="","",E18)</f>
        <v>Vyplň údaj</v>
      </c>
      <c r="G84" s="42"/>
      <c r="H84" s="42"/>
      <c r="I84" s="34" t="s">
        <v>36</v>
      </c>
      <c r="J84" s="38" t="str">
        <f>E24</f>
        <v xml:space="preserve"> </v>
      </c>
      <c r="K84" s="42"/>
      <c r="L84" s="136"/>
      <c r="S84" s="40"/>
      <c r="T84" s="40"/>
      <c r="U84" s="40"/>
      <c r="V84" s="40"/>
      <c r="W84" s="40"/>
      <c r="X84" s="40"/>
      <c r="Y84" s="40"/>
      <c r="Z84" s="40"/>
      <c r="AA84" s="40"/>
      <c r="AB84" s="40"/>
      <c r="AC84" s="40"/>
      <c r="AD84" s="40"/>
      <c r="AE84" s="40"/>
    </row>
    <row r="85" s="2" customFormat="1" ht="10.32" customHeight="1">
      <c r="A85" s="40"/>
      <c r="B85" s="41"/>
      <c r="C85" s="42"/>
      <c r="D85" s="42"/>
      <c r="E85" s="42"/>
      <c r="F85" s="42"/>
      <c r="G85" s="42"/>
      <c r="H85" s="42"/>
      <c r="I85" s="42"/>
      <c r="J85" s="42"/>
      <c r="K85" s="42"/>
      <c r="L85" s="136"/>
      <c r="S85" s="40"/>
      <c r="T85" s="40"/>
      <c r="U85" s="40"/>
      <c r="V85" s="40"/>
      <c r="W85" s="40"/>
      <c r="X85" s="40"/>
      <c r="Y85" s="40"/>
      <c r="Z85" s="40"/>
      <c r="AA85" s="40"/>
      <c r="AB85" s="40"/>
      <c r="AC85" s="40"/>
      <c r="AD85" s="40"/>
      <c r="AE85" s="40"/>
    </row>
    <row r="86" s="11" customFormat="1" ht="29.28" customHeight="1">
      <c r="A86" s="179"/>
      <c r="B86" s="180"/>
      <c r="C86" s="181" t="s">
        <v>107</v>
      </c>
      <c r="D86" s="182" t="s">
        <v>58</v>
      </c>
      <c r="E86" s="182" t="s">
        <v>54</v>
      </c>
      <c r="F86" s="182" t="s">
        <v>55</v>
      </c>
      <c r="G86" s="182" t="s">
        <v>108</v>
      </c>
      <c r="H86" s="182" t="s">
        <v>109</v>
      </c>
      <c r="I86" s="182" t="s">
        <v>110</v>
      </c>
      <c r="J86" s="182" t="s">
        <v>96</v>
      </c>
      <c r="K86" s="183" t="s">
        <v>111</v>
      </c>
      <c r="L86" s="184"/>
      <c r="M86" s="94" t="s">
        <v>28</v>
      </c>
      <c r="N86" s="95" t="s">
        <v>43</v>
      </c>
      <c r="O86" s="95" t="s">
        <v>112</v>
      </c>
      <c r="P86" s="95" t="s">
        <v>113</v>
      </c>
      <c r="Q86" s="95" t="s">
        <v>114</v>
      </c>
      <c r="R86" s="95" t="s">
        <v>115</v>
      </c>
      <c r="S86" s="95" t="s">
        <v>116</v>
      </c>
      <c r="T86" s="96" t="s">
        <v>117</v>
      </c>
      <c r="U86" s="179"/>
      <c r="V86" s="179"/>
      <c r="W86" s="179"/>
      <c r="X86" s="179"/>
      <c r="Y86" s="179"/>
      <c r="Z86" s="179"/>
      <c r="AA86" s="179"/>
      <c r="AB86" s="179"/>
      <c r="AC86" s="179"/>
      <c r="AD86" s="179"/>
      <c r="AE86" s="179"/>
    </row>
    <row r="87" s="2" customFormat="1" ht="22.8" customHeight="1">
      <c r="A87" s="40"/>
      <c r="B87" s="41"/>
      <c r="C87" s="101" t="s">
        <v>118</v>
      </c>
      <c r="D87" s="42"/>
      <c r="E87" s="42"/>
      <c r="F87" s="42"/>
      <c r="G87" s="42"/>
      <c r="H87" s="42"/>
      <c r="I87" s="42"/>
      <c r="J87" s="185">
        <f>BK87</f>
        <v>0</v>
      </c>
      <c r="K87" s="42"/>
      <c r="L87" s="46"/>
      <c r="M87" s="97"/>
      <c r="N87" s="186"/>
      <c r="O87" s="98"/>
      <c r="P87" s="187">
        <f>P88</f>
        <v>0</v>
      </c>
      <c r="Q87" s="98"/>
      <c r="R87" s="187">
        <f>R88</f>
        <v>116.5023442</v>
      </c>
      <c r="S87" s="98"/>
      <c r="T87" s="188">
        <f>T88</f>
        <v>208.56784000000002</v>
      </c>
      <c r="U87" s="40"/>
      <c r="V87" s="40"/>
      <c r="W87" s="40"/>
      <c r="X87" s="40"/>
      <c r="Y87" s="40"/>
      <c r="Z87" s="40"/>
      <c r="AA87" s="40"/>
      <c r="AB87" s="40"/>
      <c r="AC87" s="40"/>
      <c r="AD87" s="40"/>
      <c r="AE87" s="40"/>
      <c r="AT87" s="19" t="s">
        <v>72</v>
      </c>
      <c r="AU87" s="19" t="s">
        <v>97</v>
      </c>
      <c r="BK87" s="189">
        <f>BK88</f>
        <v>0</v>
      </c>
    </row>
    <row r="88" s="12" customFormat="1" ht="25.92" customHeight="1">
      <c r="A88" s="12"/>
      <c r="B88" s="190"/>
      <c r="C88" s="191"/>
      <c r="D88" s="192" t="s">
        <v>72</v>
      </c>
      <c r="E88" s="193" t="s">
        <v>119</v>
      </c>
      <c r="F88" s="193" t="s">
        <v>120</v>
      </c>
      <c r="G88" s="191"/>
      <c r="H88" s="191"/>
      <c r="I88" s="194"/>
      <c r="J88" s="195">
        <f>BK88</f>
        <v>0</v>
      </c>
      <c r="K88" s="191"/>
      <c r="L88" s="196"/>
      <c r="M88" s="197"/>
      <c r="N88" s="198"/>
      <c r="O88" s="198"/>
      <c r="P88" s="199">
        <f>P89+P212+P291+P306+P567+P608</f>
        <v>0</v>
      </c>
      <c r="Q88" s="198"/>
      <c r="R88" s="199">
        <f>R89+R212+R291+R306+R567+R608</f>
        <v>116.5023442</v>
      </c>
      <c r="S88" s="198"/>
      <c r="T88" s="200">
        <f>T89+T212+T291+T306+T567+T608</f>
        <v>208.56784000000002</v>
      </c>
      <c r="U88" s="12"/>
      <c r="V88" s="12"/>
      <c r="W88" s="12"/>
      <c r="X88" s="12"/>
      <c r="Y88" s="12"/>
      <c r="Z88" s="12"/>
      <c r="AA88" s="12"/>
      <c r="AB88" s="12"/>
      <c r="AC88" s="12"/>
      <c r="AD88" s="12"/>
      <c r="AE88" s="12"/>
      <c r="AR88" s="201" t="s">
        <v>81</v>
      </c>
      <c r="AT88" s="202" t="s">
        <v>72</v>
      </c>
      <c r="AU88" s="202" t="s">
        <v>73</v>
      </c>
      <c r="AY88" s="201" t="s">
        <v>121</v>
      </c>
      <c r="BK88" s="203">
        <f>BK89+BK212+BK291+BK306+BK567+BK608</f>
        <v>0</v>
      </c>
    </row>
    <row r="89" s="12" customFormat="1" ht="22.8" customHeight="1">
      <c r="A89" s="12"/>
      <c r="B89" s="190"/>
      <c r="C89" s="191"/>
      <c r="D89" s="192" t="s">
        <v>72</v>
      </c>
      <c r="E89" s="204" t="s">
        <v>81</v>
      </c>
      <c r="F89" s="204" t="s">
        <v>122</v>
      </c>
      <c r="G89" s="191"/>
      <c r="H89" s="191"/>
      <c r="I89" s="194"/>
      <c r="J89" s="205">
        <f>BK89</f>
        <v>0</v>
      </c>
      <c r="K89" s="191"/>
      <c r="L89" s="196"/>
      <c r="M89" s="197"/>
      <c r="N89" s="198"/>
      <c r="O89" s="198"/>
      <c r="P89" s="199">
        <f>SUM(P90:P211)</f>
        <v>0</v>
      </c>
      <c r="Q89" s="198"/>
      <c r="R89" s="199">
        <f>SUM(R90:R211)</f>
        <v>0.0022069999999999998</v>
      </c>
      <c r="S89" s="198"/>
      <c r="T89" s="200">
        <f>SUM(T90:T211)</f>
        <v>0</v>
      </c>
      <c r="U89" s="12"/>
      <c r="V89" s="12"/>
      <c r="W89" s="12"/>
      <c r="X89" s="12"/>
      <c r="Y89" s="12"/>
      <c r="Z89" s="12"/>
      <c r="AA89" s="12"/>
      <c r="AB89" s="12"/>
      <c r="AC89" s="12"/>
      <c r="AD89" s="12"/>
      <c r="AE89" s="12"/>
      <c r="AR89" s="201" t="s">
        <v>81</v>
      </c>
      <c r="AT89" s="202" t="s">
        <v>72</v>
      </c>
      <c r="AU89" s="202" t="s">
        <v>81</v>
      </c>
      <c r="AY89" s="201" t="s">
        <v>121</v>
      </c>
      <c r="BK89" s="203">
        <f>SUM(BK90:BK211)</f>
        <v>0</v>
      </c>
    </row>
    <row r="90" s="2" customFormat="1" ht="24.15" customHeight="1">
      <c r="A90" s="40"/>
      <c r="B90" s="41"/>
      <c r="C90" s="206" t="s">
        <v>81</v>
      </c>
      <c r="D90" s="206" t="s">
        <v>123</v>
      </c>
      <c r="E90" s="207" t="s">
        <v>124</v>
      </c>
      <c r="F90" s="208" t="s">
        <v>125</v>
      </c>
      <c r="G90" s="209" t="s">
        <v>126</v>
      </c>
      <c r="H90" s="210">
        <v>2</v>
      </c>
      <c r="I90" s="211"/>
      <c r="J90" s="212">
        <f>ROUND(I90*H90,2)</f>
        <v>0</v>
      </c>
      <c r="K90" s="208" t="s">
        <v>127</v>
      </c>
      <c r="L90" s="46"/>
      <c r="M90" s="213" t="s">
        <v>28</v>
      </c>
      <c r="N90" s="214" t="s">
        <v>44</v>
      </c>
      <c r="O90" s="86"/>
      <c r="P90" s="215">
        <f>O90*H90</f>
        <v>0</v>
      </c>
      <c r="Q90" s="215">
        <v>0</v>
      </c>
      <c r="R90" s="215">
        <f>Q90*H90</f>
        <v>0</v>
      </c>
      <c r="S90" s="215">
        <v>0</v>
      </c>
      <c r="T90" s="216">
        <f>S90*H90</f>
        <v>0</v>
      </c>
      <c r="U90" s="40"/>
      <c r="V90" s="40"/>
      <c r="W90" s="40"/>
      <c r="X90" s="40"/>
      <c r="Y90" s="40"/>
      <c r="Z90" s="40"/>
      <c r="AA90" s="40"/>
      <c r="AB90" s="40"/>
      <c r="AC90" s="40"/>
      <c r="AD90" s="40"/>
      <c r="AE90" s="40"/>
      <c r="AR90" s="217" t="s">
        <v>128</v>
      </c>
      <c r="AT90" s="217" t="s">
        <v>123</v>
      </c>
      <c r="AU90" s="217" t="s">
        <v>83</v>
      </c>
      <c r="AY90" s="19" t="s">
        <v>121</v>
      </c>
      <c r="BE90" s="218">
        <f>IF(N90="základní",J90,0)</f>
        <v>0</v>
      </c>
      <c r="BF90" s="218">
        <f>IF(N90="snížená",J90,0)</f>
        <v>0</v>
      </c>
      <c r="BG90" s="218">
        <f>IF(N90="zákl. přenesená",J90,0)</f>
        <v>0</v>
      </c>
      <c r="BH90" s="218">
        <f>IF(N90="sníž. přenesená",J90,0)</f>
        <v>0</v>
      </c>
      <c r="BI90" s="218">
        <f>IF(N90="nulová",J90,0)</f>
        <v>0</v>
      </c>
      <c r="BJ90" s="19" t="s">
        <v>81</v>
      </c>
      <c r="BK90" s="218">
        <f>ROUND(I90*H90,2)</f>
        <v>0</v>
      </c>
      <c r="BL90" s="19" t="s">
        <v>128</v>
      </c>
      <c r="BM90" s="217" t="s">
        <v>129</v>
      </c>
    </row>
    <row r="91" s="2" customFormat="1">
      <c r="A91" s="40"/>
      <c r="B91" s="41"/>
      <c r="C91" s="42"/>
      <c r="D91" s="219" t="s">
        <v>130</v>
      </c>
      <c r="E91" s="42"/>
      <c r="F91" s="220" t="s">
        <v>131</v>
      </c>
      <c r="G91" s="42"/>
      <c r="H91" s="42"/>
      <c r="I91" s="221"/>
      <c r="J91" s="42"/>
      <c r="K91" s="42"/>
      <c r="L91" s="46"/>
      <c r="M91" s="222"/>
      <c r="N91" s="223"/>
      <c r="O91" s="86"/>
      <c r="P91" s="86"/>
      <c r="Q91" s="86"/>
      <c r="R91" s="86"/>
      <c r="S91" s="86"/>
      <c r="T91" s="87"/>
      <c r="U91" s="40"/>
      <c r="V91" s="40"/>
      <c r="W91" s="40"/>
      <c r="X91" s="40"/>
      <c r="Y91" s="40"/>
      <c r="Z91" s="40"/>
      <c r="AA91" s="40"/>
      <c r="AB91" s="40"/>
      <c r="AC91" s="40"/>
      <c r="AD91" s="40"/>
      <c r="AE91" s="40"/>
      <c r="AT91" s="19" t="s">
        <v>130</v>
      </c>
      <c r="AU91" s="19" t="s">
        <v>83</v>
      </c>
    </row>
    <row r="92" s="2" customFormat="1">
      <c r="A92" s="40"/>
      <c r="B92" s="41"/>
      <c r="C92" s="42"/>
      <c r="D92" s="224" t="s">
        <v>132</v>
      </c>
      <c r="E92" s="42"/>
      <c r="F92" s="225" t="s">
        <v>133</v>
      </c>
      <c r="G92" s="42"/>
      <c r="H92" s="42"/>
      <c r="I92" s="221"/>
      <c r="J92" s="42"/>
      <c r="K92" s="42"/>
      <c r="L92" s="46"/>
      <c r="M92" s="222"/>
      <c r="N92" s="223"/>
      <c r="O92" s="86"/>
      <c r="P92" s="86"/>
      <c r="Q92" s="86"/>
      <c r="R92" s="86"/>
      <c r="S92" s="86"/>
      <c r="T92" s="87"/>
      <c r="U92" s="40"/>
      <c r="V92" s="40"/>
      <c r="W92" s="40"/>
      <c r="X92" s="40"/>
      <c r="Y92" s="40"/>
      <c r="Z92" s="40"/>
      <c r="AA92" s="40"/>
      <c r="AB92" s="40"/>
      <c r="AC92" s="40"/>
      <c r="AD92" s="40"/>
      <c r="AE92" s="40"/>
      <c r="AT92" s="19" t="s">
        <v>132</v>
      </c>
      <c r="AU92" s="19" t="s">
        <v>83</v>
      </c>
    </row>
    <row r="93" s="13" customFormat="1">
      <c r="A93" s="13"/>
      <c r="B93" s="226"/>
      <c r="C93" s="227"/>
      <c r="D93" s="219" t="s">
        <v>134</v>
      </c>
      <c r="E93" s="228" t="s">
        <v>28</v>
      </c>
      <c r="F93" s="229" t="s">
        <v>135</v>
      </c>
      <c r="G93" s="227"/>
      <c r="H93" s="230">
        <v>2</v>
      </c>
      <c r="I93" s="231"/>
      <c r="J93" s="227"/>
      <c r="K93" s="227"/>
      <c r="L93" s="232"/>
      <c r="M93" s="233"/>
      <c r="N93" s="234"/>
      <c r="O93" s="234"/>
      <c r="P93" s="234"/>
      <c r="Q93" s="234"/>
      <c r="R93" s="234"/>
      <c r="S93" s="234"/>
      <c r="T93" s="235"/>
      <c r="U93" s="13"/>
      <c r="V93" s="13"/>
      <c r="W93" s="13"/>
      <c r="X93" s="13"/>
      <c r="Y93" s="13"/>
      <c r="Z93" s="13"/>
      <c r="AA93" s="13"/>
      <c r="AB93" s="13"/>
      <c r="AC93" s="13"/>
      <c r="AD93" s="13"/>
      <c r="AE93" s="13"/>
      <c r="AT93" s="236" t="s">
        <v>134</v>
      </c>
      <c r="AU93" s="236" t="s">
        <v>83</v>
      </c>
      <c r="AV93" s="13" t="s">
        <v>83</v>
      </c>
      <c r="AW93" s="13" t="s">
        <v>35</v>
      </c>
      <c r="AX93" s="13" t="s">
        <v>81</v>
      </c>
      <c r="AY93" s="236" t="s">
        <v>121</v>
      </c>
    </row>
    <row r="94" s="2" customFormat="1" ht="33" customHeight="1">
      <c r="A94" s="40"/>
      <c r="B94" s="41"/>
      <c r="C94" s="206" t="s">
        <v>83</v>
      </c>
      <c r="D94" s="206" t="s">
        <v>123</v>
      </c>
      <c r="E94" s="207" t="s">
        <v>136</v>
      </c>
      <c r="F94" s="208" t="s">
        <v>137</v>
      </c>
      <c r="G94" s="209" t="s">
        <v>126</v>
      </c>
      <c r="H94" s="210">
        <v>2</v>
      </c>
      <c r="I94" s="211"/>
      <c r="J94" s="212">
        <f>ROUND(I94*H94,2)</f>
        <v>0</v>
      </c>
      <c r="K94" s="208" t="s">
        <v>127</v>
      </c>
      <c r="L94" s="46"/>
      <c r="M94" s="213" t="s">
        <v>28</v>
      </c>
      <c r="N94" s="214" t="s">
        <v>44</v>
      </c>
      <c r="O94" s="86"/>
      <c r="P94" s="215">
        <f>O94*H94</f>
        <v>0</v>
      </c>
      <c r="Q94" s="215">
        <v>0</v>
      </c>
      <c r="R94" s="215">
        <f>Q94*H94</f>
        <v>0</v>
      </c>
      <c r="S94" s="215">
        <v>0</v>
      </c>
      <c r="T94" s="216">
        <f>S94*H94</f>
        <v>0</v>
      </c>
      <c r="U94" s="40"/>
      <c r="V94" s="40"/>
      <c r="W94" s="40"/>
      <c r="X94" s="40"/>
      <c r="Y94" s="40"/>
      <c r="Z94" s="40"/>
      <c r="AA94" s="40"/>
      <c r="AB94" s="40"/>
      <c r="AC94" s="40"/>
      <c r="AD94" s="40"/>
      <c r="AE94" s="40"/>
      <c r="AR94" s="217" t="s">
        <v>128</v>
      </c>
      <c r="AT94" s="217" t="s">
        <v>123</v>
      </c>
      <c r="AU94" s="217" t="s">
        <v>83</v>
      </c>
      <c r="AY94" s="19" t="s">
        <v>121</v>
      </c>
      <c r="BE94" s="218">
        <f>IF(N94="základní",J94,0)</f>
        <v>0</v>
      </c>
      <c r="BF94" s="218">
        <f>IF(N94="snížená",J94,0)</f>
        <v>0</v>
      </c>
      <c r="BG94" s="218">
        <f>IF(N94="zákl. přenesená",J94,0)</f>
        <v>0</v>
      </c>
      <c r="BH94" s="218">
        <f>IF(N94="sníž. přenesená",J94,0)</f>
        <v>0</v>
      </c>
      <c r="BI94" s="218">
        <f>IF(N94="nulová",J94,0)</f>
        <v>0</v>
      </c>
      <c r="BJ94" s="19" t="s">
        <v>81</v>
      </c>
      <c r="BK94" s="218">
        <f>ROUND(I94*H94,2)</f>
        <v>0</v>
      </c>
      <c r="BL94" s="19" t="s">
        <v>128</v>
      </c>
      <c r="BM94" s="217" t="s">
        <v>138</v>
      </c>
    </row>
    <row r="95" s="2" customFormat="1">
      <c r="A95" s="40"/>
      <c r="B95" s="41"/>
      <c r="C95" s="42"/>
      <c r="D95" s="219" t="s">
        <v>130</v>
      </c>
      <c r="E95" s="42"/>
      <c r="F95" s="220" t="s">
        <v>139</v>
      </c>
      <c r="G95" s="42"/>
      <c r="H95" s="42"/>
      <c r="I95" s="221"/>
      <c r="J95" s="42"/>
      <c r="K95" s="42"/>
      <c r="L95" s="46"/>
      <c r="M95" s="222"/>
      <c r="N95" s="223"/>
      <c r="O95" s="86"/>
      <c r="P95" s="86"/>
      <c r="Q95" s="86"/>
      <c r="R95" s="86"/>
      <c r="S95" s="86"/>
      <c r="T95" s="87"/>
      <c r="U95" s="40"/>
      <c r="V95" s="40"/>
      <c r="W95" s="40"/>
      <c r="X95" s="40"/>
      <c r="Y95" s="40"/>
      <c r="Z95" s="40"/>
      <c r="AA95" s="40"/>
      <c r="AB95" s="40"/>
      <c r="AC95" s="40"/>
      <c r="AD95" s="40"/>
      <c r="AE95" s="40"/>
      <c r="AT95" s="19" t="s">
        <v>130</v>
      </c>
      <c r="AU95" s="19" t="s">
        <v>83</v>
      </c>
    </row>
    <row r="96" s="2" customFormat="1">
      <c r="A96" s="40"/>
      <c r="B96" s="41"/>
      <c r="C96" s="42"/>
      <c r="D96" s="224" t="s">
        <v>132</v>
      </c>
      <c r="E96" s="42"/>
      <c r="F96" s="225" t="s">
        <v>140</v>
      </c>
      <c r="G96" s="42"/>
      <c r="H96" s="42"/>
      <c r="I96" s="221"/>
      <c r="J96" s="42"/>
      <c r="K96" s="42"/>
      <c r="L96" s="46"/>
      <c r="M96" s="222"/>
      <c r="N96" s="223"/>
      <c r="O96" s="86"/>
      <c r="P96" s="86"/>
      <c r="Q96" s="86"/>
      <c r="R96" s="86"/>
      <c r="S96" s="86"/>
      <c r="T96" s="87"/>
      <c r="U96" s="40"/>
      <c r="V96" s="40"/>
      <c r="W96" s="40"/>
      <c r="X96" s="40"/>
      <c r="Y96" s="40"/>
      <c r="Z96" s="40"/>
      <c r="AA96" s="40"/>
      <c r="AB96" s="40"/>
      <c r="AC96" s="40"/>
      <c r="AD96" s="40"/>
      <c r="AE96" s="40"/>
      <c r="AT96" s="19" t="s">
        <v>132</v>
      </c>
      <c r="AU96" s="19" t="s">
        <v>83</v>
      </c>
    </row>
    <row r="97" s="13" customFormat="1">
      <c r="A97" s="13"/>
      <c r="B97" s="226"/>
      <c r="C97" s="227"/>
      <c r="D97" s="219" t="s">
        <v>134</v>
      </c>
      <c r="E97" s="228" t="s">
        <v>28</v>
      </c>
      <c r="F97" s="229" t="s">
        <v>135</v>
      </c>
      <c r="G97" s="227"/>
      <c r="H97" s="230">
        <v>2</v>
      </c>
      <c r="I97" s="231"/>
      <c r="J97" s="227"/>
      <c r="K97" s="227"/>
      <c r="L97" s="232"/>
      <c r="M97" s="233"/>
      <c r="N97" s="234"/>
      <c r="O97" s="234"/>
      <c r="P97" s="234"/>
      <c r="Q97" s="234"/>
      <c r="R97" s="234"/>
      <c r="S97" s="234"/>
      <c r="T97" s="235"/>
      <c r="U97" s="13"/>
      <c r="V97" s="13"/>
      <c r="W97" s="13"/>
      <c r="X97" s="13"/>
      <c r="Y97" s="13"/>
      <c r="Z97" s="13"/>
      <c r="AA97" s="13"/>
      <c r="AB97" s="13"/>
      <c r="AC97" s="13"/>
      <c r="AD97" s="13"/>
      <c r="AE97" s="13"/>
      <c r="AT97" s="236" t="s">
        <v>134</v>
      </c>
      <c r="AU97" s="236" t="s">
        <v>83</v>
      </c>
      <c r="AV97" s="13" t="s">
        <v>83</v>
      </c>
      <c r="AW97" s="13" t="s">
        <v>35</v>
      </c>
      <c r="AX97" s="13" t="s">
        <v>81</v>
      </c>
      <c r="AY97" s="236" t="s">
        <v>121</v>
      </c>
    </row>
    <row r="98" s="2" customFormat="1" ht="33" customHeight="1">
      <c r="A98" s="40"/>
      <c r="B98" s="41"/>
      <c r="C98" s="206" t="s">
        <v>141</v>
      </c>
      <c r="D98" s="206" t="s">
        <v>123</v>
      </c>
      <c r="E98" s="207" t="s">
        <v>142</v>
      </c>
      <c r="F98" s="208" t="s">
        <v>143</v>
      </c>
      <c r="G98" s="209" t="s">
        <v>144</v>
      </c>
      <c r="H98" s="210">
        <v>16.417999999999999</v>
      </c>
      <c r="I98" s="211"/>
      <c r="J98" s="212">
        <f>ROUND(I98*H98,2)</f>
        <v>0</v>
      </c>
      <c r="K98" s="208" t="s">
        <v>127</v>
      </c>
      <c r="L98" s="46"/>
      <c r="M98" s="213" t="s">
        <v>28</v>
      </c>
      <c r="N98" s="214" t="s">
        <v>44</v>
      </c>
      <c r="O98" s="86"/>
      <c r="P98" s="215">
        <f>O98*H98</f>
        <v>0</v>
      </c>
      <c r="Q98" s="215">
        <v>0</v>
      </c>
      <c r="R98" s="215">
        <f>Q98*H98</f>
        <v>0</v>
      </c>
      <c r="S98" s="215">
        <v>0</v>
      </c>
      <c r="T98" s="216">
        <f>S98*H98</f>
        <v>0</v>
      </c>
      <c r="U98" s="40"/>
      <c r="V98" s="40"/>
      <c r="W98" s="40"/>
      <c r="X98" s="40"/>
      <c r="Y98" s="40"/>
      <c r="Z98" s="40"/>
      <c r="AA98" s="40"/>
      <c r="AB98" s="40"/>
      <c r="AC98" s="40"/>
      <c r="AD98" s="40"/>
      <c r="AE98" s="40"/>
      <c r="AR98" s="217" t="s">
        <v>128</v>
      </c>
      <c r="AT98" s="217" t="s">
        <v>123</v>
      </c>
      <c r="AU98" s="217" t="s">
        <v>83</v>
      </c>
      <c r="AY98" s="19" t="s">
        <v>121</v>
      </c>
      <c r="BE98" s="218">
        <f>IF(N98="základní",J98,0)</f>
        <v>0</v>
      </c>
      <c r="BF98" s="218">
        <f>IF(N98="snížená",J98,0)</f>
        <v>0</v>
      </c>
      <c r="BG98" s="218">
        <f>IF(N98="zákl. přenesená",J98,0)</f>
        <v>0</v>
      </c>
      <c r="BH98" s="218">
        <f>IF(N98="sníž. přenesená",J98,0)</f>
        <v>0</v>
      </c>
      <c r="BI98" s="218">
        <f>IF(N98="nulová",J98,0)</f>
        <v>0</v>
      </c>
      <c r="BJ98" s="19" t="s">
        <v>81</v>
      </c>
      <c r="BK98" s="218">
        <f>ROUND(I98*H98,2)</f>
        <v>0</v>
      </c>
      <c r="BL98" s="19" t="s">
        <v>128</v>
      </c>
      <c r="BM98" s="217" t="s">
        <v>145</v>
      </c>
    </row>
    <row r="99" s="2" customFormat="1">
      <c r="A99" s="40"/>
      <c r="B99" s="41"/>
      <c r="C99" s="42"/>
      <c r="D99" s="219" t="s">
        <v>130</v>
      </c>
      <c r="E99" s="42"/>
      <c r="F99" s="220" t="s">
        <v>146</v>
      </c>
      <c r="G99" s="42"/>
      <c r="H99" s="42"/>
      <c r="I99" s="221"/>
      <c r="J99" s="42"/>
      <c r="K99" s="42"/>
      <c r="L99" s="46"/>
      <c r="M99" s="222"/>
      <c r="N99" s="223"/>
      <c r="O99" s="86"/>
      <c r="P99" s="86"/>
      <c r="Q99" s="86"/>
      <c r="R99" s="86"/>
      <c r="S99" s="86"/>
      <c r="T99" s="87"/>
      <c r="U99" s="40"/>
      <c r="V99" s="40"/>
      <c r="W99" s="40"/>
      <c r="X99" s="40"/>
      <c r="Y99" s="40"/>
      <c r="Z99" s="40"/>
      <c r="AA99" s="40"/>
      <c r="AB99" s="40"/>
      <c r="AC99" s="40"/>
      <c r="AD99" s="40"/>
      <c r="AE99" s="40"/>
      <c r="AT99" s="19" t="s">
        <v>130</v>
      </c>
      <c r="AU99" s="19" t="s">
        <v>83</v>
      </c>
    </row>
    <row r="100" s="2" customFormat="1">
      <c r="A100" s="40"/>
      <c r="B100" s="41"/>
      <c r="C100" s="42"/>
      <c r="D100" s="224" t="s">
        <v>132</v>
      </c>
      <c r="E100" s="42"/>
      <c r="F100" s="225" t="s">
        <v>147</v>
      </c>
      <c r="G100" s="42"/>
      <c r="H100" s="42"/>
      <c r="I100" s="221"/>
      <c r="J100" s="42"/>
      <c r="K100" s="42"/>
      <c r="L100" s="46"/>
      <c r="M100" s="222"/>
      <c r="N100" s="223"/>
      <c r="O100" s="86"/>
      <c r="P100" s="86"/>
      <c r="Q100" s="86"/>
      <c r="R100" s="86"/>
      <c r="S100" s="86"/>
      <c r="T100" s="87"/>
      <c r="U100" s="40"/>
      <c r="V100" s="40"/>
      <c r="W100" s="40"/>
      <c r="X100" s="40"/>
      <c r="Y100" s="40"/>
      <c r="Z100" s="40"/>
      <c r="AA100" s="40"/>
      <c r="AB100" s="40"/>
      <c r="AC100" s="40"/>
      <c r="AD100" s="40"/>
      <c r="AE100" s="40"/>
      <c r="AT100" s="19" t="s">
        <v>132</v>
      </c>
      <c r="AU100" s="19" t="s">
        <v>83</v>
      </c>
    </row>
    <row r="101" s="13" customFormat="1">
      <c r="A101" s="13"/>
      <c r="B101" s="226"/>
      <c r="C101" s="227"/>
      <c r="D101" s="219" t="s">
        <v>134</v>
      </c>
      <c r="E101" s="228" t="s">
        <v>28</v>
      </c>
      <c r="F101" s="229" t="s">
        <v>148</v>
      </c>
      <c r="G101" s="227"/>
      <c r="H101" s="230">
        <v>16.417999999999999</v>
      </c>
      <c r="I101" s="231"/>
      <c r="J101" s="227"/>
      <c r="K101" s="227"/>
      <c r="L101" s="232"/>
      <c r="M101" s="233"/>
      <c r="N101" s="234"/>
      <c r="O101" s="234"/>
      <c r="P101" s="234"/>
      <c r="Q101" s="234"/>
      <c r="R101" s="234"/>
      <c r="S101" s="234"/>
      <c r="T101" s="235"/>
      <c r="U101" s="13"/>
      <c r="V101" s="13"/>
      <c r="W101" s="13"/>
      <c r="X101" s="13"/>
      <c r="Y101" s="13"/>
      <c r="Z101" s="13"/>
      <c r="AA101" s="13"/>
      <c r="AB101" s="13"/>
      <c r="AC101" s="13"/>
      <c r="AD101" s="13"/>
      <c r="AE101" s="13"/>
      <c r="AT101" s="236" t="s">
        <v>134</v>
      </c>
      <c r="AU101" s="236" t="s">
        <v>83</v>
      </c>
      <c r="AV101" s="13" t="s">
        <v>83</v>
      </c>
      <c r="AW101" s="13" t="s">
        <v>35</v>
      </c>
      <c r="AX101" s="13" t="s">
        <v>81</v>
      </c>
      <c r="AY101" s="236" t="s">
        <v>121</v>
      </c>
    </row>
    <row r="102" s="2" customFormat="1" ht="33" customHeight="1">
      <c r="A102" s="40"/>
      <c r="B102" s="41"/>
      <c r="C102" s="206" t="s">
        <v>128</v>
      </c>
      <c r="D102" s="206" t="s">
        <v>123</v>
      </c>
      <c r="E102" s="207" t="s">
        <v>149</v>
      </c>
      <c r="F102" s="208" t="s">
        <v>150</v>
      </c>
      <c r="G102" s="209" t="s">
        <v>144</v>
      </c>
      <c r="H102" s="210">
        <v>88.656000000000006</v>
      </c>
      <c r="I102" s="211"/>
      <c r="J102" s="212">
        <f>ROUND(I102*H102,2)</f>
        <v>0</v>
      </c>
      <c r="K102" s="208" t="s">
        <v>127</v>
      </c>
      <c r="L102" s="46"/>
      <c r="M102" s="213" t="s">
        <v>28</v>
      </c>
      <c r="N102" s="214" t="s">
        <v>44</v>
      </c>
      <c r="O102" s="86"/>
      <c r="P102" s="215">
        <f>O102*H102</f>
        <v>0</v>
      </c>
      <c r="Q102" s="215">
        <v>0</v>
      </c>
      <c r="R102" s="215">
        <f>Q102*H102</f>
        <v>0</v>
      </c>
      <c r="S102" s="215">
        <v>0</v>
      </c>
      <c r="T102" s="216">
        <f>S102*H102</f>
        <v>0</v>
      </c>
      <c r="U102" s="40"/>
      <c r="V102" s="40"/>
      <c r="W102" s="40"/>
      <c r="X102" s="40"/>
      <c r="Y102" s="40"/>
      <c r="Z102" s="40"/>
      <c r="AA102" s="40"/>
      <c r="AB102" s="40"/>
      <c r="AC102" s="40"/>
      <c r="AD102" s="40"/>
      <c r="AE102" s="40"/>
      <c r="AR102" s="217" t="s">
        <v>128</v>
      </c>
      <c r="AT102" s="217" t="s">
        <v>123</v>
      </c>
      <c r="AU102" s="217" t="s">
        <v>83</v>
      </c>
      <c r="AY102" s="19" t="s">
        <v>121</v>
      </c>
      <c r="BE102" s="218">
        <f>IF(N102="základní",J102,0)</f>
        <v>0</v>
      </c>
      <c r="BF102" s="218">
        <f>IF(N102="snížená",J102,0)</f>
        <v>0</v>
      </c>
      <c r="BG102" s="218">
        <f>IF(N102="zákl. přenesená",J102,0)</f>
        <v>0</v>
      </c>
      <c r="BH102" s="218">
        <f>IF(N102="sníž. přenesená",J102,0)</f>
        <v>0</v>
      </c>
      <c r="BI102" s="218">
        <f>IF(N102="nulová",J102,0)</f>
        <v>0</v>
      </c>
      <c r="BJ102" s="19" t="s">
        <v>81</v>
      </c>
      <c r="BK102" s="218">
        <f>ROUND(I102*H102,2)</f>
        <v>0</v>
      </c>
      <c r="BL102" s="19" t="s">
        <v>128</v>
      </c>
      <c r="BM102" s="217" t="s">
        <v>151</v>
      </c>
    </row>
    <row r="103" s="2" customFormat="1">
      <c r="A103" s="40"/>
      <c r="B103" s="41"/>
      <c r="C103" s="42"/>
      <c r="D103" s="219" t="s">
        <v>130</v>
      </c>
      <c r="E103" s="42"/>
      <c r="F103" s="220" t="s">
        <v>152</v>
      </c>
      <c r="G103" s="42"/>
      <c r="H103" s="42"/>
      <c r="I103" s="221"/>
      <c r="J103" s="42"/>
      <c r="K103" s="42"/>
      <c r="L103" s="46"/>
      <c r="M103" s="222"/>
      <c r="N103" s="223"/>
      <c r="O103" s="86"/>
      <c r="P103" s="86"/>
      <c r="Q103" s="86"/>
      <c r="R103" s="86"/>
      <c r="S103" s="86"/>
      <c r="T103" s="87"/>
      <c r="U103" s="40"/>
      <c r="V103" s="40"/>
      <c r="W103" s="40"/>
      <c r="X103" s="40"/>
      <c r="Y103" s="40"/>
      <c r="Z103" s="40"/>
      <c r="AA103" s="40"/>
      <c r="AB103" s="40"/>
      <c r="AC103" s="40"/>
      <c r="AD103" s="40"/>
      <c r="AE103" s="40"/>
      <c r="AT103" s="19" t="s">
        <v>130</v>
      </c>
      <c r="AU103" s="19" t="s">
        <v>83</v>
      </c>
    </row>
    <row r="104" s="2" customFormat="1">
      <c r="A104" s="40"/>
      <c r="B104" s="41"/>
      <c r="C104" s="42"/>
      <c r="D104" s="224" t="s">
        <v>132</v>
      </c>
      <c r="E104" s="42"/>
      <c r="F104" s="225" t="s">
        <v>153</v>
      </c>
      <c r="G104" s="42"/>
      <c r="H104" s="42"/>
      <c r="I104" s="221"/>
      <c r="J104" s="42"/>
      <c r="K104" s="42"/>
      <c r="L104" s="46"/>
      <c r="M104" s="222"/>
      <c r="N104" s="223"/>
      <c r="O104" s="86"/>
      <c r="P104" s="86"/>
      <c r="Q104" s="86"/>
      <c r="R104" s="86"/>
      <c r="S104" s="86"/>
      <c r="T104" s="87"/>
      <c r="U104" s="40"/>
      <c r="V104" s="40"/>
      <c r="W104" s="40"/>
      <c r="X104" s="40"/>
      <c r="Y104" s="40"/>
      <c r="Z104" s="40"/>
      <c r="AA104" s="40"/>
      <c r="AB104" s="40"/>
      <c r="AC104" s="40"/>
      <c r="AD104" s="40"/>
      <c r="AE104" s="40"/>
      <c r="AT104" s="19" t="s">
        <v>132</v>
      </c>
      <c r="AU104" s="19" t="s">
        <v>83</v>
      </c>
    </row>
    <row r="105" s="13" customFormat="1">
      <c r="A105" s="13"/>
      <c r="B105" s="226"/>
      <c r="C105" s="227"/>
      <c r="D105" s="219" t="s">
        <v>134</v>
      </c>
      <c r="E105" s="228" t="s">
        <v>28</v>
      </c>
      <c r="F105" s="229" t="s">
        <v>154</v>
      </c>
      <c r="G105" s="227"/>
      <c r="H105" s="230">
        <v>8.4239999999999995</v>
      </c>
      <c r="I105" s="231"/>
      <c r="J105" s="227"/>
      <c r="K105" s="227"/>
      <c r="L105" s="232"/>
      <c r="M105" s="233"/>
      <c r="N105" s="234"/>
      <c r="O105" s="234"/>
      <c r="P105" s="234"/>
      <c r="Q105" s="234"/>
      <c r="R105" s="234"/>
      <c r="S105" s="234"/>
      <c r="T105" s="235"/>
      <c r="U105" s="13"/>
      <c r="V105" s="13"/>
      <c r="W105" s="13"/>
      <c r="X105" s="13"/>
      <c r="Y105" s="13"/>
      <c r="Z105" s="13"/>
      <c r="AA105" s="13"/>
      <c r="AB105" s="13"/>
      <c r="AC105" s="13"/>
      <c r="AD105" s="13"/>
      <c r="AE105" s="13"/>
      <c r="AT105" s="236" t="s">
        <v>134</v>
      </c>
      <c r="AU105" s="236" t="s">
        <v>83</v>
      </c>
      <c r="AV105" s="13" t="s">
        <v>83</v>
      </c>
      <c r="AW105" s="13" t="s">
        <v>35</v>
      </c>
      <c r="AX105" s="13" t="s">
        <v>73</v>
      </c>
      <c r="AY105" s="236" t="s">
        <v>121</v>
      </c>
    </row>
    <row r="106" s="13" customFormat="1">
      <c r="A106" s="13"/>
      <c r="B106" s="226"/>
      <c r="C106" s="227"/>
      <c r="D106" s="219" t="s">
        <v>134</v>
      </c>
      <c r="E106" s="228" t="s">
        <v>28</v>
      </c>
      <c r="F106" s="229" t="s">
        <v>155</v>
      </c>
      <c r="G106" s="227"/>
      <c r="H106" s="230">
        <v>9.5999999999999996</v>
      </c>
      <c r="I106" s="231"/>
      <c r="J106" s="227"/>
      <c r="K106" s="227"/>
      <c r="L106" s="232"/>
      <c r="M106" s="233"/>
      <c r="N106" s="234"/>
      <c r="O106" s="234"/>
      <c r="P106" s="234"/>
      <c r="Q106" s="234"/>
      <c r="R106" s="234"/>
      <c r="S106" s="234"/>
      <c r="T106" s="235"/>
      <c r="U106" s="13"/>
      <c r="V106" s="13"/>
      <c r="W106" s="13"/>
      <c r="X106" s="13"/>
      <c r="Y106" s="13"/>
      <c r="Z106" s="13"/>
      <c r="AA106" s="13"/>
      <c r="AB106" s="13"/>
      <c r="AC106" s="13"/>
      <c r="AD106" s="13"/>
      <c r="AE106" s="13"/>
      <c r="AT106" s="236" t="s">
        <v>134</v>
      </c>
      <c r="AU106" s="236" t="s">
        <v>83</v>
      </c>
      <c r="AV106" s="13" t="s">
        <v>83</v>
      </c>
      <c r="AW106" s="13" t="s">
        <v>35</v>
      </c>
      <c r="AX106" s="13" t="s">
        <v>73</v>
      </c>
      <c r="AY106" s="236" t="s">
        <v>121</v>
      </c>
    </row>
    <row r="107" s="13" customFormat="1">
      <c r="A107" s="13"/>
      <c r="B107" s="226"/>
      <c r="C107" s="227"/>
      <c r="D107" s="219" t="s">
        <v>134</v>
      </c>
      <c r="E107" s="228" t="s">
        <v>28</v>
      </c>
      <c r="F107" s="229" t="s">
        <v>156</v>
      </c>
      <c r="G107" s="227"/>
      <c r="H107" s="230">
        <v>28.02</v>
      </c>
      <c r="I107" s="231"/>
      <c r="J107" s="227"/>
      <c r="K107" s="227"/>
      <c r="L107" s="232"/>
      <c r="M107" s="233"/>
      <c r="N107" s="234"/>
      <c r="O107" s="234"/>
      <c r="P107" s="234"/>
      <c r="Q107" s="234"/>
      <c r="R107" s="234"/>
      <c r="S107" s="234"/>
      <c r="T107" s="235"/>
      <c r="U107" s="13"/>
      <c r="V107" s="13"/>
      <c r="W107" s="13"/>
      <c r="X107" s="13"/>
      <c r="Y107" s="13"/>
      <c r="Z107" s="13"/>
      <c r="AA107" s="13"/>
      <c r="AB107" s="13"/>
      <c r="AC107" s="13"/>
      <c r="AD107" s="13"/>
      <c r="AE107" s="13"/>
      <c r="AT107" s="236" t="s">
        <v>134</v>
      </c>
      <c r="AU107" s="236" t="s">
        <v>83</v>
      </c>
      <c r="AV107" s="13" t="s">
        <v>83</v>
      </c>
      <c r="AW107" s="13" t="s">
        <v>35</v>
      </c>
      <c r="AX107" s="13" t="s">
        <v>73</v>
      </c>
      <c r="AY107" s="236" t="s">
        <v>121</v>
      </c>
    </row>
    <row r="108" s="13" customFormat="1">
      <c r="A108" s="13"/>
      <c r="B108" s="226"/>
      <c r="C108" s="227"/>
      <c r="D108" s="219" t="s">
        <v>134</v>
      </c>
      <c r="E108" s="228" t="s">
        <v>28</v>
      </c>
      <c r="F108" s="229" t="s">
        <v>157</v>
      </c>
      <c r="G108" s="227"/>
      <c r="H108" s="230">
        <v>34.573999999999998</v>
      </c>
      <c r="I108" s="231"/>
      <c r="J108" s="227"/>
      <c r="K108" s="227"/>
      <c r="L108" s="232"/>
      <c r="M108" s="233"/>
      <c r="N108" s="234"/>
      <c r="O108" s="234"/>
      <c r="P108" s="234"/>
      <c r="Q108" s="234"/>
      <c r="R108" s="234"/>
      <c r="S108" s="234"/>
      <c r="T108" s="235"/>
      <c r="U108" s="13"/>
      <c r="V108" s="13"/>
      <c r="W108" s="13"/>
      <c r="X108" s="13"/>
      <c r="Y108" s="13"/>
      <c r="Z108" s="13"/>
      <c r="AA108" s="13"/>
      <c r="AB108" s="13"/>
      <c r="AC108" s="13"/>
      <c r="AD108" s="13"/>
      <c r="AE108" s="13"/>
      <c r="AT108" s="236" t="s">
        <v>134</v>
      </c>
      <c r="AU108" s="236" t="s">
        <v>83</v>
      </c>
      <c r="AV108" s="13" t="s">
        <v>83</v>
      </c>
      <c r="AW108" s="13" t="s">
        <v>35</v>
      </c>
      <c r="AX108" s="13" t="s">
        <v>73</v>
      </c>
      <c r="AY108" s="236" t="s">
        <v>121</v>
      </c>
    </row>
    <row r="109" s="13" customFormat="1">
      <c r="A109" s="13"/>
      <c r="B109" s="226"/>
      <c r="C109" s="227"/>
      <c r="D109" s="219" t="s">
        <v>134</v>
      </c>
      <c r="E109" s="228" t="s">
        <v>28</v>
      </c>
      <c r="F109" s="229" t="s">
        <v>158</v>
      </c>
      <c r="G109" s="227"/>
      <c r="H109" s="230">
        <v>5.5679999999999996</v>
      </c>
      <c r="I109" s="231"/>
      <c r="J109" s="227"/>
      <c r="K109" s="227"/>
      <c r="L109" s="232"/>
      <c r="M109" s="233"/>
      <c r="N109" s="234"/>
      <c r="O109" s="234"/>
      <c r="P109" s="234"/>
      <c r="Q109" s="234"/>
      <c r="R109" s="234"/>
      <c r="S109" s="234"/>
      <c r="T109" s="235"/>
      <c r="U109" s="13"/>
      <c r="V109" s="13"/>
      <c r="W109" s="13"/>
      <c r="X109" s="13"/>
      <c r="Y109" s="13"/>
      <c r="Z109" s="13"/>
      <c r="AA109" s="13"/>
      <c r="AB109" s="13"/>
      <c r="AC109" s="13"/>
      <c r="AD109" s="13"/>
      <c r="AE109" s="13"/>
      <c r="AT109" s="236" t="s">
        <v>134</v>
      </c>
      <c r="AU109" s="236" t="s">
        <v>83</v>
      </c>
      <c r="AV109" s="13" t="s">
        <v>83</v>
      </c>
      <c r="AW109" s="13" t="s">
        <v>35</v>
      </c>
      <c r="AX109" s="13" t="s">
        <v>73</v>
      </c>
      <c r="AY109" s="236" t="s">
        <v>121</v>
      </c>
    </row>
    <row r="110" s="13" customFormat="1">
      <c r="A110" s="13"/>
      <c r="B110" s="226"/>
      <c r="C110" s="227"/>
      <c r="D110" s="219" t="s">
        <v>134</v>
      </c>
      <c r="E110" s="228" t="s">
        <v>28</v>
      </c>
      <c r="F110" s="229" t="s">
        <v>159</v>
      </c>
      <c r="G110" s="227"/>
      <c r="H110" s="230">
        <v>2.4700000000000002</v>
      </c>
      <c r="I110" s="231"/>
      <c r="J110" s="227"/>
      <c r="K110" s="227"/>
      <c r="L110" s="232"/>
      <c r="M110" s="233"/>
      <c r="N110" s="234"/>
      <c r="O110" s="234"/>
      <c r="P110" s="234"/>
      <c r="Q110" s="234"/>
      <c r="R110" s="234"/>
      <c r="S110" s="234"/>
      <c r="T110" s="235"/>
      <c r="U110" s="13"/>
      <c r="V110" s="13"/>
      <c r="W110" s="13"/>
      <c r="X110" s="13"/>
      <c r="Y110" s="13"/>
      <c r="Z110" s="13"/>
      <c r="AA110" s="13"/>
      <c r="AB110" s="13"/>
      <c r="AC110" s="13"/>
      <c r="AD110" s="13"/>
      <c r="AE110" s="13"/>
      <c r="AT110" s="236" t="s">
        <v>134</v>
      </c>
      <c r="AU110" s="236" t="s">
        <v>83</v>
      </c>
      <c r="AV110" s="13" t="s">
        <v>83</v>
      </c>
      <c r="AW110" s="13" t="s">
        <v>35</v>
      </c>
      <c r="AX110" s="13" t="s">
        <v>73</v>
      </c>
      <c r="AY110" s="236" t="s">
        <v>121</v>
      </c>
    </row>
    <row r="111" s="14" customFormat="1">
      <c r="A111" s="14"/>
      <c r="B111" s="237"/>
      <c r="C111" s="238"/>
      <c r="D111" s="219" t="s">
        <v>134</v>
      </c>
      <c r="E111" s="239" t="s">
        <v>28</v>
      </c>
      <c r="F111" s="240" t="s">
        <v>160</v>
      </c>
      <c r="G111" s="238"/>
      <c r="H111" s="241">
        <v>88.655999999999992</v>
      </c>
      <c r="I111" s="242"/>
      <c r="J111" s="238"/>
      <c r="K111" s="238"/>
      <c r="L111" s="243"/>
      <c r="M111" s="244"/>
      <c r="N111" s="245"/>
      <c r="O111" s="245"/>
      <c r="P111" s="245"/>
      <c r="Q111" s="245"/>
      <c r="R111" s="245"/>
      <c r="S111" s="245"/>
      <c r="T111" s="246"/>
      <c r="U111" s="14"/>
      <c r="V111" s="14"/>
      <c r="W111" s="14"/>
      <c r="X111" s="14"/>
      <c r="Y111" s="14"/>
      <c r="Z111" s="14"/>
      <c r="AA111" s="14"/>
      <c r="AB111" s="14"/>
      <c r="AC111" s="14"/>
      <c r="AD111" s="14"/>
      <c r="AE111" s="14"/>
      <c r="AT111" s="247" t="s">
        <v>134</v>
      </c>
      <c r="AU111" s="247" t="s">
        <v>83</v>
      </c>
      <c r="AV111" s="14" t="s">
        <v>128</v>
      </c>
      <c r="AW111" s="14" t="s">
        <v>35</v>
      </c>
      <c r="AX111" s="14" t="s">
        <v>81</v>
      </c>
      <c r="AY111" s="247" t="s">
        <v>121</v>
      </c>
    </row>
    <row r="112" s="2" customFormat="1" ht="24.15" customHeight="1">
      <c r="A112" s="40"/>
      <c r="B112" s="41"/>
      <c r="C112" s="206" t="s">
        <v>161</v>
      </c>
      <c r="D112" s="206" t="s">
        <v>123</v>
      </c>
      <c r="E112" s="207" t="s">
        <v>162</v>
      </c>
      <c r="F112" s="208" t="s">
        <v>163</v>
      </c>
      <c r="G112" s="209" t="s">
        <v>126</v>
      </c>
      <c r="H112" s="210">
        <v>2</v>
      </c>
      <c r="I112" s="211"/>
      <c r="J112" s="212">
        <f>ROUND(I112*H112,2)</f>
        <v>0</v>
      </c>
      <c r="K112" s="208" t="s">
        <v>127</v>
      </c>
      <c r="L112" s="46"/>
      <c r="M112" s="213" t="s">
        <v>28</v>
      </c>
      <c r="N112" s="214" t="s">
        <v>44</v>
      </c>
      <c r="O112" s="86"/>
      <c r="P112" s="215">
        <f>O112*H112</f>
        <v>0</v>
      </c>
      <c r="Q112" s="215">
        <v>0</v>
      </c>
      <c r="R112" s="215">
        <f>Q112*H112</f>
        <v>0</v>
      </c>
      <c r="S112" s="215">
        <v>0</v>
      </c>
      <c r="T112" s="216">
        <f>S112*H112</f>
        <v>0</v>
      </c>
      <c r="U112" s="40"/>
      <c r="V112" s="40"/>
      <c r="W112" s="40"/>
      <c r="X112" s="40"/>
      <c r="Y112" s="40"/>
      <c r="Z112" s="40"/>
      <c r="AA112" s="40"/>
      <c r="AB112" s="40"/>
      <c r="AC112" s="40"/>
      <c r="AD112" s="40"/>
      <c r="AE112" s="40"/>
      <c r="AR112" s="217" t="s">
        <v>128</v>
      </c>
      <c r="AT112" s="217" t="s">
        <v>123</v>
      </c>
      <c r="AU112" s="217" t="s">
        <v>83</v>
      </c>
      <c r="AY112" s="19" t="s">
        <v>121</v>
      </c>
      <c r="BE112" s="218">
        <f>IF(N112="základní",J112,0)</f>
        <v>0</v>
      </c>
      <c r="BF112" s="218">
        <f>IF(N112="snížená",J112,0)</f>
        <v>0</v>
      </c>
      <c r="BG112" s="218">
        <f>IF(N112="zákl. přenesená",J112,0)</f>
        <v>0</v>
      </c>
      <c r="BH112" s="218">
        <f>IF(N112="sníž. přenesená",J112,0)</f>
        <v>0</v>
      </c>
      <c r="BI112" s="218">
        <f>IF(N112="nulová",J112,0)</f>
        <v>0</v>
      </c>
      <c r="BJ112" s="19" t="s">
        <v>81</v>
      </c>
      <c r="BK112" s="218">
        <f>ROUND(I112*H112,2)</f>
        <v>0</v>
      </c>
      <c r="BL112" s="19" t="s">
        <v>128</v>
      </c>
      <c r="BM112" s="217" t="s">
        <v>164</v>
      </c>
    </row>
    <row r="113" s="2" customFormat="1">
      <c r="A113" s="40"/>
      <c r="B113" s="41"/>
      <c r="C113" s="42"/>
      <c r="D113" s="219" t="s">
        <v>130</v>
      </c>
      <c r="E113" s="42"/>
      <c r="F113" s="220" t="s">
        <v>165</v>
      </c>
      <c r="G113" s="42"/>
      <c r="H113" s="42"/>
      <c r="I113" s="221"/>
      <c r="J113" s="42"/>
      <c r="K113" s="42"/>
      <c r="L113" s="46"/>
      <c r="M113" s="222"/>
      <c r="N113" s="223"/>
      <c r="O113" s="86"/>
      <c r="P113" s="86"/>
      <c r="Q113" s="86"/>
      <c r="R113" s="86"/>
      <c r="S113" s="86"/>
      <c r="T113" s="87"/>
      <c r="U113" s="40"/>
      <c r="V113" s="40"/>
      <c r="W113" s="40"/>
      <c r="X113" s="40"/>
      <c r="Y113" s="40"/>
      <c r="Z113" s="40"/>
      <c r="AA113" s="40"/>
      <c r="AB113" s="40"/>
      <c r="AC113" s="40"/>
      <c r="AD113" s="40"/>
      <c r="AE113" s="40"/>
      <c r="AT113" s="19" t="s">
        <v>130</v>
      </c>
      <c r="AU113" s="19" t="s">
        <v>83</v>
      </c>
    </row>
    <row r="114" s="2" customFormat="1">
      <c r="A114" s="40"/>
      <c r="B114" s="41"/>
      <c r="C114" s="42"/>
      <c r="D114" s="224" t="s">
        <v>132</v>
      </c>
      <c r="E114" s="42"/>
      <c r="F114" s="225" t="s">
        <v>166</v>
      </c>
      <c r="G114" s="42"/>
      <c r="H114" s="42"/>
      <c r="I114" s="221"/>
      <c r="J114" s="42"/>
      <c r="K114" s="42"/>
      <c r="L114" s="46"/>
      <c r="M114" s="222"/>
      <c r="N114" s="223"/>
      <c r="O114" s="86"/>
      <c r="P114" s="86"/>
      <c r="Q114" s="86"/>
      <c r="R114" s="86"/>
      <c r="S114" s="86"/>
      <c r="T114" s="87"/>
      <c r="U114" s="40"/>
      <c r="V114" s="40"/>
      <c r="W114" s="40"/>
      <c r="X114" s="40"/>
      <c r="Y114" s="40"/>
      <c r="Z114" s="40"/>
      <c r="AA114" s="40"/>
      <c r="AB114" s="40"/>
      <c r="AC114" s="40"/>
      <c r="AD114" s="40"/>
      <c r="AE114" s="40"/>
      <c r="AT114" s="19" t="s">
        <v>132</v>
      </c>
      <c r="AU114" s="19" t="s">
        <v>83</v>
      </c>
    </row>
    <row r="115" s="13" customFormat="1">
      <c r="A115" s="13"/>
      <c r="B115" s="226"/>
      <c r="C115" s="227"/>
      <c r="D115" s="219" t="s">
        <v>134</v>
      </c>
      <c r="E115" s="228" t="s">
        <v>28</v>
      </c>
      <c r="F115" s="229" t="s">
        <v>83</v>
      </c>
      <c r="G115" s="227"/>
      <c r="H115" s="230">
        <v>2</v>
      </c>
      <c r="I115" s="231"/>
      <c r="J115" s="227"/>
      <c r="K115" s="227"/>
      <c r="L115" s="232"/>
      <c r="M115" s="233"/>
      <c r="N115" s="234"/>
      <c r="O115" s="234"/>
      <c r="P115" s="234"/>
      <c r="Q115" s="234"/>
      <c r="R115" s="234"/>
      <c r="S115" s="234"/>
      <c r="T115" s="235"/>
      <c r="U115" s="13"/>
      <c r="V115" s="13"/>
      <c r="W115" s="13"/>
      <c r="X115" s="13"/>
      <c r="Y115" s="13"/>
      <c r="Z115" s="13"/>
      <c r="AA115" s="13"/>
      <c r="AB115" s="13"/>
      <c r="AC115" s="13"/>
      <c r="AD115" s="13"/>
      <c r="AE115" s="13"/>
      <c r="AT115" s="236" t="s">
        <v>134</v>
      </c>
      <c r="AU115" s="236" t="s">
        <v>83</v>
      </c>
      <c r="AV115" s="13" t="s">
        <v>83</v>
      </c>
      <c r="AW115" s="13" t="s">
        <v>35</v>
      </c>
      <c r="AX115" s="13" t="s">
        <v>81</v>
      </c>
      <c r="AY115" s="236" t="s">
        <v>121</v>
      </c>
    </row>
    <row r="116" s="2" customFormat="1" ht="24.15" customHeight="1">
      <c r="A116" s="40"/>
      <c r="B116" s="41"/>
      <c r="C116" s="206" t="s">
        <v>167</v>
      </c>
      <c r="D116" s="206" t="s">
        <v>123</v>
      </c>
      <c r="E116" s="207" t="s">
        <v>168</v>
      </c>
      <c r="F116" s="208" t="s">
        <v>169</v>
      </c>
      <c r="G116" s="209" t="s">
        <v>126</v>
      </c>
      <c r="H116" s="210">
        <v>2</v>
      </c>
      <c r="I116" s="211"/>
      <c r="J116" s="212">
        <f>ROUND(I116*H116,2)</f>
        <v>0</v>
      </c>
      <c r="K116" s="208" t="s">
        <v>127</v>
      </c>
      <c r="L116" s="46"/>
      <c r="M116" s="213" t="s">
        <v>28</v>
      </c>
      <c r="N116" s="214" t="s">
        <v>44</v>
      </c>
      <c r="O116" s="86"/>
      <c r="P116" s="215">
        <f>O116*H116</f>
        <v>0</v>
      </c>
      <c r="Q116" s="215">
        <v>0</v>
      </c>
      <c r="R116" s="215">
        <f>Q116*H116</f>
        <v>0</v>
      </c>
      <c r="S116" s="215">
        <v>0</v>
      </c>
      <c r="T116" s="216">
        <f>S116*H116</f>
        <v>0</v>
      </c>
      <c r="U116" s="40"/>
      <c r="V116" s="40"/>
      <c r="W116" s="40"/>
      <c r="X116" s="40"/>
      <c r="Y116" s="40"/>
      <c r="Z116" s="40"/>
      <c r="AA116" s="40"/>
      <c r="AB116" s="40"/>
      <c r="AC116" s="40"/>
      <c r="AD116" s="40"/>
      <c r="AE116" s="40"/>
      <c r="AR116" s="217" t="s">
        <v>128</v>
      </c>
      <c r="AT116" s="217" t="s">
        <v>123</v>
      </c>
      <c r="AU116" s="217" t="s">
        <v>83</v>
      </c>
      <c r="AY116" s="19" t="s">
        <v>121</v>
      </c>
      <c r="BE116" s="218">
        <f>IF(N116="základní",J116,0)</f>
        <v>0</v>
      </c>
      <c r="BF116" s="218">
        <f>IF(N116="snížená",J116,0)</f>
        <v>0</v>
      </c>
      <c r="BG116" s="218">
        <f>IF(N116="zákl. přenesená",J116,0)</f>
        <v>0</v>
      </c>
      <c r="BH116" s="218">
        <f>IF(N116="sníž. přenesená",J116,0)</f>
        <v>0</v>
      </c>
      <c r="BI116" s="218">
        <f>IF(N116="nulová",J116,0)</f>
        <v>0</v>
      </c>
      <c r="BJ116" s="19" t="s">
        <v>81</v>
      </c>
      <c r="BK116" s="218">
        <f>ROUND(I116*H116,2)</f>
        <v>0</v>
      </c>
      <c r="BL116" s="19" t="s">
        <v>128</v>
      </c>
      <c r="BM116" s="217" t="s">
        <v>170</v>
      </c>
    </row>
    <row r="117" s="2" customFormat="1">
      <c r="A117" s="40"/>
      <c r="B117" s="41"/>
      <c r="C117" s="42"/>
      <c r="D117" s="219" t="s">
        <v>130</v>
      </c>
      <c r="E117" s="42"/>
      <c r="F117" s="220" t="s">
        <v>171</v>
      </c>
      <c r="G117" s="42"/>
      <c r="H117" s="42"/>
      <c r="I117" s="221"/>
      <c r="J117" s="42"/>
      <c r="K117" s="42"/>
      <c r="L117" s="46"/>
      <c r="M117" s="222"/>
      <c r="N117" s="223"/>
      <c r="O117" s="86"/>
      <c r="P117" s="86"/>
      <c r="Q117" s="86"/>
      <c r="R117" s="86"/>
      <c r="S117" s="86"/>
      <c r="T117" s="87"/>
      <c r="U117" s="40"/>
      <c r="V117" s="40"/>
      <c r="W117" s="40"/>
      <c r="X117" s="40"/>
      <c r="Y117" s="40"/>
      <c r="Z117" s="40"/>
      <c r="AA117" s="40"/>
      <c r="AB117" s="40"/>
      <c r="AC117" s="40"/>
      <c r="AD117" s="40"/>
      <c r="AE117" s="40"/>
      <c r="AT117" s="19" t="s">
        <v>130</v>
      </c>
      <c r="AU117" s="19" t="s">
        <v>83</v>
      </c>
    </row>
    <row r="118" s="2" customFormat="1">
      <c r="A118" s="40"/>
      <c r="B118" s="41"/>
      <c r="C118" s="42"/>
      <c r="D118" s="224" t="s">
        <v>132</v>
      </c>
      <c r="E118" s="42"/>
      <c r="F118" s="225" t="s">
        <v>172</v>
      </c>
      <c r="G118" s="42"/>
      <c r="H118" s="42"/>
      <c r="I118" s="221"/>
      <c r="J118" s="42"/>
      <c r="K118" s="42"/>
      <c r="L118" s="46"/>
      <c r="M118" s="222"/>
      <c r="N118" s="223"/>
      <c r="O118" s="86"/>
      <c r="P118" s="86"/>
      <c r="Q118" s="86"/>
      <c r="R118" s="86"/>
      <c r="S118" s="86"/>
      <c r="T118" s="87"/>
      <c r="U118" s="40"/>
      <c r="V118" s="40"/>
      <c r="W118" s="40"/>
      <c r="X118" s="40"/>
      <c r="Y118" s="40"/>
      <c r="Z118" s="40"/>
      <c r="AA118" s="40"/>
      <c r="AB118" s="40"/>
      <c r="AC118" s="40"/>
      <c r="AD118" s="40"/>
      <c r="AE118" s="40"/>
      <c r="AT118" s="19" t="s">
        <v>132</v>
      </c>
      <c r="AU118" s="19" t="s">
        <v>83</v>
      </c>
    </row>
    <row r="119" s="13" customFormat="1">
      <c r="A119" s="13"/>
      <c r="B119" s="226"/>
      <c r="C119" s="227"/>
      <c r="D119" s="219" t="s">
        <v>134</v>
      </c>
      <c r="E119" s="228" t="s">
        <v>28</v>
      </c>
      <c r="F119" s="229" t="s">
        <v>83</v>
      </c>
      <c r="G119" s="227"/>
      <c r="H119" s="230">
        <v>2</v>
      </c>
      <c r="I119" s="231"/>
      <c r="J119" s="227"/>
      <c r="K119" s="227"/>
      <c r="L119" s="232"/>
      <c r="M119" s="233"/>
      <c r="N119" s="234"/>
      <c r="O119" s="234"/>
      <c r="P119" s="234"/>
      <c r="Q119" s="234"/>
      <c r="R119" s="234"/>
      <c r="S119" s="234"/>
      <c r="T119" s="235"/>
      <c r="U119" s="13"/>
      <c r="V119" s="13"/>
      <c r="W119" s="13"/>
      <c r="X119" s="13"/>
      <c r="Y119" s="13"/>
      <c r="Z119" s="13"/>
      <c r="AA119" s="13"/>
      <c r="AB119" s="13"/>
      <c r="AC119" s="13"/>
      <c r="AD119" s="13"/>
      <c r="AE119" s="13"/>
      <c r="AT119" s="236" t="s">
        <v>134</v>
      </c>
      <c r="AU119" s="236" t="s">
        <v>83</v>
      </c>
      <c r="AV119" s="13" t="s">
        <v>83</v>
      </c>
      <c r="AW119" s="13" t="s">
        <v>35</v>
      </c>
      <c r="AX119" s="13" t="s">
        <v>81</v>
      </c>
      <c r="AY119" s="236" t="s">
        <v>121</v>
      </c>
    </row>
    <row r="120" s="2" customFormat="1" ht="24.15" customHeight="1">
      <c r="A120" s="40"/>
      <c r="B120" s="41"/>
      <c r="C120" s="206" t="s">
        <v>173</v>
      </c>
      <c r="D120" s="206" t="s">
        <v>123</v>
      </c>
      <c r="E120" s="207" t="s">
        <v>174</v>
      </c>
      <c r="F120" s="208" t="s">
        <v>175</v>
      </c>
      <c r="G120" s="209" t="s">
        <v>126</v>
      </c>
      <c r="H120" s="210">
        <v>2</v>
      </c>
      <c r="I120" s="211"/>
      <c r="J120" s="212">
        <f>ROUND(I120*H120,2)</f>
        <v>0</v>
      </c>
      <c r="K120" s="208" t="s">
        <v>127</v>
      </c>
      <c r="L120" s="46"/>
      <c r="M120" s="213" t="s">
        <v>28</v>
      </c>
      <c r="N120" s="214" t="s">
        <v>44</v>
      </c>
      <c r="O120" s="86"/>
      <c r="P120" s="215">
        <f>O120*H120</f>
        <v>0</v>
      </c>
      <c r="Q120" s="215">
        <v>0</v>
      </c>
      <c r="R120" s="215">
        <f>Q120*H120</f>
        <v>0</v>
      </c>
      <c r="S120" s="215">
        <v>0</v>
      </c>
      <c r="T120" s="216">
        <f>S120*H120</f>
        <v>0</v>
      </c>
      <c r="U120" s="40"/>
      <c r="V120" s="40"/>
      <c r="W120" s="40"/>
      <c r="X120" s="40"/>
      <c r="Y120" s="40"/>
      <c r="Z120" s="40"/>
      <c r="AA120" s="40"/>
      <c r="AB120" s="40"/>
      <c r="AC120" s="40"/>
      <c r="AD120" s="40"/>
      <c r="AE120" s="40"/>
      <c r="AR120" s="217" t="s">
        <v>128</v>
      </c>
      <c r="AT120" s="217" t="s">
        <v>123</v>
      </c>
      <c r="AU120" s="217" t="s">
        <v>83</v>
      </c>
      <c r="AY120" s="19" t="s">
        <v>121</v>
      </c>
      <c r="BE120" s="218">
        <f>IF(N120="základní",J120,0)</f>
        <v>0</v>
      </c>
      <c r="BF120" s="218">
        <f>IF(N120="snížená",J120,0)</f>
        <v>0</v>
      </c>
      <c r="BG120" s="218">
        <f>IF(N120="zákl. přenesená",J120,0)</f>
        <v>0</v>
      </c>
      <c r="BH120" s="218">
        <f>IF(N120="sníž. přenesená",J120,0)</f>
        <v>0</v>
      </c>
      <c r="BI120" s="218">
        <f>IF(N120="nulová",J120,0)</f>
        <v>0</v>
      </c>
      <c r="BJ120" s="19" t="s">
        <v>81</v>
      </c>
      <c r="BK120" s="218">
        <f>ROUND(I120*H120,2)</f>
        <v>0</v>
      </c>
      <c r="BL120" s="19" t="s">
        <v>128</v>
      </c>
      <c r="BM120" s="217" t="s">
        <v>176</v>
      </c>
    </row>
    <row r="121" s="2" customFormat="1">
      <c r="A121" s="40"/>
      <c r="B121" s="41"/>
      <c r="C121" s="42"/>
      <c r="D121" s="219" t="s">
        <v>130</v>
      </c>
      <c r="E121" s="42"/>
      <c r="F121" s="220" t="s">
        <v>177</v>
      </c>
      <c r="G121" s="42"/>
      <c r="H121" s="42"/>
      <c r="I121" s="221"/>
      <c r="J121" s="42"/>
      <c r="K121" s="42"/>
      <c r="L121" s="46"/>
      <c r="M121" s="222"/>
      <c r="N121" s="223"/>
      <c r="O121" s="86"/>
      <c r="P121" s="86"/>
      <c r="Q121" s="86"/>
      <c r="R121" s="86"/>
      <c r="S121" s="86"/>
      <c r="T121" s="87"/>
      <c r="U121" s="40"/>
      <c r="V121" s="40"/>
      <c r="W121" s="40"/>
      <c r="X121" s="40"/>
      <c r="Y121" s="40"/>
      <c r="Z121" s="40"/>
      <c r="AA121" s="40"/>
      <c r="AB121" s="40"/>
      <c r="AC121" s="40"/>
      <c r="AD121" s="40"/>
      <c r="AE121" s="40"/>
      <c r="AT121" s="19" t="s">
        <v>130</v>
      </c>
      <c r="AU121" s="19" t="s">
        <v>83</v>
      </c>
    </row>
    <row r="122" s="2" customFormat="1">
      <c r="A122" s="40"/>
      <c r="B122" s="41"/>
      <c r="C122" s="42"/>
      <c r="D122" s="224" t="s">
        <v>132</v>
      </c>
      <c r="E122" s="42"/>
      <c r="F122" s="225" t="s">
        <v>178</v>
      </c>
      <c r="G122" s="42"/>
      <c r="H122" s="42"/>
      <c r="I122" s="221"/>
      <c r="J122" s="42"/>
      <c r="K122" s="42"/>
      <c r="L122" s="46"/>
      <c r="M122" s="222"/>
      <c r="N122" s="223"/>
      <c r="O122" s="86"/>
      <c r="P122" s="86"/>
      <c r="Q122" s="86"/>
      <c r="R122" s="86"/>
      <c r="S122" s="86"/>
      <c r="T122" s="87"/>
      <c r="U122" s="40"/>
      <c r="V122" s="40"/>
      <c r="W122" s="40"/>
      <c r="X122" s="40"/>
      <c r="Y122" s="40"/>
      <c r="Z122" s="40"/>
      <c r="AA122" s="40"/>
      <c r="AB122" s="40"/>
      <c r="AC122" s="40"/>
      <c r="AD122" s="40"/>
      <c r="AE122" s="40"/>
      <c r="AT122" s="19" t="s">
        <v>132</v>
      </c>
      <c r="AU122" s="19" t="s">
        <v>83</v>
      </c>
    </row>
    <row r="123" s="13" customFormat="1">
      <c r="A123" s="13"/>
      <c r="B123" s="226"/>
      <c r="C123" s="227"/>
      <c r="D123" s="219" t="s">
        <v>134</v>
      </c>
      <c r="E123" s="228" t="s">
        <v>28</v>
      </c>
      <c r="F123" s="229" t="s">
        <v>83</v>
      </c>
      <c r="G123" s="227"/>
      <c r="H123" s="230">
        <v>2</v>
      </c>
      <c r="I123" s="231"/>
      <c r="J123" s="227"/>
      <c r="K123" s="227"/>
      <c r="L123" s="232"/>
      <c r="M123" s="233"/>
      <c r="N123" s="234"/>
      <c r="O123" s="234"/>
      <c r="P123" s="234"/>
      <c r="Q123" s="234"/>
      <c r="R123" s="234"/>
      <c r="S123" s="234"/>
      <c r="T123" s="235"/>
      <c r="U123" s="13"/>
      <c r="V123" s="13"/>
      <c r="W123" s="13"/>
      <c r="X123" s="13"/>
      <c r="Y123" s="13"/>
      <c r="Z123" s="13"/>
      <c r="AA123" s="13"/>
      <c r="AB123" s="13"/>
      <c r="AC123" s="13"/>
      <c r="AD123" s="13"/>
      <c r="AE123" s="13"/>
      <c r="AT123" s="236" t="s">
        <v>134</v>
      </c>
      <c r="AU123" s="236" t="s">
        <v>83</v>
      </c>
      <c r="AV123" s="13" t="s">
        <v>83</v>
      </c>
      <c r="AW123" s="13" t="s">
        <v>35</v>
      </c>
      <c r="AX123" s="13" t="s">
        <v>81</v>
      </c>
      <c r="AY123" s="236" t="s">
        <v>121</v>
      </c>
    </row>
    <row r="124" s="2" customFormat="1" ht="37.8" customHeight="1">
      <c r="A124" s="40"/>
      <c r="B124" s="41"/>
      <c r="C124" s="206" t="s">
        <v>179</v>
      </c>
      <c r="D124" s="206" t="s">
        <v>123</v>
      </c>
      <c r="E124" s="207" t="s">
        <v>180</v>
      </c>
      <c r="F124" s="208" t="s">
        <v>181</v>
      </c>
      <c r="G124" s="209" t="s">
        <v>144</v>
      </c>
      <c r="H124" s="210">
        <v>3.5230000000000001</v>
      </c>
      <c r="I124" s="211"/>
      <c r="J124" s="212">
        <f>ROUND(I124*H124,2)</f>
        <v>0</v>
      </c>
      <c r="K124" s="208" t="s">
        <v>127</v>
      </c>
      <c r="L124" s="46"/>
      <c r="M124" s="213" t="s">
        <v>28</v>
      </c>
      <c r="N124" s="214" t="s">
        <v>44</v>
      </c>
      <c r="O124" s="86"/>
      <c r="P124" s="215">
        <f>O124*H124</f>
        <v>0</v>
      </c>
      <c r="Q124" s="215">
        <v>0</v>
      </c>
      <c r="R124" s="215">
        <f>Q124*H124</f>
        <v>0</v>
      </c>
      <c r="S124" s="215">
        <v>0</v>
      </c>
      <c r="T124" s="216">
        <f>S124*H124</f>
        <v>0</v>
      </c>
      <c r="U124" s="40"/>
      <c r="V124" s="40"/>
      <c r="W124" s="40"/>
      <c r="X124" s="40"/>
      <c r="Y124" s="40"/>
      <c r="Z124" s="40"/>
      <c r="AA124" s="40"/>
      <c r="AB124" s="40"/>
      <c r="AC124" s="40"/>
      <c r="AD124" s="40"/>
      <c r="AE124" s="40"/>
      <c r="AR124" s="217" t="s">
        <v>128</v>
      </c>
      <c r="AT124" s="217" t="s">
        <v>123</v>
      </c>
      <c r="AU124" s="217" t="s">
        <v>83</v>
      </c>
      <c r="AY124" s="19" t="s">
        <v>121</v>
      </c>
      <c r="BE124" s="218">
        <f>IF(N124="základní",J124,0)</f>
        <v>0</v>
      </c>
      <c r="BF124" s="218">
        <f>IF(N124="snížená",J124,0)</f>
        <v>0</v>
      </c>
      <c r="BG124" s="218">
        <f>IF(N124="zákl. přenesená",J124,0)</f>
        <v>0</v>
      </c>
      <c r="BH124" s="218">
        <f>IF(N124="sníž. přenesená",J124,0)</f>
        <v>0</v>
      </c>
      <c r="BI124" s="218">
        <f>IF(N124="nulová",J124,0)</f>
        <v>0</v>
      </c>
      <c r="BJ124" s="19" t="s">
        <v>81</v>
      </c>
      <c r="BK124" s="218">
        <f>ROUND(I124*H124,2)</f>
        <v>0</v>
      </c>
      <c r="BL124" s="19" t="s">
        <v>128</v>
      </c>
      <c r="BM124" s="217" t="s">
        <v>182</v>
      </c>
    </row>
    <row r="125" s="2" customFormat="1">
      <c r="A125" s="40"/>
      <c r="B125" s="41"/>
      <c r="C125" s="42"/>
      <c r="D125" s="219" t="s">
        <v>130</v>
      </c>
      <c r="E125" s="42"/>
      <c r="F125" s="220" t="s">
        <v>183</v>
      </c>
      <c r="G125" s="42"/>
      <c r="H125" s="42"/>
      <c r="I125" s="221"/>
      <c r="J125" s="42"/>
      <c r="K125" s="42"/>
      <c r="L125" s="46"/>
      <c r="M125" s="222"/>
      <c r="N125" s="223"/>
      <c r="O125" s="86"/>
      <c r="P125" s="86"/>
      <c r="Q125" s="86"/>
      <c r="R125" s="86"/>
      <c r="S125" s="86"/>
      <c r="T125" s="87"/>
      <c r="U125" s="40"/>
      <c r="V125" s="40"/>
      <c r="W125" s="40"/>
      <c r="X125" s="40"/>
      <c r="Y125" s="40"/>
      <c r="Z125" s="40"/>
      <c r="AA125" s="40"/>
      <c r="AB125" s="40"/>
      <c r="AC125" s="40"/>
      <c r="AD125" s="40"/>
      <c r="AE125" s="40"/>
      <c r="AT125" s="19" t="s">
        <v>130</v>
      </c>
      <c r="AU125" s="19" t="s">
        <v>83</v>
      </c>
    </row>
    <row r="126" s="2" customFormat="1">
      <c r="A126" s="40"/>
      <c r="B126" s="41"/>
      <c r="C126" s="42"/>
      <c r="D126" s="224" t="s">
        <v>132</v>
      </c>
      <c r="E126" s="42"/>
      <c r="F126" s="225" t="s">
        <v>184</v>
      </c>
      <c r="G126" s="42"/>
      <c r="H126" s="42"/>
      <c r="I126" s="221"/>
      <c r="J126" s="42"/>
      <c r="K126" s="42"/>
      <c r="L126" s="46"/>
      <c r="M126" s="222"/>
      <c r="N126" s="223"/>
      <c r="O126" s="86"/>
      <c r="P126" s="86"/>
      <c r="Q126" s="86"/>
      <c r="R126" s="86"/>
      <c r="S126" s="86"/>
      <c r="T126" s="87"/>
      <c r="U126" s="40"/>
      <c r="V126" s="40"/>
      <c r="W126" s="40"/>
      <c r="X126" s="40"/>
      <c r="Y126" s="40"/>
      <c r="Z126" s="40"/>
      <c r="AA126" s="40"/>
      <c r="AB126" s="40"/>
      <c r="AC126" s="40"/>
      <c r="AD126" s="40"/>
      <c r="AE126" s="40"/>
      <c r="AT126" s="19" t="s">
        <v>132</v>
      </c>
      <c r="AU126" s="19" t="s">
        <v>83</v>
      </c>
    </row>
    <row r="127" s="13" customFormat="1">
      <c r="A127" s="13"/>
      <c r="B127" s="226"/>
      <c r="C127" s="227"/>
      <c r="D127" s="219" t="s">
        <v>134</v>
      </c>
      <c r="E127" s="228" t="s">
        <v>28</v>
      </c>
      <c r="F127" s="229" t="s">
        <v>185</v>
      </c>
      <c r="G127" s="227"/>
      <c r="H127" s="230">
        <v>3.5230000000000001</v>
      </c>
      <c r="I127" s="231"/>
      <c r="J127" s="227"/>
      <c r="K127" s="227"/>
      <c r="L127" s="232"/>
      <c r="M127" s="233"/>
      <c r="N127" s="234"/>
      <c r="O127" s="234"/>
      <c r="P127" s="234"/>
      <c r="Q127" s="234"/>
      <c r="R127" s="234"/>
      <c r="S127" s="234"/>
      <c r="T127" s="235"/>
      <c r="U127" s="13"/>
      <c r="V127" s="13"/>
      <c r="W127" s="13"/>
      <c r="X127" s="13"/>
      <c r="Y127" s="13"/>
      <c r="Z127" s="13"/>
      <c r="AA127" s="13"/>
      <c r="AB127" s="13"/>
      <c r="AC127" s="13"/>
      <c r="AD127" s="13"/>
      <c r="AE127" s="13"/>
      <c r="AT127" s="236" t="s">
        <v>134</v>
      </c>
      <c r="AU127" s="236" t="s">
        <v>83</v>
      </c>
      <c r="AV127" s="13" t="s">
        <v>83</v>
      </c>
      <c r="AW127" s="13" t="s">
        <v>35</v>
      </c>
      <c r="AX127" s="13" t="s">
        <v>81</v>
      </c>
      <c r="AY127" s="236" t="s">
        <v>121</v>
      </c>
    </row>
    <row r="128" s="2" customFormat="1" ht="33" customHeight="1">
      <c r="A128" s="40"/>
      <c r="B128" s="41"/>
      <c r="C128" s="206" t="s">
        <v>186</v>
      </c>
      <c r="D128" s="206" t="s">
        <v>123</v>
      </c>
      <c r="E128" s="207" t="s">
        <v>187</v>
      </c>
      <c r="F128" s="208" t="s">
        <v>188</v>
      </c>
      <c r="G128" s="209" t="s">
        <v>126</v>
      </c>
      <c r="H128" s="210">
        <v>18</v>
      </c>
      <c r="I128" s="211"/>
      <c r="J128" s="212">
        <f>ROUND(I128*H128,2)</f>
        <v>0</v>
      </c>
      <c r="K128" s="208" t="s">
        <v>127</v>
      </c>
      <c r="L128" s="46"/>
      <c r="M128" s="213" t="s">
        <v>28</v>
      </c>
      <c r="N128" s="214" t="s">
        <v>44</v>
      </c>
      <c r="O128" s="86"/>
      <c r="P128" s="215">
        <f>O128*H128</f>
        <v>0</v>
      </c>
      <c r="Q128" s="215">
        <v>0</v>
      </c>
      <c r="R128" s="215">
        <f>Q128*H128</f>
        <v>0</v>
      </c>
      <c r="S128" s="215">
        <v>0</v>
      </c>
      <c r="T128" s="216">
        <f>S128*H128</f>
        <v>0</v>
      </c>
      <c r="U128" s="40"/>
      <c r="V128" s="40"/>
      <c r="W128" s="40"/>
      <c r="X128" s="40"/>
      <c r="Y128" s="40"/>
      <c r="Z128" s="40"/>
      <c r="AA128" s="40"/>
      <c r="AB128" s="40"/>
      <c r="AC128" s="40"/>
      <c r="AD128" s="40"/>
      <c r="AE128" s="40"/>
      <c r="AR128" s="217" t="s">
        <v>128</v>
      </c>
      <c r="AT128" s="217" t="s">
        <v>123</v>
      </c>
      <c r="AU128" s="217" t="s">
        <v>83</v>
      </c>
      <c r="AY128" s="19" t="s">
        <v>121</v>
      </c>
      <c r="BE128" s="218">
        <f>IF(N128="základní",J128,0)</f>
        <v>0</v>
      </c>
      <c r="BF128" s="218">
        <f>IF(N128="snížená",J128,0)</f>
        <v>0</v>
      </c>
      <c r="BG128" s="218">
        <f>IF(N128="zákl. přenesená",J128,0)</f>
        <v>0</v>
      </c>
      <c r="BH128" s="218">
        <f>IF(N128="sníž. přenesená",J128,0)</f>
        <v>0</v>
      </c>
      <c r="BI128" s="218">
        <f>IF(N128="nulová",J128,0)</f>
        <v>0</v>
      </c>
      <c r="BJ128" s="19" t="s">
        <v>81</v>
      </c>
      <c r="BK128" s="218">
        <f>ROUND(I128*H128,2)</f>
        <v>0</v>
      </c>
      <c r="BL128" s="19" t="s">
        <v>128</v>
      </c>
      <c r="BM128" s="217" t="s">
        <v>189</v>
      </c>
    </row>
    <row r="129" s="2" customFormat="1">
      <c r="A129" s="40"/>
      <c r="B129" s="41"/>
      <c r="C129" s="42"/>
      <c r="D129" s="219" t="s">
        <v>130</v>
      </c>
      <c r="E129" s="42"/>
      <c r="F129" s="220" t="s">
        <v>190</v>
      </c>
      <c r="G129" s="42"/>
      <c r="H129" s="42"/>
      <c r="I129" s="221"/>
      <c r="J129" s="42"/>
      <c r="K129" s="42"/>
      <c r="L129" s="46"/>
      <c r="M129" s="222"/>
      <c r="N129" s="223"/>
      <c r="O129" s="86"/>
      <c r="P129" s="86"/>
      <c r="Q129" s="86"/>
      <c r="R129" s="86"/>
      <c r="S129" s="86"/>
      <c r="T129" s="87"/>
      <c r="U129" s="40"/>
      <c r="V129" s="40"/>
      <c r="W129" s="40"/>
      <c r="X129" s="40"/>
      <c r="Y129" s="40"/>
      <c r="Z129" s="40"/>
      <c r="AA129" s="40"/>
      <c r="AB129" s="40"/>
      <c r="AC129" s="40"/>
      <c r="AD129" s="40"/>
      <c r="AE129" s="40"/>
      <c r="AT129" s="19" t="s">
        <v>130</v>
      </c>
      <c r="AU129" s="19" t="s">
        <v>83</v>
      </c>
    </row>
    <row r="130" s="2" customFormat="1">
      <c r="A130" s="40"/>
      <c r="B130" s="41"/>
      <c r="C130" s="42"/>
      <c r="D130" s="224" t="s">
        <v>132</v>
      </c>
      <c r="E130" s="42"/>
      <c r="F130" s="225" t="s">
        <v>191</v>
      </c>
      <c r="G130" s="42"/>
      <c r="H130" s="42"/>
      <c r="I130" s="221"/>
      <c r="J130" s="42"/>
      <c r="K130" s="42"/>
      <c r="L130" s="46"/>
      <c r="M130" s="222"/>
      <c r="N130" s="223"/>
      <c r="O130" s="86"/>
      <c r="P130" s="86"/>
      <c r="Q130" s="86"/>
      <c r="R130" s="86"/>
      <c r="S130" s="86"/>
      <c r="T130" s="87"/>
      <c r="U130" s="40"/>
      <c r="V130" s="40"/>
      <c r="W130" s="40"/>
      <c r="X130" s="40"/>
      <c r="Y130" s="40"/>
      <c r="Z130" s="40"/>
      <c r="AA130" s="40"/>
      <c r="AB130" s="40"/>
      <c r="AC130" s="40"/>
      <c r="AD130" s="40"/>
      <c r="AE130" s="40"/>
      <c r="AT130" s="19" t="s">
        <v>132</v>
      </c>
      <c r="AU130" s="19" t="s">
        <v>83</v>
      </c>
    </row>
    <row r="131" s="2" customFormat="1">
      <c r="A131" s="40"/>
      <c r="B131" s="41"/>
      <c r="C131" s="42"/>
      <c r="D131" s="219" t="s">
        <v>192</v>
      </c>
      <c r="E131" s="42"/>
      <c r="F131" s="248" t="s">
        <v>193</v>
      </c>
      <c r="G131" s="42"/>
      <c r="H131" s="42"/>
      <c r="I131" s="221"/>
      <c r="J131" s="42"/>
      <c r="K131" s="42"/>
      <c r="L131" s="46"/>
      <c r="M131" s="222"/>
      <c r="N131" s="223"/>
      <c r="O131" s="86"/>
      <c r="P131" s="86"/>
      <c r="Q131" s="86"/>
      <c r="R131" s="86"/>
      <c r="S131" s="86"/>
      <c r="T131" s="87"/>
      <c r="U131" s="40"/>
      <c r="V131" s="40"/>
      <c r="W131" s="40"/>
      <c r="X131" s="40"/>
      <c r="Y131" s="40"/>
      <c r="Z131" s="40"/>
      <c r="AA131" s="40"/>
      <c r="AB131" s="40"/>
      <c r="AC131" s="40"/>
      <c r="AD131" s="40"/>
      <c r="AE131" s="40"/>
      <c r="AT131" s="19" t="s">
        <v>192</v>
      </c>
      <c r="AU131" s="19" t="s">
        <v>83</v>
      </c>
    </row>
    <row r="132" s="13" customFormat="1">
      <c r="A132" s="13"/>
      <c r="B132" s="226"/>
      <c r="C132" s="227"/>
      <c r="D132" s="219" t="s">
        <v>134</v>
      </c>
      <c r="E132" s="228" t="s">
        <v>28</v>
      </c>
      <c r="F132" s="229" t="s">
        <v>194</v>
      </c>
      <c r="G132" s="227"/>
      <c r="H132" s="230">
        <v>18</v>
      </c>
      <c r="I132" s="231"/>
      <c r="J132" s="227"/>
      <c r="K132" s="227"/>
      <c r="L132" s="232"/>
      <c r="M132" s="233"/>
      <c r="N132" s="234"/>
      <c r="O132" s="234"/>
      <c r="P132" s="234"/>
      <c r="Q132" s="234"/>
      <c r="R132" s="234"/>
      <c r="S132" s="234"/>
      <c r="T132" s="235"/>
      <c r="U132" s="13"/>
      <c r="V132" s="13"/>
      <c r="W132" s="13"/>
      <c r="X132" s="13"/>
      <c r="Y132" s="13"/>
      <c r="Z132" s="13"/>
      <c r="AA132" s="13"/>
      <c r="AB132" s="13"/>
      <c r="AC132" s="13"/>
      <c r="AD132" s="13"/>
      <c r="AE132" s="13"/>
      <c r="AT132" s="236" t="s">
        <v>134</v>
      </c>
      <c r="AU132" s="236" t="s">
        <v>83</v>
      </c>
      <c r="AV132" s="13" t="s">
        <v>83</v>
      </c>
      <c r="AW132" s="13" t="s">
        <v>35</v>
      </c>
      <c r="AX132" s="13" t="s">
        <v>81</v>
      </c>
      <c r="AY132" s="236" t="s">
        <v>121</v>
      </c>
    </row>
    <row r="133" s="2" customFormat="1" ht="33" customHeight="1">
      <c r="A133" s="40"/>
      <c r="B133" s="41"/>
      <c r="C133" s="206" t="s">
        <v>195</v>
      </c>
      <c r="D133" s="206" t="s">
        <v>123</v>
      </c>
      <c r="E133" s="207" t="s">
        <v>196</v>
      </c>
      <c r="F133" s="208" t="s">
        <v>197</v>
      </c>
      <c r="G133" s="209" t="s">
        <v>126</v>
      </c>
      <c r="H133" s="210">
        <v>18</v>
      </c>
      <c r="I133" s="211"/>
      <c r="J133" s="212">
        <f>ROUND(I133*H133,2)</f>
        <v>0</v>
      </c>
      <c r="K133" s="208" t="s">
        <v>127</v>
      </c>
      <c r="L133" s="46"/>
      <c r="M133" s="213" t="s">
        <v>28</v>
      </c>
      <c r="N133" s="214" t="s">
        <v>44</v>
      </c>
      <c r="O133" s="86"/>
      <c r="P133" s="215">
        <f>O133*H133</f>
        <v>0</v>
      </c>
      <c r="Q133" s="215">
        <v>0</v>
      </c>
      <c r="R133" s="215">
        <f>Q133*H133</f>
        <v>0</v>
      </c>
      <c r="S133" s="215">
        <v>0</v>
      </c>
      <c r="T133" s="216">
        <f>S133*H133</f>
        <v>0</v>
      </c>
      <c r="U133" s="40"/>
      <c r="V133" s="40"/>
      <c r="W133" s="40"/>
      <c r="X133" s="40"/>
      <c r="Y133" s="40"/>
      <c r="Z133" s="40"/>
      <c r="AA133" s="40"/>
      <c r="AB133" s="40"/>
      <c r="AC133" s="40"/>
      <c r="AD133" s="40"/>
      <c r="AE133" s="40"/>
      <c r="AR133" s="217" t="s">
        <v>128</v>
      </c>
      <c r="AT133" s="217" t="s">
        <v>123</v>
      </c>
      <c r="AU133" s="217" t="s">
        <v>83</v>
      </c>
      <c r="AY133" s="19" t="s">
        <v>121</v>
      </c>
      <c r="BE133" s="218">
        <f>IF(N133="základní",J133,0)</f>
        <v>0</v>
      </c>
      <c r="BF133" s="218">
        <f>IF(N133="snížená",J133,0)</f>
        <v>0</v>
      </c>
      <c r="BG133" s="218">
        <f>IF(N133="zákl. přenesená",J133,0)</f>
        <v>0</v>
      </c>
      <c r="BH133" s="218">
        <f>IF(N133="sníž. přenesená",J133,0)</f>
        <v>0</v>
      </c>
      <c r="BI133" s="218">
        <f>IF(N133="nulová",J133,0)</f>
        <v>0</v>
      </c>
      <c r="BJ133" s="19" t="s">
        <v>81</v>
      </c>
      <c r="BK133" s="218">
        <f>ROUND(I133*H133,2)</f>
        <v>0</v>
      </c>
      <c r="BL133" s="19" t="s">
        <v>128</v>
      </c>
      <c r="BM133" s="217" t="s">
        <v>198</v>
      </c>
    </row>
    <row r="134" s="2" customFormat="1">
      <c r="A134" s="40"/>
      <c r="B134" s="41"/>
      <c r="C134" s="42"/>
      <c r="D134" s="219" t="s">
        <v>130</v>
      </c>
      <c r="E134" s="42"/>
      <c r="F134" s="220" t="s">
        <v>199</v>
      </c>
      <c r="G134" s="42"/>
      <c r="H134" s="42"/>
      <c r="I134" s="221"/>
      <c r="J134" s="42"/>
      <c r="K134" s="42"/>
      <c r="L134" s="46"/>
      <c r="M134" s="222"/>
      <c r="N134" s="223"/>
      <c r="O134" s="86"/>
      <c r="P134" s="86"/>
      <c r="Q134" s="86"/>
      <c r="R134" s="86"/>
      <c r="S134" s="86"/>
      <c r="T134" s="87"/>
      <c r="U134" s="40"/>
      <c r="V134" s="40"/>
      <c r="W134" s="40"/>
      <c r="X134" s="40"/>
      <c r="Y134" s="40"/>
      <c r="Z134" s="40"/>
      <c r="AA134" s="40"/>
      <c r="AB134" s="40"/>
      <c r="AC134" s="40"/>
      <c r="AD134" s="40"/>
      <c r="AE134" s="40"/>
      <c r="AT134" s="19" t="s">
        <v>130</v>
      </c>
      <c r="AU134" s="19" t="s">
        <v>83</v>
      </c>
    </row>
    <row r="135" s="2" customFormat="1">
      <c r="A135" s="40"/>
      <c r="B135" s="41"/>
      <c r="C135" s="42"/>
      <c r="D135" s="224" t="s">
        <v>132</v>
      </c>
      <c r="E135" s="42"/>
      <c r="F135" s="225" t="s">
        <v>200</v>
      </c>
      <c r="G135" s="42"/>
      <c r="H135" s="42"/>
      <c r="I135" s="221"/>
      <c r="J135" s="42"/>
      <c r="K135" s="42"/>
      <c r="L135" s="46"/>
      <c r="M135" s="222"/>
      <c r="N135" s="223"/>
      <c r="O135" s="86"/>
      <c r="P135" s="86"/>
      <c r="Q135" s="86"/>
      <c r="R135" s="86"/>
      <c r="S135" s="86"/>
      <c r="T135" s="87"/>
      <c r="U135" s="40"/>
      <c r="V135" s="40"/>
      <c r="W135" s="40"/>
      <c r="X135" s="40"/>
      <c r="Y135" s="40"/>
      <c r="Z135" s="40"/>
      <c r="AA135" s="40"/>
      <c r="AB135" s="40"/>
      <c r="AC135" s="40"/>
      <c r="AD135" s="40"/>
      <c r="AE135" s="40"/>
      <c r="AT135" s="19" t="s">
        <v>132</v>
      </c>
      <c r="AU135" s="19" t="s">
        <v>83</v>
      </c>
    </row>
    <row r="136" s="2" customFormat="1">
      <c r="A136" s="40"/>
      <c r="B136" s="41"/>
      <c r="C136" s="42"/>
      <c r="D136" s="219" t="s">
        <v>192</v>
      </c>
      <c r="E136" s="42"/>
      <c r="F136" s="248" t="s">
        <v>193</v>
      </c>
      <c r="G136" s="42"/>
      <c r="H136" s="42"/>
      <c r="I136" s="221"/>
      <c r="J136" s="42"/>
      <c r="K136" s="42"/>
      <c r="L136" s="46"/>
      <c r="M136" s="222"/>
      <c r="N136" s="223"/>
      <c r="O136" s="86"/>
      <c r="P136" s="86"/>
      <c r="Q136" s="86"/>
      <c r="R136" s="86"/>
      <c r="S136" s="86"/>
      <c r="T136" s="87"/>
      <c r="U136" s="40"/>
      <c r="V136" s="40"/>
      <c r="W136" s="40"/>
      <c r="X136" s="40"/>
      <c r="Y136" s="40"/>
      <c r="Z136" s="40"/>
      <c r="AA136" s="40"/>
      <c r="AB136" s="40"/>
      <c r="AC136" s="40"/>
      <c r="AD136" s="40"/>
      <c r="AE136" s="40"/>
      <c r="AT136" s="19" t="s">
        <v>192</v>
      </c>
      <c r="AU136" s="19" t="s">
        <v>83</v>
      </c>
    </row>
    <row r="137" s="13" customFormat="1">
      <c r="A137" s="13"/>
      <c r="B137" s="226"/>
      <c r="C137" s="227"/>
      <c r="D137" s="219" t="s">
        <v>134</v>
      </c>
      <c r="E137" s="228" t="s">
        <v>28</v>
      </c>
      <c r="F137" s="229" t="s">
        <v>194</v>
      </c>
      <c r="G137" s="227"/>
      <c r="H137" s="230">
        <v>18</v>
      </c>
      <c r="I137" s="231"/>
      <c r="J137" s="227"/>
      <c r="K137" s="227"/>
      <c r="L137" s="232"/>
      <c r="M137" s="233"/>
      <c r="N137" s="234"/>
      <c r="O137" s="234"/>
      <c r="P137" s="234"/>
      <c r="Q137" s="234"/>
      <c r="R137" s="234"/>
      <c r="S137" s="234"/>
      <c r="T137" s="235"/>
      <c r="U137" s="13"/>
      <c r="V137" s="13"/>
      <c r="W137" s="13"/>
      <c r="X137" s="13"/>
      <c r="Y137" s="13"/>
      <c r="Z137" s="13"/>
      <c r="AA137" s="13"/>
      <c r="AB137" s="13"/>
      <c r="AC137" s="13"/>
      <c r="AD137" s="13"/>
      <c r="AE137" s="13"/>
      <c r="AT137" s="236" t="s">
        <v>134</v>
      </c>
      <c r="AU137" s="236" t="s">
        <v>83</v>
      </c>
      <c r="AV137" s="13" t="s">
        <v>83</v>
      </c>
      <c r="AW137" s="13" t="s">
        <v>35</v>
      </c>
      <c r="AX137" s="13" t="s">
        <v>81</v>
      </c>
      <c r="AY137" s="236" t="s">
        <v>121</v>
      </c>
    </row>
    <row r="138" s="2" customFormat="1" ht="24.15" customHeight="1">
      <c r="A138" s="40"/>
      <c r="B138" s="41"/>
      <c r="C138" s="206" t="s">
        <v>201</v>
      </c>
      <c r="D138" s="206" t="s">
        <v>123</v>
      </c>
      <c r="E138" s="207" t="s">
        <v>202</v>
      </c>
      <c r="F138" s="208" t="s">
        <v>203</v>
      </c>
      <c r="G138" s="209" t="s">
        <v>126</v>
      </c>
      <c r="H138" s="210">
        <v>18</v>
      </c>
      <c r="I138" s="211"/>
      <c r="J138" s="212">
        <f>ROUND(I138*H138,2)</f>
        <v>0</v>
      </c>
      <c r="K138" s="208" t="s">
        <v>127</v>
      </c>
      <c r="L138" s="46"/>
      <c r="M138" s="213" t="s">
        <v>28</v>
      </c>
      <c r="N138" s="214" t="s">
        <v>44</v>
      </c>
      <c r="O138" s="86"/>
      <c r="P138" s="215">
        <f>O138*H138</f>
        <v>0</v>
      </c>
      <c r="Q138" s="215">
        <v>0</v>
      </c>
      <c r="R138" s="215">
        <f>Q138*H138</f>
        <v>0</v>
      </c>
      <c r="S138" s="215">
        <v>0</v>
      </c>
      <c r="T138" s="216">
        <f>S138*H138</f>
        <v>0</v>
      </c>
      <c r="U138" s="40"/>
      <c r="V138" s="40"/>
      <c r="W138" s="40"/>
      <c r="X138" s="40"/>
      <c r="Y138" s="40"/>
      <c r="Z138" s="40"/>
      <c r="AA138" s="40"/>
      <c r="AB138" s="40"/>
      <c r="AC138" s="40"/>
      <c r="AD138" s="40"/>
      <c r="AE138" s="40"/>
      <c r="AR138" s="217" t="s">
        <v>128</v>
      </c>
      <c r="AT138" s="217" t="s">
        <v>123</v>
      </c>
      <c r="AU138" s="217" t="s">
        <v>83</v>
      </c>
      <c r="AY138" s="19" t="s">
        <v>121</v>
      </c>
      <c r="BE138" s="218">
        <f>IF(N138="základní",J138,0)</f>
        <v>0</v>
      </c>
      <c r="BF138" s="218">
        <f>IF(N138="snížená",J138,0)</f>
        <v>0</v>
      </c>
      <c r="BG138" s="218">
        <f>IF(N138="zákl. přenesená",J138,0)</f>
        <v>0</v>
      </c>
      <c r="BH138" s="218">
        <f>IF(N138="sníž. přenesená",J138,0)</f>
        <v>0</v>
      </c>
      <c r="BI138" s="218">
        <f>IF(N138="nulová",J138,0)</f>
        <v>0</v>
      </c>
      <c r="BJ138" s="19" t="s">
        <v>81</v>
      </c>
      <c r="BK138" s="218">
        <f>ROUND(I138*H138,2)</f>
        <v>0</v>
      </c>
      <c r="BL138" s="19" t="s">
        <v>128</v>
      </c>
      <c r="BM138" s="217" t="s">
        <v>204</v>
      </c>
    </row>
    <row r="139" s="2" customFormat="1">
      <c r="A139" s="40"/>
      <c r="B139" s="41"/>
      <c r="C139" s="42"/>
      <c r="D139" s="219" t="s">
        <v>130</v>
      </c>
      <c r="E139" s="42"/>
      <c r="F139" s="220" t="s">
        <v>205</v>
      </c>
      <c r="G139" s="42"/>
      <c r="H139" s="42"/>
      <c r="I139" s="221"/>
      <c r="J139" s="42"/>
      <c r="K139" s="42"/>
      <c r="L139" s="46"/>
      <c r="M139" s="222"/>
      <c r="N139" s="223"/>
      <c r="O139" s="86"/>
      <c r="P139" s="86"/>
      <c r="Q139" s="86"/>
      <c r="R139" s="86"/>
      <c r="S139" s="86"/>
      <c r="T139" s="87"/>
      <c r="U139" s="40"/>
      <c r="V139" s="40"/>
      <c r="W139" s="40"/>
      <c r="X139" s="40"/>
      <c r="Y139" s="40"/>
      <c r="Z139" s="40"/>
      <c r="AA139" s="40"/>
      <c r="AB139" s="40"/>
      <c r="AC139" s="40"/>
      <c r="AD139" s="40"/>
      <c r="AE139" s="40"/>
      <c r="AT139" s="19" t="s">
        <v>130</v>
      </c>
      <c r="AU139" s="19" t="s">
        <v>83</v>
      </c>
    </row>
    <row r="140" s="2" customFormat="1">
      <c r="A140" s="40"/>
      <c r="B140" s="41"/>
      <c r="C140" s="42"/>
      <c r="D140" s="224" t="s">
        <v>132</v>
      </c>
      <c r="E140" s="42"/>
      <c r="F140" s="225" t="s">
        <v>206</v>
      </c>
      <c r="G140" s="42"/>
      <c r="H140" s="42"/>
      <c r="I140" s="221"/>
      <c r="J140" s="42"/>
      <c r="K140" s="42"/>
      <c r="L140" s="46"/>
      <c r="M140" s="222"/>
      <c r="N140" s="223"/>
      <c r="O140" s="86"/>
      <c r="P140" s="86"/>
      <c r="Q140" s="86"/>
      <c r="R140" s="86"/>
      <c r="S140" s="86"/>
      <c r="T140" s="87"/>
      <c r="U140" s="40"/>
      <c r="V140" s="40"/>
      <c r="W140" s="40"/>
      <c r="X140" s="40"/>
      <c r="Y140" s="40"/>
      <c r="Z140" s="40"/>
      <c r="AA140" s="40"/>
      <c r="AB140" s="40"/>
      <c r="AC140" s="40"/>
      <c r="AD140" s="40"/>
      <c r="AE140" s="40"/>
      <c r="AT140" s="19" t="s">
        <v>132</v>
      </c>
      <c r="AU140" s="19" t="s">
        <v>83</v>
      </c>
    </row>
    <row r="141" s="2" customFormat="1">
      <c r="A141" s="40"/>
      <c r="B141" s="41"/>
      <c r="C141" s="42"/>
      <c r="D141" s="219" t="s">
        <v>192</v>
      </c>
      <c r="E141" s="42"/>
      <c r="F141" s="248" t="s">
        <v>193</v>
      </c>
      <c r="G141" s="42"/>
      <c r="H141" s="42"/>
      <c r="I141" s="221"/>
      <c r="J141" s="42"/>
      <c r="K141" s="42"/>
      <c r="L141" s="46"/>
      <c r="M141" s="222"/>
      <c r="N141" s="223"/>
      <c r="O141" s="86"/>
      <c r="P141" s="86"/>
      <c r="Q141" s="86"/>
      <c r="R141" s="86"/>
      <c r="S141" s="86"/>
      <c r="T141" s="87"/>
      <c r="U141" s="40"/>
      <c r="V141" s="40"/>
      <c r="W141" s="40"/>
      <c r="X141" s="40"/>
      <c r="Y141" s="40"/>
      <c r="Z141" s="40"/>
      <c r="AA141" s="40"/>
      <c r="AB141" s="40"/>
      <c r="AC141" s="40"/>
      <c r="AD141" s="40"/>
      <c r="AE141" s="40"/>
      <c r="AT141" s="19" t="s">
        <v>192</v>
      </c>
      <c r="AU141" s="19" t="s">
        <v>83</v>
      </c>
    </row>
    <row r="142" s="13" customFormat="1">
      <c r="A142" s="13"/>
      <c r="B142" s="226"/>
      <c r="C142" s="227"/>
      <c r="D142" s="219" t="s">
        <v>134</v>
      </c>
      <c r="E142" s="228" t="s">
        <v>28</v>
      </c>
      <c r="F142" s="229" t="s">
        <v>194</v>
      </c>
      <c r="G142" s="227"/>
      <c r="H142" s="230">
        <v>18</v>
      </c>
      <c r="I142" s="231"/>
      <c r="J142" s="227"/>
      <c r="K142" s="227"/>
      <c r="L142" s="232"/>
      <c r="M142" s="233"/>
      <c r="N142" s="234"/>
      <c r="O142" s="234"/>
      <c r="P142" s="234"/>
      <c r="Q142" s="234"/>
      <c r="R142" s="234"/>
      <c r="S142" s="234"/>
      <c r="T142" s="235"/>
      <c r="U142" s="13"/>
      <c r="V142" s="13"/>
      <c r="W142" s="13"/>
      <c r="X142" s="13"/>
      <c r="Y142" s="13"/>
      <c r="Z142" s="13"/>
      <c r="AA142" s="13"/>
      <c r="AB142" s="13"/>
      <c r="AC142" s="13"/>
      <c r="AD142" s="13"/>
      <c r="AE142" s="13"/>
      <c r="AT142" s="236" t="s">
        <v>134</v>
      </c>
      <c r="AU142" s="236" t="s">
        <v>83</v>
      </c>
      <c r="AV142" s="13" t="s">
        <v>83</v>
      </c>
      <c r="AW142" s="13" t="s">
        <v>35</v>
      </c>
      <c r="AX142" s="13" t="s">
        <v>73</v>
      </c>
      <c r="AY142" s="236" t="s">
        <v>121</v>
      </c>
    </row>
    <row r="143" s="14" customFormat="1">
      <c r="A143" s="14"/>
      <c r="B143" s="237"/>
      <c r="C143" s="238"/>
      <c r="D143" s="219" t="s">
        <v>134</v>
      </c>
      <c r="E143" s="239" t="s">
        <v>28</v>
      </c>
      <c r="F143" s="240" t="s">
        <v>160</v>
      </c>
      <c r="G143" s="238"/>
      <c r="H143" s="241">
        <v>18</v>
      </c>
      <c r="I143" s="242"/>
      <c r="J143" s="238"/>
      <c r="K143" s="238"/>
      <c r="L143" s="243"/>
      <c r="M143" s="244"/>
      <c r="N143" s="245"/>
      <c r="O143" s="245"/>
      <c r="P143" s="245"/>
      <c r="Q143" s="245"/>
      <c r="R143" s="245"/>
      <c r="S143" s="245"/>
      <c r="T143" s="246"/>
      <c r="U143" s="14"/>
      <c r="V143" s="14"/>
      <c r="W143" s="14"/>
      <c r="X143" s="14"/>
      <c r="Y143" s="14"/>
      <c r="Z143" s="14"/>
      <c r="AA143" s="14"/>
      <c r="AB143" s="14"/>
      <c r="AC143" s="14"/>
      <c r="AD143" s="14"/>
      <c r="AE143" s="14"/>
      <c r="AT143" s="247" t="s">
        <v>134</v>
      </c>
      <c r="AU143" s="247" t="s">
        <v>83</v>
      </c>
      <c r="AV143" s="14" t="s">
        <v>128</v>
      </c>
      <c r="AW143" s="14" t="s">
        <v>35</v>
      </c>
      <c r="AX143" s="14" t="s">
        <v>81</v>
      </c>
      <c r="AY143" s="247" t="s">
        <v>121</v>
      </c>
    </row>
    <row r="144" s="2" customFormat="1" ht="37.8" customHeight="1">
      <c r="A144" s="40"/>
      <c r="B144" s="41"/>
      <c r="C144" s="206" t="s">
        <v>8</v>
      </c>
      <c r="D144" s="206" t="s">
        <v>123</v>
      </c>
      <c r="E144" s="207" t="s">
        <v>207</v>
      </c>
      <c r="F144" s="208" t="s">
        <v>208</v>
      </c>
      <c r="G144" s="209" t="s">
        <v>144</v>
      </c>
      <c r="H144" s="210">
        <v>22.074000000000002</v>
      </c>
      <c r="I144" s="211"/>
      <c r="J144" s="212">
        <f>ROUND(I144*H144,2)</f>
        <v>0</v>
      </c>
      <c r="K144" s="208" t="s">
        <v>127</v>
      </c>
      <c r="L144" s="46"/>
      <c r="M144" s="213" t="s">
        <v>28</v>
      </c>
      <c r="N144" s="214" t="s">
        <v>44</v>
      </c>
      <c r="O144" s="86"/>
      <c r="P144" s="215">
        <f>O144*H144</f>
        <v>0</v>
      </c>
      <c r="Q144" s="215">
        <v>0</v>
      </c>
      <c r="R144" s="215">
        <f>Q144*H144</f>
        <v>0</v>
      </c>
      <c r="S144" s="215">
        <v>0</v>
      </c>
      <c r="T144" s="216">
        <f>S144*H144</f>
        <v>0</v>
      </c>
      <c r="U144" s="40"/>
      <c r="V144" s="40"/>
      <c r="W144" s="40"/>
      <c r="X144" s="40"/>
      <c r="Y144" s="40"/>
      <c r="Z144" s="40"/>
      <c r="AA144" s="40"/>
      <c r="AB144" s="40"/>
      <c r="AC144" s="40"/>
      <c r="AD144" s="40"/>
      <c r="AE144" s="40"/>
      <c r="AR144" s="217" t="s">
        <v>128</v>
      </c>
      <c r="AT144" s="217" t="s">
        <v>123</v>
      </c>
      <c r="AU144" s="217" t="s">
        <v>83</v>
      </c>
      <c r="AY144" s="19" t="s">
        <v>121</v>
      </c>
      <c r="BE144" s="218">
        <f>IF(N144="základní",J144,0)</f>
        <v>0</v>
      </c>
      <c r="BF144" s="218">
        <f>IF(N144="snížená",J144,0)</f>
        <v>0</v>
      </c>
      <c r="BG144" s="218">
        <f>IF(N144="zákl. přenesená",J144,0)</f>
        <v>0</v>
      </c>
      <c r="BH144" s="218">
        <f>IF(N144="sníž. přenesená",J144,0)</f>
        <v>0</v>
      </c>
      <c r="BI144" s="218">
        <f>IF(N144="nulová",J144,0)</f>
        <v>0</v>
      </c>
      <c r="BJ144" s="19" t="s">
        <v>81</v>
      </c>
      <c r="BK144" s="218">
        <f>ROUND(I144*H144,2)</f>
        <v>0</v>
      </c>
      <c r="BL144" s="19" t="s">
        <v>128</v>
      </c>
      <c r="BM144" s="217" t="s">
        <v>209</v>
      </c>
    </row>
    <row r="145" s="2" customFormat="1">
      <c r="A145" s="40"/>
      <c r="B145" s="41"/>
      <c r="C145" s="42"/>
      <c r="D145" s="219" t="s">
        <v>130</v>
      </c>
      <c r="E145" s="42"/>
      <c r="F145" s="220" t="s">
        <v>210</v>
      </c>
      <c r="G145" s="42"/>
      <c r="H145" s="42"/>
      <c r="I145" s="221"/>
      <c r="J145" s="42"/>
      <c r="K145" s="42"/>
      <c r="L145" s="46"/>
      <c r="M145" s="222"/>
      <c r="N145" s="223"/>
      <c r="O145" s="86"/>
      <c r="P145" s="86"/>
      <c r="Q145" s="86"/>
      <c r="R145" s="86"/>
      <c r="S145" s="86"/>
      <c r="T145" s="87"/>
      <c r="U145" s="40"/>
      <c r="V145" s="40"/>
      <c r="W145" s="40"/>
      <c r="X145" s="40"/>
      <c r="Y145" s="40"/>
      <c r="Z145" s="40"/>
      <c r="AA145" s="40"/>
      <c r="AB145" s="40"/>
      <c r="AC145" s="40"/>
      <c r="AD145" s="40"/>
      <c r="AE145" s="40"/>
      <c r="AT145" s="19" t="s">
        <v>130</v>
      </c>
      <c r="AU145" s="19" t="s">
        <v>83</v>
      </c>
    </row>
    <row r="146" s="2" customFormat="1">
      <c r="A146" s="40"/>
      <c r="B146" s="41"/>
      <c r="C146" s="42"/>
      <c r="D146" s="224" t="s">
        <v>132</v>
      </c>
      <c r="E146" s="42"/>
      <c r="F146" s="225" t="s">
        <v>211</v>
      </c>
      <c r="G146" s="42"/>
      <c r="H146" s="42"/>
      <c r="I146" s="221"/>
      <c r="J146" s="42"/>
      <c r="K146" s="42"/>
      <c r="L146" s="46"/>
      <c r="M146" s="222"/>
      <c r="N146" s="223"/>
      <c r="O146" s="86"/>
      <c r="P146" s="86"/>
      <c r="Q146" s="86"/>
      <c r="R146" s="86"/>
      <c r="S146" s="86"/>
      <c r="T146" s="87"/>
      <c r="U146" s="40"/>
      <c r="V146" s="40"/>
      <c r="W146" s="40"/>
      <c r="X146" s="40"/>
      <c r="Y146" s="40"/>
      <c r="Z146" s="40"/>
      <c r="AA146" s="40"/>
      <c r="AB146" s="40"/>
      <c r="AC146" s="40"/>
      <c r="AD146" s="40"/>
      <c r="AE146" s="40"/>
      <c r="AT146" s="19" t="s">
        <v>132</v>
      </c>
      <c r="AU146" s="19" t="s">
        <v>83</v>
      </c>
    </row>
    <row r="147" s="13" customFormat="1">
      <c r="A147" s="13"/>
      <c r="B147" s="226"/>
      <c r="C147" s="227"/>
      <c r="D147" s="219" t="s">
        <v>134</v>
      </c>
      <c r="E147" s="228" t="s">
        <v>28</v>
      </c>
      <c r="F147" s="229" t="s">
        <v>212</v>
      </c>
      <c r="G147" s="227"/>
      <c r="H147" s="230">
        <v>11.037000000000001</v>
      </c>
      <c r="I147" s="231"/>
      <c r="J147" s="227"/>
      <c r="K147" s="227"/>
      <c r="L147" s="232"/>
      <c r="M147" s="233"/>
      <c r="N147" s="234"/>
      <c r="O147" s="234"/>
      <c r="P147" s="234"/>
      <c r="Q147" s="234"/>
      <c r="R147" s="234"/>
      <c r="S147" s="234"/>
      <c r="T147" s="235"/>
      <c r="U147" s="13"/>
      <c r="V147" s="13"/>
      <c r="W147" s="13"/>
      <c r="X147" s="13"/>
      <c r="Y147" s="13"/>
      <c r="Z147" s="13"/>
      <c r="AA147" s="13"/>
      <c r="AB147" s="13"/>
      <c r="AC147" s="13"/>
      <c r="AD147" s="13"/>
      <c r="AE147" s="13"/>
      <c r="AT147" s="236" t="s">
        <v>134</v>
      </c>
      <c r="AU147" s="236" t="s">
        <v>83</v>
      </c>
      <c r="AV147" s="13" t="s">
        <v>83</v>
      </c>
      <c r="AW147" s="13" t="s">
        <v>35</v>
      </c>
      <c r="AX147" s="13" t="s">
        <v>73</v>
      </c>
      <c r="AY147" s="236" t="s">
        <v>121</v>
      </c>
    </row>
    <row r="148" s="13" customFormat="1">
      <c r="A148" s="13"/>
      <c r="B148" s="226"/>
      <c r="C148" s="227"/>
      <c r="D148" s="219" t="s">
        <v>134</v>
      </c>
      <c r="E148" s="228" t="s">
        <v>28</v>
      </c>
      <c r="F148" s="229" t="s">
        <v>213</v>
      </c>
      <c r="G148" s="227"/>
      <c r="H148" s="230">
        <v>11.037000000000001</v>
      </c>
      <c r="I148" s="231"/>
      <c r="J148" s="227"/>
      <c r="K148" s="227"/>
      <c r="L148" s="232"/>
      <c r="M148" s="233"/>
      <c r="N148" s="234"/>
      <c r="O148" s="234"/>
      <c r="P148" s="234"/>
      <c r="Q148" s="234"/>
      <c r="R148" s="234"/>
      <c r="S148" s="234"/>
      <c r="T148" s="235"/>
      <c r="U148" s="13"/>
      <c r="V148" s="13"/>
      <c r="W148" s="13"/>
      <c r="X148" s="13"/>
      <c r="Y148" s="13"/>
      <c r="Z148" s="13"/>
      <c r="AA148" s="13"/>
      <c r="AB148" s="13"/>
      <c r="AC148" s="13"/>
      <c r="AD148" s="13"/>
      <c r="AE148" s="13"/>
      <c r="AT148" s="236" t="s">
        <v>134</v>
      </c>
      <c r="AU148" s="236" t="s">
        <v>83</v>
      </c>
      <c r="AV148" s="13" t="s">
        <v>83</v>
      </c>
      <c r="AW148" s="13" t="s">
        <v>35</v>
      </c>
      <c r="AX148" s="13" t="s">
        <v>73</v>
      </c>
      <c r="AY148" s="236" t="s">
        <v>121</v>
      </c>
    </row>
    <row r="149" s="14" customFormat="1">
      <c r="A149" s="14"/>
      <c r="B149" s="237"/>
      <c r="C149" s="238"/>
      <c r="D149" s="219" t="s">
        <v>134</v>
      </c>
      <c r="E149" s="239" t="s">
        <v>28</v>
      </c>
      <c r="F149" s="240" t="s">
        <v>160</v>
      </c>
      <c r="G149" s="238"/>
      <c r="H149" s="241">
        <v>22.074000000000002</v>
      </c>
      <c r="I149" s="242"/>
      <c r="J149" s="238"/>
      <c r="K149" s="238"/>
      <c r="L149" s="243"/>
      <c r="M149" s="244"/>
      <c r="N149" s="245"/>
      <c r="O149" s="245"/>
      <c r="P149" s="245"/>
      <c r="Q149" s="245"/>
      <c r="R149" s="245"/>
      <c r="S149" s="245"/>
      <c r="T149" s="246"/>
      <c r="U149" s="14"/>
      <c r="V149" s="14"/>
      <c r="W149" s="14"/>
      <c r="X149" s="14"/>
      <c r="Y149" s="14"/>
      <c r="Z149" s="14"/>
      <c r="AA149" s="14"/>
      <c r="AB149" s="14"/>
      <c r="AC149" s="14"/>
      <c r="AD149" s="14"/>
      <c r="AE149" s="14"/>
      <c r="AT149" s="247" t="s">
        <v>134</v>
      </c>
      <c r="AU149" s="247" t="s">
        <v>83</v>
      </c>
      <c r="AV149" s="14" t="s">
        <v>128</v>
      </c>
      <c r="AW149" s="14" t="s">
        <v>35</v>
      </c>
      <c r="AX149" s="14" t="s">
        <v>81</v>
      </c>
      <c r="AY149" s="247" t="s">
        <v>121</v>
      </c>
    </row>
    <row r="150" s="2" customFormat="1" ht="37.8" customHeight="1">
      <c r="A150" s="40"/>
      <c r="B150" s="41"/>
      <c r="C150" s="206" t="s">
        <v>214</v>
      </c>
      <c r="D150" s="206" t="s">
        <v>123</v>
      </c>
      <c r="E150" s="207" t="s">
        <v>215</v>
      </c>
      <c r="F150" s="208" t="s">
        <v>216</v>
      </c>
      <c r="G150" s="209" t="s">
        <v>144</v>
      </c>
      <c r="H150" s="210">
        <v>90.513999999999996</v>
      </c>
      <c r="I150" s="211"/>
      <c r="J150" s="212">
        <f>ROUND(I150*H150,2)</f>
        <v>0</v>
      </c>
      <c r="K150" s="208" t="s">
        <v>127</v>
      </c>
      <c r="L150" s="46"/>
      <c r="M150" s="213" t="s">
        <v>28</v>
      </c>
      <c r="N150" s="214" t="s">
        <v>44</v>
      </c>
      <c r="O150" s="86"/>
      <c r="P150" s="215">
        <f>O150*H150</f>
        <v>0</v>
      </c>
      <c r="Q150" s="215">
        <v>0</v>
      </c>
      <c r="R150" s="215">
        <f>Q150*H150</f>
        <v>0</v>
      </c>
      <c r="S150" s="215">
        <v>0</v>
      </c>
      <c r="T150" s="216">
        <f>S150*H150</f>
        <v>0</v>
      </c>
      <c r="U150" s="40"/>
      <c r="V150" s="40"/>
      <c r="W150" s="40"/>
      <c r="X150" s="40"/>
      <c r="Y150" s="40"/>
      <c r="Z150" s="40"/>
      <c r="AA150" s="40"/>
      <c r="AB150" s="40"/>
      <c r="AC150" s="40"/>
      <c r="AD150" s="40"/>
      <c r="AE150" s="40"/>
      <c r="AR150" s="217" t="s">
        <v>128</v>
      </c>
      <c r="AT150" s="217" t="s">
        <v>123</v>
      </c>
      <c r="AU150" s="217" t="s">
        <v>83</v>
      </c>
      <c r="AY150" s="19" t="s">
        <v>121</v>
      </c>
      <c r="BE150" s="218">
        <f>IF(N150="základní",J150,0)</f>
        <v>0</v>
      </c>
      <c r="BF150" s="218">
        <f>IF(N150="snížená",J150,0)</f>
        <v>0</v>
      </c>
      <c r="BG150" s="218">
        <f>IF(N150="zákl. přenesená",J150,0)</f>
        <v>0</v>
      </c>
      <c r="BH150" s="218">
        <f>IF(N150="sníž. přenesená",J150,0)</f>
        <v>0</v>
      </c>
      <c r="BI150" s="218">
        <f>IF(N150="nulová",J150,0)</f>
        <v>0</v>
      </c>
      <c r="BJ150" s="19" t="s">
        <v>81</v>
      </c>
      <c r="BK150" s="218">
        <f>ROUND(I150*H150,2)</f>
        <v>0</v>
      </c>
      <c r="BL150" s="19" t="s">
        <v>128</v>
      </c>
      <c r="BM150" s="217" t="s">
        <v>217</v>
      </c>
    </row>
    <row r="151" s="2" customFormat="1">
      <c r="A151" s="40"/>
      <c r="B151" s="41"/>
      <c r="C151" s="42"/>
      <c r="D151" s="219" t="s">
        <v>130</v>
      </c>
      <c r="E151" s="42"/>
      <c r="F151" s="220" t="s">
        <v>218</v>
      </c>
      <c r="G151" s="42"/>
      <c r="H151" s="42"/>
      <c r="I151" s="221"/>
      <c r="J151" s="42"/>
      <c r="K151" s="42"/>
      <c r="L151" s="46"/>
      <c r="M151" s="222"/>
      <c r="N151" s="223"/>
      <c r="O151" s="86"/>
      <c r="P151" s="86"/>
      <c r="Q151" s="86"/>
      <c r="R151" s="86"/>
      <c r="S151" s="86"/>
      <c r="T151" s="87"/>
      <c r="U151" s="40"/>
      <c r="V151" s="40"/>
      <c r="W151" s="40"/>
      <c r="X151" s="40"/>
      <c r="Y151" s="40"/>
      <c r="Z151" s="40"/>
      <c r="AA151" s="40"/>
      <c r="AB151" s="40"/>
      <c r="AC151" s="40"/>
      <c r="AD151" s="40"/>
      <c r="AE151" s="40"/>
      <c r="AT151" s="19" t="s">
        <v>130</v>
      </c>
      <c r="AU151" s="19" t="s">
        <v>83</v>
      </c>
    </row>
    <row r="152" s="2" customFormat="1">
      <c r="A152" s="40"/>
      <c r="B152" s="41"/>
      <c r="C152" s="42"/>
      <c r="D152" s="224" t="s">
        <v>132</v>
      </c>
      <c r="E152" s="42"/>
      <c r="F152" s="225" t="s">
        <v>219</v>
      </c>
      <c r="G152" s="42"/>
      <c r="H152" s="42"/>
      <c r="I152" s="221"/>
      <c r="J152" s="42"/>
      <c r="K152" s="42"/>
      <c r="L152" s="46"/>
      <c r="M152" s="222"/>
      <c r="N152" s="223"/>
      <c r="O152" s="86"/>
      <c r="P152" s="86"/>
      <c r="Q152" s="86"/>
      <c r="R152" s="86"/>
      <c r="S152" s="86"/>
      <c r="T152" s="87"/>
      <c r="U152" s="40"/>
      <c r="V152" s="40"/>
      <c r="W152" s="40"/>
      <c r="X152" s="40"/>
      <c r="Y152" s="40"/>
      <c r="Z152" s="40"/>
      <c r="AA152" s="40"/>
      <c r="AB152" s="40"/>
      <c r="AC152" s="40"/>
      <c r="AD152" s="40"/>
      <c r="AE152" s="40"/>
      <c r="AT152" s="19" t="s">
        <v>132</v>
      </c>
      <c r="AU152" s="19" t="s">
        <v>83</v>
      </c>
    </row>
    <row r="153" s="2" customFormat="1">
      <c r="A153" s="40"/>
      <c r="B153" s="41"/>
      <c r="C153" s="42"/>
      <c r="D153" s="219" t="s">
        <v>192</v>
      </c>
      <c r="E153" s="42"/>
      <c r="F153" s="248" t="s">
        <v>193</v>
      </c>
      <c r="G153" s="42"/>
      <c r="H153" s="42"/>
      <c r="I153" s="221"/>
      <c r="J153" s="42"/>
      <c r="K153" s="42"/>
      <c r="L153" s="46"/>
      <c r="M153" s="222"/>
      <c r="N153" s="223"/>
      <c r="O153" s="86"/>
      <c r="P153" s="86"/>
      <c r="Q153" s="86"/>
      <c r="R153" s="86"/>
      <c r="S153" s="86"/>
      <c r="T153" s="87"/>
      <c r="U153" s="40"/>
      <c r="V153" s="40"/>
      <c r="W153" s="40"/>
      <c r="X153" s="40"/>
      <c r="Y153" s="40"/>
      <c r="Z153" s="40"/>
      <c r="AA153" s="40"/>
      <c r="AB153" s="40"/>
      <c r="AC153" s="40"/>
      <c r="AD153" s="40"/>
      <c r="AE153" s="40"/>
      <c r="AT153" s="19" t="s">
        <v>192</v>
      </c>
      <c r="AU153" s="19" t="s">
        <v>83</v>
      </c>
    </row>
    <row r="154" s="13" customFormat="1">
      <c r="A154" s="13"/>
      <c r="B154" s="226"/>
      <c r="C154" s="227"/>
      <c r="D154" s="219" t="s">
        <v>134</v>
      </c>
      <c r="E154" s="228" t="s">
        <v>28</v>
      </c>
      <c r="F154" s="229" t="s">
        <v>220</v>
      </c>
      <c r="G154" s="227"/>
      <c r="H154" s="230">
        <v>5.3810000000000002</v>
      </c>
      <c r="I154" s="231"/>
      <c r="J154" s="227"/>
      <c r="K154" s="227"/>
      <c r="L154" s="232"/>
      <c r="M154" s="233"/>
      <c r="N154" s="234"/>
      <c r="O154" s="234"/>
      <c r="P154" s="234"/>
      <c r="Q154" s="234"/>
      <c r="R154" s="234"/>
      <c r="S154" s="234"/>
      <c r="T154" s="235"/>
      <c r="U154" s="13"/>
      <c r="V154" s="13"/>
      <c r="W154" s="13"/>
      <c r="X154" s="13"/>
      <c r="Y154" s="13"/>
      <c r="Z154" s="13"/>
      <c r="AA154" s="13"/>
      <c r="AB154" s="13"/>
      <c r="AC154" s="13"/>
      <c r="AD154" s="13"/>
      <c r="AE154" s="13"/>
      <c r="AT154" s="236" t="s">
        <v>134</v>
      </c>
      <c r="AU154" s="236" t="s">
        <v>83</v>
      </c>
      <c r="AV154" s="13" t="s">
        <v>83</v>
      </c>
      <c r="AW154" s="13" t="s">
        <v>35</v>
      </c>
      <c r="AX154" s="13" t="s">
        <v>73</v>
      </c>
      <c r="AY154" s="236" t="s">
        <v>121</v>
      </c>
    </row>
    <row r="155" s="13" customFormat="1">
      <c r="A155" s="13"/>
      <c r="B155" s="226"/>
      <c r="C155" s="227"/>
      <c r="D155" s="219" t="s">
        <v>134</v>
      </c>
      <c r="E155" s="228" t="s">
        <v>28</v>
      </c>
      <c r="F155" s="229" t="s">
        <v>221</v>
      </c>
      <c r="G155" s="227"/>
      <c r="H155" s="230">
        <v>85.132999999999996</v>
      </c>
      <c r="I155" s="231"/>
      <c r="J155" s="227"/>
      <c r="K155" s="227"/>
      <c r="L155" s="232"/>
      <c r="M155" s="233"/>
      <c r="N155" s="234"/>
      <c r="O155" s="234"/>
      <c r="P155" s="234"/>
      <c r="Q155" s="234"/>
      <c r="R155" s="234"/>
      <c r="S155" s="234"/>
      <c r="T155" s="235"/>
      <c r="U155" s="13"/>
      <c r="V155" s="13"/>
      <c r="W155" s="13"/>
      <c r="X155" s="13"/>
      <c r="Y155" s="13"/>
      <c r="Z155" s="13"/>
      <c r="AA155" s="13"/>
      <c r="AB155" s="13"/>
      <c r="AC155" s="13"/>
      <c r="AD155" s="13"/>
      <c r="AE155" s="13"/>
      <c r="AT155" s="236" t="s">
        <v>134</v>
      </c>
      <c r="AU155" s="236" t="s">
        <v>83</v>
      </c>
      <c r="AV155" s="13" t="s">
        <v>83</v>
      </c>
      <c r="AW155" s="13" t="s">
        <v>35</v>
      </c>
      <c r="AX155" s="13" t="s">
        <v>73</v>
      </c>
      <c r="AY155" s="236" t="s">
        <v>121</v>
      </c>
    </row>
    <row r="156" s="14" customFormat="1">
      <c r="A156" s="14"/>
      <c r="B156" s="237"/>
      <c r="C156" s="238"/>
      <c r="D156" s="219" t="s">
        <v>134</v>
      </c>
      <c r="E156" s="239" t="s">
        <v>28</v>
      </c>
      <c r="F156" s="240" t="s">
        <v>160</v>
      </c>
      <c r="G156" s="238"/>
      <c r="H156" s="241">
        <v>90.513999999999996</v>
      </c>
      <c r="I156" s="242"/>
      <c r="J156" s="238"/>
      <c r="K156" s="238"/>
      <c r="L156" s="243"/>
      <c r="M156" s="244"/>
      <c r="N156" s="245"/>
      <c r="O156" s="245"/>
      <c r="P156" s="245"/>
      <c r="Q156" s="245"/>
      <c r="R156" s="245"/>
      <c r="S156" s="245"/>
      <c r="T156" s="246"/>
      <c r="U156" s="14"/>
      <c r="V156" s="14"/>
      <c r="W156" s="14"/>
      <c r="X156" s="14"/>
      <c r="Y156" s="14"/>
      <c r="Z156" s="14"/>
      <c r="AA156" s="14"/>
      <c r="AB156" s="14"/>
      <c r="AC156" s="14"/>
      <c r="AD156" s="14"/>
      <c r="AE156" s="14"/>
      <c r="AT156" s="247" t="s">
        <v>134</v>
      </c>
      <c r="AU156" s="247" t="s">
        <v>83</v>
      </c>
      <c r="AV156" s="14" t="s">
        <v>128</v>
      </c>
      <c r="AW156" s="14" t="s">
        <v>35</v>
      </c>
      <c r="AX156" s="14" t="s">
        <v>81</v>
      </c>
      <c r="AY156" s="247" t="s">
        <v>121</v>
      </c>
    </row>
    <row r="157" s="2" customFormat="1" ht="24.15" customHeight="1">
      <c r="A157" s="40"/>
      <c r="B157" s="41"/>
      <c r="C157" s="206" t="s">
        <v>222</v>
      </c>
      <c r="D157" s="206" t="s">
        <v>123</v>
      </c>
      <c r="E157" s="207" t="s">
        <v>223</v>
      </c>
      <c r="F157" s="208" t="s">
        <v>224</v>
      </c>
      <c r="G157" s="209" t="s">
        <v>144</v>
      </c>
      <c r="H157" s="210">
        <v>14.560000000000001</v>
      </c>
      <c r="I157" s="211"/>
      <c r="J157" s="212">
        <f>ROUND(I157*H157,2)</f>
        <v>0</v>
      </c>
      <c r="K157" s="208" t="s">
        <v>127</v>
      </c>
      <c r="L157" s="46"/>
      <c r="M157" s="213" t="s">
        <v>28</v>
      </c>
      <c r="N157" s="214" t="s">
        <v>44</v>
      </c>
      <c r="O157" s="86"/>
      <c r="P157" s="215">
        <f>O157*H157</f>
        <v>0</v>
      </c>
      <c r="Q157" s="215">
        <v>0</v>
      </c>
      <c r="R157" s="215">
        <f>Q157*H157</f>
        <v>0</v>
      </c>
      <c r="S157" s="215">
        <v>0</v>
      </c>
      <c r="T157" s="216">
        <f>S157*H157</f>
        <v>0</v>
      </c>
      <c r="U157" s="40"/>
      <c r="V157" s="40"/>
      <c r="W157" s="40"/>
      <c r="X157" s="40"/>
      <c r="Y157" s="40"/>
      <c r="Z157" s="40"/>
      <c r="AA157" s="40"/>
      <c r="AB157" s="40"/>
      <c r="AC157" s="40"/>
      <c r="AD157" s="40"/>
      <c r="AE157" s="40"/>
      <c r="AR157" s="217" t="s">
        <v>128</v>
      </c>
      <c r="AT157" s="217" t="s">
        <v>123</v>
      </c>
      <c r="AU157" s="217" t="s">
        <v>83</v>
      </c>
      <c r="AY157" s="19" t="s">
        <v>121</v>
      </c>
      <c r="BE157" s="218">
        <f>IF(N157="základní",J157,0)</f>
        <v>0</v>
      </c>
      <c r="BF157" s="218">
        <f>IF(N157="snížená",J157,0)</f>
        <v>0</v>
      </c>
      <c r="BG157" s="218">
        <f>IF(N157="zákl. přenesená",J157,0)</f>
        <v>0</v>
      </c>
      <c r="BH157" s="218">
        <f>IF(N157="sníž. přenesená",J157,0)</f>
        <v>0</v>
      </c>
      <c r="BI157" s="218">
        <f>IF(N157="nulová",J157,0)</f>
        <v>0</v>
      </c>
      <c r="BJ157" s="19" t="s">
        <v>81</v>
      </c>
      <c r="BK157" s="218">
        <f>ROUND(I157*H157,2)</f>
        <v>0</v>
      </c>
      <c r="BL157" s="19" t="s">
        <v>128</v>
      </c>
      <c r="BM157" s="217" t="s">
        <v>225</v>
      </c>
    </row>
    <row r="158" s="2" customFormat="1">
      <c r="A158" s="40"/>
      <c r="B158" s="41"/>
      <c r="C158" s="42"/>
      <c r="D158" s="219" t="s">
        <v>130</v>
      </c>
      <c r="E158" s="42"/>
      <c r="F158" s="220" t="s">
        <v>226</v>
      </c>
      <c r="G158" s="42"/>
      <c r="H158" s="42"/>
      <c r="I158" s="221"/>
      <c r="J158" s="42"/>
      <c r="K158" s="42"/>
      <c r="L158" s="46"/>
      <c r="M158" s="222"/>
      <c r="N158" s="223"/>
      <c r="O158" s="86"/>
      <c r="P158" s="86"/>
      <c r="Q158" s="86"/>
      <c r="R158" s="86"/>
      <c r="S158" s="86"/>
      <c r="T158" s="87"/>
      <c r="U158" s="40"/>
      <c r="V158" s="40"/>
      <c r="W158" s="40"/>
      <c r="X158" s="40"/>
      <c r="Y158" s="40"/>
      <c r="Z158" s="40"/>
      <c r="AA158" s="40"/>
      <c r="AB158" s="40"/>
      <c r="AC158" s="40"/>
      <c r="AD158" s="40"/>
      <c r="AE158" s="40"/>
      <c r="AT158" s="19" t="s">
        <v>130</v>
      </c>
      <c r="AU158" s="19" t="s">
        <v>83</v>
      </c>
    </row>
    <row r="159" s="2" customFormat="1">
      <c r="A159" s="40"/>
      <c r="B159" s="41"/>
      <c r="C159" s="42"/>
      <c r="D159" s="224" t="s">
        <v>132</v>
      </c>
      <c r="E159" s="42"/>
      <c r="F159" s="225" t="s">
        <v>227</v>
      </c>
      <c r="G159" s="42"/>
      <c r="H159" s="42"/>
      <c r="I159" s="221"/>
      <c r="J159" s="42"/>
      <c r="K159" s="42"/>
      <c r="L159" s="46"/>
      <c r="M159" s="222"/>
      <c r="N159" s="223"/>
      <c r="O159" s="86"/>
      <c r="P159" s="86"/>
      <c r="Q159" s="86"/>
      <c r="R159" s="86"/>
      <c r="S159" s="86"/>
      <c r="T159" s="87"/>
      <c r="U159" s="40"/>
      <c r="V159" s="40"/>
      <c r="W159" s="40"/>
      <c r="X159" s="40"/>
      <c r="Y159" s="40"/>
      <c r="Z159" s="40"/>
      <c r="AA159" s="40"/>
      <c r="AB159" s="40"/>
      <c r="AC159" s="40"/>
      <c r="AD159" s="40"/>
      <c r="AE159" s="40"/>
      <c r="AT159" s="19" t="s">
        <v>132</v>
      </c>
      <c r="AU159" s="19" t="s">
        <v>83</v>
      </c>
    </row>
    <row r="160" s="13" customFormat="1">
      <c r="A160" s="13"/>
      <c r="B160" s="226"/>
      <c r="C160" s="227"/>
      <c r="D160" s="219" t="s">
        <v>134</v>
      </c>
      <c r="E160" s="228" t="s">
        <v>28</v>
      </c>
      <c r="F160" s="229" t="s">
        <v>228</v>
      </c>
      <c r="G160" s="227"/>
      <c r="H160" s="230">
        <v>11.037000000000001</v>
      </c>
      <c r="I160" s="231"/>
      <c r="J160" s="227"/>
      <c r="K160" s="227"/>
      <c r="L160" s="232"/>
      <c r="M160" s="233"/>
      <c r="N160" s="234"/>
      <c r="O160" s="234"/>
      <c r="P160" s="234"/>
      <c r="Q160" s="234"/>
      <c r="R160" s="234"/>
      <c r="S160" s="234"/>
      <c r="T160" s="235"/>
      <c r="U160" s="13"/>
      <c r="V160" s="13"/>
      <c r="W160" s="13"/>
      <c r="X160" s="13"/>
      <c r="Y160" s="13"/>
      <c r="Z160" s="13"/>
      <c r="AA160" s="13"/>
      <c r="AB160" s="13"/>
      <c r="AC160" s="13"/>
      <c r="AD160" s="13"/>
      <c r="AE160" s="13"/>
      <c r="AT160" s="236" t="s">
        <v>134</v>
      </c>
      <c r="AU160" s="236" t="s">
        <v>83</v>
      </c>
      <c r="AV160" s="13" t="s">
        <v>83</v>
      </c>
      <c r="AW160" s="13" t="s">
        <v>35</v>
      </c>
      <c r="AX160" s="13" t="s">
        <v>73</v>
      </c>
      <c r="AY160" s="236" t="s">
        <v>121</v>
      </c>
    </row>
    <row r="161" s="13" customFormat="1">
      <c r="A161" s="13"/>
      <c r="B161" s="226"/>
      <c r="C161" s="227"/>
      <c r="D161" s="219" t="s">
        <v>134</v>
      </c>
      <c r="E161" s="228" t="s">
        <v>28</v>
      </c>
      <c r="F161" s="229" t="s">
        <v>229</v>
      </c>
      <c r="G161" s="227"/>
      <c r="H161" s="230">
        <v>3.5230000000000001</v>
      </c>
      <c r="I161" s="231"/>
      <c r="J161" s="227"/>
      <c r="K161" s="227"/>
      <c r="L161" s="232"/>
      <c r="M161" s="233"/>
      <c r="N161" s="234"/>
      <c r="O161" s="234"/>
      <c r="P161" s="234"/>
      <c r="Q161" s="234"/>
      <c r="R161" s="234"/>
      <c r="S161" s="234"/>
      <c r="T161" s="235"/>
      <c r="U161" s="13"/>
      <c r="V161" s="13"/>
      <c r="W161" s="13"/>
      <c r="X161" s="13"/>
      <c r="Y161" s="13"/>
      <c r="Z161" s="13"/>
      <c r="AA161" s="13"/>
      <c r="AB161" s="13"/>
      <c r="AC161" s="13"/>
      <c r="AD161" s="13"/>
      <c r="AE161" s="13"/>
      <c r="AT161" s="236" t="s">
        <v>134</v>
      </c>
      <c r="AU161" s="236" t="s">
        <v>83</v>
      </c>
      <c r="AV161" s="13" t="s">
        <v>83</v>
      </c>
      <c r="AW161" s="13" t="s">
        <v>35</v>
      </c>
      <c r="AX161" s="13" t="s">
        <v>73</v>
      </c>
      <c r="AY161" s="236" t="s">
        <v>121</v>
      </c>
    </row>
    <row r="162" s="14" customFormat="1">
      <c r="A162" s="14"/>
      <c r="B162" s="237"/>
      <c r="C162" s="238"/>
      <c r="D162" s="219" t="s">
        <v>134</v>
      </c>
      <c r="E162" s="239" t="s">
        <v>28</v>
      </c>
      <c r="F162" s="240" t="s">
        <v>160</v>
      </c>
      <c r="G162" s="238"/>
      <c r="H162" s="241">
        <v>14.560000000000001</v>
      </c>
      <c r="I162" s="242"/>
      <c r="J162" s="238"/>
      <c r="K162" s="238"/>
      <c r="L162" s="243"/>
      <c r="M162" s="244"/>
      <c r="N162" s="245"/>
      <c r="O162" s="245"/>
      <c r="P162" s="245"/>
      <c r="Q162" s="245"/>
      <c r="R162" s="245"/>
      <c r="S162" s="245"/>
      <c r="T162" s="246"/>
      <c r="U162" s="14"/>
      <c r="V162" s="14"/>
      <c r="W162" s="14"/>
      <c r="X162" s="14"/>
      <c r="Y162" s="14"/>
      <c r="Z162" s="14"/>
      <c r="AA162" s="14"/>
      <c r="AB162" s="14"/>
      <c r="AC162" s="14"/>
      <c r="AD162" s="14"/>
      <c r="AE162" s="14"/>
      <c r="AT162" s="247" t="s">
        <v>134</v>
      </c>
      <c r="AU162" s="247" t="s">
        <v>83</v>
      </c>
      <c r="AV162" s="14" t="s">
        <v>128</v>
      </c>
      <c r="AW162" s="14" t="s">
        <v>35</v>
      </c>
      <c r="AX162" s="14" t="s">
        <v>81</v>
      </c>
      <c r="AY162" s="247" t="s">
        <v>121</v>
      </c>
    </row>
    <row r="163" s="2" customFormat="1" ht="33" customHeight="1">
      <c r="A163" s="40"/>
      <c r="B163" s="41"/>
      <c r="C163" s="206" t="s">
        <v>230</v>
      </c>
      <c r="D163" s="206" t="s">
        <v>123</v>
      </c>
      <c r="E163" s="207" t="s">
        <v>231</v>
      </c>
      <c r="F163" s="208" t="s">
        <v>232</v>
      </c>
      <c r="G163" s="209" t="s">
        <v>233</v>
      </c>
      <c r="H163" s="210">
        <v>162.92500000000001</v>
      </c>
      <c r="I163" s="211"/>
      <c r="J163" s="212">
        <f>ROUND(I163*H163,2)</f>
        <v>0</v>
      </c>
      <c r="K163" s="208" t="s">
        <v>127</v>
      </c>
      <c r="L163" s="46"/>
      <c r="M163" s="213" t="s">
        <v>28</v>
      </c>
      <c r="N163" s="214" t="s">
        <v>44</v>
      </c>
      <c r="O163" s="86"/>
      <c r="P163" s="215">
        <f>O163*H163</f>
        <v>0</v>
      </c>
      <c r="Q163" s="215">
        <v>0</v>
      </c>
      <c r="R163" s="215">
        <f>Q163*H163</f>
        <v>0</v>
      </c>
      <c r="S163" s="215">
        <v>0</v>
      </c>
      <c r="T163" s="216">
        <f>S163*H163</f>
        <v>0</v>
      </c>
      <c r="U163" s="40"/>
      <c r="V163" s="40"/>
      <c r="W163" s="40"/>
      <c r="X163" s="40"/>
      <c r="Y163" s="40"/>
      <c r="Z163" s="40"/>
      <c r="AA163" s="40"/>
      <c r="AB163" s="40"/>
      <c r="AC163" s="40"/>
      <c r="AD163" s="40"/>
      <c r="AE163" s="40"/>
      <c r="AR163" s="217" t="s">
        <v>128</v>
      </c>
      <c r="AT163" s="217" t="s">
        <v>123</v>
      </c>
      <c r="AU163" s="217" t="s">
        <v>83</v>
      </c>
      <c r="AY163" s="19" t="s">
        <v>121</v>
      </c>
      <c r="BE163" s="218">
        <f>IF(N163="základní",J163,0)</f>
        <v>0</v>
      </c>
      <c r="BF163" s="218">
        <f>IF(N163="snížená",J163,0)</f>
        <v>0</v>
      </c>
      <c r="BG163" s="218">
        <f>IF(N163="zákl. přenesená",J163,0)</f>
        <v>0</v>
      </c>
      <c r="BH163" s="218">
        <f>IF(N163="sníž. přenesená",J163,0)</f>
        <v>0</v>
      </c>
      <c r="BI163" s="218">
        <f>IF(N163="nulová",J163,0)</f>
        <v>0</v>
      </c>
      <c r="BJ163" s="19" t="s">
        <v>81</v>
      </c>
      <c r="BK163" s="218">
        <f>ROUND(I163*H163,2)</f>
        <v>0</v>
      </c>
      <c r="BL163" s="19" t="s">
        <v>128</v>
      </c>
      <c r="BM163" s="217" t="s">
        <v>234</v>
      </c>
    </row>
    <row r="164" s="2" customFormat="1">
      <c r="A164" s="40"/>
      <c r="B164" s="41"/>
      <c r="C164" s="42"/>
      <c r="D164" s="219" t="s">
        <v>130</v>
      </c>
      <c r="E164" s="42"/>
      <c r="F164" s="220" t="s">
        <v>235</v>
      </c>
      <c r="G164" s="42"/>
      <c r="H164" s="42"/>
      <c r="I164" s="221"/>
      <c r="J164" s="42"/>
      <c r="K164" s="42"/>
      <c r="L164" s="46"/>
      <c r="M164" s="222"/>
      <c r="N164" s="223"/>
      <c r="O164" s="86"/>
      <c r="P164" s="86"/>
      <c r="Q164" s="86"/>
      <c r="R164" s="86"/>
      <c r="S164" s="86"/>
      <c r="T164" s="87"/>
      <c r="U164" s="40"/>
      <c r="V164" s="40"/>
      <c r="W164" s="40"/>
      <c r="X164" s="40"/>
      <c r="Y164" s="40"/>
      <c r="Z164" s="40"/>
      <c r="AA164" s="40"/>
      <c r="AB164" s="40"/>
      <c r="AC164" s="40"/>
      <c r="AD164" s="40"/>
      <c r="AE164" s="40"/>
      <c r="AT164" s="19" t="s">
        <v>130</v>
      </c>
      <c r="AU164" s="19" t="s">
        <v>83</v>
      </c>
    </row>
    <row r="165" s="2" customFormat="1">
      <c r="A165" s="40"/>
      <c r="B165" s="41"/>
      <c r="C165" s="42"/>
      <c r="D165" s="224" t="s">
        <v>132</v>
      </c>
      <c r="E165" s="42"/>
      <c r="F165" s="225" t="s">
        <v>236</v>
      </c>
      <c r="G165" s="42"/>
      <c r="H165" s="42"/>
      <c r="I165" s="221"/>
      <c r="J165" s="42"/>
      <c r="K165" s="42"/>
      <c r="L165" s="46"/>
      <c r="M165" s="222"/>
      <c r="N165" s="223"/>
      <c r="O165" s="86"/>
      <c r="P165" s="86"/>
      <c r="Q165" s="86"/>
      <c r="R165" s="86"/>
      <c r="S165" s="86"/>
      <c r="T165" s="87"/>
      <c r="U165" s="40"/>
      <c r="V165" s="40"/>
      <c r="W165" s="40"/>
      <c r="X165" s="40"/>
      <c r="Y165" s="40"/>
      <c r="Z165" s="40"/>
      <c r="AA165" s="40"/>
      <c r="AB165" s="40"/>
      <c r="AC165" s="40"/>
      <c r="AD165" s="40"/>
      <c r="AE165" s="40"/>
      <c r="AT165" s="19" t="s">
        <v>132</v>
      </c>
      <c r="AU165" s="19" t="s">
        <v>83</v>
      </c>
    </row>
    <row r="166" s="13" customFormat="1">
      <c r="A166" s="13"/>
      <c r="B166" s="226"/>
      <c r="C166" s="227"/>
      <c r="D166" s="219" t="s">
        <v>134</v>
      </c>
      <c r="E166" s="228" t="s">
        <v>28</v>
      </c>
      <c r="F166" s="229" t="s">
        <v>237</v>
      </c>
      <c r="G166" s="227"/>
      <c r="H166" s="230">
        <v>90.513999999999996</v>
      </c>
      <c r="I166" s="231"/>
      <c r="J166" s="227"/>
      <c r="K166" s="227"/>
      <c r="L166" s="232"/>
      <c r="M166" s="233"/>
      <c r="N166" s="234"/>
      <c r="O166" s="234"/>
      <c r="P166" s="234"/>
      <c r="Q166" s="234"/>
      <c r="R166" s="234"/>
      <c r="S166" s="234"/>
      <c r="T166" s="235"/>
      <c r="U166" s="13"/>
      <c r="V166" s="13"/>
      <c r="W166" s="13"/>
      <c r="X166" s="13"/>
      <c r="Y166" s="13"/>
      <c r="Z166" s="13"/>
      <c r="AA166" s="13"/>
      <c r="AB166" s="13"/>
      <c r="AC166" s="13"/>
      <c r="AD166" s="13"/>
      <c r="AE166" s="13"/>
      <c r="AT166" s="236" t="s">
        <v>134</v>
      </c>
      <c r="AU166" s="236" t="s">
        <v>83</v>
      </c>
      <c r="AV166" s="13" t="s">
        <v>83</v>
      </c>
      <c r="AW166" s="13" t="s">
        <v>35</v>
      </c>
      <c r="AX166" s="13" t="s">
        <v>73</v>
      </c>
      <c r="AY166" s="236" t="s">
        <v>121</v>
      </c>
    </row>
    <row r="167" s="14" customFormat="1">
      <c r="A167" s="14"/>
      <c r="B167" s="237"/>
      <c r="C167" s="238"/>
      <c r="D167" s="219" t="s">
        <v>134</v>
      </c>
      <c r="E167" s="239" t="s">
        <v>28</v>
      </c>
      <c r="F167" s="240" t="s">
        <v>160</v>
      </c>
      <c r="G167" s="238"/>
      <c r="H167" s="241">
        <v>90.513999999999996</v>
      </c>
      <c r="I167" s="242"/>
      <c r="J167" s="238"/>
      <c r="K167" s="238"/>
      <c r="L167" s="243"/>
      <c r="M167" s="244"/>
      <c r="N167" s="245"/>
      <c r="O167" s="245"/>
      <c r="P167" s="245"/>
      <c r="Q167" s="245"/>
      <c r="R167" s="245"/>
      <c r="S167" s="245"/>
      <c r="T167" s="246"/>
      <c r="U167" s="14"/>
      <c r="V167" s="14"/>
      <c r="W167" s="14"/>
      <c r="X167" s="14"/>
      <c r="Y167" s="14"/>
      <c r="Z167" s="14"/>
      <c r="AA167" s="14"/>
      <c r="AB167" s="14"/>
      <c r="AC167" s="14"/>
      <c r="AD167" s="14"/>
      <c r="AE167" s="14"/>
      <c r="AT167" s="247" t="s">
        <v>134</v>
      </c>
      <c r="AU167" s="247" t="s">
        <v>83</v>
      </c>
      <c r="AV167" s="14" t="s">
        <v>128</v>
      </c>
      <c r="AW167" s="14" t="s">
        <v>35</v>
      </c>
      <c r="AX167" s="14" t="s">
        <v>81</v>
      </c>
      <c r="AY167" s="247" t="s">
        <v>121</v>
      </c>
    </row>
    <row r="168" s="13" customFormat="1">
      <c r="A168" s="13"/>
      <c r="B168" s="226"/>
      <c r="C168" s="227"/>
      <c r="D168" s="219" t="s">
        <v>134</v>
      </c>
      <c r="E168" s="227"/>
      <c r="F168" s="229" t="s">
        <v>238</v>
      </c>
      <c r="G168" s="227"/>
      <c r="H168" s="230">
        <v>162.92500000000001</v>
      </c>
      <c r="I168" s="231"/>
      <c r="J168" s="227"/>
      <c r="K168" s="227"/>
      <c r="L168" s="232"/>
      <c r="M168" s="233"/>
      <c r="N168" s="234"/>
      <c r="O168" s="234"/>
      <c r="P168" s="234"/>
      <c r="Q168" s="234"/>
      <c r="R168" s="234"/>
      <c r="S168" s="234"/>
      <c r="T168" s="235"/>
      <c r="U168" s="13"/>
      <c r="V168" s="13"/>
      <c r="W168" s="13"/>
      <c r="X168" s="13"/>
      <c r="Y168" s="13"/>
      <c r="Z168" s="13"/>
      <c r="AA168" s="13"/>
      <c r="AB168" s="13"/>
      <c r="AC168" s="13"/>
      <c r="AD168" s="13"/>
      <c r="AE168" s="13"/>
      <c r="AT168" s="236" t="s">
        <v>134</v>
      </c>
      <c r="AU168" s="236" t="s">
        <v>83</v>
      </c>
      <c r="AV168" s="13" t="s">
        <v>83</v>
      </c>
      <c r="AW168" s="13" t="s">
        <v>4</v>
      </c>
      <c r="AX168" s="13" t="s">
        <v>81</v>
      </c>
      <c r="AY168" s="236" t="s">
        <v>121</v>
      </c>
    </row>
    <row r="169" s="2" customFormat="1" ht="16.5" customHeight="1">
      <c r="A169" s="40"/>
      <c r="B169" s="41"/>
      <c r="C169" s="206" t="s">
        <v>239</v>
      </c>
      <c r="D169" s="206" t="s">
        <v>123</v>
      </c>
      <c r="E169" s="207" t="s">
        <v>240</v>
      </c>
      <c r="F169" s="208" t="s">
        <v>241</v>
      </c>
      <c r="G169" s="209" t="s">
        <v>144</v>
      </c>
      <c r="H169" s="210">
        <v>3.5230000000000001</v>
      </c>
      <c r="I169" s="211"/>
      <c r="J169" s="212">
        <f>ROUND(I169*H169,2)</f>
        <v>0</v>
      </c>
      <c r="K169" s="208" t="s">
        <v>127</v>
      </c>
      <c r="L169" s="46"/>
      <c r="M169" s="213" t="s">
        <v>28</v>
      </c>
      <c r="N169" s="214" t="s">
        <v>44</v>
      </c>
      <c r="O169" s="86"/>
      <c r="P169" s="215">
        <f>O169*H169</f>
        <v>0</v>
      </c>
      <c r="Q169" s="215">
        <v>0</v>
      </c>
      <c r="R169" s="215">
        <f>Q169*H169</f>
        <v>0</v>
      </c>
      <c r="S169" s="215">
        <v>0</v>
      </c>
      <c r="T169" s="216">
        <f>S169*H169</f>
        <v>0</v>
      </c>
      <c r="U169" s="40"/>
      <c r="V169" s="40"/>
      <c r="W169" s="40"/>
      <c r="X169" s="40"/>
      <c r="Y169" s="40"/>
      <c r="Z169" s="40"/>
      <c r="AA169" s="40"/>
      <c r="AB169" s="40"/>
      <c r="AC169" s="40"/>
      <c r="AD169" s="40"/>
      <c r="AE169" s="40"/>
      <c r="AR169" s="217" t="s">
        <v>128</v>
      </c>
      <c r="AT169" s="217" t="s">
        <v>123</v>
      </c>
      <c r="AU169" s="217" t="s">
        <v>83</v>
      </c>
      <c r="AY169" s="19" t="s">
        <v>121</v>
      </c>
      <c r="BE169" s="218">
        <f>IF(N169="základní",J169,0)</f>
        <v>0</v>
      </c>
      <c r="BF169" s="218">
        <f>IF(N169="snížená",J169,0)</f>
        <v>0</v>
      </c>
      <c r="BG169" s="218">
        <f>IF(N169="zákl. přenesená",J169,0)</f>
        <v>0</v>
      </c>
      <c r="BH169" s="218">
        <f>IF(N169="sníž. přenesená",J169,0)</f>
        <v>0</v>
      </c>
      <c r="BI169" s="218">
        <f>IF(N169="nulová",J169,0)</f>
        <v>0</v>
      </c>
      <c r="BJ169" s="19" t="s">
        <v>81</v>
      </c>
      <c r="BK169" s="218">
        <f>ROUND(I169*H169,2)</f>
        <v>0</v>
      </c>
      <c r="BL169" s="19" t="s">
        <v>128</v>
      </c>
      <c r="BM169" s="217" t="s">
        <v>242</v>
      </c>
    </row>
    <row r="170" s="2" customFormat="1">
      <c r="A170" s="40"/>
      <c r="B170" s="41"/>
      <c r="C170" s="42"/>
      <c r="D170" s="219" t="s">
        <v>130</v>
      </c>
      <c r="E170" s="42"/>
      <c r="F170" s="220" t="s">
        <v>243</v>
      </c>
      <c r="G170" s="42"/>
      <c r="H170" s="42"/>
      <c r="I170" s="221"/>
      <c r="J170" s="42"/>
      <c r="K170" s="42"/>
      <c r="L170" s="46"/>
      <c r="M170" s="222"/>
      <c r="N170" s="223"/>
      <c r="O170" s="86"/>
      <c r="P170" s="86"/>
      <c r="Q170" s="86"/>
      <c r="R170" s="86"/>
      <c r="S170" s="86"/>
      <c r="T170" s="87"/>
      <c r="U170" s="40"/>
      <c r="V170" s="40"/>
      <c r="W170" s="40"/>
      <c r="X170" s="40"/>
      <c r="Y170" s="40"/>
      <c r="Z170" s="40"/>
      <c r="AA170" s="40"/>
      <c r="AB170" s="40"/>
      <c r="AC170" s="40"/>
      <c r="AD170" s="40"/>
      <c r="AE170" s="40"/>
      <c r="AT170" s="19" t="s">
        <v>130</v>
      </c>
      <c r="AU170" s="19" t="s">
        <v>83</v>
      </c>
    </row>
    <row r="171" s="2" customFormat="1">
      <c r="A171" s="40"/>
      <c r="B171" s="41"/>
      <c r="C171" s="42"/>
      <c r="D171" s="224" t="s">
        <v>132</v>
      </c>
      <c r="E171" s="42"/>
      <c r="F171" s="225" t="s">
        <v>244</v>
      </c>
      <c r="G171" s="42"/>
      <c r="H171" s="42"/>
      <c r="I171" s="221"/>
      <c r="J171" s="42"/>
      <c r="K171" s="42"/>
      <c r="L171" s="46"/>
      <c r="M171" s="222"/>
      <c r="N171" s="223"/>
      <c r="O171" s="86"/>
      <c r="P171" s="86"/>
      <c r="Q171" s="86"/>
      <c r="R171" s="86"/>
      <c r="S171" s="86"/>
      <c r="T171" s="87"/>
      <c r="U171" s="40"/>
      <c r="V171" s="40"/>
      <c r="W171" s="40"/>
      <c r="X171" s="40"/>
      <c r="Y171" s="40"/>
      <c r="Z171" s="40"/>
      <c r="AA171" s="40"/>
      <c r="AB171" s="40"/>
      <c r="AC171" s="40"/>
      <c r="AD171" s="40"/>
      <c r="AE171" s="40"/>
      <c r="AT171" s="19" t="s">
        <v>132</v>
      </c>
      <c r="AU171" s="19" t="s">
        <v>83</v>
      </c>
    </row>
    <row r="172" s="13" customFormat="1">
      <c r="A172" s="13"/>
      <c r="B172" s="226"/>
      <c r="C172" s="227"/>
      <c r="D172" s="219" t="s">
        <v>134</v>
      </c>
      <c r="E172" s="228" t="s">
        <v>28</v>
      </c>
      <c r="F172" s="229" t="s">
        <v>245</v>
      </c>
      <c r="G172" s="227"/>
      <c r="H172" s="230">
        <v>3.5230000000000001</v>
      </c>
      <c r="I172" s="231"/>
      <c r="J172" s="227"/>
      <c r="K172" s="227"/>
      <c r="L172" s="232"/>
      <c r="M172" s="233"/>
      <c r="N172" s="234"/>
      <c r="O172" s="234"/>
      <c r="P172" s="234"/>
      <c r="Q172" s="234"/>
      <c r="R172" s="234"/>
      <c r="S172" s="234"/>
      <c r="T172" s="235"/>
      <c r="U172" s="13"/>
      <c r="V172" s="13"/>
      <c r="W172" s="13"/>
      <c r="X172" s="13"/>
      <c r="Y172" s="13"/>
      <c r="Z172" s="13"/>
      <c r="AA172" s="13"/>
      <c r="AB172" s="13"/>
      <c r="AC172" s="13"/>
      <c r="AD172" s="13"/>
      <c r="AE172" s="13"/>
      <c r="AT172" s="236" t="s">
        <v>134</v>
      </c>
      <c r="AU172" s="236" t="s">
        <v>83</v>
      </c>
      <c r="AV172" s="13" t="s">
        <v>83</v>
      </c>
      <c r="AW172" s="13" t="s">
        <v>35</v>
      </c>
      <c r="AX172" s="13" t="s">
        <v>81</v>
      </c>
      <c r="AY172" s="236" t="s">
        <v>121</v>
      </c>
    </row>
    <row r="173" s="2" customFormat="1" ht="37.8" customHeight="1">
      <c r="A173" s="40"/>
      <c r="B173" s="41"/>
      <c r="C173" s="206" t="s">
        <v>246</v>
      </c>
      <c r="D173" s="206" t="s">
        <v>123</v>
      </c>
      <c r="E173" s="207" t="s">
        <v>247</v>
      </c>
      <c r="F173" s="208" t="s">
        <v>248</v>
      </c>
      <c r="G173" s="209" t="s">
        <v>249</v>
      </c>
      <c r="H173" s="210">
        <v>73.579999999999998</v>
      </c>
      <c r="I173" s="211"/>
      <c r="J173" s="212">
        <f>ROUND(I173*H173,2)</f>
        <v>0</v>
      </c>
      <c r="K173" s="208" t="s">
        <v>127</v>
      </c>
      <c r="L173" s="46"/>
      <c r="M173" s="213" t="s">
        <v>28</v>
      </c>
      <c r="N173" s="214" t="s">
        <v>44</v>
      </c>
      <c r="O173" s="86"/>
      <c r="P173" s="215">
        <f>O173*H173</f>
        <v>0</v>
      </c>
      <c r="Q173" s="215">
        <v>0</v>
      </c>
      <c r="R173" s="215">
        <f>Q173*H173</f>
        <v>0</v>
      </c>
      <c r="S173" s="215">
        <v>0</v>
      </c>
      <c r="T173" s="216">
        <f>S173*H173</f>
        <v>0</v>
      </c>
      <c r="U173" s="40"/>
      <c r="V173" s="40"/>
      <c r="W173" s="40"/>
      <c r="X173" s="40"/>
      <c r="Y173" s="40"/>
      <c r="Z173" s="40"/>
      <c r="AA173" s="40"/>
      <c r="AB173" s="40"/>
      <c r="AC173" s="40"/>
      <c r="AD173" s="40"/>
      <c r="AE173" s="40"/>
      <c r="AR173" s="217" t="s">
        <v>128</v>
      </c>
      <c r="AT173" s="217" t="s">
        <v>123</v>
      </c>
      <c r="AU173" s="217" t="s">
        <v>83</v>
      </c>
      <c r="AY173" s="19" t="s">
        <v>121</v>
      </c>
      <c r="BE173" s="218">
        <f>IF(N173="základní",J173,0)</f>
        <v>0</v>
      </c>
      <c r="BF173" s="218">
        <f>IF(N173="snížená",J173,0)</f>
        <v>0</v>
      </c>
      <c r="BG173" s="218">
        <f>IF(N173="zákl. přenesená",J173,0)</f>
        <v>0</v>
      </c>
      <c r="BH173" s="218">
        <f>IF(N173="sníž. přenesená",J173,0)</f>
        <v>0</v>
      </c>
      <c r="BI173" s="218">
        <f>IF(N173="nulová",J173,0)</f>
        <v>0</v>
      </c>
      <c r="BJ173" s="19" t="s">
        <v>81</v>
      </c>
      <c r="BK173" s="218">
        <f>ROUND(I173*H173,2)</f>
        <v>0</v>
      </c>
      <c r="BL173" s="19" t="s">
        <v>128</v>
      </c>
      <c r="BM173" s="217" t="s">
        <v>250</v>
      </c>
    </row>
    <row r="174" s="2" customFormat="1">
      <c r="A174" s="40"/>
      <c r="B174" s="41"/>
      <c r="C174" s="42"/>
      <c r="D174" s="219" t="s">
        <v>130</v>
      </c>
      <c r="E174" s="42"/>
      <c r="F174" s="220" t="s">
        <v>251</v>
      </c>
      <c r="G174" s="42"/>
      <c r="H174" s="42"/>
      <c r="I174" s="221"/>
      <c r="J174" s="42"/>
      <c r="K174" s="42"/>
      <c r="L174" s="46"/>
      <c r="M174" s="222"/>
      <c r="N174" s="223"/>
      <c r="O174" s="86"/>
      <c r="P174" s="86"/>
      <c r="Q174" s="86"/>
      <c r="R174" s="86"/>
      <c r="S174" s="86"/>
      <c r="T174" s="87"/>
      <c r="U174" s="40"/>
      <c r="V174" s="40"/>
      <c r="W174" s="40"/>
      <c r="X174" s="40"/>
      <c r="Y174" s="40"/>
      <c r="Z174" s="40"/>
      <c r="AA174" s="40"/>
      <c r="AB174" s="40"/>
      <c r="AC174" s="40"/>
      <c r="AD174" s="40"/>
      <c r="AE174" s="40"/>
      <c r="AT174" s="19" t="s">
        <v>130</v>
      </c>
      <c r="AU174" s="19" t="s">
        <v>83</v>
      </c>
    </row>
    <row r="175" s="2" customFormat="1">
      <c r="A175" s="40"/>
      <c r="B175" s="41"/>
      <c r="C175" s="42"/>
      <c r="D175" s="224" t="s">
        <v>132</v>
      </c>
      <c r="E175" s="42"/>
      <c r="F175" s="225" t="s">
        <v>252</v>
      </c>
      <c r="G175" s="42"/>
      <c r="H175" s="42"/>
      <c r="I175" s="221"/>
      <c r="J175" s="42"/>
      <c r="K175" s="42"/>
      <c r="L175" s="46"/>
      <c r="M175" s="222"/>
      <c r="N175" s="223"/>
      <c r="O175" s="86"/>
      <c r="P175" s="86"/>
      <c r="Q175" s="86"/>
      <c r="R175" s="86"/>
      <c r="S175" s="86"/>
      <c r="T175" s="87"/>
      <c r="U175" s="40"/>
      <c r="V175" s="40"/>
      <c r="W175" s="40"/>
      <c r="X175" s="40"/>
      <c r="Y175" s="40"/>
      <c r="Z175" s="40"/>
      <c r="AA175" s="40"/>
      <c r="AB175" s="40"/>
      <c r="AC175" s="40"/>
      <c r="AD175" s="40"/>
      <c r="AE175" s="40"/>
      <c r="AT175" s="19" t="s">
        <v>132</v>
      </c>
      <c r="AU175" s="19" t="s">
        <v>83</v>
      </c>
    </row>
    <row r="176" s="13" customFormat="1">
      <c r="A176" s="13"/>
      <c r="B176" s="226"/>
      <c r="C176" s="227"/>
      <c r="D176" s="219" t="s">
        <v>134</v>
      </c>
      <c r="E176" s="228" t="s">
        <v>28</v>
      </c>
      <c r="F176" s="229" t="s">
        <v>253</v>
      </c>
      <c r="G176" s="227"/>
      <c r="H176" s="230">
        <v>73.579999999999998</v>
      </c>
      <c r="I176" s="231"/>
      <c r="J176" s="227"/>
      <c r="K176" s="227"/>
      <c r="L176" s="232"/>
      <c r="M176" s="233"/>
      <c r="N176" s="234"/>
      <c r="O176" s="234"/>
      <c r="P176" s="234"/>
      <c r="Q176" s="234"/>
      <c r="R176" s="234"/>
      <c r="S176" s="234"/>
      <c r="T176" s="235"/>
      <c r="U176" s="13"/>
      <c r="V176" s="13"/>
      <c r="W176" s="13"/>
      <c r="X176" s="13"/>
      <c r="Y176" s="13"/>
      <c r="Z176" s="13"/>
      <c r="AA176" s="13"/>
      <c r="AB176" s="13"/>
      <c r="AC176" s="13"/>
      <c r="AD176" s="13"/>
      <c r="AE176" s="13"/>
      <c r="AT176" s="236" t="s">
        <v>134</v>
      </c>
      <c r="AU176" s="236" t="s">
        <v>83</v>
      </c>
      <c r="AV176" s="13" t="s">
        <v>83</v>
      </c>
      <c r="AW176" s="13" t="s">
        <v>35</v>
      </c>
      <c r="AX176" s="13" t="s">
        <v>73</v>
      </c>
      <c r="AY176" s="236" t="s">
        <v>121</v>
      </c>
    </row>
    <row r="177" s="14" customFormat="1">
      <c r="A177" s="14"/>
      <c r="B177" s="237"/>
      <c r="C177" s="238"/>
      <c r="D177" s="219" t="s">
        <v>134</v>
      </c>
      <c r="E177" s="239" t="s">
        <v>28</v>
      </c>
      <c r="F177" s="240" t="s">
        <v>160</v>
      </c>
      <c r="G177" s="238"/>
      <c r="H177" s="241">
        <v>73.579999999999998</v>
      </c>
      <c r="I177" s="242"/>
      <c r="J177" s="238"/>
      <c r="K177" s="238"/>
      <c r="L177" s="243"/>
      <c r="M177" s="244"/>
      <c r="N177" s="245"/>
      <c r="O177" s="245"/>
      <c r="P177" s="245"/>
      <c r="Q177" s="245"/>
      <c r="R177" s="245"/>
      <c r="S177" s="245"/>
      <c r="T177" s="246"/>
      <c r="U177" s="14"/>
      <c r="V177" s="14"/>
      <c r="W177" s="14"/>
      <c r="X177" s="14"/>
      <c r="Y177" s="14"/>
      <c r="Z177" s="14"/>
      <c r="AA177" s="14"/>
      <c r="AB177" s="14"/>
      <c r="AC177" s="14"/>
      <c r="AD177" s="14"/>
      <c r="AE177" s="14"/>
      <c r="AT177" s="247" t="s">
        <v>134</v>
      </c>
      <c r="AU177" s="247" t="s">
        <v>83</v>
      </c>
      <c r="AV177" s="14" t="s">
        <v>128</v>
      </c>
      <c r="AW177" s="14" t="s">
        <v>35</v>
      </c>
      <c r="AX177" s="14" t="s">
        <v>81</v>
      </c>
      <c r="AY177" s="247" t="s">
        <v>121</v>
      </c>
    </row>
    <row r="178" s="2" customFormat="1" ht="24.15" customHeight="1">
      <c r="A178" s="40"/>
      <c r="B178" s="41"/>
      <c r="C178" s="206" t="s">
        <v>254</v>
      </c>
      <c r="D178" s="206" t="s">
        <v>123</v>
      </c>
      <c r="E178" s="207" t="s">
        <v>255</v>
      </c>
      <c r="F178" s="208" t="s">
        <v>256</v>
      </c>
      <c r="G178" s="209" t="s">
        <v>249</v>
      </c>
      <c r="H178" s="210">
        <v>73.579999999999998</v>
      </c>
      <c r="I178" s="211"/>
      <c r="J178" s="212">
        <f>ROUND(I178*H178,2)</f>
        <v>0</v>
      </c>
      <c r="K178" s="208" t="s">
        <v>127</v>
      </c>
      <c r="L178" s="46"/>
      <c r="M178" s="213" t="s">
        <v>28</v>
      </c>
      <c r="N178" s="214" t="s">
        <v>44</v>
      </c>
      <c r="O178" s="86"/>
      <c r="P178" s="215">
        <f>O178*H178</f>
        <v>0</v>
      </c>
      <c r="Q178" s="215">
        <v>0</v>
      </c>
      <c r="R178" s="215">
        <f>Q178*H178</f>
        <v>0</v>
      </c>
      <c r="S178" s="215">
        <v>0</v>
      </c>
      <c r="T178" s="216">
        <f>S178*H178</f>
        <v>0</v>
      </c>
      <c r="U178" s="40"/>
      <c r="V178" s="40"/>
      <c r="W178" s="40"/>
      <c r="X178" s="40"/>
      <c r="Y178" s="40"/>
      <c r="Z178" s="40"/>
      <c r="AA178" s="40"/>
      <c r="AB178" s="40"/>
      <c r="AC178" s="40"/>
      <c r="AD178" s="40"/>
      <c r="AE178" s="40"/>
      <c r="AR178" s="217" t="s">
        <v>128</v>
      </c>
      <c r="AT178" s="217" t="s">
        <v>123</v>
      </c>
      <c r="AU178" s="217" t="s">
        <v>83</v>
      </c>
      <c r="AY178" s="19" t="s">
        <v>121</v>
      </c>
      <c r="BE178" s="218">
        <f>IF(N178="základní",J178,0)</f>
        <v>0</v>
      </c>
      <c r="BF178" s="218">
        <f>IF(N178="snížená",J178,0)</f>
        <v>0</v>
      </c>
      <c r="BG178" s="218">
        <f>IF(N178="zákl. přenesená",J178,0)</f>
        <v>0</v>
      </c>
      <c r="BH178" s="218">
        <f>IF(N178="sníž. přenesená",J178,0)</f>
        <v>0</v>
      </c>
      <c r="BI178" s="218">
        <f>IF(N178="nulová",J178,0)</f>
        <v>0</v>
      </c>
      <c r="BJ178" s="19" t="s">
        <v>81</v>
      </c>
      <c r="BK178" s="218">
        <f>ROUND(I178*H178,2)</f>
        <v>0</v>
      </c>
      <c r="BL178" s="19" t="s">
        <v>128</v>
      </c>
      <c r="BM178" s="217" t="s">
        <v>257</v>
      </c>
    </row>
    <row r="179" s="2" customFormat="1">
      <c r="A179" s="40"/>
      <c r="B179" s="41"/>
      <c r="C179" s="42"/>
      <c r="D179" s="219" t="s">
        <v>130</v>
      </c>
      <c r="E179" s="42"/>
      <c r="F179" s="220" t="s">
        <v>258</v>
      </c>
      <c r="G179" s="42"/>
      <c r="H179" s="42"/>
      <c r="I179" s="221"/>
      <c r="J179" s="42"/>
      <c r="K179" s="42"/>
      <c r="L179" s="46"/>
      <c r="M179" s="222"/>
      <c r="N179" s="223"/>
      <c r="O179" s="86"/>
      <c r="P179" s="86"/>
      <c r="Q179" s="86"/>
      <c r="R179" s="86"/>
      <c r="S179" s="86"/>
      <c r="T179" s="87"/>
      <c r="U179" s="40"/>
      <c r="V179" s="40"/>
      <c r="W179" s="40"/>
      <c r="X179" s="40"/>
      <c r="Y179" s="40"/>
      <c r="Z179" s="40"/>
      <c r="AA179" s="40"/>
      <c r="AB179" s="40"/>
      <c r="AC179" s="40"/>
      <c r="AD179" s="40"/>
      <c r="AE179" s="40"/>
      <c r="AT179" s="19" t="s">
        <v>130</v>
      </c>
      <c r="AU179" s="19" t="s">
        <v>83</v>
      </c>
    </row>
    <row r="180" s="2" customFormat="1">
      <c r="A180" s="40"/>
      <c r="B180" s="41"/>
      <c r="C180" s="42"/>
      <c r="D180" s="224" t="s">
        <v>132</v>
      </c>
      <c r="E180" s="42"/>
      <c r="F180" s="225" t="s">
        <v>259</v>
      </c>
      <c r="G180" s="42"/>
      <c r="H180" s="42"/>
      <c r="I180" s="221"/>
      <c r="J180" s="42"/>
      <c r="K180" s="42"/>
      <c r="L180" s="46"/>
      <c r="M180" s="222"/>
      <c r="N180" s="223"/>
      <c r="O180" s="86"/>
      <c r="P180" s="86"/>
      <c r="Q180" s="86"/>
      <c r="R180" s="86"/>
      <c r="S180" s="86"/>
      <c r="T180" s="87"/>
      <c r="U180" s="40"/>
      <c r="V180" s="40"/>
      <c r="W180" s="40"/>
      <c r="X180" s="40"/>
      <c r="Y180" s="40"/>
      <c r="Z180" s="40"/>
      <c r="AA180" s="40"/>
      <c r="AB180" s="40"/>
      <c r="AC180" s="40"/>
      <c r="AD180" s="40"/>
      <c r="AE180" s="40"/>
      <c r="AT180" s="19" t="s">
        <v>132</v>
      </c>
      <c r="AU180" s="19" t="s">
        <v>83</v>
      </c>
    </row>
    <row r="181" s="13" customFormat="1">
      <c r="A181" s="13"/>
      <c r="B181" s="226"/>
      <c r="C181" s="227"/>
      <c r="D181" s="219" t="s">
        <v>134</v>
      </c>
      <c r="E181" s="228" t="s">
        <v>28</v>
      </c>
      <c r="F181" s="229" t="s">
        <v>253</v>
      </c>
      <c r="G181" s="227"/>
      <c r="H181" s="230">
        <v>73.579999999999998</v>
      </c>
      <c r="I181" s="231"/>
      <c r="J181" s="227"/>
      <c r="K181" s="227"/>
      <c r="L181" s="232"/>
      <c r="M181" s="233"/>
      <c r="N181" s="234"/>
      <c r="O181" s="234"/>
      <c r="P181" s="234"/>
      <c r="Q181" s="234"/>
      <c r="R181" s="234"/>
      <c r="S181" s="234"/>
      <c r="T181" s="235"/>
      <c r="U181" s="13"/>
      <c r="V181" s="13"/>
      <c r="W181" s="13"/>
      <c r="X181" s="13"/>
      <c r="Y181" s="13"/>
      <c r="Z181" s="13"/>
      <c r="AA181" s="13"/>
      <c r="AB181" s="13"/>
      <c r="AC181" s="13"/>
      <c r="AD181" s="13"/>
      <c r="AE181" s="13"/>
      <c r="AT181" s="236" t="s">
        <v>134</v>
      </c>
      <c r="AU181" s="236" t="s">
        <v>83</v>
      </c>
      <c r="AV181" s="13" t="s">
        <v>83</v>
      </c>
      <c r="AW181" s="13" t="s">
        <v>35</v>
      </c>
      <c r="AX181" s="13" t="s">
        <v>73</v>
      </c>
      <c r="AY181" s="236" t="s">
        <v>121</v>
      </c>
    </row>
    <row r="182" s="14" customFormat="1">
      <c r="A182" s="14"/>
      <c r="B182" s="237"/>
      <c r="C182" s="238"/>
      <c r="D182" s="219" t="s">
        <v>134</v>
      </c>
      <c r="E182" s="239" t="s">
        <v>28</v>
      </c>
      <c r="F182" s="240" t="s">
        <v>160</v>
      </c>
      <c r="G182" s="238"/>
      <c r="H182" s="241">
        <v>73.579999999999998</v>
      </c>
      <c r="I182" s="242"/>
      <c r="J182" s="238"/>
      <c r="K182" s="238"/>
      <c r="L182" s="243"/>
      <c r="M182" s="244"/>
      <c r="N182" s="245"/>
      <c r="O182" s="245"/>
      <c r="P182" s="245"/>
      <c r="Q182" s="245"/>
      <c r="R182" s="245"/>
      <c r="S182" s="245"/>
      <c r="T182" s="246"/>
      <c r="U182" s="14"/>
      <c r="V182" s="14"/>
      <c r="W182" s="14"/>
      <c r="X182" s="14"/>
      <c r="Y182" s="14"/>
      <c r="Z182" s="14"/>
      <c r="AA182" s="14"/>
      <c r="AB182" s="14"/>
      <c r="AC182" s="14"/>
      <c r="AD182" s="14"/>
      <c r="AE182" s="14"/>
      <c r="AT182" s="247" t="s">
        <v>134</v>
      </c>
      <c r="AU182" s="247" t="s">
        <v>83</v>
      </c>
      <c r="AV182" s="14" t="s">
        <v>128</v>
      </c>
      <c r="AW182" s="14" t="s">
        <v>35</v>
      </c>
      <c r="AX182" s="14" t="s">
        <v>81</v>
      </c>
      <c r="AY182" s="247" t="s">
        <v>121</v>
      </c>
    </row>
    <row r="183" s="2" customFormat="1" ht="24.15" customHeight="1">
      <c r="A183" s="40"/>
      <c r="B183" s="41"/>
      <c r="C183" s="206" t="s">
        <v>260</v>
      </c>
      <c r="D183" s="206" t="s">
        <v>123</v>
      </c>
      <c r="E183" s="207" t="s">
        <v>261</v>
      </c>
      <c r="F183" s="208" t="s">
        <v>262</v>
      </c>
      <c r="G183" s="209" t="s">
        <v>249</v>
      </c>
      <c r="H183" s="210">
        <v>73.579999999999998</v>
      </c>
      <c r="I183" s="211"/>
      <c r="J183" s="212">
        <f>ROUND(I183*H183,2)</f>
        <v>0</v>
      </c>
      <c r="K183" s="208" t="s">
        <v>127</v>
      </c>
      <c r="L183" s="46"/>
      <c r="M183" s="213" t="s">
        <v>28</v>
      </c>
      <c r="N183" s="214" t="s">
        <v>44</v>
      </c>
      <c r="O183" s="86"/>
      <c r="P183" s="215">
        <f>O183*H183</f>
        <v>0</v>
      </c>
      <c r="Q183" s="215">
        <v>0</v>
      </c>
      <c r="R183" s="215">
        <f>Q183*H183</f>
        <v>0</v>
      </c>
      <c r="S183" s="215">
        <v>0</v>
      </c>
      <c r="T183" s="216">
        <f>S183*H183</f>
        <v>0</v>
      </c>
      <c r="U183" s="40"/>
      <c r="V183" s="40"/>
      <c r="W183" s="40"/>
      <c r="X183" s="40"/>
      <c r="Y183" s="40"/>
      <c r="Z183" s="40"/>
      <c r="AA183" s="40"/>
      <c r="AB183" s="40"/>
      <c r="AC183" s="40"/>
      <c r="AD183" s="40"/>
      <c r="AE183" s="40"/>
      <c r="AR183" s="217" t="s">
        <v>128</v>
      </c>
      <c r="AT183" s="217" t="s">
        <v>123</v>
      </c>
      <c r="AU183" s="217" t="s">
        <v>83</v>
      </c>
      <c r="AY183" s="19" t="s">
        <v>121</v>
      </c>
      <c r="BE183" s="218">
        <f>IF(N183="základní",J183,0)</f>
        <v>0</v>
      </c>
      <c r="BF183" s="218">
        <f>IF(N183="snížená",J183,0)</f>
        <v>0</v>
      </c>
      <c r="BG183" s="218">
        <f>IF(N183="zákl. přenesená",J183,0)</f>
        <v>0</v>
      </c>
      <c r="BH183" s="218">
        <f>IF(N183="sníž. přenesená",J183,0)</f>
        <v>0</v>
      </c>
      <c r="BI183" s="218">
        <f>IF(N183="nulová",J183,0)</f>
        <v>0</v>
      </c>
      <c r="BJ183" s="19" t="s">
        <v>81</v>
      </c>
      <c r="BK183" s="218">
        <f>ROUND(I183*H183,2)</f>
        <v>0</v>
      </c>
      <c r="BL183" s="19" t="s">
        <v>128</v>
      </c>
      <c r="BM183" s="217" t="s">
        <v>263</v>
      </c>
    </row>
    <row r="184" s="2" customFormat="1">
      <c r="A184" s="40"/>
      <c r="B184" s="41"/>
      <c r="C184" s="42"/>
      <c r="D184" s="219" t="s">
        <v>130</v>
      </c>
      <c r="E184" s="42"/>
      <c r="F184" s="220" t="s">
        <v>264</v>
      </c>
      <c r="G184" s="42"/>
      <c r="H184" s="42"/>
      <c r="I184" s="221"/>
      <c r="J184" s="42"/>
      <c r="K184" s="42"/>
      <c r="L184" s="46"/>
      <c r="M184" s="222"/>
      <c r="N184" s="223"/>
      <c r="O184" s="86"/>
      <c r="P184" s="86"/>
      <c r="Q184" s="86"/>
      <c r="R184" s="86"/>
      <c r="S184" s="86"/>
      <c r="T184" s="87"/>
      <c r="U184" s="40"/>
      <c r="V184" s="40"/>
      <c r="W184" s="40"/>
      <c r="X184" s="40"/>
      <c r="Y184" s="40"/>
      <c r="Z184" s="40"/>
      <c r="AA184" s="40"/>
      <c r="AB184" s="40"/>
      <c r="AC184" s="40"/>
      <c r="AD184" s="40"/>
      <c r="AE184" s="40"/>
      <c r="AT184" s="19" t="s">
        <v>130</v>
      </c>
      <c r="AU184" s="19" t="s">
        <v>83</v>
      </c>
    </row>
    <row r="185" s="2" customFormat="1">
      <c r="A185" s="40"/>
      <c r="B185" s="41"/>
      <c r="C185" s="42"/>
      <c r="D185" s="224" t="s">
        <v>132</v>
      </c>
      <c r="E185" s="42"/>
      <c r="F185" s="225" t="s">
        <v>265</v>
      </c>
      <c r="G185" s="42"/>
      <c r="H185" s="42"/>
      <c r="I185" s="221"/>
      <c r="J185" s="42"/>
      <c r="K185" s="42"/>
      <c r="L185" s="46"/>
      <c r="M185" s="222"/>
      <c r="N185" s="223"/>
      <c r="O185" s="86"/>
      <c r="P185" s="86"/>
      <c r="Q185" s="86"/>
      <c r="R185" s="86"/>
      <c r="S185" s="86"/>
      <c r="T185" s="87"/>
      <c r="U185" s="40"/>
      <c r="V185" s="40"/>
      <c r="W185" s="40"/>
      <c r="X185" s="40"/>
      <c r="Y185" s="40"/>
      <c r="Z185" s="40"/>
      <c r="AA185" s="40"/>
      <c r="AB185" s="40"/>
      <c r="AC185" s="40"/>
      <c r="AD185" s="40"/>
      <c r="AE185" s="40"/>
      <c r="AT185" s="19" t="s">
        <v>132</v>
      </c>
      <c r="AU185" s="19" t="s">
        <v>83</v>
      </c>
    </row>
    <row r="186" s="13" customFormat="1">
      <c r="A186" s="13"/>
      <c r="B186" s="226"/>
      <c r="C186" s="227"/>
      <c r="D186" s="219" t="s">
        <v>134</v>
      </c>
      <c r="E186" s="228" t="s">
        <v>28</v>
      </c>
      <c r="F186" s="229" t="s">
        <v>253</v>
      </c>
      <c r="G186" s="227"/>
      <c r="H186" s="230">
        <v>73.579999999999998</v>
      </c>
      <c r="I186" s="231"/>
      <c r="J186" s="227"/>
      <c r="K186" s="227"/>
      <c r="L186" s="232"/>
      <c r="M186" s="233"/>
      <c r="N186" s="234"/>
      <c r="O186" s="234"/>
      <c r="P186" s="234"/>
      <c r="Q186" s="234"/>
      <c r="R186" s="234"/>
      <c r="S186" s="234"/>
      <c r="T186" s="235"/>
      <c r="U186" s="13"/>
      <c r="V186" s="13"/>
      <c r="W186" s="13"/>
      <c r="X186" s="13"/>
      <c r="Y186" s="13"/>
      <c r="Z186" s="13"/>
      <c r="AA186" s="13"/>
      <c r="AB186" s="13"/>
      <c r="AC186" s="13"/>
      <c r="AD186" s="13"/>
      <c r="AE186" s="13"/>
      <c r="AT186" s="236" t="s">
        <v>134</v>
      </c>
      <c r="AU186" s="236" t="s">
        <v>83</v>
      </c>
      <c r="AV186" s="13" t="s">
        <v>83</v>
      </c>
      <c r="AW186" s="13" t="s">
        <v>35</v>
      </c>
      <c r="AX186" s="13" t="s">
        <v>81</v>
      </c>
      <c r="AY186" s="236" t="s">
        <v>121</v>
      </c>
    </row>
    <row r="187" s="2" customFormat="1" ht="16.5" customHeight="1">
      <c r="A187" s="40"/>
      <c r="B187" s="41"/>
      <c r="C187" s="249" t="s">
        <v>266</v>
      </c>
      <c r="D187" s="249" t="s">
        <v>267</v>
      </c>
      <c r="E187" s="250" t="s">
        <v>268</v>
      </c>
      <c r="F187" s="251" t="s">
        <v>269</v>
      </c>
      <c r="G187" s="252" t="s">
        <v>270</v>
      </c>
      <c r="H187" s="253">
        <v>2.2069999999999999</v>
      </c>
      <c r="I187" s="254"/>
      <c r="J187" s="255">
        <f>ROUND(I187*H187,2)</f>
        <v>0</v>
      </c>
      <c r="K187" s="251" t="s">
        <v>127</v>
      </c>
      <c r="L187" s="256"/>
      <c r="M187" s="257" t="s">
        <v>28</v>
      </c>
      <c r="N187" s="258" t="s">
        <v>44</v>
      </c>
      <c r="O187" s="86"/>
      <c r="P187" s="215">
        <f>O187*H187</f>
        <v>0</v>
      </c>
      <c r="Q187" s="215">
        <v>0.001</v>
      </c>
      <c r="R187" s="215">
        <f>Q187*H187</f>
        <v>0.0022069999999999998</v>
      </c>
      <c r="S187" s="215">
        <v>0</v>
      </c>
      <c r="T187" s="216">
        <f>S187*H187</f>
        <v>0</v>
      </c>
      <c r="U187" s="40"/>
      <c r="V187" s="40"/>
      <c r="W187" s="40"/>
      <c r="X187" s="40"/>
      <c r="Y187" s="40"/>
      <c r="Z187" s="40"/>
      <c r="AA187" s="40"/>
      <c r="AB187" s="40"/>
      <c r="AC187" s="40"/>
      <c r="AD187" s="40"/>
      <c r="AE187" s="40"/>
      <c r="AR187" s="217" t="s">
        <v>179</v>
      </c>
      <c r="AT187" s="217" t="s">
        <v>267</v>
      </c>
      <c r="AU187" s="217" t="s">
        <v>83</v>
      </c>
      <c r="AY187" s="19" t="s">
        <v>121</v>
      </c>
      <c r="BE187" s="218">
        <f>IF(N187="základní",J187,0)</f>
        <v>0</v>
      </c>
      <c r="BF187" s="218">
        <f>IF(N187="snížená",J187,0)</f>
        <v>0</v>
      </c>
      <c r="BG187" s="218">
        <f>IF(N187="zákl. přenesená",J187,0)</f>
        <v>0</v>
      </c>
      <c r="BH187" s="218">
        <f>IF(N187="sníž. přenesená",J187,0)</f>
        <v>0</v>
      </c>
      <c r="BI187" s="218">
        <f>IF(N187="nulová",J187,0)</f>
        <v>0</v>
      </c>
      <c r="BJ187" s="19" t="s">
        <v>81</v>
      </c>
      <c r="BK187" s="218">
        <f>ROUND(I187*H187,2)</f>
        <v>0</v>
      </c>
      <c r="BL187" s="19" t="s">
        <v>128</v>
      </c>
      <c r="BM187" s="217" t="s">
        <v>271</v>
      </c>
    </row>
    <row r="188" s="2" customFormat="1">
      <c r="A188" s="40"/>
      <c r="B188" s="41"/>
      <c r="C188" s="42"/>
      <c r="D188" s="219" t="s">
        <v>130</v>
      </c>
      <c r="E188" s="42"/>
      <c r="F188" s="220" t="s">
        <v>269</v>
      </c>
      <c r="G188" s="42"/>
      <c r="H188" s="42"/>
      <c r="I188" s="221"/>
      <c r="J188" s="42"/>
      <c r="K188" s="42"/>
      <c r="L188" s="46"/>
      <c r="M188" s="222"/>
      <c r="N188" s="223"/>
      <c r="O188" s="86"/>
      <c r="P188" s="86"/>
      <c r="Q188" s="86"/>
      <c r="R188" s="86"/>
      <c r="S188" s="86"/>
      <c r="T188" s="87"/>
      <c r="U188" s="40"/>
      <c r="V188" s="40"/>
      <c r="W188" s="40"/>
      <c r="X188" s="40"/>
      <c r="Y188" s="40"/>
      <c r="Z188" s="40"/>
      <c r="AA188" s="40"/>
      <c r="AB188" s="40"/>
      <c r="AC188" s="40"/>
      <c r="AD188" s="40"/>
      <c r="AE188" s="40"/>
      <c r="AT188" s="19" t="s">
        <v>130</v>
      </c>
      <c r="AU188" s="19" t="s">
        <v>83</v>
      </c>
    </row>
    <row r="189" s="13" customFormat="1">
      <c r="A189" s="13"/>
      <c r="B189" s="226"/>
      <c r="C189" s="227"/>
      <c r="D189" s="219" t="s">
        <v>134</v>
      </c>
      <c r="E189" s="228" t="s">
        <v>28</v>
      </c>
      <c r="F189" s="229" t="s">
        <v>272</v>
      </c>
      <c r="G189" s="227"/>
      <c r="H189" s="230">
        <v>2.2069999999999999</v>
      </c>
      <c r="I189" s="231"/>
      <c r="J189" s="227"/>
      <c r="K189" s="227"/>
      <c r="L189" s="232"/>
      <c r="M189" s="233"/>
      <c r="N189" s="234"/>
      <c r="O189" s="234"/>
      <c r="P189" s="234"/>
      <c r="Q189" s="234"/>
      <c r="R189" s="234"/>
      <c r="S189" s="234"/>
      <c r="T189" s="235"/>
      <c r="U189" s="13"/>
      <c r="V189" s="13"/>
      <c r="W189" s="13"/>
      <c r="X189" s="13"/>
      <c r="Y189" s="13"/>
      <c r="Z189" s="13"/>
      <c r="AA189" s="13"/>
      <c r="AB189" s="13"/>
      <c r="AC189" s="13"/>
      <c r="AD189" s="13"/>
      <c r="AE189" s="13"/>
      <c r="AT189" s="236" t="s">
        <v>134</v>
      </c>
      <c r="AU189" s="236" t="s">
        <v>83</v>
      </c>
      <c r="AV189" s="13" t="s">
        <v>83</v>
      </c>
      <c r="AW189" s="13" t="s">
        <v>35</v>
      </c>
      <c r="AX189" s="13" t="s">
        <v>73</v>
      </c>
      <c r="AY189" s="236" t="s">
        <v>121</v>
      </c>
    </row>
    <row r="190" s="14" customFormat="1">
      <c r="A190" s="14"/>
      <c r="B190" s="237"/>
      <c r="C190" s="238"/>
      <c r="D190" s="219" t="s">
        <v>134</v>
      </c>
      <c r="E190" s="239" t="s">
        <v>28</v>
      </c>
      <c r="F190" s="240" t="s">
        <v>160</v>
      </c>
      <c r="G190" s="238"/>
      <c r="H190" s="241">
        <v>2.2069999999999999</v>
      </c>
      <c r="I190" s="242"/>
      <c r="J190" s="238"/>
      <c r="K190" s="238"/>
      <c r="L190" s="243"/>
      <c r="M190" s="244"/>
      <c r="N190" s="245"/>
      <c r="O190" s="245"/>
      <c r="P190" s="245"/>
      <c r="Q190" s="245"/>
      <c r="R190" s="245"/>
      <c r="S190" s="245"/>
      <c r="T190" s="246"/>
      <c r="U190" s="14"/>
      <c r="V190" s="14"/>
      <c r="W190" s="14"/>
      <c r="X190" s="14"/>
      <c r="Y190" s="14"/>
      <c r="Z190" s="14"/>
      <c r="AA190" s="14"/>
      <c r="AB190" s="14"/>
      <c r="AC190" s="14"/>
      <c r="AD190" s="14"/>
      <c r="AE190" s="14"/>
      <c r="AT190" s="247" t="s">
        <v>134</v>
      </c>
      <c r="AU190" s="247" t="s">
        <v>83</v>
      </c>
      <c r="AV190" s="14" t="s">
        <v>128</v>
      </c>
      <c r="AW190" s="14" t="s">
        <v>35</v>
      </c>
      <c r="AX190" s="14" t="s">
        <v>81</v>
      </c>
      <c r="AY190" s="247" t="s">
        <v>121</v>
      </c>
    </row>
    <row r="191" s="2" customFormat="1" ht="24.15" customHeight="1">
      <c r="A191" s="40"/>
      <c r="B191" s="41"/>
      <c r="C191" s="206" t="s">
        <v>7</v>
      </c>
      <c r="D191" s="206" t="s">
        <v>123</v>
      </c>
      <c r="E191" s="207" t="s">
        <v>273</v>
      </c>
      <c r="F191" s="208" t="s">
        <v>274</v>
      </c>
      <c r="G191" s="209" t="s">
        <v>249</v>
      </c>
      <c r="H191" s="210">
        <v>396.42000000000002</v>
      </c>
      <c r="I191" s="211"/>
      <c r="J191" s="212">
        <f>ROUND(I191*H191,2)</f>
        <v>0</v>
      </c>
      <c r="K191" s="208" t="s">
        <v>127</v>
      </c>
      <c r="L191" s="46"/>
      <c r="M191" s="213" t="s">
        <v>28</v>
      </c>
      <c r="N191" s="214" t="s">
        <v>44</v>
      </c>
      <c r="O191" s="86"/>
      <c r="P191" s="215">
        <f>O191*H191</f>
        <v>0</v>
      </c>
      <c r="Q191" s="215">
        <v>0</v>
      </c>
      <c r="R191" s="215">
        <f>Q191*H191</f>
        <v>0</v>
      </c>
      <c r="S191" s="215">
        <v>0</v>
      </c>
      <c r="T191" s="216">
        <f>S191*H191</f>
        <v>0</v>
      </c>
      <c r="U191" s="40"/>
      <c r="V191" s="40"/>
      <c r="W191" s="40"/>
      <c r="X191" s="40"/>
      <c r="Y191" s="40"/>
      <c r="Z191" s="40"/>
      <c r="AA191" s="40"/>
      <c r="AB191" s="40"/>
      <c r="AC191" s="40"/>
      <c r="AD191" s="40"/>
      <c r="AE191" s="40"/>
      <c r="AR191" s="217" t="s">
        <v>128</v>
      </c>
      <c r="AT191" s="217" t="s">
        <v>123</v>
      </c>
      <c r="AU191" s="217" t="s">
        <v>83</v>
      </c>
      <c r="AY191" s="19" t="s">
        <v>121</v>
      </c>
      <c r="BE191" s="218">
        <f>IF(N191="základní",J191,0)</f>
        <v>0</v>
      </c>
      <c r="BF191" s="218">
        <f>IF(N191="snížená",J191,0)</f>
        <v>0</v>
      </c>
      <c r="BG191" s="218">
        <f>IF(N191="zákl. přenesená",J191,0)</f>
        <v>0</v>
      </c>
      <c r="BH191" s="218">
        <f>IF(N191="sníž. přenesená",J191,0)</f>
        <v>0</v>
      </c>
      <c r="BI191" s="218">
        <f>IF(N191="nulová",J191,0)</f>
        <v>0</v>
      </c>
      <c r="BJ191" s="19" t="s">
        <v>81</v>
      </c>
      <c r="BK191" s="218">
        <f>ROUND(I191*H191,2)</f>
        <v>0</v>
      </c>
      <c r="BL191" s="19" t="s">
        <v>128</v>
      </c>
      <c r="BM191" s="217" t="s">
        <v>275</v>
      </c>
    </row>
    <row r="192" s="2" customFormat="1">
      <c r="A192" s="40"/>
      <c r="B192" s="41"/>
      <c r="C192" s="42"/>
      <c r="D192" s="219" t="s">
        <v>130</v>
      </c>
      <c r="E192" s="42"/>
      <c r="F192" s="220" t="s">
        <v>276</v>
      </c>
      <c r="G192" s="42"/>
      <c r="H192" s="42"/>
      <c r="I192" s="221"/>
      <c r="J192" s="42"/>
      <c r="K192" s="42"/>
      <c r="L192" s="46"/>
      <c r="M192" s="222"/>
      <c r="N192" s="223"/>
      <c r="O192" s="86"/>
      <c r="P192" s="86"/>
      <c r="Q192" s="86"/>
      <c r="R192" s="86"/>
      <c r="S192" s="86"/>
      <c r="T192" s="87"/>
      <c r="U192" s="40"/>
      <c r="V192" s="40"/>
      <c r="W192" s="40"/>
      <c r="X192" s="40"/>
      <c r="Y192" s="40"/>
      <c r="Z192" s="40"/>
      <c r="AA192" s="40"/>
      <c r="AB192" s="40"/>
      <c r="AC192" s="40"/>
      <c r="AD192" s="40"/>
      <c r="AE192" s="40"/>
      <c r="AT192" s="19" t="s">
        <v>130</v>
      </c>
      <c r="AU192" s="19" t="s">
        <v>83</v>
      </c>
    </row>
    <row r="193" s="2" customFormat="1">
      <c r="A193" s="40"/>
      <c r="B193" s="41"/>
      <c r="C193" s="42"/>
      <c r="D193" s="224" t="s">
        <v>132</v>
      </c>
      <c r="E193" s="42"/>
      <c r="F193" s="225" t="s">
        <v>277</v>
      </c>
      <c r="G193" s="42"/>
      <c r="H193" s="42"/>
      <c r="I193" s="221"/>
      <c r="J193" s="42"/>
      <c r="K193" s="42"/>
      <c r="L193" s="46"/>
      <c r="M193" s="222"/>
      <c r="N193" s="223"/>
      <c r="O193" s="86"/>
      <c r="P193" s="86"/>
      <c r="Q193" s="86"/>
      <c r="R193" s="86"/>
      <c r="S193" s="86"/>
      <c r="T193" s="87"/>
      <c r="U193" s="40"/>
      <c r="V193" s="40"/>
      <c r="W193" s="40"/>
      <c r="X193" s="40"/>
      <c r="Y193" s="40"/>
      <c r="Z193" s="40"/>
      <c r="AA193" s="40"/>
      <c r="AB193" s="40"/>
      <c r="AC193" s="40"/>
      <c r="AD193" s="40"/>
      <c r="AE193" s="40"/>
      <c r="AT193" s="19" t="s">
        <v>132</v>
      </c>
      <c r="AU193" s="19" t="s">
        <v>83</v>
      </c>
    </row>
    <row r="194" s="13" customFormat="1">
      <c r="A194" s="13"/>
      <c r="B194" s="226"/>
      <c r="C194" s="227"/>
      <c r="D194" s="219" t="s">
        <v>134</v>
      </c>
      <c r="E194" s="228" t="s">
        <v>28</v>
      </c>
      <c r="F194" s="229" t="s">
        <v>278</v>
      </c>
      <c r="G194" s="227"/>
      <c r="H194" s="230">
        <v>396.42000000000002</v>
      </c>
      <c r="I194" s="231"/>
      <c r="J194" s="227"/>
      <c r="K194" s="227"/>
      <c r="L194" s="232"/>
      <c r="M194" s="233"/>
      <c r="N194" s="234"/>
      <c r="O194" s="234"/>
      <c r="P194" s="234"/>
      <c r="Q194" s="234"/>
      <c r="R194" s="234"/>
      <c r="S194" s="234"/>
      <c r="T194" s="235"/>
      <c r="U194" s="13"/>
      <c r="V194" s="13"/>
      <c r="W194" s="13"/>
      <c r="X194" s="13"/>
      <c r="Y194" s="13"/>
      <c r="Z194" s="13"/>
      <c r="AA194" s="13"/>
      <c r="AB194" s="13"/>
      <c r="AC194" s="13"/>
      <c r="AD194" s="13"/>
      <c r="AE194" s="13"/>
      <c r="AT194" s="236" t="s">
        <v>134</v>
      </c>
      <c r="AU194" s="236" t="s">
        <v>83</v>
      </c>
      <c r="AV194" s="13" t="s">
        <v>83</v>
      </c>
      <c r="AW194" s="13" t="s">
        <v>35</v>
      </c>
      <c r="AX194" s="13" t="s">
        <v>73</v>
      </c>
      <c r="AY194" s="236" t="s">
        <v>121</v>
      </c>
    </row>
    <row r="195" s="14" customFormat="1">
      <c r="A195" s="14"/>
      <c r="B195" s="237"/>
      <c r="C195" s="238"/>
      <c r="D195" s="219" t="s">
        <v>134</v>
      </c>
      <c r="E195" s="239" t="s">
        <v>28</v>
      </c>
      <c r="F195" s="240" t="s">
        <v>160</v>
      </c>
      <c r="G195" s="238"/>
      <c r="H195" s="241">
        <v>396.42000000000002</v>
      </c>
      <c r="I195" s="242"/>
      <c r="J195" s="238"/>
      <c r="K195" s="238"/>
      <c r="L195" s="243"/>
      <c r="M195" s="244"/>
      <c r="N195" s="245"/>
      <c r="O195" s="245"/>
      <c r="P195" s="245"/>
      <c r="Q195" s="245"/>
      <c r="R195" s="245"/>
      <c r="S195" s="245"/>
      <c r="T195" s="246"/>
      <c r="U195" s="14"/>
      <c r="V195" s="14"/>
      <c r="W195" s="14"/>
      <c r="X195" s="14"/>
      <c r="Y195" s="14"/>
      <c r="Z195" s="14"/>
      <c r="AA195" s="14"/>
      <c r="AB195" s="14"/>
      <c r="AC195" s="14"/>
      <c r="AD195" s="14"/>
      <c r="AE195" s="14"/>
      <c r="AT195" s="247" t="s">
        <v>134</v>
      </c>
      <c r="AU195" s="247" t="s">
        <v>83</v>
      </c>
      <c r="AV195" s="14" t="s">
        <v>128</v>
      </c>
      <c r="AW195" s="14" t="s">
        <v>35</v>
      </c>
      <c r="AX195" s="14" t="s">
        <v>81</v>
      </c>
      <c r="AY195" s="247" t="s">
        <v>121</v>
      </c>
    </row>
    <row r="196" s="2" customFormat="1" ht="33" customHeight="1">
      <c r="A196" s="40"/>
      <c r="B196" s="41"/>
      <c r="C196" s="206" t="s">
        <v>279</v>
      </c>
      <c r="D196" s="206" t="s">
        <v>123</v>
      </c>
      <c r="E196" s="207" t="s">
        <v>280</v>
      </c>
      <c r="F196" s="208" t="s">
        <v>281</v>
      </c>
      <c r="G196" s="209" t="s">
        <v>249</v>
      </c>
      <c r="H196" s="210">
        <v>73.579999999999998</v>
      </c>
      <c r="I196" s="211"/>
      <c r="J196" s="212">
        <f>ROUND(I196*H196,2)</f>
        <v>0</v>
      </c>
      <c r="K196" s="208" t="s">
        <v>127</v>
      </c>
      <c r="L196" s="46"/>
      <c r="M196" s="213" t="s">
        <v>28</v>
      </c>
      <c r="N196" s="214" t="s">
        <v>44</v>
      </c>
      <c r="O196" s="86"/>
      <c r="P196" s="215">
        <f>O196*H196</f>
        <v>0</v>
      </c>
      <c r="Q196" s="215">
        <v>0</v>
      </c>
      <c r="R196" s="215">
        <f>Q196*H196</f>
        <v>0</v>
      </c>
      <c r="S196" s="215">
        <v>0</v>
      </c>
      <c r="T196" s="216">
        <f>S196*H196</f>
        <v>0</v>
      </c>
      <c r="U196" s="40"/>
      <c r="V196" s="40"/>
      <c r="W196" s="40"/>
      <c r="X196" s="40"/>
      <c r="Y196" s="40"/>
      <c r="Z196" s="40"/>
      <c r="AA196" s="40"/>
      <c r="AB196" s="40"/>
      <c r="AC196" s="40"/>
      <c r="AD196" s="40"/>
      <c r="AE196" s="40"/>
      <c r="AR196" s="217" t="s">
        <v>128</v>
      </c>
      <c r="AT196" s="217" t="s">
        <v>123</v>
      </c>
      <c r="AU196" s="217" t="s">
        <v>83</v>
      </c>
      <c r="AY196" s="19" t="s">
        <v>121</v>
      </c>
      <c r="BE196" s="218">
        <f>IF(N196="základní",J196,0)</f>
        <v>0</v>
      </c>
      <c r="BF196" s="218">
        <f>IF(N196="snížená",J196,0)</f>
        <v>0</v>
      </c>
      <c r="BG196" s="218">
        <f>IF(N196="zákl. přenesená",J196,0)</f>
        <v>0</v>
      </c>
      <c r="BH196" s="218">
        <f>IF(N196="sníž. přenesená",J196,0)</f>
        <v>0</v>
      </c>
      <c r="BI196" s="218">
        <f>IF(N196="nulová",J196,0)</f>
        <v>0</v>
      </c>
      <c r="BJ196" s="19" t="s">
        <v>81</v>
      </c>
      <c r="BK196" s="218">
        <f>ROUND(I196*H196,2)</f>
        <v>0</v>
      </c>
      <c r="BL196" s="19" t="s">
        <v>128</v>
      </c>
      <c r="BM196" s="217" t="s">
        <v>282</v>
      </c>
    </row>
    <row r="197" s="2" customFormat="1">
      <c r="A197" s="40"/>
      <c r="B197" s="41"/>
      <c r="C197" s="42"/>
      <c r="D197" s="219" t="s">
        <v>130</v>
      </c>
      <c r="E197" s="42"/>
      <c r="F197" s="220" t="s">
        <v>283</v>
      </c>
      <c r="G197" s="42"/>
      <c r="H197" s="42"/>
      <c r="I197" s="221"/>
      <c r="J197" s="42"/>
      <c r="K197" s="42"/>
      <c r="L197" s="46"/>
      <c r="M197" s="222"/>
      <c r="N197" s="223"/>
      <c r="O197" s="86"/>
      <c r="P197" s="86"/>
      <c r="Q197" s="86"/>
      <c r="R197" s="86"/>
      <c r="S197" s="86"/>
      <c r="T197" s="87"/>
      <c r="U197" s="40"/>
      <c r="V197" s="40"/>
      <c r="W197" s="40"/>
      <c r="X197" s="40"/>
      <c r="Y197" s="40"/>
      <c r="Z197" s="40"/>
      <c r="AA197" s="40"/>
      <c r="AB197" s="40"/>
      <c r="AC197" s="40"/>
      <c r="AD197" s="40"/>
      <c r="AE197" s="40"/>
      <c r="AT197" s="19" t="s">
        <v>130</v>
      </c>
      <c r="AU197" s="19" t="s">
        <v>83</v>
      </c>
    </row>
    <row r="198" s="2" customFormat="1">
      <c r="A198" s="40"/>
      <c r="B198" s="41"/>
      <c r="C198" s="42"/>
      <c r="D198" s="224" t="s">
        <v>132</v>
      </c>
      <c r="E198" s="42"/>
      <c r="F198" s="225" t="s">
        <v>284</v>
      </c>
      <c r="G198" s="42"/>
      <c r="H198" s="42"/>
      <c r="I198" s="221"/>
      <c r="J198" s="42"/>
      <c r="K198" s="42"/>
      <c r="L198" s="46"/>
      <c r="M198" s="222"/>
      <c r="N198" s="223"/>
      <c r="O198" s="86"/>
      <c r="P198" s="86"/>
      <c r="Q198" s="86"/>
      <c r="R198" s="86"/>
      <c r="S198" s="86"/>
      <c r="T198" s="87"/>
      <c r="U198" s="40"/>
      <c r="V198" s="40"/>
      <c r="W198" s="40"/>
      <c r="X198" s="40"/>
      <c r="Y198" s="40"/>
      <c r="Z198" s="40"/>
      <c r="AA198" s="40"/>
      <c r="AB198" s="40"/>
      <c r="AC198" s="40"/>
      <c r="AD198" s="40"/>
      <c r="AE198" s="40"/>
      <c r="AT198" s="19" t="s">
        <v>132</v>
      </c>
      <c r="AU198" s="19" t="s">
        <v>83</v>
      </c>
    </row>
    <row r="199" s="13" customFormat="1">
      <c r="A199" s="13"/>
      <c r="B199" s="226"/>
      <c r="C199" s="227"/>
      <c r="D199" s="219" t="s">
        <v>134</v>
      </c>
      <c r="E199" s="228" t="s">
        <v>28</v>
      </c>
      <c r="F199" s="229" t="s">
        <v>253</v>
      </c>
      <c r="G199" s="227"/>
      <c r="H199" s="230">
        <v>73.579999999999998</v>
      </c>
      <c r="I199" s="231"/>
      <c r="J199" s="227"/>
      <c r="K199" s="227"/>
      <c r="L199" s="232"/>
      <c r="M199" s="233"/>
      <c r="N199" s="234"/>
      <c r="O199" s="234"/>
      <c r="P199" s="234"/>
      <c r="Q199" s="234"/>
      <c r="R199" s="234"/>
      <c r="S199" s="234"/>
      <c r="T199" s="235"/>
      <c r="U199" s="13"/>
      <c r="V199" s="13"/>
      <c r="W199" s="13"/>
      <c r="X199" s="13"/>
      <c r="Y199" s="13"/>
      <c r="Z199" s="13"/>
      <c r="AA199" s="13"/>
      <c r="AB199" s="13"/>
      <c r="AC199" s="13"/>
      <c r="AD199" s="13"/>
      <c r="AE199" s="13"/>
      <c r="AT199" s="236" t="s">
        <v>134</v>
      </c>
      <c r="AU199" s="236" t="s">
        <v>83</v>
      </c>
      <c r="AV199" s="13" t="s">
        <v>83</v>
      </c>
      <c r="AW199" s="13" t="s">
        <v>35</v>
      </c>
      <c r="AX199" s="13" t="s">
        <v>73</v>
      </c>
      <c r="AY199" s="236" t="s">
        <v>121</v>
      </c>
    </row>
    <row r="200" s="14" customFormat="1">
      <c r="A200" s="14"/>
      <c r="B200" s="237"/>
      <c r="C200" s="238"/>
      <c r="D200" s="219" t="s">
        <v>134</v>
      </c>
      <c r="E200" s="239" t="s">
        <v>28</v>
      </c>
      <c r="F200" s="240" t="s">
        <v>160</v>
      </c>
      <c r="G200" s="238"/>
      <c r="H200" s="241">
        <v>73.579999999999998</v>
      </c>
      <c r="I200" s="242"/>
      <c r="J200" s="238"/>
      <c r="K200" s="238"/>
      <c r="L200" s="243"/>
      <c r="M200" s="244"/>
      <c r="N200" s="245"/>
      <c r="O200" s="245"/>
      <c r="P200" s="245"/>
      <c r="Q200" s="245"/>
      <c r="R200" s="245"/>
      <c r="S200" s="245"/>
      <c r="T200" s="246"/>
      <c r="U200" s="14"/>
      <c r="V200" s="14"/>
      <c r="W200" s="14"/>
      <c r="X200" s="14"/>
      <c r="Y200" s="14"/>
      <c r="Z200" s="14"/>
      <c r="AA200" s="14"/>
      <c r="AB200" s="14"/>
      <c r="AC200" s="14"/>
      <c r="AD200" s="14"/>
      <c r="AE200" s="14"/>
      <c r="AT200" s="247" t="s">
        <v>134</v>
      </c>
      <c r="AU200" s="247" t="s">
        <v>83</v>
      </c>
      <c r="AV200" s="14" t="s">
        <v>128</v>
      </c>
      <c r="AW200" s="14" t="s">
        <v>35</v>
      </c>
      <c r="AX200" s="14" t="s">
        <v>81</v>
      </c>
      <c r="AY200" s="247" t="s">
        <v>121</v>
      </c>
    </row>
    <row r="201" s="2" customFormat="1" ht="33" customHeight="1">
      <c r="A201" s="40"/>
      <c r="B201" s="41"/>
      <c r="C201" s="206" t="s">
        <v>285</v>
      </c>
      <c r="D201" s="206" t="s">
        <v>123</v>
      </c>
      <c r="E201" s="207" t="s">
        <v>286</v>
      </c>
      <c r="F201" s="208" t="s">
        <v>287</v>
      </c>
      <c r="G201" s="209" t="s">
        <v>249</v>
      </c>
      <c r="H201" s="210">
        <v>73.579999999999998</v>
      </c>
      <c r="I201" s="211"/>
      <c r="J201" s="212">
        <f>ROUND(I201*H201,2)</f>
        <v>0</v>
      </c>
      <c r="K201" s="208" t="s">
        <v>127</v>
      </c>
      <c r="L201" s="46"/>
      <c r="M201" s="213" t="s">
        <v>28</v>
      </c>
      <c r="N201" s="214" t="s">
        <v>44</v>
      </c>
      <c r="O201" s="86"/>
      <c r="P201" s="215">
        <f>O201*H201</f>
        <v>0</v>
      </c>
      <c r="Q201" s="215">
        <v>0</v>
      </c>
      <c r="R201" s="215">
        <f>Q201*H201</f>
        <v>0</v>
      </c>
      <c r="S201" s="215">
        <v>0</v>
      </c>
      <c r="T201" s="216">
        <f>S201*H201</f>
        <v>0</v>
      </c>
      <c r="U201" s="40"/>
      <c r="V201" s="40"/>
      <c r="W201" s="40"/>
      <c r="X201" s="40"/>
      <c r="Y201" s="40"/>
      <c r="Z201" s="40"/>
      <c r="AA201" s="40"/>
      <c r="AB201" s="40"/>
      <c r="AC201" s="40"/>
      <c r="AD201" s="40"/>
      <c r="AE201" s="40"/>
      <c r="AR201" s="217" t="s">
        <v>128</v>
      </c>
      <c r="AT201" s="217" t="s">
        <v>123</v>
      </c>
      <c r="AU201" s="217" t="s">
        <v>83</v>
      </c>
      <c r="AY201" s="19" t="s">
        <v>121</v>
      </c>
      <c r="BE201" s="218">
        <f>IF(N201="základní",J201,0)</f>
        <v>0</v>
      </c>
      <c r="BF201" s="218">
        <f>IF(N201="snížená",J201,0)</f>
        <v>0</v>
      </c>
      <c r="BG201" s="218">
        <f>IF(N201="zákl. přenesená",J201,0)</f>
        <v>0</v>
      </c>
      <c r="BH201" s="218">
        <f>IF(N201="sníž. přenesená",J201,0)</f>
        <v>0</v>
      </c>
      <c r="BI201" s="218">
        <f>IF(N201="nulová",J201,0)</f>
        <v>0</v>
      </c>
      <c r="BJ201" s="19" t="s">
        <v>81</v>
      </c>
      <c r="BK201" s="218">
        <f>ROUND(I201*H201,2)</f>
        <v>0</v>
      </c>
      <c r="BL201" s="19" t="s">
        <v>128</v>
      </c>
      <c r="BM201" s="217" t="s">
        <v>288</v>
      </c>
    </row>
    <row r="202" s="2" customFormat="1">
      <c r="A202" s="40"/>
      <c r="B202" s="41"/>
      <c r="C202" s="42"/>
      <c r="D202" s="219" t="s">
        <v>130</v>
      </c>
      <c r="E202" s="42"/>
      <c r="F202" s="220" t="s">
        <v>289</v>
      </c>
      <c r="G202" s="42"/>
      <c r="H202" s="42"/>
      <c r="I202" s="221"/>
      <c r="J202" s="42"/>
      <c r="K202" s="42"/>
      <c r="L202" s="46"/>
      <c r="M202" s="222"/>
      <c r="N202" s="223"/>
      <c r="O202" s="86"/>
      <c r="P202" s="86"/>
      <c r="Q202" s="86"/>
      <c r="R202" s="86"/>
      <c r="S202" s="86"/>
      <c r="T202" s="87"/>
      <c r="U202" s="40"/>
      <c r="V202" s="40"/>
      <c r="W202" s="40"/>
      <c r="X202" s="40"/>
      <c r="Y202" s="40"/>
      <c r="Z202" s="40"/>
      <c r="AA202" s="40"/>
      <c r="AB202" s="40"/>
      <c r="AC202" s="40"/>
      <c r="AD202" s="40"/>
      <c r="AE202" s="40"/>
      <c r="AT202" s="19" t="s">
        <v>130</v>
      </c>
      <c r="AU202" s="19" t="s">
        <v>83</v>
      </c>
    </row>
    <row r="203" s="2" customFormat="1">
      <c r="A203" s="40"/>
      <c r="B203" s="41"/>
      <c r="C203" s="42"/>
      <c r="D203" s="224" t="s">
        <v>132</v>
      </c>
      <c r="E203" s="42"/>
      <c r="F203" s="225" t="s">
        <v>290</v>
      </c>
      <c r="G203" s="42"/>
      <c r="H203" s="42"/>
      <c r="I203" s="221"/>
      <c r="J203" s="42"/>
      <c r="K203" s="42"/>
      <c r="L203" s="46"/>
      <c r="M203" s="222"/>
      <c r="N203" s="223"/>
      <c r="O203" s="86"/>
      <c r="P203" s="86"/>
      <c r="Q203" s="86"/>
      <c r="R203" s="86"/>
      <c r="S203" s="86"/>
      <c r="T203" s="87"/>
      <c r="U203" s="40"/>
      <c r="V203" s="40"/>
      <c r="W203" s="40"/>
      <c r="X203" s="40"/>
      <c r="Y203" s="40"/>
      <c r="Z203" s="40"/>
      <c r="AA203" s="40"/>
      <c r="AB203" s="40"/>
      <c r="AC203" s="40"/>
      <c r="AD203" s="40"/>
      <c r="AE203" s="40"/>
      <c r="AT203" s="19" t="s">
        <v>132</v>
      </c>
      <c r="AU203" s="19" t="s">
        <v>83</v>
      </c>
    </row>
    <row r="204" s="13" customFormat="1">
      <c r="A204" s="13"/>
      <c r="B204" s="226"/>
      <c r="C204" s="227"/>
      <c r="D204" s="219" t="s">
        <v>134</v>
      </c>
      <c r="E204" s="228" t="s">
        <v>28</v>
      </c>
      <c r="F204" s="229" t="s">
        <v>253</v>
      </c>
      <c r="G204" s="227"/>
      <c r="H204" s="230">
        <v>73.579999999999998</v>
      </c>
      <c r="I204" s="231"/>
      <c r="J204" s="227"/>
      <c r="K204" s="227"/>
      <c r="L204" s="232"/>
      <c r="M204" s="233"/>
      <c r="N204" s="234"/>
      <c r="O204" s="234"/>
      <c r="P204" s="234"/>
      <c r="Q204" s="234"/>
      <c r="R204" s="234"/>
      <c r="S204" s="234"/>
      <c r="T204" s="235"/>
      <c r="U204" s="13"/>
      <c r="V204" s="13"/>
      <c r="W204" s="13"/>
      <c r="X204" s="13"/>
      <c r="Y204" s="13"/>
      <c r="Z204" s="13"/>
      <c r="AA204" s="13"/>
      <c r="AB204" s="13"/>
      <c r="AC204" s="13"/>
      <c r="AD204" s="13"/>
      <c r="AE204" s="13"/>
      <c r="AT204" s="236" t="s">
        <v>134</v>
      </c>
      <c r="AU204" s="236" t="s">
        <v>83</v>
      </c>
      <c r="AV204" s="13" t="s">
        <v>83</v>
      </c>
      <c r="AW204" s="13" t="s">
        <v>35</v>
      </c>
      <c r="AX204" s="13" t="s">
        <v>73</v>
      </c>
      <c r="AY204" s="236" t="s">
        <v>121</v>
      </c>
    </row>
    <row r="205" s="14" customFormat="1">
      <c r="A205" s="14"/>
      <c r="B205" s="237"/>
      <c r="C205" s="238"/>
      <c r="D205" s="219" t="s">
        <v>134</v>
      </c>
      <c r="E205" s="239" t="s">
        <v>28</v>
      </c>
      <c r="F205" s="240" t="s">
        <v>160</v>
      </c>
      <c r="G205" s="238"/>
      <c r="H205" s="241">
        <v>73.579999999999998</v>
      </c>
      <c r="I205" s="242"/>
      <c r="J205" s="238"/>
      <c r="K205" s="238"/>
      <c r="L205" s="243"/>
      <c r="M205" s="244"/>
      <c r="N205" s="245"/>
      <c r="O205" s="245"/>
      <c r="P205" s="245"/>
      <c r="Q205" s="245"/>
      <c r="R205" s="245"/>
      <c r="S205" s="245"/>
      <c r="T205" s="246"/>
      <c r="U205" s="14"/>
      <c r="V205" s="14"/>
      <c r="W205" s="14"/>
      <c r="X205" s="14"/>
      <c r="Y205" s="14"/>
      <c r="Z205" s="14"/>
      <c r="AA205" s="14"/>
      <c r="AB205" s="14"/>
      <c r="AC205" s="14"/>
      <c r="AD205" s="14"/>
      <c r="AE205" s="14"/>
      <c r="AT205" s="247" t="s">
        <v>134</v>
      </c>
      <c r="AU205" s="247" t="s">
        <v>83</v>
      </c>
      <c r="AV205" s="14" t="s">
        <v>128</v>
      </c>
      <c r="AW205" s="14" t="s">
        <v>35</v>
      </c>
      <c r="AX205" s="14" t="s">
        <v>81</v>
      </c>
      <c r="AY205" s="247" t="s">
        <v>121</v>
      </c>
    </row>
    <row r="206" s="2" customFormat="1" ht="16.5" customHeight="1">
      <c r="A206" s="40"/>
      <c r="B206" s="41"/>
      <c r="C206" s="206" t="s">
        <v>291</v>
      </c>
      <c r="D206" s="206" t="s">
        <v>123</v>
      </c>
      <c r="E206" s="207" t="s">
        <v>292</v>
      </c>
      <c r="F206" s="208" t="s">
        <v>293</v>
      </c>
      <c r="G206" s="209" t="s">
        <v>144</v>
      </c>
      <c r="H206" s="210">
        <v>2.2069999999999999</v>
      </c>
      <c r="I206" s="211"/>
      <c r="J206" s="212">
        <f>ROUND(I206*H206,2)</f>
        <v>0</v>
      </c>
      <c r="K206" s="208" t="s">
        <v>127</v>
      </c>
      <c r="L206" s="46"/>
      <c r="M206" s="213" t="s">
        <v>28</v>
      </c>
      <c r="N206" s="214" t="s">
        <v>44</v>
      </c>
      <c r="O206" s="86"/>
      <c r="P206" s="215">
        <f>O206*H206</f>
        <v>0</v>
      </c>
      <c r="Q206" s="215">
        <v>0</v>
      </c>
      <c r="R206" s="215">
        <f>Q206*H206</f>
        <v>0</v>
      </c>
      <c r="S206" s="215">
        <v>0</v>
      </c>
      <c r="T206" s="216">
        <f>S206*H206</f>
        <v>0</v>
      </c>
      <c r="U206" s="40"/>
      <c r="V206" s="40"/>
      <c r="W206" s="40"/>
      <c r="X206" s="40"/>
      <c r="Y206" s="40"/>
      <c r="Z206" s="40"/>
      <c r="AA206" s="40"/>
      <c r="AB206" s="40"/>
      <c r="AC206" s="40"/>
      <c r="AD206" s="40"/>
      <c r="AE206" s="40"/>
      <c r="AR206" s="217" t="s">
        <v>128</v>
      </c>
      <c r="AT206" s="217" t="s">
        <v>123</v>
      </c>
      <c r="AU206" s="217" t="s">
        <v>83</v>
      </c>
      <c r="AY206" s="19" t="s">
        <v>121</v>
      </c>
      <c r="BE206" s="218">
        <f>IF(N206="základní",J206,0)</f>
        <v>0</v>
      </c>
      <c r="BF206" s="218">
        <f>IF(N206="snížená",J206,0)</f>
        <v>0</v>
      </c>
      <c r="BG206" s="218">
        <f>IF(N206="zákl. přenesená",J206,0)</f>
        <v>0</v>
      </c>
      <c r="BH206" s="218">
        <f>IF(N206="sníž. přenesená",J206,0)</f>
        <v>0</v>
      </c>
      <c r="BI206" s="218">
        <f>IF(N206="nulová",J206,0)</f>
        <v>0</v>
      </c>
      <c r="BJ206" s="19" t="s">
        <v>81</v>
      </c>
      <c r="BK206" s="218">
        <f>ROUND(I206*H206,2)</f>
        <v>0</v>
      </c>
      <c r="BL206" s="19" t="s">
        <v>128</v>
      </c>
      <c r="BM206" s="217" t="s">
        <v>294</v>
      </c>
    </row>
    <row r="207" s="2" customFormat="1">
      <c r="A207" s="40"/>
      <c r="B207" s="41"/>
      <c r="C207" s="42"/>
      <c r="D207" s="219" t="s">
        <v>130</v>
      </c>
      <c r="E207" s="42"/>
      <c r="F207" s="220" t="s">
        <v>295</v>
      </c>
      <c r="G207" s="42"/>
      <c r="H207" s="42"/>
      <c r="I207" s="221"/>
      <c r="J207" s="42"/>
      <c r="K207" s="42"/>
      <c r="L207" s="46"/>
      <c r="M207" s="222"/>
      <c r="N207" s="223"/>
      <c r="O207" s="86"/>
      <c r="P207" s="86"/>
      <c r="Q207" s="86"/>
      <c r="R207" s="86"/>
      <c r="S207" s="86"/>
      <c r="T207" s="87"/>
      <c r="U207" s="40"/>
      <c r="V207" s="40"/>
      <c r="W207" s="40"/>
      <c r="X207" s="40"/>
      <c r="Y207" s="40"/>
      <c r="Z207" s="40"/>
      <c r="AA207" s="40"/>
      <c r="AB207" s="40"/>
      <c r="AC207" s="40"/>
      <c r="AD207" s="40"/>
      <c r="AE207" s="40"/>
      <c r="AT207" s="19" t="s">
        <v>130</v>
      </c>
      <c r="AU207" s="19" t="s">
        <v>83</v>
      </c>
    </row>
    <row r="208" s="2" customFormat="1">
      <c r="A208" s="40"/>
      <c r="B208" s="41"/>
      <c r="C208" s="42"/>
      <c r="D208" s="224" t="s">
        <v>132</v>
      </c>
      <c r="E208" s="42"/>
      <c r="F208" s="225" t="s">
        <v>296</v>
      </c>
      <c r="G208" s="42"/>
      <c r="H208" s="42"/>
      <c r="I208" s="221"/>
      <c r="J208" s="42"/>
      <c r="K208" s="42"/>
      <c r="L208" s="46"/>
      <c r="M208" s="222"/>
      <c r="N208" s="223"/>
      <c r="O208" s="86"/>
      <c r="P208" s="86"/>
      <c r="Q208" s="86"/>
      <c r="R208" s="86"/>
      <c r="S208" s="86"/>
      <c r="T208" s="87"/>
      <c r="U208" s="40"/>
      <c r="V208" s="40"/>
      <c r="W208" s="40"/>
      <c r="X208" s="40"/>
      <c r="Y208" s="40"/>
      <c r="Z208" s="40"/>
      <c r="AA208" s="40"/>
      <c r="AB208" s="40"/>
      <c r="AC208" s="40"/>
      <c r="AD208" s="40"/>
      <c r="AE208" s="40"/>
      <c r="AT208" s="19" t="s">
        <v>132</v>
      </c>
      <c r="AU208" s="19" t="s">
        <v>83</v>
      </c>
    </row>
    <row r="209" s="2" customFormat="1">
      <c r="A209" s="40"/>
      <c r="B209" s="41"/>
      <c r="C209" s="42"/>
      <c r="D209" s="219" t="s">
        <v>192</v>
      </c>
      <c r="E209" s="42"/>
      <c r="F209" s="248" t="s">
        <v>297</v>
      </c>
      <c r="G209" s="42"/>
      <c r="H209" s="42"/>
      <c r="I209" s="221"/>
      <c r="J209" s="42"/>
      <c r="K209" s="42"/>
      <c r="L209" s="46"/>
      <c r="M209" s="222"/>
      <c r="N209" s="223"/>
      <c r="O209" s="86"/>
      <c r="P209" s="86"/>
      <c r="Q209" s="86"/>
      <c r="R209" s="86"/>
      <c r="S209" s="86"/>
      <c r="T209" s="87"/>
      <c r="U209" s="40"/>
      <c r="V209" s="40"/>
      <c r="W209" s="40"/>
      <c r="X209" s="40"/>
      <c r="Y209" s="40"/>
      <c r="Z209" s="40"/>
      <c r="AA209" s="40"/>
      <c r="AB209" s="40"/>
      <c r="AC209" s="40"/>
      <c r="AD209" s="40"/>
      <c r="AE209" s="40"/>
      <c r="AT209" s="19" t="s">
        <v>192</v>
      </c>
      <c r="AU209" s="19" t="s">
        <v>83</v>
      </c>
    </row>
    <row r="210" s="13" customFormat="1">
      <c r="A210" s="13"/>
      <c r="B210" s="226"/>
      <c r="C210" s="227"/>
      <c r="D210" s="219" t="s">
        <v>134</v>
      </c>
      <c r="E210" s="228" t="s">
        <v>28</v>
      </c>
      <c r="F210" s="229" t="s">
        <v>298</v>
      </c>
      <c r="G210" s="227"/>
      <c r="H210" s="230">
        <v>2.2069999999999999</v>
      </c>
      <c r="I210" s="231"/>
      <c r="J210" s="227"/>
      <c r="K210" s="227"/>
      <c r="L210" s="232"/>
      <c r="M210" s="233"/>
      <c r="N210" s="234"/>
      <c r="O210" s="234"/>
      <c r="P210" s="234"/>
      <c r="Q210" s="234"/>
      <c r="R210" s="234"/>
      <c r="S210" s="234"/>
      <c r="T210" s="235"/>
      <c r="U210" s="13"/>
      <c r="V210" s="13"/>
      <c r="W210" s="13"/>
      <c r="X210" s="13"/>
      <c r="Y210" s="13"/>
      <c r="Z210" s="13"/>
      <c r="AA210" s="13"/>
      <c r="AB210" s="13"/>
      <c r="AC210" s="13"/>
      <c r="AD210" s="13"/>
      <c r="AE210" s="13"/>
      <c r="AT210" s="236" t="s">
        <v>134</v>
      </c>
      <c r="AU210" s="236" t="s">
        <v>83</v>
      </c>
      <c r="AV210" s="13" t="s">
        <v>83</v>
      </c>
      <c r="AW210" s="13" t="s">
        <v>35</v>
      </c>
      <c r="AX210" s="13" t="s">
        <v>73</v>
      </c>
      <c r="AY210" s="236" t="s">
        <v>121</v>
      </c>
    </row>
    <row r="211" s="14" customFormat="1">
      <c r="A211" s="14"/>
      <c r="B211" s="237"/>
      <c r="C211" s="238"/>
      <c r="D211" s="219" t="s">
        <v>134</v>
      </c>
      <c r="E211" s="239" t="s">
        <v>28</v>
      </c>
      <c r="F211" s="240" t="s">
        <v>160</v>
      </c>
      <c r="G211" s="238"/>
      <c r="H211" s="241">
        <v>2.2069999999999999</v>
      </c>
      <c r="I211" s="242"/>
      <c r="J211" s="238"/>
      <c r="K211" s="238"/>
      <c r="L211" s="243"/>
      <c r="M211" s="244"/>
      <c r="N211" s="245"/>
      <c r="O211" s="245"/>
      <c r="P211" s="245"/>
      <c r="Q211" s="245"/>
      <c r="R211" s="245"/>
      <c r="S211" s="245"/>
      <c r="T211" s="246"/>
      <c r="U211" s="14"/>
      <c r="V211" s="14"/>
      <c r="W211" s="14"/>
      <c r="X211" s="14"/>
      <c r="Y211" s="14"/>
      <c r="Z211" s="14"/>
      <c r="AA211" s="14"/>
      <c r="AB211" s="14"/>
      <c r="AC211" s="14"/>
      <c r="AD211" s="14"/>
      <c r="AE211" s="14"/>
      <c r="AT211" s="247" t="s">
        <v>134</v>
      </c>
      <c r="AU211" s="247" t="s">
        <v>83</v>
      </c>
      <c r="AV211" s="14" t="s">
        <v>128</v>
      </c>
      <c r="AW211" s="14" t="s">
        <v>35</v>
      </c>
      <c r="AX211" s="14" t="s">
        <v>81</v>
      </c>
      <c r="AY211" s="247" t="s">
        <v>121</v>
      </c>
    </row>
    <row r="212" s="12" customFormat="1" ht="22.8" customHeight="1">
      <c r="A212" s="12"/>
      <c r="B212" s="190"/>
      <c r="C212" s="191"/>
      <c r="D212" s="192" t="s">
        <v>72</v>
      </c>
      <c r="E212" s="204" t="s">
        <v>161</v>
      </c>
      <c r="F212" s="204" t="s">
        <v>299</v>
      </c>
      <c r="G212" s="191"/>
      <c r="H212" s="191"/>
      <c r="I212" s="194"/>
      <c r="J212" s="205">
        <f>BK212</f>
        <v>0</v>
      </c>
      <c r="K212" s="191"/>
      <c r="L212" s="196"/>
      <c r="M212" s="197"/>
      <c r="N212" s="198"/>
      <c r="O212" s="198"/>
      <c r="P212" s="199">
        <f>SUM(P213:P290)</f>
        <v>0</v>
      </c>
      <c r="Q212" s="198"/>
      <c r="R212" s="199">
        <f>SUM(R213:R290)</f>
        <v>64.292630000000003</v>
      </c>
      <c r="S212" s="198"/>
      <c r="T212" s="200">
        <f>SUM(T213:T290)</f>
        <v>0</v>
      </c>
      <c r="U212" s="12"/>
      <c r="V212" s="12"/>
      <c r="W212" s="12"/>
      <c r="X212" s="12"/>
      <c r="Y212" s="12"/>
      <c r="Z212" s="12"/>
      <c r="AA212" s="12"/>
      <c r="AB212" s="12"/>
      <c r="AC212" s="12"/>
      <c r="AD212" s="12"/>
      <c r="AE212" s="12"/>
      <c r="AR212" s="201" t="s">
        <v>81</v>
      </c>
      <c r="AT212" s="202" t="s">
        <v>72</v>
      </c>
      <c r="AU212" s="202" t="s">
        <v>81</v>
      </c>
      <c r="AY212" s="201" t="s">
        <v>121</v>
      </c>
      <c r="BK212" s="203">
        <f>SUM(BK213:BK290)</f>
        <v>0</v>
      </c>
    </row>
    <row r="213" s="2" customFormat="1" ht="24.15" customHeight="1">
      <c r="A213" s="40"/>
      <c r="B213" s="41"/>
      <c r="C213" s="206" t="s">
        <v>300</v>
      </c>
      <c r="D213" s="206" t="s">
        <v>123</v>
      </c>
      <c r="E213" s="207" t="s">
        <v>301</v>
      </c>
      <c r="F213" s="208" t="s">
        <v>302</v>
      </c>
      <c r="G213" s="209" t="s">
        <v>249</v>
      </c>
      <c r="H213" s="210">
        <v>115.8</v>
      </c>
      <c r="I213" s="211"/>
      <c r="J213" s="212">
        <f>ROUND(I213*H213,2)</f>
        <v>0</v>
      </c>
      <c r="K213" s="208" t="s">
        <v>127</v>
      </c>
      <c r="L213" s="46"/>
      <c r="M213" s="213" t="s">
        <v>28</v>
      </c>
      <c r="N213" s="214" t="s">
        <v>44</v>
      </c>
      <c r="O213" s="86"/>
      <c r="P213" s="215">
        <f>O213*H213</f>
        <v>0</v>
      </c>
      <c r="Q213" s="215">
        <v>0</v>
      </c>
      <c r="R213" s="215">
        <f>Q213*H213</f>
        <v>0</v>
      </c>
      <c r="S213" s="215">
        <v>0</v>
      </c>
      <c r="T213" s="216">
        <f>S213*H213</f>
        <v>0</v>
      </c>
      <c r="U213" s="40"/>
      <c r="V213" s="40"/>
      <c r="W213" s="40"/>
      <c r="X213" s="40"/>
      <c r="Y213" s="40"/>
      <c r="Z213" s="40"/>
      <c r="AA213" s="40"/>
      <c r="AB213" s="40"/>
      <c r="AC213" s="40"/>
      <c r="AD213" s="40"/>
      <c r="AE213" s="40"/>
      <c r="AR213" s="217" t="s">
        <v>128</v>
      </c>
      <c r="AT213" s="217" t="s">
        <v>123</v>
      </c>
      <c r="AU213" s="217" t="s">
        <v>83</v>
      </c>
      <c r="AY213" s="19" t="s">
        <v>121</v>
      </c>
      <c r="BE213" s="218">
        <f>IF(N213="základní",J213,0)</f>
        <v>0</v>
      </c>
      <c r="BF213" s="218">
        <f>IF(N213="snížená",J213,0)</f>
        <v>0</v>
      </c>
      <c r="BG213" s="218">
        <f>IF(N213="zákl. přenesená",J213,0)</f>
        <v>0</v>
      </c>
      <c r="BH213" s="218">
        <f>IF(N213="sníž. přenesená",J213,0)</f>
        <v>0</v>
      </c>
      <c r="BI213" s="218">
        <f>IF(N213="nulová",J213,0)</f>
        <v>0</v>
      </c>
      <c r="BJ213" s="19" t="s">
        <v>81</v>
      </c>
      <c r="BK213" s="218">
        <f>ROUND(I213*H213,2)</f>
        <v>0</v>
      </c>
      <c r="BL213" s="19" t="s">
        <v>128</v>
      </c>
      <c r="BM213" s="217" t="s">
        <v>303</v>
      </c>
    </row>
    <row r="214" s="2" customFormat="1">
      <c r="A214" s="40"/>
      <c r="B214" s="41"/>
      <c r="C214" s="42"/>
      <c r="D214" s="219" t="s">
        <v>130</v>
      </c>
      <c r="E214" s="42"/>
      <c r="F214" s="220" t="s">
        <v>304</v>
      </c>
      <c r="G214" s="42"/>
      <c r="H214" s="42"/>
      <c r="I214" s="221"/>
      <c r="J214" s="42"/>
      <c r="K214" s="42"/>
      <c r="L214" s="46"/>
      <c r="M214" s="222"/>
      <c r="N214" s="223"/>
      <c r="O214" s="86"/>
      <c r="P214" s="86"/>
      <c r="Q214" s="86"/>
      <c r="R214" s="86"/>
      <c r="S214" s="86"/>
      <c r="T214" s="87"/>
      <c r="U214" s="40"/>
      <c r="V214" s="40"/>
      <c r="W214" s="40"/>
      <c r="X214" s="40"/>
      <c r="Y214" s="40"/>
      <c r="Z214" s="40"/>
      <c r="AA214" s="40"/>
      <c r="AB214" s="40"/>
      <c r="AC214" s="40"/>
      <c r="AD214" s="40"/>
      <c r="AE214" s="40"/>
      <c r="AT214" s="19" t="s">
        <v>130</v>
      </c>
      <c r="AU214" s="19" t="s">
        <v>83</v>
      </c>
    </row>
    <row r="215" s="2" customFormat="1">
      <c r="A215" s="40"/>
      <c r="B215" s="41"/>
      <c r="C215" s="42"/>
      <c r="D215" s="224" t="s">
        <v>132</v>
      </c>
      <c r="E215" s="42"/>
      <c r="F215" s="225" t="s">
        <v>305</v>
      </c>
      <c r="G215" s="42"/>
      <c r="H215" s="42"/>
      <c r="I215" s="221"/>
      <c r="J215" s="42"/>
      <c r="K215" s="42"/>
      <c r="L215" s="46"/>
      <c r="M215" s="222"/>
      <c r="N215" s="223"/>
      <c r="O215" s="86"/>
      <c r="P215" s="86"/>
      <c r="Q215" s="86"/>
      <c r="R215" s="86"/>
      <c r="S215" s="86"/>
      <c r="T215" s="87"/>
      <c r="U215" s="40"/>
      <c r="V215" s="40"/>
      <c r="W215" s="40"/>
      <c r="X215" s="40"/>
      <c r="Y215" s="40"/>
      <c r="Z215" s="40"/>
      <c r="AA215" s="40"/>
      <c r="AB215" s="40"/>
      <c r="AC215" s="40"/>
      <c r="AD215" s="40"/>
      <c r="AE215" s="40"/>
      <c r="AT215" s="19" t="s">
        <v>132</v>
      </c>
      <c r="AU215" s="19" t="s">
        <v>83</v>
      </c>
    </row>
    <row r="216" s="13" customFormat="1">
      <c r="A216" s="13"/>
      <c r="B216" s="226"/>
      <c r="C216" s="227"/>
      <c r="D216" s="219" t="s">
        <v>134</v>
      </c>
      <c r="E216" s="228" t="s">
        <v>28</v>
      </c>
      <c r="F216" s="229" t="s">
        <v>306</v>
      </c>
      <c r="G216" s="227"/>
      <c r="H216" s="230">
        <v>115.8</v>
      </c>
      <c r="I216" s="231"/>
      <c r="J216" s="227"/>
      <c r="K216" s="227"/>
      <c r="L216" s="232"/>
      <c r="M216" s="233"/>
      <c r="N216" s="234"/>
      <c r="O216" s="234"/>
      <c r="P216" s="234"/>
      <c r="Q216" s="234"/>
      <c r="R216" s="234"/>
      <c r="S216" s="234"/>
      <c r="T216" s="235"/>
      <c r="U216" s="13"/>
      <c r="V216" s="13"/>
      <c r="W216" s="13"/>
      <c r="X216" s="13"/>
      <c r="Y216" s="13"/>
      <c r="Z216" s="13"/>
      <c r="AA216" s="13"/>
      <c r="AB216" s="13"/>
      <c r="AC216" s="13"/>
      <c r="AD216" s="13"/>
      <c r="AE216" s="13"/>
      <c r="AT216" s="236" t="s">
        <v>134</v>
      </c>
      <c r="AU216" s="236" t="s">
        <v>83</v>
      </c>
      <c r="AV216" s="13" t="s">
        <v>83</v>
      </c>
      <c r="AW216" s="13" t="s">
        <v>35</v>
      </c>
      <c r="AX216" s="13" t="s">
        <v>81</v>
      </c>
      <c r="AY216" s="236" t="s">
        <v>121</v>
      </c>
    </row>
    <row r="217" s="2" customFormat="1" ht="21.75" customHeight="1">
      <c r="A217" s="40"/>
      <c r="B217" s="41"/>
      <c r="C217" s="206" t="s">
        <v>307</v>
      </c>
      <c r="D217" s="206" t="s">
        <v>123</v>
      </c>
      <c r="E217" s="207" t="s">
        <v>308</v>
      </c>
      <c r="F217" s="208" t="s">
        <v>309</v>
      </c>
      <c r="G217" s="209" t="s">
        <v>249</v>
      </c>
      <c r="H217" s="210">
        <v>195.02000000000001</v>
      </c>
      <c r="I217" s="211"/>
      <c r="J217" s="212">
        <f>ROUND(I217*H217,2)</f>
        <v>0</v>
      </c>
      <c r="K217" s="208" t="s">
        <v>127</v>
      </c>
      <c r="L217" s="46"/>
      <c r="M217" s="213" t="s">
        <v>28</v>
      </c>
      <c r="N217" s="214" t="s">
        <v>44</v>
      </c>
      <c r="O217" s="86"/>
      <c r="P217" s="215">
        <f>O217*H217</f>
        <v>0</v>
      </c>
      <c r="Q217" s="215">
        <v>0</v>
      </c>
      <c r="R217" s="215">
        <f>Q217*H217</f>
        <v>0</v>
      </c>
      <c r="S217" s="215">
        <v>0</v>
      </c>
      <c r="T217" s="216">
        <f>S217*H217</f>
        <v>0</v>
      </c>
      <c r="U217" s="40"/>
      <c r="V217" s="40"/>
      <c r="W217" s="40"/>
      <c r="X217" s="40"/>
      <c r="Y217" s="40"/>
      <c r="Z217" s="40"/>
      <c r="AA217" s="40"/>
      <c r="AB217" s="40"/>
      <c r="AC217" s="40"/>
      <c r="AD217" s="40"/>
      <c r="AE217" s="40"/>
      <c r="AR217" s="217" t="s">
        <v>128</v>
      </c>
      <c r="AT217" s="217" t="s">
        <v>123</v>
      </c>
      <c r="AU217" s="217" t="s">
        <v>83</v>
      </c>
      <c r="AY217" s="19" t="s">
        <v>121</v>
      </c>
      <c r="BE217" s="218">
        <f>IF(N217="základní",J217,0)</f>
        <v>0</v>
      </c>
      <c r="BF217" s="218">
        <f>IF(N217="snížená",J217,0)</f>
        <v>0</v>
      </c>
      <c r="BG217" s="218">
        <f>IF(N217="zákl. přenesená",J217,0)</f>
        <v>0</v>
      </c>
      <c r="BH217" s="218">
        <f>IF(N217="sníž. přenesená",J217,0)</f>
        <v>0</v>
      </c>
      <c r="BI217" s="218">
        <f>IF(N217="nulová",J217,0)</f>
        <v>0</v>
      </c>
      <c r="BJ217" s="19" t="s">
        <v>81</v>
      </c>
      <c r="BK217" s="218">
        <f>ROUND(I217*H217,2)</f>
        <v>0</v>
      </c>
      <c r="BL217" s="19" t="s">
        <v>128</v>
      </c>
      <c r="BM217" s="217" t="s">
        <v>310</v>
      </c>
    </row>
    <row r="218" s="2" customFormat="1">
      <c r="A218" s="40"/>
      <c r="B218" s="41"/>
      <c r="C218" s="42"/>
      <c r="D218" s="219" t="s">
        <v>130</v>
      </c>
      <c r="E218" s="42"/>
      <c r="F218" s="220" t="s">
        <v>311</v>
      </c>
      <c r="G218" s="42"/>
      <c r="H218" s="42"/>
      <c r="I218" s="221"/>
      <c r="J218" s="42"/>
      <c r="K218" s="42"/>
      <c r="L218" s="46"/>
      <c r="M218" s="222"/>
      <c r="N218" s="223"/>
      <c r="O218" s="86"/>
      <c r="P218" s="86"/>
      <c r="Q218" s="86"/>
      <c r="R218" s="86"/>
      <c r="S218" s="86"/>
      <c r="T218" s="87"/>
      <c r="U218" s="40"/>
      <c r="V218" s="40"/>
      <c r="W218" s="40"/>
      <c r="X218" s="40"/>
      <c r="Y218" s="40"/>
      <c r="Z218" s="40"/>
      <c r="AA218" s="40"/>
      <c r="AB218" s="40"/>
      <c r="AC218" s="40"/>
      <c r="AD218" s="40"/>
      <c r="AE218" s="40"/>
      <c r="AT218" s="19" t="s">
        <v>130</v>
      </c>
      <c r="AU218" s="19" t="s">
        <v>83</v>
      </c>
    </row>
    <row r="219" s="2" customFormat="1">
      <c r="A219" s="40"/>
      <c r="B219" s="41"/>
      <c r="C219" s="42"/>
      <c r="D219" s="224" t="s">
        <v>132</v>
      </c>
      <c r="E219" s="42"/>
      <c r="F219" s="225" t="s">
        <v>312</v>
      </c>
      <c r="G219" s="42"/>
      <c r="H219" s="42"/>
      <c r="I219" s="221"/>
      <c r="J219" s="42"/>
      <c r="K219" s="42"/>
      <c r="L219" s="46"/>
      <c r="M219" s="222"/>
      <c r="N219" s="223"/>
      <c r="O219" s="86"/>
      <c r="P219" s="86"/>
      <c r="Q219" s="86"/>
      <c r="R219" s="86"/>
      <c r="S219" s="86"/>
      <c r="T219" s="87"/>
      <c r="U219" s="40"/>
      <c r="V219" s="40"/>
      <c r="W219" s="40"/>
      <c r="X219" s="40"/>
      <c r="Y219" s="40"/>
      <c r="Z219" s="40"/>
      <c r="AA219" s="40"/>
      <c r="AB219" s="40"/>
      <c r="AC219" s="40"/>
      <c r="AD219" s="40"/>
      <c r="AE219" s="40"/>
      <c r="AT219" s="19" t="s">
        <v>132</v>
      </c>
      <c r="AU219" s="19" t="s">
        <v>83</v>
      </c>
    </row>
    <row r="220" s="13" customFormat="1">
      <c r="A220" s="13"/>
      <c r="B220" s="226"/>
      <c r="C220" s="227"/>
      <c r="D220" s="219" t="s">
        <v>134</v>
      </c>
      <c r="E220" s="228" t="s">
        <v>28</v>
      </c>
      <c r="F220" s="229" t="s">
        <v>313</v>
      </c>
      <c r="G220" s="227"/>
      <c r="H220" s="230">
        <v>195.02000000000001</v>
      </c>
      <c r="I220" s="231"/>
      <c r="J220" s="227"/>
      <c r="K220" s="227"/>
      <c r="L220" s="232"/>
      <c r="M220" s="233"/>
      <c r="N220" s="234"/>
      <c r="O220" s="234"/>
      <c r="P220" s="234"/>
      <c r="Q220" s="234"/>
      <c r="R220" s="234"/>
      <c r="S220" s="234"/>
      <c r="T220" s="235"/>
      <c r="U220" s="13"/>
      <c r="V220" s="13"/>
      <c r="W220" s="13"/>
      <c r="X220" s="13"/>
      <c r="Y220" s="13"/>
      <c r="Z220" s="13"/>
      <c r="AA220" s="13"/>
      <c r="AB220" s="13"/>
      <c r="AC220" s="13"/>
      <c r="AD220" s="13"/>
      <c r="AE220" s="13"/>
      <c r="AT220" s="236" t="s">
        <v>134</v>
      </c>
      <c r="AU220" s="236" t="s">
        <v>83</v>
      </c>
      <c r="AV220" s="13" t="s">
        <v>83</v>
      </c>
      <c r="AW220" s="13" t="s">
        <v>35</v>
      </c>
      <c r="AX220" s="13" t="s">
        <v>81</v>
      </c>
      <c r="AY220" s="236" t="s">
        <v>121</v>
      </c>
    </row>
    <row r="221" s="2" customFormat="1" ht="24.15" customHeight="1">
      <c r="A221" s="40"/>
      <c r="B221" s="41"/>
      <c r="C221" s="206" t="s">
        <v>314</v>
      </c>
      <c r="D221" s="206" t="s">
        <v>123</v>
      </c>
      <c r="E221" s="207" t="s">
        <v>315</v>
      </c>
      <c r="F221" s="208" t="s">
        <v>316</v>
      </c>
      <c r="G221" s="209" t="s">
        <v>249</v>
      </c>
      <c r="H221" s="210">
        <v>123.2</v>
      </c>
      <c r="I221" s="211"/>
      <c r="J221" s="212">
        <f>ROUND(I221*H221,2)</f>
        <v>0</v>
      </c>
      <c r="K221" s="208" t="s">
        <v>127</v>
      </c>
      <c r="L221" s="46"/>
      <c r="M221" s="213" t="s">
        <v>28</v>
      </c>
      <c r="N221" s="214" t="s">
        <v>44</v>
      </c>
      <c r="O221" s="86"/>
      <c r="P221" s="215">
        <f>O221*H221</f>
        <v>0</v>
      </c>
      <c r="Q221" s="215">
        <v>0</v>
      </c>
      <c r="R221" s="215">
        <f>Q221*H221</f>
        <v>0</v>
      </c>
      <c r="S221" s="215">
        <v>0</v>
      </c>
      <c r="T221" s="216">
        <f>S221*H221</f>
        <v>0</v>
      </c>
      <c r="U221" s="40"/>
      <c r="V221" s="40"/>
      <c r="W221" s="40"/>
      <c r="X221" s="40"/>
      <c r="Y221" s="40"/>
      <c r="Z221" s="40"/>
      <c r="AA221" s="40"/>
      <c r="AB221" s="40"/>
      <c r="AC221" s="40"/>
      <c r="AD221" s="40"/>
      <c r="AE221" s="40"/>
      <c r="AR221" s="217" t="s">
        <v>128</v>
      </c>
      <c r="AT221" s="217" t="s">
        <v>123</v>
      </c>
      <c r="AU221" s="217" t="s">
        <v>83</v>
      </c>
      <c r="AY221" s="19" t="s">
        <v>121</v>
      </c>
      <c r="BE221" s="218">
        <f>IF(N221="základní",J221,0)</f>
        <v>0</v>
      </c>
      <c r="BF221" s="218">
        <f>IF(N221="snížená",J221,0)</f>
        <v>0</v>
      </c>
      <c r="BG221" s="218">
        <f>IF(N221="zákl. přenesená",J221,0)</f>
        <v>0</v>
      </c>
      <c r="BH221" s="218">
        <f>IF(N221="sníž. přenesená",J221,0)</f>
        <v>0</v>
      </c>
      <c r="BI221" s="218">
        <f>IF(N221="nulová",J221,0)</f>
        <v>0</v>
      </c>
      <c r="BJ221" s="19" t="s">
        <v>81</v>
      </c>
      <c r="BK221" s="218">
        <f>ROUND(I221*H221,2)</f>
        <v>0</v>
      </c>
      <c r="BL221" s="19" t="s">
        <v>128</v>
      </c>
      <c r="BM221" s="217" t="s">
        <v>317</v>
      </c>
    </row>
    <row r="222" s="2" customFormat="1">
      <c r="A222" s="40"/>
      <c r="B222" s="41"/>
      <c r="C222" s="42"/>
      <c r="D222" s="219" t="s">
        <v>130</v>
      </c>
      <c r="E222" s="42"/>
      <c r="F222" s="220" t="s">
        <v>318</v>
      </c>
      <c r="G222" s="42"/>
      <c r="H222" s="42"/>
      <c r="I222" s="221"/>
      <c r="J222" s="42"/>
      <c r="K222" s="42"/>
      <c r="L222" s="46"/>
      <c r="M222" s="222"/>
      <c r="N222" s="223"/>
      <c r="O222" s="86"/>
      <c r="P222" s="86"/>
      <c r="Q222" s="86"/>
      <c r="R222" s="86"/>
      <c r="S222" s="86"/>
      <c r="T222" s="87"/>
      <c r="U222" s="40"/>
      <c r="V222" s="40"/>
      <c r="W222" s="40"/>
      <c r="X222" s="40"/>
      <c r="Y222" s="40"/>
      <c r="Z222" s="40"/>
      <c r="AA222" s="40"/>
      <c r="AB222" s="40"/>
      <c r="AC222" s="40"/>
      <c r="AD222" s="40"/>
      <c r="AE222" s="40"/>
      <c r="AT222" s="19" t="s">
        <v>130</v>
      </c>
      <c r="AU222" s="19" t="s">
        <v>83</v>
      </c>
    </row>
    <row r="223" s="2" customFormat="1">
      <c r="A223" s="40"/>
      <c r="B223" s="41"/>
      <c r="C223" s="42"/>
      <c r="D223" s="224" t="s">
        <v>132</v>
      </c>
      <c r="E223" s="42"/>
      <c r="F223" s="225" t="s">
        <v>319</v>
      </c>
      <c r="G223" s="42"/>
      <c r="H223" s="42"/>
      <c r="I223" s="221"/>
      <c r="J223" s="42"/>
      <c r="K223" s="42"/>
      <c r="L223" s="46"/>
      <c r="M223" s="222"/>
      <c r="N223" s="223"/>
      <c r="O223" s="86"/>
      <c r="P223" s="86"/>
      <c r="Q223" s="86"/>
      <c r="R223" s="86"/>
      <c r="S223" s="86"/>
      <c r="T223" s="87"/>
      <c r="U223" s="40"/>
      <c r="V223" s="40"/>
      <c r="W223" s="40"/>
      <c r="X223" s="40"/>
      <c r="Y223" s="40"/>
      <c r="Z223" s="40"/>
      <c r="AA223" s="40"/>
      <c r="AB223" s="40"/>
      <c r="AC223" s="40"/>
      <c r="AD223" s="40"/>
      <c r="AE223" s="40"/>
      <c r="AT223" s="19" t="s">
        <v>132</v>
      </c>
      <c r="AU223" s="19" t="s">
        <v>83</v>
      </c>
    </row>
    <row r="224" s="13" customFormat="1">
      <c r="A224" s="13"/>
      <c r="B224" s="226"/>
      <c r="C224" s="227"/>
      <c r="D224" s="219" t="s">
        <v>134</v>
      </c>
      <c r="E224" s="228" t="s">
        <v>28</v>
      </c>
      <c r="F224" s="229" t="s">
        <v>320</v>
      </c>
      <c r="G224" s="227"/>
      <c r="H224" s="230">
        <v>123.2</v>
      </c>
      <c r="I224" s="231"/>
      <c r="J224" s="227"/>
      <c r="K224" s="227"/>
      <c r="L224" s="232"/>
      <c r="M224" s="233"/>
      <c r="N224" s="234"/>
      <c r="O224" s="234"/>
      <c r="P224" s="234"/>
      <c r="Q224" s="234"/>
      <c r="R224" s="234"/>
      <c r="S224" s="234"/>
      <c r="T224" s="235"/>
      <c r="U224" s="13"/>
      <c r="V224" s="13"/>
      <c r="W224" s="13"/>
      <c r="X224" s="13"/>
      <c r="Y224" s="13"/>
      <c r="Z224" s="13"/>
      <c r="AA224" s="13"/>
      <c r="AB224" s="13"/>
      <c r="AC224" s="13"/>
      <c r="AD224" s="13"/>
      <c r="AE224" s="13"/>
      <c r="AT224" s="236" t="s">
        <v>134</v>
      </c>
      <c r="AU224" s="236" t="s">
        <v>83</v>
      </c>
      <c r="AV224" s="13" t="s">
        <v>83</v>
      </c>
      <c r="AW224" s="13" t="s">
        <v>35</v>
      </c>
      <c r="AX224" s="13" t="s">
        <v>81</v>
      </c>
      <c r="AY224" s="236" t="s">
        <v>121</v>
      </c>
    </row>
    <row r="225" s="2" customFormat="1" ht="21.75" customHeight="1">
      <c r="A225" s="40"/>
      <c r="B225" s="41"/>
      <c r="C225" s="206" t="s">
        <v>321</v>
      </c>
      <c r="D225" s="206" t="s">
        <v>123</v>
      </c>
      <c r="E225" s="207" t="s">
        <v>322</v>
      </c>
      <c r="F225" s="208" t="s">
        <v>323</v>
      </c>
      <c r="G225" s="209" t="s">
        <v>249</v>
      </c>
      <c r="H225" s="210">
        <v>78.200000000000003</v>
      </c>
      <c r="I225" s="211"/>
      <c r="J225" s="212">
        <f>ROUND(I225*H225,2)</f>
        <v>0</v>
      </c>
      <c r="K225" s="208" t="s">
        <v>127</v>
      </c>
      <c r="L225" s="46"/>
      <c r="M225" s="213" t="s">
        <v>28</v>
      </c>
      <c r="N225" s="214" t="s">
        <v>44</v>
      </c>
      <c r="O225" s="86"/>
      <c r="P225" s="215">
        <f>O225*H225</f>
        <v>0</v>
      </c>
      <c r="Q225" s="215">
        <v>0</v>
      </c>
      <c r="R225" s="215">
        <f>Q225*H225</f>
        <v>0</v>
      </c>
      <c r="S225" s="215">
        <v>0</v>
      </c>
      <c r="T225" s="216">
        <f>S225*H225</f>
        <v>0</v>
      </c>
      <c r="U225" s="40"/>
      <c r="V225" s="40"/>
      <c r="W225" s="40"/>
      <c r="X225" s="40"/>
      <c r="Y225" s="40"/>
      <c r="Z225" s="40"/>
      <c r="AA225" s="40"/>
      <c r="AB225" s="40"/>
      <c r="AC225" s="40"/>
      <c r="AD225" s="40"/>
      <c r="AE225" s="40"/>
      <c r="AR225" s="217" t="s">
        <v>128</v>
      </c>
      <c r="AT225" s="217" t="s">
        <v>123</v>
      </c>
      <c r="AU225" s="217" t="s">
        <v>83</v>
      </c>
      <c r="AY225" s="19" t="s">
        <v>121</v>
      </c>
      <c r="BE225" s="218">
        <f>IF(N225="základní",J225,0)</f>
        <v>0</v>
      </c>
      <c r="BF225" s="218">
        <f>IF(N225="snížená",J225,0)</f>
        <v>0</v>
      </c>
      <c r="BG225" s="218">
        <f>IF(N225="zákl. přenesená",J225,0)</f>
        <v>0</v>
      </c>
      <c r="BH225" s="218">
        <f>IF(N225="sníž. přenesená",J225,0)</f>
        <v>0</v>
      </c>
      <c r="BI225" s="218">
        <f>IF(N225="nulová",J225,0)</f>
        <v>0</v>
      </c>
      <c r="BJ225" s="19" t="s">
        <v>81</v>
      </c>
      <c r="BK225" s="218">
        <f>ROUND(I225*H225,2)</f>
        <v>0</v>
      </c>
      <c r="BL225" s="19" t="s">
        <v>128</v>
      </c>
      <c r="BM225" s="217" t="s">
        <v>324</v>
      </c>
    </row>
    <row r="226" s="2" customFormat="1">
      <c r="A226" s="40"/>
      <c r="B226" s="41"/>
      <c r="C226" s="42"/>
      <c r="D226" s="219" t="s">
        <v>130</v>
      </c>
      <c r="E226" s="42"/>
      <c r="F226" s="220" t="s">
        <v>325</v>
      </c>
      <c r="G226" s="42"/>
      <c r="H226" s="42"/>
      <c r="I226" s="221"/>
      <c r="J226" s="42"/>
      <c r="K226" s="42"/>
      <c r="L226" s="46"/>
      <c r="M226" s="222"/>
      <c r="N226" s="223"/>
      <c r="O226" s="86"/>
      <c r="P226" s="86"/>
      <c r="Q226" s="86"/>
      <c r="R226" s="86"/>
      <c r="S226" s="86"/>
      <c r="T226" s="87"/>
      <c r="U226" s="40"/>
      <c r="V226" s="40"/>
      <c r="W226" s="40"/>
      <c r="X226" s="40"/>
      <c r="Y226" s="40"/>
      <c r="Z226" s="40"/>
      <c r="AA226" s="40"/>
      <c r="AB226" s="40"/>
      <c r="AC226" s="40"/>
      <c r="AD226" s="40"/>
      <c r="AE226" s="40"/>
      <c r="AT226" s="19" t="s">
        <v>130</v>
      </c>
      <c r="AU226" s="19" t="s">
        <v>83</v>
      </c>
    </row>
    <row r="227" s="2" customFormat="1">
      <c r="A227" s="40"/>
      <c r="B227" s="41"/>
      <c r="C227" s="42"/>
      <c r="D227" s="224" t="s">
        <v>132</v>
      </c>
      <c r="E227" s="42"/>
      <c r="F227" s="225" t="s">
        <v>326</v>
      </c>
      <c r="G227" s="42"/>
      <c r="H227" s="42"/>
      <c r="I227" s="221"/>
      <c r="J227" s="42"/>
      <c r="K227" s="42"/>
      <c r="L227" s="46"/>
      <c r="M227" s="222"/>
      <c r="N227" s="223"/>
      <c r="O227" s="86"/>
      <c r="P227" s="86"/>
      <c r="Q227" s="86"/>
      <c r="R227" s="86"/>
      <c r="S227" s="86"/>
      <c r="T227" s="87"/>
      <c r="U227" s="40"/>
      <c r="V227" s="40"/>
      <c r="W227" s="40"/>
      <c r="X227" s="40"/>
      <c r="Y227" s="40"/>
      <c r="Z227" s="40"/>
      <c r="AA227" s="40"/>
      <c r="AB227" s="40"/>
      <c r="AC227" s="40"/>
      <c r="AD227" s="40"/>
      <c r="AE227" s="40"/>
      <c r="AT227" s="19" t="s">
        <v>132</v>
      </c>
      <c r="AU227" s="19" t="s">
        <v>83</v>
      </c>
    </row>
    <row r="228" s="13" customFormat="1">
      <c r="A228" s="13"/>
      <c r="B228" s="226"/>
      <c r="C228" s="227"/>
      <c r="D228" s="219" t="s">
        <v>134</v>
      </c>
      <c r="E228" s="228" t="s">
        <v>28</v>
      </c>
      <c r="F228" s="229" t="s">
        <v>327</v>
      </c>
      <c r="G228" s="227"/>
      <c r="H228" s="230">
        <v>78.200000000000003</v>
      </c>
      <c r="I228" s="231"/>
      <c r="J228" s="227"/>
      <c r="K228" s="227"/>
      <c r="L228" s="232"/>
      <c r="M228" s="233"/>
      <c r="N228" s="234"/>
      <c r="O228" s="234"/>
      <c r="P228" s="234"/>
      <c r="Q228" s="234"/>
      <c r="R228" s="234"/>
      <c r="S228" s="234"/>
      <c r="T228" s="235"/>
      <c r="U228" s="13"/>
      <c r="V228" s="13"/>
      <c r="W228" s="13"/>
      <c r="X228" s="13"/>
      <c r="Y228" s="13"/>
      <c r="Z228" s="13"/>
      <c r="AA228" s="13"/>
      <c r="AB228" s="13"/>
      <c r="AC228" s="13"/>
      <c r="AD228" s="13"/>
      <c r="AE228" s="13"/>
      <c r="AT228" s="236" t="s">
        <v>134</v>
      </c>
      <c r="AU228" s="236" t="s">
        <v>83</v>
      </c>
      <c r="AV228" s="13" t="s">
        <v>83</v>
      </c>
      <c r="AW228" s="13" t="s">
        <v>35</v>
      </c>
      <c r="AX228" s="13" t="s">
        <v>81</v>
      </c>
      <c r="AY228" s="236" t="s">
        <v>121</v>
      </c>
    </row>
    <row r="229" s="2" customFormat="1" ht="33" customHeight="1">
      <c r="A229" s="40"/>
      <c r="B229" s="41"/>
      <c r="C229" s="206" t="s">
        <v>328</v>
      </c>
      <c r="D229" s="206" t="s">
        <v>123</v>
      </c>
      <c r="E229" s="207" t="s">
        <v>329</v>
      </c>
      <c r="F229" s="208" t="s">
        <v>330</v>
      </c>
      <c r="G229" s="209" t="s">
        <v>249</v>
      </c>
      <c r="H229" s="210">
        <v>115.8</v>
      </c>
      <c r="I229" s="211"/>
      <c r="J229" s="212">
        <f>ROUND(I229*H229,2)</f>
        <v>0</v>
      </c>
      <c r="K229" s="208" t="s">
        <v>127</v>
      </c>
      <c r="L229" s="46"/>
      <c r="M229" s="213" t="s">
        <v>28</v>
      </c>
      <c r="N229" s="214" t="s">
        <v>44</v>
      </c>
      <c r="O229" s="86"/>
      <c r="P229" s="215">
        <f>O229*H229</f>
        <v>0</v>
      </c>
      <c r="Q229" s="215">
        <v>0</v>
      </c>
      <c r="R229" s="215">
        <f>Q229*H229</f>
        <v>0</v>
      </c>
      <c r="S229" s="215">
        <v>0</v>
      </c>
      <c r="T229" s="216">
        <f>S229*H229</f>
        <v>0</v>
      </c>
      <c r="U229" s="40"/>
      <c r="V229" s="40"/>
      <c r="W229" s="40"/>
      <c r="X229" s="40"/>
      <c r="Y229" s="40"/>
      <c r="Z229" s="40"/>
      <c r="AA229" s="40"/>
      <c r="AB229" s="40"/>
      <c r="AC229" s="40"/>
      <c r="AD229" s="40"/>
      <c r="AE229" s="40"/>
      <c r="AR229" s="217" t="s">
        <v>128</v>
      </c>
      <c r="AT229" s="217" t="s">
        <v>123</v>
      </c>
      <c r="AU229" s="217" t="s">
        <v>83</v>
      </c>
      <c r="AY229" s="19" t="s">
        <v>121</v>
      </c>
      <c r="BE229" s="218">
        <f>IF(N229="základní",J229,0)</f>
        <v>0</v>
      </c>
      <c r="BF229" s="218">
        <f>IF(N229="snížená",J229,0)</f>
        <v>0</v>
      </c>
      <c r="BG229" s="218">
        <f>IF(N229="zákl. přenesená",J229,0)</f>
        <v>0</v>
      </c>
      <c r="BH229" s="218">
        <f>IF(N229="sníž. přenesená",J229,0)</f>
        <v>0</v>
      </c>
      <c r="BI229" s="218">
        <f>IF(N229="nulová",J229,0)</f>
        <v>0</v>
      </c>
      <c r="BJ229" s="19" t="s">
        <v>81</v>
      </c>
      <c r="BK229" s="218">
        <f>ROUND(I229*H229,2)</f>
        <v>0</v>
      </c>
      <c r="BL229" s="19" t="s">
        <v>128</v>
      </c>
      <c r="BM229" s="217" t="s">
        <v>331</v>
      </c>
    </row>
    <row r="230" s="2" customFormat="1">
      <c r="A230" s="40"/>
      <c r="B230" s="41"/>
      <c r="C230" s="42"/>
      <c r="D230" s="219" t="s">
        <v>130</v>
      </c>
      <c r="E230" s="42"/>
      <c r="F230" s="220" t="s">
        <v>332</v>
      </c>
      <c r="G230" s="42"/>
      <c r="H230" s="42"/>
      <c r="I230" s="221"/>
      <c r="J230" s="42"/>
      <c r="K230" s="42"/>
      <c r="L230" s="46"/>
      <c r="M230" s="222"/>
      <c r="N230" s="223"/>
      <c r="O230" s="86"/>
      <c r="P230" s="86"/>
      <c r="Q230" s="86"/>
      <c r="R230" s="86"/>
      <c r="S230" s="86"/>
      <c r="T230" s="87"/>
      <c r="U230" s="40"/>
      <c r="V230" s="40"/>
      <c r="W230" s="40"/>
      <c r="X230" s="40"/>
      <c r="Y230" s="40"/>
      <c r="Z230" s="40"/>
      <c r="AA230" s="40"/>
      <c r="AB230" s="40"/>
      <c r="AC230" s="40"/>
      <c r="AD230" s="40"/>
      <c r="AE230" s="40"/>
      <c r="AT230" s="19" t="s">
        <v>130</v>
      </c>
      <c r="AU230" s="19" t="s">
        <v>83</v>
      </c>
    </row>
    <row r="231" s="2" customFormat="1">
      <c r="A231" s="40"/>
      <c r="B231" s="41"/>
      <c r="C231" s="42"/>
      <c r="D231" s="224" t="s">
        <v>132</v>
      </c>
      <c r="E231" s="42"/>
      <c r="F231" s="225" t="s">
        <v>333</v>
      </c>
      <c r="G231" s="42"/>
      <c r="H231" s="42"/>
      <c r="I231" s="221"/>
      <c r="J231" s="42"/>
      <c r="K231" s="42"/>
      <c r="L231" s="46"/>
      <c r="M231" s="222"/>
      <c r="N231" s="223"/>
      <c r="O231" s="86"/>
      <c r="P231" s="86"/>
      <c r="Q231" s="86"/>
      <c r="R231" s="86"/>
      <c r="S231" s="86"/>
      <c r="T231" s="87"/>
      <c r="U231" s="40"/>
      <c r="V231" s="40"/>
      <c r="W231" s="40"/>
      <c r="X231" s="40"/>
      <c r="Y231" s="40"/>
      <c r="Z231" s="40"/>
      <c r="AA231" s="40"/>
      <c r="AB231" s="40"/>
      <c r="AC231" s="40"/>
      <c r="AD231" s="40"/>
      <c r="AE231" s="40"/>
      <c r="AT231" s="19" t="s">
        <v>132</v>
      </c>
      <c r="AU231" s="19" t="s">
        <v>83</v>
      </c>
    </row>
    <row r="232" s="13" customFormat="1">
      <c r="A232" s="13"/>
      <c r="B232" s="226"/>
      <c r="C232" s="227"/>
      <c r="D232" s="219" t="s">
        <v>134</v>
      </c>
      <c r="E232" s="228" t="s">
        <v>28</v>
      </c>
      <c r="F232" s="229" t="s">
        <v>306</v>
      </c>
      <c r="G232" s="227"/>
      <c r="H232" s="230">
        <v>115.8</v>
      </c>
      <c r="I232" s="231"/>
      <c r="J232" s="227"/>
      <c r="K232" s="227"/>
      <c r="L232" s="232"/>
      <c r="M232" s="233"/>
      <c r="N232" s="234"/>
      <c r="O232" s="234"/>
      <c r="P232" s="234"/>
      <c r="Q232" s="234"/>
      <c r="R232" s="234"/>
      <c r="S232" s="234"/>
      <c r="T232" s="235"/>
      <c r="U232" s="13"/>
      <c r="V232" s="13"/>
      <c r="W232" s="13"/>
      <c r="X232" s="13"/>
      <c r="Y232" s="13"/>
      <c r="Z232" s="13"/>
      <c r="AA232" s="13"/>
      <c r="AB232" s="13"/>
      <c r="AC232" s="13"/>
      <c r="AD232" s="13"/>
      <c r="AE232" s="13"/>
      <c r="AT232" s="236" t="s">
        <v>134</v>
      </c>
      <c r="AU232" s="236" t="s">
        <v>83</v>
      </c>
      <c r="AV232" s="13" t="s">
        <v>83</v>
      </c>
      <c r="AW232" s="13" t="s">
        <v>35</v>
      </c>
      <c r="AX232" s="13" t="s">
        <v>81</v>
      </c>
      <c r="AY232" s="236" t="s">
        <v>121</v>
      </c>
    </row>
    <row r="233" s="2" customFormat="1" ht="24.15" customHeight="1">
      <c r="A233" s="40"/>
      <c r="B233" s="41"/>
      <c r="C233" s="206" t="s">
        <v>334</v>
      </c>
      <c r="D233" s="206" t="s">
        <v>123</v>
      </c>
      <c r="E233" s="207" t="s">
        <v>335</v>
      </c>
      <c r="F233" s="208" t="s">
        <v>336</v>
      </c>
      <c r="G233" s="209" t="s">
        <v>249</v>
      </c>
      <c r="H233" s="210">
        <v>115.8</v>
      </c>
      <c r="I233" s="211"/>
      <c r="J233" s="212">
        <f>ROUND(I233*H233,2)</f>
        <v>0</v>
      </c>
      <c r="K233" s="208" t="s">
        <v>127</v>
      </c>
      <c r="L233" s="46"/>
      <c r="M233" s="213" t="s">
        <v>28</v>
      </c>
      <c r="N233" s="214" t="s">
        <v>44</v>
      </c>
      <c r="O233" s="86"/>
      <c r="P233" s="215">
        <f>O233*H233</f>
        <v>0</v>
      </c>
      <c r="Q233" s="215">
        <v>0</v>
      </c>
      <c r="R233" s="215">
        <f>Q233*H233</f>
        <v>0</v>
      </c>
      <c r="S233" s="215">
        <v>0</v>
      </c>
      <c r="T233" s="216">
        <f>S233*H233</f>
        <v>0</v>
      </c>
      <c r="U233" s="40"/>
      <c r="V233" s="40"/>
      <c r="W233" s="40"/>
      <c r="X233" s="40"/>
      <c r="Y233" s="40"/>
      <c r="Z233" s="40"/>
      <c r="AA233" s="40"/>
      <c r="AB233" s="40"/>
      <c r="AC233" s="40"/>
      <c r="AD233" s="40"/>
      <c r="AE233" s="40"/>
      <c r="AR233" s="217" t="s">
        <v>128</v>
      </c>
      <c r="AT233" s="217" t="s">
        <v>123</v>
      </c>
      <c r="AU233" s="217" t="s">
        <v>83</v>
      </c>
      <c r="AY233" s="19" t="s">
        <v>121</v>
      </c>
      <c r="BE233" s="218">
        <f>IF(N233="základní",J233,0)</f>
        <v>0</v>
      </c>
      <c r="BF233" s="218">
        <f>IF(N233="snížená",J233,0)</f>
        <v>0</v>
      </c>
      <c r="BG233" s="218">
        <f>IF(N233="zákl. přenesená",J233,0)</f>
        <v>0</v>
      </c>
      <c r="BH233" s="218">
        <f>IF(N233="sníž. přenesená",J233,0)</f>
        <v>0</v>
      </c>
      <c r="BI233" s="218">
        <f>IF(N233="nulová",J233,0)</f>
        <v>0</v>
      </c>
      <c r="BJ233" s="19" t="s">
        <v>81</v>
      </c>
      <c r="BK233" s="218">
        <f>ROUND(I233*H233,2)</f>
        <v>0</v>
      </c>
      <c r="BL233" s="19" t="s">
        <v>128</v>
      </c>
      <c r="BM233" s="217" t="s">
        <v>337</v>
      </c>
    </row>
    <row r="234" s="2" customFormat="1">
      <c r="A234" s="40"/>
      <c r="B234" s="41"/>
      <c r="C234" s="42"/>
      <c r="D234" s="219" t="s">
        <v>130</v>
      </c>
      <c r="E234" s="42"/>
      <c r="F234" s="220" t="s">
        <v>338</v>
      </c>
      <c r="G234" s="42"/>
      <c r="H234" s="42"/>
      <c r="I234" s="221"/>
      <c r="J234" s="42"/>
      <c r="K234" s="42"/>
      <c r="L234" s="46"/>
      <c r="M234" s="222"/>
      <c r="N234" s="223"/>
      <c r="O234" s="86"/>
      <c r="P234" s="86"/>
      <c r="Q234" s="86"/>
      <c r="R234" s="86"/>
      <c r="S234" s="86"/>
      <c r="T234" s="87"/>
      <c r="U234" s="40"/>
      <c r="V234" s="40"/>
      <c r="W234" s="40"/>
      <c r="X234" s="40"/>
      <c r="Y234" s="40"/>
      <c r="Z234" s="40"/>
      <c r="AA234" s="40"/>
      <c r="AB234" s="40"/>
      <c r="AC234" s="40"/>
      <c r="AD234" s="40"/>
      <c r="AE234" s="40"/>
      <c r="AT234" s="19" t="s">
        <v>130</v>
      </c>
      <c r="AU234" s="19" t="s">
        <v>83</v>
      </c>
    </row>
    <row r="235" s="2" customFormat="1">
      <c r="A235" s="40"/>
      <c r="B235" s="41"/>
      <c r="C235" s="42"/>
      <c r="D235" s="224" t="s">
        <v>132</v>
      </c>
      <c r="E235" s="42"/>
      <c r="F235" s="225" t="s">
        <v>339</v>
      </c>
      <c r="G235" s="42"/>
      <c r="H235" s="42"/>
      <c r="I235" s="221"/>
      <c r="J235" s="42"/>
      <c r="K235" s="42"/>
      <c r="L235" s="46"/>
      <c r="M235" s="222"/>
      <c r="N235" s="223"/>
      <c r="O235" s="86"/>
      <c r="P235" s="86"/>
      <c r="Q235" s="86"/>
      <c r="R235" s="86"/>
      <c r="S235" s="86"/>
      <c r="T235" s="87"/>
      <c r="U235" s="40"/>
      <c r="V235" s="40"/>
      <c r="W235" s="40"/>
      <c r="X235" s="40"/>
      <c r="Y235" s="40"/>
      <c r="Z235" s="40"/>
      <c r="AA235" s="40"/>
      <c r="AB235" s="40"/>
      <c r="AC235" s="40"/>
      <c r="AD235" s="40"/>
      <c r="AE235" s="40"/>
      <c r="AT235" s="19" t="s">
        <v>132</v>
      </c>
      <c r="AU235" s="19" t="s">
        <v>83</v>
      </c>
    </row>
    <row r="236" s="13" customFormat="1">
      <c r="A236" s="13"/>
      <c r="B236" s="226"/>
      <c r="C236" s="227"/>
      <c r="D236" s="219" t="s">
        <v>134</v>
      </c>
      <c r="E236" s="228" t="s">
        <v>28</v>
      </c>
      <c r="F236" s="229" t="s">
        <v>306</v>
      </c>
      <c r="G236" s="227"/>
      <c r="H236" s="230">
        <v>115.8</v>
      </c>
      <c r="I236" s="231"/>
      <c r="J236" s="227"/>
      <c r="K236" s="227"/>
      <c r="L236" s="232"/>
      <c r="M236" s="233"/>
      <c r="N236" s="234"/>
      <c r="O236" s="234"/>
      <c r="P236" s="234"/>
      <c r="Q236" s="234"/>
      <c r="R236" s="234"/>
      <c r="S236" s="234"/>
      <c r="T236" s="235"/>
      <c r="U236" s="13"/>
      <c r="V236" s="13"/>
      <c r="W236" s="13"/>
      <c r="X236" s="13"/>
      <c r="Y236" s="13"/>
      <c r="Z236" s="13"/>
      <c r="AA236" s="13"/>
      <c r="AB236" s="13"/>
      <c r="AC236" s="13"/>
      <c r="AD236" s="13"/>
      <c r="AE236" s="13"/>
      <c r="AT236" s="236" t="s">
        <v>134</v>
      </c>
      <c r="AU236" s="236" t="s">
        <v>83</v>
      </c>
      <c r="AV236" s="13" t="s">
        <v>83</v>
      </c>
      <c r="AW236" s="13" t="s">
        <v>35</v>
      </c>
      <c r="AX236" s="13" t="s">
        <v>81</v>
      </c>
      <c r="AY236" s="236" t="s">
        <v>121</v>
      </c>
    </row>
    <row r="237" s="2" customFormat="1" ht="21.75" customHeight="1">
      <c r="A237" s="40"/>
      <c r="B237" s="41"/>
      <c r="C237" s="206" t="s">
        <v>340</v>
      </c>
      <c r="D237" s="206" t="s">
        <v>123</v>
      </c>
      <c r="E237" s="207" t="s">
        <v>341</v>
      </c>
      <c r="F237" s="208" t="s">
        <v>342</v>
      </c>
      <c r="G237" s="209" t="s">
        <v>249</v>
      </c>
      <c r="H237" s="210">
        <v>115.8</v>
      </c>
      <c r="I237" s="211"/>
      <c r="J237" s="212">
        <f>ROUND(I237*H237,2)</f>
        <v>0</v>
      </c>
      <c r="K237" s="208" t="s">
        <v>127</v>
      </c>
      <c r="L237" s="46"/>
      <c r="M237" s="213" t="s">
        <v>28</v>
      </c>
      <c r="N237" s="214" t="s">
        <v>44</v>
      </c>
      <c r="O237" s="86"/>
      <c r="P237" s="215">
        <f>O237*H237</f>
        <v>0</v>
      </c>
      <c r="Q237" s="215">
        <v>0</v>
      </c>
      <c r="R237" s="215">
        <f>Q237*H237</f>
        <v>0</v>
      </c>
      <c r="S237" s="215">
        <v>0</v>
      </c>
      <c r="T237" s="216">
        <f>S237*H237</f>
        <v>0</v>
      </c>
      <c r="U237" s="40"/>
      <c r="V237" s="40"/>
      <c r="W237" s="40"/>
      <c r="X237" s="40"/>
      <c r="Y237" s="40"/>
      <c r="Z237" s="40"/>
      <c r="AA237" s="40"/>
      <c r="AB237" s="40"/>
      <c r="AC237" s="40"/>
      <c r="AD237" s="40"/>
      <c r="AE237" s="40"/>
      <c r="AR237" s="217" t="s">
        <v>128</v>
      </c>
      <c r="AT237" s="217" t="s">
        <v>123</v>
      </c>
      <c r="AU237" s="217" t="s">
        <v>83</v>
      </c>
      <c r="AY237" s="19" t="s">
        <v>121</v>
      </c>
      <c r="BE237" s="218">
        <f>IF(N237="základní",J237,0)</f>
        <v>0</v>
      </c>
      <c r="BF237" s="218">
        <f>IF(N237="snížená",J237,0)</f>
        <v>0</v>
      </c>
      <c r="BG237" s="218">
        <f>IF(N237="zákl. přenesená",J237,0)</f>
        <v>0</v>
      </c>
      <c r="BH237" s="218">
        <f>IF(N237="sníž. přenesená",J237,0)</f>
        <v>0</v>
      </c>
      <c r="BI237" s="218">
        <f>IF(N237="nulová",J237,0)</f>
        <v>0</v>
      </c>
      <c r="BJ237" s="19" t="s">
        <v>81</v>
      </c>
      <c r="BK237" s="218">
        <f>ROUND(I237*H237,2)</f>
        <v>0</v>
      </c>
      <c r="BL237" s="19" t="s">
        <v>128</v>
      </c>
      <c r="BM237" s="217" t="s">
        <v>343</v>
      </c>
    </row>
    <row r="238" s="2" customFormat="1">
      <c r="A238" s="40"/>
      <c r="B238" s="41"/>
      <c r="C238" s="42"/>
      <c r="D238" s="219" t="s">
        <v>130</v>
      </c>
      <c r="E238" s="42"/>
      <c r="F238" s="220" t="s">
        <v>344</v>
      </c>
      <c r="G238" s="42"/>
      <c r="H238" s="42"/>
      <c r="I238" s="221"/>
      <c r="J238" s="42"/>
      <c r="K238" s="42"/>
      <c r="L238" s="46"/>
      <c r="M238" s="222"/>
      <c r="N238" s="223"/>
      <c r="O238" s="86"/>
      <c r="P238" s="86"/>
      <c r="Q238" s="86"/>
      <c r="R238" s="86"/>
      <c r="S238" s="86"/>
      <c r="T238" s="87"/>
      <c r="U238" s="40"/>
      <c r="V238" s="40"/>
      <c r="W238" s="40"/>
      <c r="X238" s="40"/>
      <c r="Y238" s="40"/>
      <c r="Z238" s="40"/>
      <c r="AA238" s="40"/>
      <c r="AB238" s="40"/>
      <c r="AC238" s="40"/>
      <c r="AD238" s="40"/>
      <c r="AE238" s="40"/>
      <c r="AT238" s="19" t="s">
        <v>130</v>
      </c>
      <c r="AU238" s="19" t="s">
        <v>83</v>
      </c>
    </row>
    <row r="239" s="2" customFormat="1">
      <c r="A239" s="40"/>
      <c r="B239" s="41"/>
      <c r="C239" s="42"/>
      <c r="D239" s="224" t="s">
        <v>132</v>
      </c>
      <c r="E239" s="42"/>
      <c r="F239" s="225" t="s">
        <v>345</v>
      </c>
      <c r="G239" s="42"/>
      <c r="H239" s="42"/>
      <c r="I239" s="221"/>
      <c r="J239" s="42"/>
      <c r="K239" s="42"/>
      <c r="L239" s="46"/>
      <c r="M239" s="222"/>
      <c r="N239" s="223"/>
      <c r="O239" s="86"/>
      <c r="P239" s="86"/>
      <c r="Q239" s="86"/>
      <c r="R239" s="86"/>
      <c r="S239" s="86"/>
      <c r="T239" s="87"/>
      <c r="U239" s="40"/>
      <c r="V239" s="40"/>
      <c r="W239" s="40"/>
      <c r="X239" s="40"/>
      <c r="Y239" s="40"/>
      <c r="Z239" s="40"/>
      <c r="AA239" s="40"/>
      <c r="AB239" s="40"/>
      <c r="AC239" s="40"/>
      <c r="AD239" s="40"/>
      <c r="AE239" s="40"/>
      <c r="AT239" s="19" t="s">
        <v>132</v>
      </c>
      <c r="AU239" s="19" t="s">
        <v>83</v>
      </c>
    </row>
    <row r="240" s="13" customFormat="1">
      <c r="A240" s="13"/>
      <c r="B240" s="226"/>
      <c r="C240" s="227"/>
      <c r="D240" s="219" t="s">
        <v>134</v>
      </c>
      <c r="E240" s="228" t="s">
        <v>28</v>
      </c>
      <c r="F240" s="229" t="s">
        <v>306</v>
      </c>
      <c r="G240" s="227"/>
      <c r="H240" s="230">
        <v>115.8</v>
      </c>
      <c r="I240" s="231"/>
      <c r="J240" s="227"/>
      <c r="K240" s="227"/>
      <c r="L240" s="232"/>
      <c r="M240" s="233"/>
      <c r="N240" s="234"/>
      <c r="O240" s="234"/>
      <c r="P240" s="234"/>
      <c r="Q240" s="234"/>
      <c r="R240" s="234"/>
      <c r="S240" s="234"/>
      <c r="T240" s="235"/>
      <c r="U240" s="13"/>
      <c r="V240" s="13"/>
      <c r="W240" s="13"/>
      <c r="X240" s="13"/>
      <c r="Y240" s="13"/>
      <c r="Z240" s="13"/>
      <c r="AA240" s="13"/>
      <c r="AB240" s="13"/>
      <c r="AC240" s="13"/>
      <c r="AD240" s="13"/>
      <c r="AE240" s="13"/>
      <c r="AT240" s="236" t="s">
        <v>134</v>
      </c>
      <c r="AU240" s="236" t="s">
        <v>83</v>
      </c>
      <c r="AV240" s="13" t="s">
        <v>83</v>
      </c>
      <c r="AW240" s="13" t="s">
        <v>35</v>
      </c>
      <c r="AX240" s="13" t="s">
        <v>81</v>
      </c>
      <c r="AY240" s="236" t="s">
        <v>121</v>
      </c>
    </row>
    <row r="241" s="2" customFormat="1" ht="33" customHeight="1">
      <c r="A241" s="40"/>
      <c r="B241" s="41"/>
      <c r="C241" s="206" t="s">
        <v>346</v>
      </c>
      <c r="D241" s="206" t="s">
        <v>123</v>
      </c>
      <c r="E241" s="207" t="s">
        <v>347</v>
      </c>
      <c r="F241" s="208" t="s">
        <v>348</v>
      </c>
      <c r="G241" s="209" t="s">
        <v>249</v>
      </c>
      <c r="H241" s="210">
        <v>115.8</v>
      </c>
      <c r="I241" s="211"/>
      <c r="J241" s="212">
        <f>ROUND(I241*H241,2)</f>
        <v>0</v>
      </c>
      <c r="K241" s="208" t="s">
        <v>127</v>
      </c>
      <c r="L241" s="46"/>
      <c r="M241" s="213" t="s">
        <v>28</v>
      </c>
      <c r="N241" s="214" t="s">
        <v>44</v>
      </c>
      <c r="O241" s="86"/>
      <c r="P241" s="215">
        <f>O241*H241</f>
        <v>0</v>
      </c>
      <c r="Q241" s="215">
        <v>0</v>
      </c>
      <c r="R241" s="215">
        <f>Q241*H241</f>
        <v>0</v>
      </c>
      <c r="S241" s="215">
        <v>0</v>
      </c>
      <c r="T241" s="216">
        <f>S241*H241</f>
        <v>0</v>
      </c>
      <c r="U241" s="40"/>
      <c r="V241" s="40"/>
      <c r="W241" s="40"/>
      <c r="X241" s="40"/>
      <c r="Y241" s="40"/>
      <c r="Z241" s="40"/>
      <c r="AA241" s="40"/>
      <c r="AB241" s="40"/>
      <c r="AC241" s="40"/>
      <c r="AD241" s="40"/>
      <c r="AE241" s="40"/>
      <c r="AR241" s="217" t="s">
        <v>128</v>
      </c>
      <c r="AT241" s="217" t="s">
        <v>123</v>
      </c>
      <c r="AU241" s="217" t="s">
        <v>83</v>
      </c>
      <c r="AY241" s="19" t="s">
        <v>121</v>
      </c>
      <c r="BE241" s="218">
        <f>IF(N241="základní",J241,0)</f>
        <v>0</v>
      </c>
      <c r="BF241" s="218">
        <f>IF(N241="snížená",J241,0)</f>
        <v>0</v>
      </c>
      <c r="BG241" s="218">
        <f>IF(N241="zákl. přenesená",J241,0)</f>
        <v>0</v>
      </c>
      <c r="BH241" s="218">
        <f>IF(N241="sníž. přenesená",J241,0)</f>
        <v>0</v>
      </c>
      <c r="BI241" s="218">
        <f>IF(N241="nulová",J241,0)</f>
        <v>0</v>
      </c>
      <c r="BJ241" s="19" t="s">
        <v>81</v>
      </c>
      <c r="BK241" s="218">
        <f>ROUND(I241*H241,2)</f>
        <v>0</v>
      </c>
      <c r="BL241" s="19" t="s">
        <v>128</v>
      </c>
      <c r="BM241" s="217" t="s">
        <v>349</v>
      </c>
    </row>
    <row r="242" s="2" customFormat="1">
      <c r="A242" s="40"/>
      <c r="B242" s="41"/>
      <c r="C242" s="42"/>
      <c r="D242" s="219" t="s">
        <v>130</v>
      </c>
      <c r="E242" s="42"/>
      <c r="F242" s="220" t="s">
        <v>350</v>
      </c>
      <c r="G242" s="42"/>
      <c r="H242" s="42"/>
      <c r="I242" s="221"/>
      <c r="J242" s="42"/>
      <c r="K242" s="42"/>
      <c r="L242" s="46"/>
      <c r="M242" s="222"/>
      <c r="N242" s="223"/>
      <c r="O242" s="86"/>
      <c r="P242" s="86"/>
      <c r="Q242" s="86"/>
      <c r="R242" s="86"/>
      <c r="S242" s="86"/>
      <c r="T242" s="87"/>
      <c r="U242" s="40"/>
      <c r="V242" s="40"/>
      <c r="W242" s="40"/>
      <c r="X242" s="40"/>
      <c r="Y242" s="40"/>
      <c r="Z242" s="40"/>
      <c r="AA242" s="40"/>
      <c r="AB242" s="40"/>
      <c r="AC242" s="40"/>
      <c r="AD242" s="40"/>
      <c r="AE242" s="40"/>
      <c r="AT242" s="19" t="s">
        <v>130</v>
      </c>
      <c r="AU242" s="19" t="s">
        <v>83</v>
      </c>
    </row>
    <row r="243" s="2" customFormat="1">
      <c r="A243" s="40"/>
      <c r="B243" s="41"/>
      <c r="C243" s="42"/>
      <c r="D243" s="224" t="s">
        <v>132</v>
      </c>
      <c r="E243" s="42"/>
      <c r="F243" s="225" t="s">
        <v>351</v>
      </c>
      <c r="G243" s="42"/>
      <c r="H243" s="42"/>
      <c r="I243" s="221"/>
      <c r="J243" s="42"/>
      <c r="K243" s="42"/>
      <c r="L243" s="46"/>
      <c r="M243" s="222"/>
      <c r="N243" s="223"/>
      <c r="O243" s="86"/>
      <c r="P243" s="86"/>
      <c r="Q243" s="86"/>
      <c r="R243" s="86"/>
      <c r="S243" s="86"/>
      <c r="T243" s="87"/>
      <c r="U243" s="40"/>
      <c r="V243" s="40"/>
      <c r="W243" s="40"/>
      <c r="X243" s="40"/>
      <c r="Y243" s="40"/>
      <c r="Z243" s="40"/>
      <c r="AA243" s="40"/>
      <c r="AB243" s="40"/>
      <c r="AC243" s="40"/>
      <c r="AD243" s="40"/>
      <c r="AE243" s="40"/>
      <c r="AT243" s="19" t="s">
        <v>132</v>
      </c>
      <c r="AU243" s="19" t="s">
        <v>83</v>
      </c>
    </row>
    <row r="244" s="13" customFormat="1">
      <c r="A244" s="13"/>
      <c r="B244" s="226"/>
      <c r="C244" s="227"/>
      <c r="D244" s="219" t="s">
        <v>134</v>
      </c>
      <c r="E244" s="228" t="s">
        <v>28</v>
      </c>
      <c r="F244" s="229" t="s">
        <v>306</v>
      </c>
      <c r="G244" s="227"/>
      <c r="H244" s="230">
        <v>115.8</v>
      </c>
      <c r="I244" s="231"/>
      <c r="J244" s="227"/>
      <c r="K244" s="227"/>
      <c r="L244" s="232"/>
      <c r="M244" s="233"/>
      <c r="N244" s="234"/>
      <c r="O244" s="234"/>
      <c r="P244" s="234"/>
      <c r="Q244" s="234"/>
      <c r="R244" s="234"/>
      <c r="S244" s="234"/>
      <c r="T244" s="235"/>
      <c r="U244" s="13"/>
      <c r="V244" s="13"/>
      <c r="W244" s="13"/>
      <c r="X244" s="13"/>
      <c r="Y244" s="13"/>
      <c r="Z244" s="13"/>
      <c r="AA244" s="13"/>
      <c r="AB244" s="13"/>
      <c r="AC244" s="13"/>
      <c r="AD244" s="13"/>
      <c r="AE244" s="13"/>
      <c r="AT244" s="236" t="s">
        <v>134</v>
      </c>
      <c r="AU244" s="236" t="s">
        <v>83</v>
      </c>
      <c r="AV244" s="13" t="s">
        <v>83</v>
      </c>
      <c r="AW244" s="13" t="s">
        <v>35</v>
      </c>
      <c r="AX244" s="13" t="s">
        <v>81</v>
      </c>
      <c r="AY244" s="236" t="s">
        <v>121</v>
      </c>
    </row>
    <row r="245" s="2" customFormat="1" ht="21.75" customHeight="1">
      <c r="A245" s="40"/>
      <c r="B245" s="41"/>
      <c r="C245" s="206" t="s">
        <v>352</v>
      </c>
      <c r="D245" s="206" t="s">
        <v>123</v>
      </c>
      <c r="E245" s="207" t="s">
        <v>353</v>
      </c>
      <c r="F245" s="208" t="s">
        <v>354</v>
      </c>
      <c r="G245" s="209" t="s">
        <v>249</v>
      </c>
      <c r="H245" s="210">
        <v>1.45</v>
      </c>
      <c r="I245" s="211"/>
      <c r="J245" s="212">
        <f>ROUND(I245*H245,2)</f>
        <v>0</v>
      </c>
      <c r="K245" s="208" t="s">
        <v>127</v>
      </c>
      <c r="L245" s="46"/>
      <c r="M245" s="213" t="s">
        <v>28</v>
      </c>
      <c r="N245" s="214" t="s">
        <v>44</v>
      </c>
      <c r="O245" s="86"/>
      <c r="P245" s="215">
        <f>O245*H245</f>
        <v>0</v>
      </c>
      <c r="Q245" s="215">
        <v>0</v>
      </c>
      <c r="R245" s="215">
        <f>Q245*H245</f>
        <v>0</v>
      </c>
      <c r="S245" s="215">
        <v>0</v>
      </c>
      <c r="T245" s="216">
        <f>S245*H245</f>
        <v>0</v>
      </c>
      <c r="U245" s="40"/>
      <c r="V245" s="40"/>
      <c r="W245" s="40"/>
      <c r="X245" s="40"/>
      <c r="Y245" s="40"/>
      <c r="Z245" s="40"/>
      <c r="AA245" s="40"/>
      <c r="AB245" s="40"/>
      <c r="AC245" s="40"/>
      <c r="AD245" s="40"/>
      <c r="AE245" s="40"/>
      <c r="AR245" s="217" t="s">
        <v>128</v>
      </c>
      <c r="AT245" s="217" t="s">
        <v>123</v>
      </c>
      <c r="AU245" s="217" t="s">
        <v>83</v>
      </c>
      <c r="AY245" s="19" t="s">
        <v>121</v>
      </c>
      <c r="BE245" s="218">
        <f>IF(N245="základní",J245,0)</f>
        <v>0</v>
      </c>
      <c r="BF245" s="218">
        <f>IF(N245="snížená",J245,0)</f>
        <v>0</v>
      </c>
      <c r="BG245" s="218">
        <f>IF(N245="zákl. přenesená",J245,0)</f>
        <v>0</v>
      </c>
      <c r="BH245" s="218">
        <f>IF(N245="sníž. přenesená",J245,0)</f>
        <v>0</v>
      </c>
      <c r="BI245" s="218">
        <f>IF(N245="nulová",J245,0)</f>
        <v>0</v>
      </c>
      <c r="BJ245" s="19" t="s">
        <v>81</v>
      </c>
      <c r="BK245" s="218">
        <f>ROUND(I245*H245,2)</f>
        <v>0</v>
      </c>
      <c r="BL245" s="19" t="s">
        <v>128</v>
      </c>
      <c r="BM245" s="217" t="s">
        <v>355</v>
      </c>
    </row>
    <row r="246" s="2" customFormat="1">
      <c r="A246" s="40"/>
      <c r="B246" s="41"/>
      <c r="C246" s="42"/>
      <c r="D246" s="219" t="s">
        <v>130</v>
      </c>
      <c r="E246" s="42"/>
      <c r="F246" s="220" t="s">
        <v>356</v>
      </c>
      <c r="G246" s="42"/>
      <c r="H246" s="42"/>
      <c r="I246" s="221"/>
      <c r="J246" s="42"/>
      <c r="K246" s="42"/>
      <c r="L246" s="46"/>
      <c r="M246" s="222"/>
      <c r="N246" s="223"/>
      <c r="O246" s="86"/>
      <c r="P246" s="86"/>
      <c r="Q246" s="86"/>
      <c r="R246" s="86"/>
      <c r="S246" s="86"/>
      <c r="T246" s="87"/>
      <c r="U246" s="40"/>
      <c r="V246" s="40"/>
      <c r="W246" s="40"/>
      <c r="X246" s="40"/>
      <c r="Y246" s="40"/>
      <c r="Z246" s="40"/>
      <c r="AA246" s="40"/>
      <c r="AB246" s="40"/>
      <c r="AC246" s="40"/>
      <c r="AD246" s="40"/>
      <c r="AE246" s="40"/>
      <c r="AT246" s="19" t="s">
        <v>130</v>
      </c>
      <c r="AU246" s="19" t="s">
        <v>83</v>
      </c>
    </row>
    <row r="247" s="2" customFormat="1">
      <c r="A247" s="40"/>
      <c r="B247" s="41"/>
      <c r="C247" s="42"/>
      <c r="D247" s="224" t="s">
        <v>132</v>
      </c>
      <c r="E247" s="42"/>
      <c r="F247" s="225" t="s">
        <v>357</v>
      </c>
      <c r="G247" s="42"/>
      <c r="H247" s="42"/>
      <c r="I247" s="221"/>
      <c r="J247" s="42"/>
      <c r="K247" s="42"/>
      <c r="L247" s="46"/>
      <c r="M247" s="222"/>
      <c r="N247" s="223"/>
      <c r="O247" s="86"/>
      <c r="P247" s="86"/>
      <c r="Q247" s="86"/>
      <c r="R247" s="86"/>
      <c r="S247" s="86"/>
      <c r="T247" s="87"/>
      <c r="U247" s="40"/>
      <c r="V247" s="40"/>
      <c r="W247" s="40"/>
      <c r="X247" s="40"/>
      <c r="Y247" s="40"/>
      <c r="Z247" s="40"/>
      <c r="AA247" s="40"/>
      <c r="AB247" s="40"/>
      <c r="AC247" s="40"/>
      <c r="AD247" s="40"/>
      <c r="AE247" s="40"/>
      <c r="AT247" s="19" t="s">
        <v>132</v>
      </c>
      <c r="AU247" s="19" t="s">
        <v>83</v>
      </c>
    </row>
    <row r="248" s="13" customFormat="1">
      <c r="A248" s="13"/>
      <c r="B248" s="226"/>
      <c r="C248" s="227"/>
      <c r="D248" s="219" t="s">
        <v>134</v>
      </c>
      <c r="E248" s="228" t="s">
        <v>28</v>
      </c>
      <c r="F248" s="229" t="s">
        <v>358</v>
      </c>
      <c r="G248" s="227"/>
      <c r="H248" s="230">
        <v>1.45</v>
      </c>
      <c r="I248" s="231"/>
      <c r="J248" s="227"/>
      <c r="K248" s="227"/>
      <c r="L248" s="232"/>
      <c r="M248" s="233"/>
      <c r="N248" s="234"/>
      <c r="O248" s="234"/>
      <c r="P248" s="234"/>
      <c r="Q248" s="234"/>
      <c r="R248" s="234"/>
      <c r="S248" s="234"/>
      <c r="T248" s="235"/>
      <c r="U248" s="13"/>
      <c r="V248" s="13"/>
      <c r="W248" s="13"/>
      <c r="X248" s="13"/>
      <c r="Y248" s="13"/>
      <c r="Z248" s="13"/>
      <c r="AA248" s="13"/>
      <c r="AB248" s="13"/>
      <c r="AC248" s="13"/>
      <c r="AD248" s="13"/>
      <c r="AE248" s="13"/>
      <c r="AT248" s="236" t="s">
        <v>134</v>
      </c>
      <c r="AU248" s="236" t="s">
        <v>83</v>
      </c>
      <c r="AV248" s="13" t="s">
        <v>83</v>
      </c>
      <c r="AW248" s="13" t="s">
        <v>35</v>
      </c>
      <c r="AX248" s="13" t="s">
        <v>81</v>
      </c>
      <c r="AY248" s="236" t="s">
        <v>121</v>
      </c>
    </row>
    <row r="249" s="2" customFormat="1" ht="16.5" customHeight="1">
      <c r="A249" s="40"/>
      <c r="B249" s="41"/>
      <c r="C249" s="206" t="s">
        <v>359</v>
      </c>
      <c r="D249" s="206" t="s">
        <v>123</v>
      </c>
      <c r="E249" s="207" t="s">
        <v>360</v>
      </c>
      <c r="F249" s="208" t="s">
        <v>361</v>
      </c>
      <c r="G249" s="209" t="s">
        <v>249</v>
      </c>
      <c r="H249" s="210">
        <v>0.88</v>
      </c>
      <c r="I249" s="211"/>
      <c r="J249" s="212">
        <f>ROUND(I249*H249,2)</f>
        <v>0</v>
      </c>
      <c r="K249" s="208" t="s">
        <v>28</v>
      </c>
      <c r="L249" s="46"/>
      <c r="M249" s="213" t="s">
        <v>28</v>
      </c>
      <c r="N249" s="214" t="s">
        <v>44</v>
      </c>
      <c r="O249" s="86"/>
      <c r="P249" s="215">
        <f>O249*H249</f>
        <v>0</v>
      </c>
      <c r="Q249" s="215">
        <v>0.19536000000000001</v>
      </c>
      <c r="R249" s="215">
        <f>Q249*H249</f>
        <v>0.17191680000000001</v>
      </c>
      <c r="S249" s="215">
        <v>0</v>
      </c>
      <c r="T249" s="216">
        <f>S249*H249</f>
        <v>0</v>
      </c>
      <c r="U249" s="40"/>
      <c r="V249" s="40"/>
      <c r="W249" s="40"/>
      <c r="X249" s="40"/>
      <c r="Y249" s="40"/>
      <c r="Z249" s="40"/>
      <c r="AA249" s="40"/>
      <c r="AB249" s="40"/>
      <c r="AC249" s="40"/>
      <c r="AD249" s="40"/>
      <c r="AE249" s="40"/>
      <c r="AR249" s="217" t="s">
        <v>128</v>
      </c>
      <c r="AT249" s="217" t="s">
        <v>123</v>
      </c>
      <c r="AU249" s="217" t="s">
        <v>83</v>
      </c>
      <c r="AY249" s="19" t="s">
        <v>121</v>
      </c>
      <c r="BE249" s="218">
        <f>IF(N249="základní",J249,0)</f>
        <v>0</v>
      </c>
      <c r="BF249" s="218">
        <f>IF(N249="snížená",J249,0)</f>
        <v>0</v>
      </c>
      <c r="BG249" s="218">
        <f>IF(N249="zákl. přenesená",J249,0)</f>
        <v>0</v>
      </c>
      <c r="BH249" s="218">
        <f>IF(N249="sníž. přenesená",J249,0)</f>
        <v>0</v>
      </c>
      <c r="BI249" s="218">
        <f>IF(N249="nulová",J249,0)</f>
        <v>0</v>
      </c>
      <c r="BJ249" s="19" t="s">
        <v>81</v>
      </c>
      <c r="BK249" s="218">
        <f>ROUND(I249*H249,2)</f>
        <v>0</v>
      </c>
      <c r="BL249" s="19" t="s">
        <v>128</v>
      </c>
      <c r="BM249" s="217" t="s">
        <v>362</v>
      </c>
    </row>
    <row r="250" s="2" customFormat="1">
      <c r="A250" s="40"/>
      <c r="B250" s="41"/>
      <c r="C250" s="42"/>
      <c r="D250" s="219" t="s">
        <v>130</v>
      </c>
      <c r="E250" s="42"/>
      <c r="F250" s="220" t="s">
        <v>363</v>
      </c>
      <c r="G250" s="42"/>
      <c r="H250" s="42"/>
      <c r="I250" s="221"/>
      <c r="J250" s="42"/>
      <c r="K250" s="42"/>
      <c r="L250" s="46"/>
      <c r="M250" s="222"/>
      <c r="N250" s="223"/>
      <c r="O250" s="86"/>
      <c r="P250" s="86"/>
      <c r="Q250" s="86"/>
      <c r="R250" s="86"/>
      <c r="S250" s="86"/>
      <c r="T250" s="87"/>
      <c r="U250" s="40"/>
      <c r="V250" s="40"/>
      <c r="W250" s="40"/>
      <c r="X250" s="40"/>
      <c r="Y250" s="40"/>
      <c r="Z250" s="40"/>
      <c r="AA250" s="40"/>
      <c r="AB250" s="40"/>
      <c r="AC250" s="40"/>
      <c r="AD250" s="40"/>
      <c r="AE250" s="40"/>
      <c r="AT250" s="19" t="s">
        <v>130</v>
      </c>
      <c r="AU250" s="19" t="s">
        <v>83</v>
      </c>
    </row>
    <row r="251" s="2" customFormat="1">
      <c r="A251" s="40"/>
      <c r="B251" s="41"/>
      <c r="C251" s="42"/>
      <c r="D251" s="219" t="s">
        <v>192</v>
      </c>
      <c r="E251" s="42"/>
      <c r="F251" s="248" t="s">
        <v>364</v>
      </c>
      <c r="G251" s="42"/>
      <c r="H251" s="42"/>
      <c r="I251" s="221"/>
      <c r="J251" s="42"/>
      <c r="K251" s="42"/>
      <c r="L251" s="46"/>
      <c r="M251" s="222"/>
      <c r="N251" s="223"/>
      <c r="O251" s="86"/>
      <c r="P251" s="86"/>
      <c r="Q251" s="86"/>
      <c r="R251" s="86"/>
      <c r="S251" s="86"/>
      <c r="T251" s="87"/>
      <c r="U251" s="40"/>
      <c r="V251" s="40"/>
      <c r="W251" s="40"/>
      <c r="X251" s="40"/>
      <c r="Y251" s="40"/>
      <c r="Z251" s="40"/>
      <c r="AA251" s="40"/>
      <c r="AB251" s="40"/>
      <c r="AC251" s="40"/>
      <c r="AD251" s="40"/>
      <c r="AE251" s="40"/>
      <c r="AT251" s="19" t="s">
        <v>192</v>
      </c>
      <c r="AU251" s="19" t="s">
        <v>83</v>
      </c>
    </row>
    <row r="252" s="13" customFormat="1">
      <c r="A252" s="13"/>
      <c r="B252" s="226"/>
      <c r="C252" s="227"/>
      <c r="D252" s="219" t="s">
        <v>134</v>
      </c>
      <c r="E252" s="228" t="s">
        <v>28</v>
      </c>
      <c r="F252" s="229" t="s">
        <v>365</v>
      </c>
      <c r="G252" s="227"/>
      <c r="H252" s="230">
        <v>0.88</v>
      </c>
      <c r="I252" s="231"/>
      <c r="J252" s="227"/>
      <c r="K252" s="227"/>
      <c r="L252" s="232"/>
      <c r="M252" s="233"/>
      <c r="N252" s="234"/>
      <c r="O252" s="234"/>
      <c r="P252" s="234"/>
      <c r="Q252" s="234"/>
      <c r="R252" s="234"/>
      <c r="S252" s="234"/>
      <c r="T252" s="235"/>
      <c r="U252" s="13"/>
      <c r="V252" s="13"/>
      <c r="W252" s="13"/>
      <c r="X252" s="13"/>
      <c r="Y252" s="13"/>
      <c r="Z252" s="13"/>
      <c r="AA252" s="13"/>
      <c r="AB252" s="13"/>
      <c r="AC252" s="13"/>
      <c r="AD252" s="13"/>
      <c r="AE252" s="13"/>
      <c r="AT252" s="236" t="s">
        <v>134</v>
      </c>
      <c r="AU252" s="236" t="s">
        <v>83</v>
      </c>
      <c r="AV252" s="13" t="s">
        <v>83</v>
      </c>
      <c r="AW252" s="13" t="s">
        <v>35</v>
      </c>
      <c r="AX252" s="13" t="s">
        <v>81</v>
      </c>
      <c r="AY252" s="236" t="s">
        <v>121</v>
      </c>
    </row>
    <row r="253" s="2" customFormat="1" ht="24.15" customHeight="1">
      <c r="A253" s="40"/>
      <c r="B253" s="41"/>
      <c r="C253" s="206" t="s">
        <v>366</v>
      </c>
      <c r="D253" s="206" t="s">
        <v>123</v>
      </c>
      <c r="E253" s="207" t="s">
        <v>367</v>
      </c>
      <c r="F253" s="208" t="s">
        <v>368</v>
      </c>
      <c r="G253" s="209" t="s">
        <v>249</v>
      </c>
      <c r="H253" s="210">
        <v>206.86000000000001</v>
      </c>
      <c r="I253" s="211"/>
      <c r="J253" s="212">
        <f>ROUND(I253*H253,2)</f>
        <v>0</v>
      </c>
      <c r="K253" s="208" t="s">
        <v>127</v>
      </c>
      <c r="L253" s="46"/>
      <c r="M253" s="213" t="s">
        <v>28</v>
      </c>
      <c r="N253" s="214" t="s">
        <v>44</v>
      </c>
      <c r="O253" s="86"/>
      <c r="P253" s="215">
        <f>O253*H253</f>
        <v>0</v>
      </c>
      <c r="Q253" s="215">
        <v>0.089219999999999994</v>
      </c>
      <c r="R253" s="215">
        <f>Q253*H253</f>
        <v>18.456049199999999</v>
      </c>
      <c r="S253" s="215">
        <v>0</v>
      </c>
      <c r="T253" s="216">
        <f>S253*H253</f>
        <v>0</v>
      </c>
      <c r="U253" s="40"/>
      <c r="V253" s="40"/>
      <c r="W253" s="40"/>
      <c r="X253" s="40"/>
      <c r="Y253" s="40"/>
      <c r="Z253" s="40"/>
      <c r="AA253" s="40"/>
      <c r="AB253" s="40"/>
      <c r="AC253" s="40"/>
      <c r="AD253" s="40"/>
      <c r="AE253" s="40"/>
      <c r="AR253" s="217" t="s">
        <v>128</v>
      </c>
      <c r="AT253" s="217" t="s">
        <v>123</v>
      </c>
      <c r="AU253" s="217" t="s">
        <v>83</v>
      </c>
      <c r="AY253" s="19" t="s">
        <v>121</v>
      </c>
      <c r="BE253" s="218">
        <f>IF(N253="základní",J253,0)</f>
        <v>0</v>
      </c>
      <c r="BF253" s="218">
        <f>IF(N253="snížená",J253,0)</f>
        <v>0</v>
      </c>
      <c r="BG253" s="218">
        <f>IF(N253="zákl. přenesená",J253,0)</f>
        <v>0</v>
      </c>
      <c r="BH253" s="218">
        <f>IF(N253="sníž. přenesená",J253,0)</f>
        <v>0</v>
      </c>
      <c r="BI253" s="218">
        <f>IF(N253="nulová",J253,0)</f>
        <v>0</v>
      </c>
      <c r="BJ253" s="19" t="s">
        <v>81</v>
      </c>
      <c r="BK253" s="218">
        <f>ROUND(I253*H253,2)</f>
        <v>0</v>
      </c>
      <c r="BL253" s="19" t="s">
        <v>128</v>
      </c>
      <c r="BM253" s="217" t="s">
        <v>369</v>
      </c>
    </row>
    <row r="254" s="2" customFormat="1">
      <c r="A254" s="40"/>
      <c r="B254" s="41"/>
      <c r="C254" s="42"/>
      <c r="D254" s="219" t="s">
        <v>130</v>
      </c>
      <c r="E254" s="42"/>
      <c r="F254" s="220" t="s">
        <v>370</v>
      </c>
      <c r="G254" s="42"/>
      <c r="H254" s="42"/>
      <c r="I254" s="221"/>
      <c r="J254" s="42"/>
      <c r="K254" s="42"/>
      <c r="L254" s="46"/>
      <c r="M254" s="222"/>
      <c r="N254" s="223"/>
      <c r="O254" s="86"/>
      <c r="P254" s="86"/>
      <c r="Q254" s="86"/>
      <c r="R254" s="86"/>
      <c r="S254" s="86"/>
      <c r="T254" s="87"/>
      <c r="U254" s="40"/>
      <c r="V254" s="40"/>
      <c r="W254" s="40"/>
      <c r="X254" s="40"/>
      <c r="Y254" s="40"/>
      <c r="Z254" s="40"/>
      <c r="AA254" s="40"/>
      <c r="AB254" s="40"/>
      <c r="AC254" s="40"/>
      <c r="AD254" s="40"/>
      <c r="AE254" s="40"/>
      <c r="AT254" s="19" t="s">
        <v>130</v>
      </c>
      <c r="AU254" s="19" t="s">
        <v>83</v>
      </c>
    </row>
    <row r="255" s="2" customFormat="1">
      <c r="A255" s="40"/>
      <c r="B255" s="41"/>
      <c r="C255" s="42"/>
      <c r="D255" s="224" t="s">
        <v>132</v>
      </c>
      <c r="E255" s="42"/>
      <c r="F255" s="225" t="s">
        <v>371</v>
      </c>
      <c r="G255" s="42"/>
      <c r="H255" s="42"/>
      <c r="I255" s="221"/>
      <c r="J255" s="42"/>
      <c r="K255" s="42"/>
      <c r="L255" s="46"/>
      <c r="M255" s="222"/>
      <c r="N255" s="223"/>
      <c r="O255" s="86"/>
      <c r="P255" s="86"/>
      <c r="Q255" s="86"/>
      <c r="R255" s="86"/>
      <c r="S255" s="86"/>
      <c r="T255" s="87"/>
      <c r="U255" s="40"/>
      <c r="V255" s="40"/>
      <c r="W255" s="40"/>
      <c r="X255" s="40"/>
      <c r="Y255" s="40"/>
      <c r="Z255" s="40"/>
      <c r="AA255" s="40"/>
      <c r="AB255" s="40"/>
      <c r="AC255" s="40"/>
      <c r="AD255" s="40"/>
      <c r="AE255" s="40"/>
      <c r="AT255" s="19" t="s">
        <v>132</v>
      </c>
      <c r="AU255" s="19" t="s">
        <v>83</v>
      </c>
    </row>
    <row r="256" s="13" customFormat="1">
      <c r="A256" s="13"/>
      <c r="B256" s="226"/>
      <c r="C256" s="227"/>
      <c r="D256" s="219" t="s">
        <v>134</v>
      </c>
      <c r="E256" s="228" t="s">
        <v>28</v>
      </c>
      <c r="F256" s="229" t="s">
        <v>372</v>
      </c>
      <c r="G256" s="227"/>
      <c r="H256" s="230">
        <v>3.7999999999999998</v>
      </c>
      <c r="I256" s="231"/>
      <c r="J256" s="227"/>
      <c r="K256" s="227"/>
      <c r="L256" s="232"/>
      <c r="M256" s="233"/>
      <c r="N256" s="234"/>
      <c r="O256" s="234"/>
      <c r="P256" s="234"/>
      <c r="Q256" s="234"/>
      <c r="R256" s="234"/>
      <c r="S256" s="234"/>
      <c r="T256" s="235"/>
      <c r="U256" s="13"/>
      <c r="V256" s="13"/>
      <c r="W256" s="13"/>
      <c r="X256" s="13"/>
      <c r="Y256" s="13"/>
      <c r="Z256" s="13"/>
      <c r="AA256" s="13"/>
      <c r="AB256" s="13"/>
      <c r="AC256" s="13"/>
      <c r="AD256" s="13"/>
      <c r="AE256" s="13"/>
      <c r="AT256" s="236" t="s">
        <v>134</v>
      </c>
      <c r="AU256" s="236" t="s">
        <v>83</v>
      </c>
      <c r="AV256" s="13" t="s">
        <v>83</v>
      </c>
      <c r="AW256" s="13" t="s">
        <v>35</v>
      </c>
      <c r="AX256" s="13" t="s">
        <v>73</v>
      </c>
      <c r="AY256" s="236" t="s">
        <v>121</v>
      </c>
    </row>
    <row r="257" s="15" customFormat="1">
      <c r="A257" s="15"/>
      <c r="B257" s="259"/>
      <c r="C257" s="260"/>
      <c r="D257" s="219" t="s">
        <v>134</v>
      </c>
      <c r="E257" s="261" t="s">
        <v>28</v>
      </c>
      <c r="F257" s="262" t="s">
        <v>373</v>
      </c>
      <c r="G257" s="260"/>
      <c r="H257" s="261" t="s">
        <v>28</v>
      </c>
      <c r="I257" s="263"/>
      <c r="J257" s="260"/>
      <c r="K257" s="260"/>
      <c r="L257" s="264"/>
      <c r="M257" s="265"/>
      <c r="N257" s="266"/>
      <c r="O257" s="266"/>
      <c r="P257" s="266"/>
      <c r="Q257" s="266"/>
      <c r="R257" s="266"/>
      <c r="S257" s="266"/>
      <c r="T257" s="267"/>
      <c r="U257" s="15"/>
      <c r="V257" s="15"/>
      <c r="W257" s="15"/>
      <c r="X257" s="15"/>
      <c r="Y257" s="15"/>
      <c r="Z257" s="15"/>
      <c r="AA257" s="15"/>
      <c r="AB257" s="15"/>
      <c r="AC257" s="15"/>
      <c r="AD257" s="15"/>
      <c r="AE257" s="15"/>
      <c r="AT257" s="268" t="s">
        <v>134</v>
      </c>
      <c r="AU257" s="268" t="s">
        <v>83</v>
      </c>
      <c r="AV257" s="15" t="s">
        <v>81</v>
      </c>
      <c r="AW257" s="15" t="s">
        <v>35</v>
      </c>
      <c r="AX257" s="15" t="s">
        <v>73</v>
      </c>
      <c r="AY257" s="268" t="s">
        <v>121</v>
      </c>
    </row>
    <row r="258" s="13" customFormat="1">
      <c r="A258" s="13"/>
      <c r="B258" s="226"/>
      <c r="C258" s="227"/>
      <c r="D258" s="219" t="s">
        <v>134</v>
      </c>
      <c r="E258" s="228" t="s">
        <v>28</v>
      </c>
      <c r="F258" s="229" t="s">
        <v>374</v>
      </c>
      <c r="G258" s="227"/>
      <c r="H258" s="230">
        <v>147.69999999999999</v>
      </c>
      <c r="I258" s="231"/>
      <c r="J258" s="227"/>
      <c r="K258" s="227"/>
      <c r="L258" s="232"/>
      <c r="M258" s="233"/>
      <c r="N258" s="234"/>
      <c r="O258" s="234"/>
      <c r="P258" s="234"/>
      <c r="Q258" s="234"/>
      <c r="R258" s="234"/>
      <c r="S258" s="234"/>
      <c r="T258" s="235"/>
      <c r="U258" s="13"/>
      <c r="V258" s="13"/>
      <c r="W258" s="13"/>
      <c r="X258" s="13"/>
      <c r="Y258" s="13"/>
      <c r="Z258" s="13"/>
      <c r="AA258" s="13"/>
      <c r="AB258" s="13"/>
      <c r="AC258" s="13"/>
      <c r="AD258" s="13"/>
      <c r="AE258" s="13"/>
      <c r="AT258" s="236" t="s">
        <v>134</v>
      </c>
      <c r="AU258" s="236" t="s">
        <v>83</v>
      </c>
      <c r="AV258" s="13" t="s">
        <v>83</v>
      </c>
      <c r="AW258" s="13" t="s">
        <v>35</v>
      </c>
      <c r="AX258" s="13" t="s">
        <v>73</v>
      </c>
      <c r="AY258" s="236" t="s">
        <v>121</v>
      </c>
    </row>
    <row r="259" s="13" customFormat="1">
      <c r="A259" s="13"/>
      <c r="B259" s="226"/>
      <c r="C259" s="227"/>
      <c r="D259" s="219" t="s">
        <v>134</v>
      </c>
      <c r="E259" s="228" t="s">
        <v>28</v>
      </c>
      <c r="F259" s="229" t="s">
        <v>375</v>
      </c>
      <c r="G259" s="227"/>
      <c r="H259" s="230">
        <v>26.829999999999998</v>
      </c>
      <c r="I259" s="231"/>
      <c r="J259" s="227"/>
      <c r="K259" s="227"/>
      <c r="L259" s="232"/>
      <c r="M259" s="233"/>
      <c r="N259" s="234"/>
      <c r="O259" s="234"/>
      <c r="P259" s="234"/>
      <c r="Q259" s="234"/>
      <c r="R259" s="234"/>
      <c r="S259" s="234"/>
      <c r="T259" s="235"/>
      <c r="U259" s="13"/>
      <c r="V259" s="13"/>
      <c r="W259" s="13"/>
      <c r="X259" s="13"/>
      <c r="Y259" s="13"/>
      <c r="Z259" s="13"/>
      <c r="AA259" s="13"/>
      <c r="AB259" s="13"/>
      <c r="AC259" s="13"/>
      <c r="AD259" s="13"/>
      <c r="AE259" s="13"/>
      <c r="AT259" s="236" t="s">
        <v>134</v>
      </c>
      <c r="AU259" s="236" t="s">
        <v>83</v>
      </c>
      <c r="AV259" s="13" t="s">
        <v>83</v>
      </c>
      <c r="AW259" s="13" t="s">
        <v>35</v>
      </c>
      <c r="AX259" s="13" t="s">
        <v>73</v>
      </c>
      <c r="AY259" s="236" t="s">
        <v>121</v>
      </c>
    </row>
    <row r="260" s="13" customFormat="1">
      <c r="A260" s="13"/>
      <c r="B260" s="226"/>
      <c r="C260" s="227"/>
      <c r="D260" s="219" t="s">
        <v>134</v>
      </c>
      <c r="E260" s="228" t="s">
        <v>28</v>
      </c>
      <c r="F260" s="229" t="s">
        <v>376</v>
      </c>
      <c r="G260" s="227"/>
      <c r="H260" s="230">
        <v>29.41</v>
      </c>
      <c r="I260" s="231"/>
      <c r="J260" s="227"/>
      <c r="K260" s="227"/>
      <c r="L260" s="232"/>
      <c r="M260" s="233"/>
      <c r="N260" s="234"/>
      <c r="O260" s="234"/>
      <c r="P260" s="234"/>
      <c r="Q260" s="234"/>
      <c r="R260" s="234"/>
      <c r="S260" s="234"/>
      <c r="T260" s="235"/>
      <c r="U260" s="13"/>
      <c r="V260" s="13"/>
      <c r="W260" s="13"/>
      <c r="X260" s="13"/>
      <c r="Y260" s="13"/>
      <c r="Z260" s="13"/>
      <c r="AA260" s="13"/>
      <c r="AB260" s="13"/>
      <c r="AC260" s="13"/>
      <c r="AD260" s="13"/>
      <c r="AE260" s="13"/>
      <c r="AT260" s="236" t="s">
        <v>134</v>
      </c>
      <c r="AU260" s="236" t="s">
        <v>83</v>
      </c>
      <c r="AV260" s="13" t="s">
        <v>83</v>
      </c>
      <c r="AW260" s="13" t="s">
        <v>35</v>
      </c>
      <c r="AX260" s="13" t="s">
        <v>73</v>
      </c>
      <c r="AY260" s="236" t="s">
        <v>121</v>
      </c>
    </row>
    <row r="261" s="13" customFormat="1">
      <c r="A261" s="13"/>
      <c r="B261" s="226"/>
      <c r="C261" s="227"/>
      <c r="D261" s="219" t="s">
        <v>134</v>
      </c>
      <c r="E261" s="228" t="s">
        <v>28</v>
      </c>
      <c r="F261" s="229" t="s">
        <v>377</v>
      </c>
      <c r="G261" s="227"/>
      <c r="H261" s="230">
        <v>-0.88</v>
      </c>
      <c r="I261" s="231"/>
      <c r="J261" s="227"/>
      <c r="K261" s="227"/>
      <c r="L261" s="232"/>
      <c r="M261" s="233"/>
      <c r="N261" s="234"/>
      <c r="O261" s="234"/>
      <c r="P261" s="234"/>
      <c r="Q261" s="234"/>
      <c r="R261" s="234"/>
      <c r="S261" s="234"/>
      <c r="T261" s="235"/>
      <c r="U261" s="13"/>
      <c r="V261" s="13"/>
      <c r="W261" s="13"/>
      <c r="X261" s="13"/>
      <c r="Y261" s="13"/>
      <c r="Z261" s="13"/>
      <c r="AA261" s="13"/>
      <c r="AB261" s="13"/>
      <c r="AC261" s="13"/>
      <c r="AD261" s="13"/>
      <c r="AE261" s="13"/>
      <c r="AT261" s="236" t="s">
        <v>134</v>
      </c>
      <c r="AU261" s="236" t="s">
        <v>83</v>
      </c>
      <c r="AV261" s="13" t="s">
        <v>83</v>
      </c>
      <c r="AW261" s="13" t="s">
        <v>35</v>
      </c>
      <c r="AX261" s="13" t="s">
        <v>73</v>
      </c>
      <c r="AY261" s="236" t="s">
        <v>121</v>
      </c>
    </row>
    <row r="262" s="14" customFormat="1">
      <c r="A262" s="14"/>
      <c r="B262" s="237"/>
      <c r="C262" s="238"/>
      <c r="D262" s="219" t="s">
        <v>134</v>
      </c>
      <c r="E262" s="239" t="s">
        <v>28</v>
      </c>
      <c r="F262" s="240" t="s">
        <v>160</v>
      </c>
      <c r="G262" s="238"/>
      <c r="H262" s="241">
        <v>206.85999999999999</v>
      </c>
      <c r="I262" s="242"/>
      <c r="J262" s="238"/>
      <c r="K262" s="238"/>
      <c r="L262" s="243"/>
      <c r="M262" s="244"/>
      <c r="N262" s="245"/>
      <c r="O262" s="245"/>
      <c r="P262" s="245"/>
      <c r="Q262" s="245"/>
      <c r="R262" s="245"/>
      <c r="S262" s="245"/>
      <c r="T262" s="246"/>
      <c r="U262" s="14"/>
      <c r="V262" s="14"/>
      <c r="W262" s="14"/>
      <c r="X262" s="14"/>
      <c r="Y262" s="14"/>
      <c r="Z262" s="14"/>
      <c r="AA262" s="14"/>
      <c r="AB262" s="14"/>
      <c r="AC262" s="14"/>
      <c r="AD262" s="14"/>
      <c r="AE262" s="14"/>
      <c r="AT262" s="247" t="s">
        <v>134</v>
      </c>
      <c r="AU262" s="247" t="s">
        <v>83</v>
      </c>
      <c r="AV262" s="14" t="s">
        <v>128</v>
      </c>
      <c r="AW262" s="14" t="s">
        <v>35</v>
      </c>
      <c r="AX262" s="14" t="s">
        <v>81</v>
      </c>
      <c r="AY262" s="247" t="s">
        <v>121</v>
      </c>
    </row>
    <row r="263" s="2" customFormat="1" ht="24.15" customHeight="1">
      <c r="A263" s="40"/>
      <c r="B263" s="41"/>
      <c r="C263" s="249" t="s">
        <v>378</v>
      </c>
      <c r="D263" s="249" t="s">
        <v>267</v>
      </c>
      <c r="E263" s="250" t="s">
        <v>379</v>
      </c>
      <c r="F263" s="251" t="s">
        <v>380</v>
      </c>
      <c r="G263" s="252" t="s">
        <v>249</v>
      </c>
      <c r="H263" s="253">
        <v>27.635000000000002</v>
      </c>
      <c r="I263" s="254"/>
      <c r="J263" s="255">
        <f>ROUND(I263*H263,2)</f>
        <v>0</v>
      </c>
      <c r="K263" s="251" t="s">
        <v>28</v>
      </c>
      <c r="L263" s="256"/>
      <c r="M263" s="257" t="s">
        <v>28</v>
      </c>
      <c r="N263" s="258" t="s">
        <v>44</v>
      </c>
      <c r="O263" s="86"/>
      <c r="P263" s="215">
        <f>O263*H263</f>
        <v>0</v>
      </c>
      <c r="Q263" s="215">
        <v>0.13100000000000001</v>
      </c>
      <c r="R263" s="215">
        <f>Q263*H263</f>
        <v>3.6201850000000002</v>
      </c>
      <c r="S263" s="215">
        <v>0</v>
      </c>
      <c r="T263" s="216">
        <f>S263*H263</f>
        <v>0</v>
      </c>
      <c r="U263" s="40"/>
      <c r="V263" s="40"/>
      <c r="W263" s="40"/>
      <c r="X263" s="40"/>
      <c r="Y263" s="40"/>
      <c r="Z263" s="40"/>
      <c r="AA263" s="40"/>
      <c r="AB263" s="40"/>
      <c r="AC263" s="40"/>
      <c r="AD263" s="40"/>
      <c r="AE263" s="40"/>
      <c r="AR263" s="217" t="s">
        <v>179</v>
      </c>
      <c r="AT263" s="217" t="s">
        <v>267</v>
      </c>
      <c r="AU263" s="217" t="s">
        <v>83</v>
      </c>
      <c r="AY263" s="19" t="s">
        <v>121</v>
      </c>
      <c r="BE263" s="218">
        <f>IF(N263="základní",J263,0)</f>
        <v>0</v>
      </c>
      <c r="BF263" s="218">
        <f>IF(N263="snížená",J263,0)</f>
        <v>0</v>
      </c>
      <c r="BG263" s="218">
        <f>IF(N263="zákl. přenesená",J263,0)</f>
        <v>0</v>
      </c>
      <c r="BH263" s="218">
        <f>IF(N263="sníž. přenesená",J263,0)</f>
        <v>0</v>
      </c>
      <c r="BI263" s="218">
        <f>IF(N263="nulová",J263,0)</f>
        <v>0</v>
      </c>
      <c r="BJ263" s="19" t="s">
        <v>81</v>
      </c>
      <c r="BK263" s="218">
        <f>ROUND(I263*H263,2)</f>
        <v>0</v>
      </c>
      <c r="BL263" s="19" t="s">
        <v>128</v>
      </c>
      <c r="BM263" s="217" t="s">
        <v>381</v>
      </c>
    </row>
    <row r="264" s="2" customFormat="1">
      <c r="A264" s="40"/>
      <c r="B264" s="41"/>
      <c r="C264" s="42"/>
      <c r="D264" s="219" t="s">
        <v>130</v>
      </c>
      <c r="E264" s="42"/>
      <c r="F264" s="220" t="s">
        <v>380</v>
      </c>
      <c r="G264" s="42"/>
      <c r="H264" s="42"/>
      <c r="I264" s="221"/>
      <c r="J264" s="42"/>
      <c r="K264" s="42"/>
      <c r="L264" s="46"/>
      <c r="M264" s="222"/>
      <c r="N264" s="223"/>
      <c r="O264" s="86"/>
      <c r="P264" s="86"/>
      <c r="Q264" s="86"/>
      <c r="R264" s="86"/>
      <c r="S264" s="86"/>
      <c r="T264" s="87"/>
      <c r="U264" s="40"/>
      <c r="V264" s="40"/>
      <c r="W264" s="40"/>
      <c r="X264" s="40"/>
      <c r="Y264" s="40"/>
      <c r="Z264" s="40"/>
      <c r="AA264" s="40"/>
      <c r="AB264" s="40"/>
      <c r="AC264" s="40"/>
      <c r="AD264" s="40"/>
      <c r="AE264" s="40"/>
      <c r="AT264" s="19" t="s">
        <v>130</v>
      </c>
      <c r="AU264" s="19" t="s">
        <v>83</v>
      </c>
    </row>
    <row r="265" s="13" customFormat="1">
      <c r="A265" s="13"/>
      <c r="B265" s="226"/>
      <c r="C265" s="227"/>
      <c r="D265" s="219" t="s">
        <v>134</v>
      </c>
      <c r="E265" s="228" t="s">
        <v>28</v>
      </c>
      <c r="F265" s="229" t="s">
        <v>375</v>
      </c>
      <c r="G265" s="227"/>
      <c r="H265" s="230">
        <v>26.829999999999998</v>
      </c>
      <c r="I265" s="231"/>
      <c r="J265" s="227"/>
      <c r="K265" s="227"/>
      <c r="L265" s="232"/>
      <c r="M265" s="233"/>
      <c r="N265" s="234"/>
      <c r="O265" s="234"/>
      <c r="P265" s="234"/>
      <c r="Q265" s="234"/>
      <c r="R265" s="234"/>
      <c r="S265" s="234"/>
      <c r="T265" s="235"/>
      <c r="U265" s="13"/>
      <c r="V265" s="13"/>
      <c r="W265" s="13"/>
      <c r="X265" s="13"/>
      <c r="Y265" s="13"/>
      <c r="Z265" s="13"/>
      <c r="AA265" s="13"/>
      <c r="AB265" s="13"/>
      <c r="AC265" s="13"/>
      <c r="AD265" s="13"/>
      <c r="AE265" s="13"/>
      <c r="AT265" s="236" t="s">
        <v>134</v>
      </c>
      <c r="AU265" s="236" t="s">
        <v>83</v>
      </c>
      <c r="AV265" s="13" t="s">
        <v>83</v>
      </c>
      <c r="AW265" s="13" t="s">
        <v>35</v>
      </c>
      <c r="AX265" s="13" t="s">
        <v>73</v>
      </c>
      <c r="AY265" s="236" t="s">
        <v>121</v>
      </c>
    </row>
    <row r="266" s="14" customFormat="1">
      <c r="A266" s="14"/>
      <c r="B266" s="237"/>
      <c r="C266" s="238"/>
      <c r="D266" s="219" t="s">
        <v>134</v>
      </c>
      <c r="E266" s="239" t="s">
        <v>28</v>
      </c>
      <c r="F266" s="240" t="s">
        <v>160</v>
      </c>
      <c r="G266" s="238"/>
      <c r="H266" s="241">
        <v>26.829999999999998</v>
      </c>
      <c r="I266" s="242"/>
      <c r="J266" s="238"/>
      <c r="K266" s="238"/>
      <c r="L266" s="243"/>
      <c r="M266" s="244"/>
      <c r="N266" s="245"/>
      <c r="O266" s="245"/>
      <c r="P266" s="245"/>
      <c r="Q266" s="245"/>
      <c r="R266" s="245"/>
      <c r="S266" s="245"/>
      <c r="T266" s="246"/>
      <c r="U266" s="14"/>
      <c r="V266" s="14"/>
      <c r="W266" s="14"/>
      <c r="X266" s="14"/>
      <c r="Y266" s="14"/>
      <c r="Z266" s="14"/>
      <c r="AA266" s="14"/>
      <c r="AB266" s="14"/>
      <c r="AC266" s="14"/>
      <c r="AD266" s="14"/>
      <c r="AE266" s="14"/>
      <c r="AT266" s="247" t="s">
        <v>134</v>
      </c>
      <c r="AU266" s="247" t="s">
        <v>83</v>
      </c>
      <c r="AV266" s="14" t="s">
        <v>128</v>
      </c>
      <c r="AW266" s="14" t="s">
        <v>35</v>
      </c>
      <c r="AX266" s="14" t="s">
        <v>81</v>
      </c>
      <c r="AY266" s="247" t="s">
        <v>121</v>
      </c>
    </row>
    <row r="267" s="13" customFormat="1">
      <c r="A267" s="13"/>
      <c r="B267" s="226"/>
      <c r="C267" s="227"/>
      <c r="D267" s="219" t="s">
        <v>134</v>
      </c>
      <c r="E267" s="227"/>
      <c r="F267" s="229" t="s">
        <v>382</v>
      </c>
      <c r="G267" s="227"/>
      <c r="H267" s="230">
        <v>27.635000000000002</v>
      </c>
      <c r="I267" s="231"/>
      <c r="J267" s="227"/>
      <c r="K267" s="227"/>
      <c r="L267" s="232"/>
      <c r="M267" s="233"/>
      <c r="N267" s="234"/>
      <c r="O267" s="234"/>
      <c r="P267" s="234"/>
      <c r="Q267" s="234"/>
      <c r="R267" s="234"/>
      <c r="S267" s="234"/>
      <c r="T267" s="235"/>
      <c r="U267" s="13"/>
      <c r="V267" s="13"/>
      <c r="W267" s="13"/>
      <c r="X267" s="13"/>
      <c r="Y267" s="13"/>
      <c r="Z267" s="13"/>
      <c r="AA267" s="13"/>
      <c r="AB267" s="13"/>
      <c r="AC267" s="13"/>
      <c r="AD267" s="13"/>
      <c r="AE267" s="13"/>
      <c r="AT267" s="236" t="s">
        <v>134</v>
      </c>
      <c r="AU267" s="236" t="s">
        <v>83</v>
      </c>
      <c r="AV267" s="13" t="s">
        <v>83</v>
      </c>
      <c r="AW267" s="13" t="s">
        <v>4</v>
      </c>
      <c r="AX267" s="13" t="s">
        <v>81</v>
      </c>
      <c r="AY267" s="236" t="s">
        <v>121</v>
      </c>
    </row>
    <row r="268" s="2" customFormat="1" ht="24.15" customHeight="1">
      <c r="A268" s="40"/>
      <c r="B268" s="41"/>
      <c r="C268" s="249" t="s">
        <v>383</v>
      </c>
      <c r="D268" s="249" t="s">
        <v>267</v>
      </c>
      <c r="E268" s="250" t="s">
        <v>384</v>
      </c>
      <c r="F268" s="251" t="s">
        <v>385</v>
      </c>
      <c r="G268" s="252" t="s">
        <v>249</v>
      </c>
      <c r="H268" s="253">
        <v>30.292000000000002</v>
      </c>
      <c r="I268" s="254"/>
      <c r="J268" s="255">
        <f>ROUND(I268*H268,2)</f>
        <v>0</v>
      </c>
      <c r="K268" s="251" t="s">
        <v>127</v>
      </c>
      <c r="L268" s="256"/>
      <c r="M268" s="257" t="s">
        <v>28</v>
      </c>
      <c r="N268" s="258" t="s">
        <v>44</v>
      </c>
      <c r="O268" s="86"/>
      <c r="P268" s="215">
        <f>O268*H268</f>
        <v>0</v>
      </c>
      <c r="Q268" s="215">
        <v>0.13100000000000001</v>
      </c>
      <c r="R268" s="215">
        <f>Q268*H268</f>
        <v>3.9682520000000006</v>
      </c>
      <c r="S268" s="215">
        <v>0</v>
      </c>
      <c r="T268" s="216">
        <f>S268*H268</f>
        <v>0</v>
      </c>
      <c r="U268" s="40"/>
      <c r="V268" s="40"/>
      <c r="W268" s="40"/>
      <c r="X268" s="40"/>
      <c r="Y268" s="40"/>
      <c r="Z268" s="40"/>
      <c r="AA268" s="40"/>
      <c r="AB268" s="40"/>
      <c r="AC268" s="40"/>
      <c r="AD268" s="40"/>
      <c r="AE268" s="40"/>
      <c r="AR268" s="217" t="s">
        <v>179</v>
      </c>
      <c r="AT268" s="217" t="s">
        <v>267</v>
      </c>
      <c r="AU268" s="217" t="s">
        <v>83</v>
      </c>
      <c r="AY268" s="19" t="s">
        <v>121</v>
      </c>
      <c r="BE268" s="218">
        <f>IF(N268="základní",J268,0)</f>
        <v>0</v>
      </c>
      <c r="BF268" s="218">
        <f>IF(N268="snížená",J268,0)</f>
        <v>0</v>
      </c>
      <c r="BG268" s="218">
        <f>IF(N268="zákl. přenesená",J268,0)</f>
        <v>0</v>
      </c>
      <c r="BH268" s="218">
        <f>IF(N268="sníž. přenesená",J268,0)</f>
        <v>0</v>
      </c>
      <c r="BI268" s="218">
        <f>IF(N268="nulová",J268,0)</f>
        <v>0</v>
      </c>
      <c r="BJ268" s="19" t="s">
        <v>81</v>
      </c>
      <c r="BK268" s="218">
        <f>ROUND(I268*H268,2)</f>
        <v>0</v>
      </c>
      <c r="BL268" s="19" t="s">
        <v>128</v>
      </c>
      <c r="BM268" s="217" t="s">
        <v>386</v>
      </c>
    </row>
    <row r="269" s="2" customFormat="1">
      <c r="A269" s="40"/>
      <c r="B269" s="41"/>
      <c r="C269" s="42"/>
      <c r="D269" s="219" t="s">
        <v>130</v>
      </c>
      <c r="E269" s="42"/>
      <c r="F269" s="220" t="s">
        <v>385</v>
      </c>
      <c r="G269" s="42"/>
      <c r="H269" s="42"/>
      <c r="I269" s="221"/>
      <c r="J269" s="42"/>
      <c r="K269" s="42"/>
      <c r="L269" s="46"/>
      <c r="M269" s="222"/>
      <c r="N269" s="223"/>
      <c r="O269" s="86"/>
      <c r="P269" s="86"/>
      <c r="Q269" s="86"/>
      <c r="R269" s="86"/>
      <c r="S269" s="86"/>
      <c r="T269" s="87"/>
      <c r="U269" s="40"/>
      <c r="V269" s="40"/>
      <c r="W269" s="40"/>
      <c r="X269" s="40"/>
      <c r="Y269" s="40"/>
      <c r="Z269" s="40"/>
      <c r="AA269" s="40"/>
      <c r="AB269" s="40"/>
      <c r="AC269" s="40"/>
      <c r="AD269" s="40"/>
      <c r="AE269" s="40"/>
      <c r="AT269" s="19" t="s">
        <v>130</v>
      </c>
      <c r="AU269" s="19" t="s">
        <v>83</v>
      </c>
    </row>
    <row r="270" s="13" customFormat="1">
      <c r="A270" s="13"/>
      <c r="B270" s="226"/>
      <c r="C270" s="227"/>
      <c r="D270" s="219" t="s">
        <v>134</v>
      </c>
      <c r="E270" s="228" t="s">
        <v>28</v>
      </c>
      <c r="F270" s="229" t="s">
        <v>376</v>
      </c>
      <c r="G270" s="227"/>
      <c r="H270" s="230">
        <v>29.41</v>
      </c>
      <c r="I270" s="231"/>
      <c r="J270" s="227"/>
      <c r="K270" s="227"/>
      <c r="L270" s="232"/>
      <c r="M270" s="233"/>
      <c r="N270" s="234"/>
      <c r="O270" s="234"/>
      <c r="P270" s="234"/>
      <c r="Q270" s="234"/>
      <c r="R270" s="234"/>
      <c r="S270" s="234"/>
      <c r="T270" s="235"/>
      <c r="U270" s="13"/>
      <c r="V270" s="13"/>
      <c r="W270" s="13"/>
      <c r="X270" s="13"/>
      <c r="Y270" s="13"/>
      <c r="Z270" s="13"/>
      <c r="AA270" s="13"/>
      <c r="AB270" s="13"/>
      <c r="AC270" s="13"/>
      <c r="AD270" s="13"/>
      <c r="AE270" s="13"/>
      <c r="AT270" s="236" t="s">
        <v>134</v>
      </c>
      <c r="AU270" s="236" t="s">
        <v>83</v>
      </c>
      <c r="AV270" s="13" t="s">
        <v>83</v>
      </c>
      <c r="AW270" s="13" t="s">
        <v>35</v>
      </c>
      <c r="AX270" s="13" t="s">
        <v>81</v>
      </c>
      <c r="AY270" s="236" t="s">
        <v>121</v>
      </c>
    </row>
    <row r="271" s="13" customFormat="1">
      <c r="A271" s="13"/>
      <c r="B271" s="226"/>
      <c r="C271" s="227"/>
      <c r="D271" s="219" t="s">
        <v>134</v>
      </c>
      <c r="E271" s="227"/>
      <c r="F271" s="229" t="s">
        <v>387</v>
      </c>
      <c r="G271" s="227"/>
      <c r="H271" s="230">
        <v>30.292000000000002</v>
      </c>
      <c r="I271" s="231"/>
      <c r="J271" s="227"/>
      <c r="K271" s="227"/>
      <c r="L271" s="232"/>
      <c r="M271" s="233"/>
      <c r="N271" s="234"/>
      <c r="O271" s="234"/>
      <c r="P271" s="234"/>
      <c r="Q271" s="234"/>
      <c r="R271" s="234"/>
      <c r="S271" s="234"/>
      <c r="T271" s="235"/>
      <c r="U271" s="13"/>
      <c r="V271" s="13"/>
      <c r="W271" s="13"/>
      <c r="X271" s="13"/>
      <c r="Y271" s="13"/>
      <c r="Z271" s="13"/>
      <c r="AA271" s="13"/>
      <c r="AB271" s="13"/>
      <c r="AC271" s="13"/>
      <c r="AD271" s="13"/>
      <c r="AE271" s="13"/>
      <c r="AT271" s="236" t="s">
        <v>134</v>
      </c>
      <c r="AU271" s="236" t="s">
        <v>83</v>
      </c>
      <c r="AV271" s="13" t="s">
        <v>83</v>
      </c>
      <c r="AW271" s="13" t="s">
        <v>4</v>
      </c>
      <c r="AX271" s="13" t="s">
        <v>81</v>
      </c>
      <c r="AY271" s="236" t="s">
        <v>121</v>
      </c>
    </row>
    <row r="272" s="2" customFormat="1" ht="24.15" customHeight="1">
      <c r="A272" s="40"/>
      <c r="B272" s="41"/>
      <c r="C272" s="249" t="s">
        <v>388</v>
      </c>
      <c r="D272" s="249" t="s">
        <v>267</v>
      </c>
      <c r="E272" s="250" t="s">
        <v>389</v>
      </c>
      <c r="F272" s="251" t="s">
        <v>390</v>
      </c>
      <c r="G272" s="252" t="s">
        <v>249</v>
      </c>
      <c r="H272" s="253">
        <v>152.131</v>
      </c>
      <c r="I272" s="254"/>
      <c r="J272" s="255">
        <f>ROUND(I272*H272,2)</f>
        <v>0</v>
      </c>
      <c r="K272" s="251" t="s">
        <v>127</v>
      </c>
      <c r="L272" s="256"/>
      <c r="M272" s="257" t="s">
        <v>28</v>
      </c>
      <c r="N272" s="258" t="s">
        <v>44</v>
      </c>
      <c r="O272" s="86"/>
      <c r="P272" s="215">
        <f>O272*H272</f>
        <v>0</v>
      </c>
      <c r="Q272" s="215">
        <v>0.113</v>
      </c>
      <c r="R272" s="215">
        <f>Q272*H272</f>
        <v>17.190802999999999</v>
      </c>
      <c r="S272" s="215">
        <v>0</v>
      </c>
      <c r="T272" s="216">
        <f>S272*H272</f>
        <v>0</v>
      </c>
      <c r="U272" s="40"/>
      <c r="V272" s="40"/>
      <c r="W272" s="40"/>
      <c r="X272" s="40"/>
      <c r="Y272" s="40"/>
      <c r="Z272" s="40"/>
      <c r="AA272" s="40"/>
      <c r="AB272" s="40"/>
      <c r="AC272" s="40"/>
      <c r="AD272" s="40"/>
      <c r="AE272" s="40"/>
      <c r="AR272" s="217" t="s">
        <v>179</v>
      </c>
      <c r="AT272" s="217" t="s">
        <v>267</v>
      </c>
      <c r="AU272" s="217" t="s">
        <v>83</v>
      </c>
      <c r="AY272" s="19" t="s">
        <v>121</v>
      </c>
      <c r="BE272" s="218">
        <f>IF(N272="základní",J272,0)</f>
        <v>0</v>
      </c>
      <c r="BF272" s="218">
        <f>IF(N272="snížená",J272,0)</f>
        <v>0</v>
      </c>
      <c r="BG272" s="218">
        <f>IF(N272="zákl. přenesená",J272,0)</f>
        <v>0</v>
      </c>
      <c r="BH272" s="218">
        <f>IF(N272="sníž. přenesená",J272,0)</f>
        <v>0</v>
      </c>
      <c r="BI272" s="218">
        <f>IF(N272="nulová",J272,0)</f>
        <v>0</v>
      </c>
      <c r="BJ272" s="19" t="s">
        <v>81</v>
      </c>
      <c r="BK272" s="218">
        <f>ROUND(I272*H272,2)</f>
        <v>0</v>
      </c>
      <c r="BL272" s="19" t="s">
        <v>128</v>
      </c>
      <c r="BM272" s="217" t="s">
        <v>391</v>
      </c>
    </row>
    <row r="273" s="2" customFormat="1">
      <c r="A273" s="40"/>
      <c r="B273" s="41"/>
      <c r="C273" s="42"/>
      <c r="D273" s="219" t="s">
        <v>130</v>
      </c>
      <c r="E273" s="42"/>
      <c r="F273" s="220" t="s">
        <v>390</v>
      </c>
      <c r="G273" s="42"/>
      <c r="H273" s="42"/>
      <c r="I273" s="221"/>
      <c r="J273" s="42"/>
      <c r="K273" s="42"/>
      <c r="L273" s="46"/>
      <c r="M273" s="222"/>
      <c r="N273" s="223"/>
      <c r="O273" s="86"/>
      <c r="P273" s="86"/>
      <c r="Q273" s="86"/>
      <c r="R273" s="86"/>
      <c r="S273" s="86"/>
      <c r="T273" s="87"/>
      <c r="U273" s="40"/>
      <c r="V273" s="40"/>
      <c r="W273" s="40"/>
      <c r="X273" s="40"/>
      <c r="Y273" s="40"/>
      <c r="Z273" s="40"/>
      <c r="AA273" s="40"/>
      <c r="AB273" s="40"/>
      <c r="AC273" s="40"/>
      <c r="AD273" s="40"/>
      <c r="AE273" s="40"/>
      <c r="AT273" s="19" t="s">
        <v>130</v>
      </c>
      <c r="AU273" s="19" t="s">
        <v>83</v>
      </c>
    </row>
    <row r="274" s="13" customFormat="1">
      <c r="A274" s="13"/>
      <c r="B274" s="226"/>
      <c r="C274" s="227"/>
      <c r="D274" s="219" t="s">
        <v>134</v>
      </c>
      <c r="E274" s="228" t="s">
        <v>28</v>
      </c>
      <c r="F274" s="229" t="s">
        <v>374</v>
      </c>
      <c r="G274" s="227"/>
      <c r="H274" s="230">
        <v>147.69999999999999</v>
      </c>
      <c r="I274" s="231"/>
      <c r="J274" s="227"/>
      <c r="K274" s="227"/>
      <c r="L274" s="232"/>
      <c r="M274" s="233"/>
      <c r="N274" s="234"/>
      <c r="O274" s="234"/>
      <c r="P274" s="234"/>
      <c r="Q274" s="234"/>
      <c r="R274" s="234"/>
      <c r="S274" s="234"/>
      <c r="T274" s="235"/>
      <c r="U274" s="13"/>
      <c r="V274" s="13"/>
      <c r="W274" s="13"/>
      <c r="X274" s="13"/>
      <c r="Y274" s="13"/>
      <c r="Z274" s="13"/>
      <c r="AA274" s="13"/>
      <c r="AB274" s="13"/>
      <c r="AC274" s="13"/>
      <c r="AD274" s="13"/>
      <c r="AE274" s="13"/>
      <c r="AT274" s="236" t="s">
        <v>134</v>
      </c>
      <c r="AU274" s="236" t="s">
        <v>83</v>
      </c>
      <c r="AV274" s="13" t="s">
        <v>83</v>
      </c>
      <c r="AW274" s="13" t="s">
        <v>35</v>
      </c>
      <c r="AX274" s="13" t="s">
        <v>73</v>
      </c>
      <c r="AY274" s="236" t="s">
        <v>121</v>
      </c>
    </row>
    <row r="275" s="14" customFormat="1">
      <c r="A275" s="14"/>
      <c r="B275" s="237"/>
      <c r="C275" s="238"/>
      <c r="D275" s="219" t="s">
        <v>134</v>
      </c>
      <c r="E275" s="239" t="s">
        <v>28</v>
      </c>
      <c r="F275" s="240" t="s">
        <v>160</v>
      </c>
      <c r="G275" s="238"/>
      <c r="H275" s="241">
        <v>147.69999999999999</v>
      </c>
      <c r="I275" s="242"/>
      <c r="J275" s="238"/>
      <c r="K275" s="238"/>
      <c r="L275" s="243"/>
      <c r="M275" s="244"/>
      <c r="N275" s="245"/>
      <c r="O275" s="245"/>
      <c r="P275" s="245"/>
      <c r="Q275" s="245"/>
      <c r="R275" s="245"/>
      <c r="S275" s="245"/>
      <c r="T275" s="246"/>
      <c r="U275" s="14"/>
      <c r="V275" s="14"/>
      <c r="W275" s="14"/>
      <c r="X275" s="14"/>
      <c r="Y275" s="14"/>
      <c r="Z275" s="14"/>
      <c r="AA275" s="14"/>
      <c r="AB275" s="14"/>
      <c r="AC275" s="14"/>
      <c r="AD275" s="14"/>
      <c r="AE275" s="14"/>
      <c r="AT275" s="247" t="s">
        <v>134</v>
      </c>
      <c r="AU275" s="247" t="s">
        <v>83</v>
      </c>
      <c r="AV275" s="14" t="s">
        <v>128</v>
      </c>
      <c r="AW275" s="14" t="s">
        <v>35</v>
      </c>
      <c r="AX275" s="14" t="s">
        <v>81</v>
      </c>
      <c r="AY275" s="247" t="s">
        <v>121</v>
      </c>
    </row>
    <row r="276" s="13" customFormat="1">
      <c r="A276" s="13"/>
      <c r="B276" s="226"/>
      <c r="C276" s="227"/>
      <c r="D276" s="219" t="s">
        <v>134</v>
      </c>
      <c r="E276" s="227"/>
      <c r="F276" s="229" t="s">
        <v>392</v>
      </c>
      <c r="G276" s="227"/>
      <c r="H276" s="230">
        <v>152.131</v>
      </c>
      <c r="I276" s="231"/>
      <c r="J276" s="227"/>
      <c r="K276" s="227"/>
      <c r="L276" s="232"/>
      <c r="M276" s="233"/>
      <c r="N276" s="234"/>
      <c r="O276" s="234"/>
      <c r="P276" s="234"/>
      <c r="Q276" s="234"/>
      <c r="R276" s="234"/>
      <c r="S276" s="234"/>
      <c r="T276" s="235"/>
      <c r="U276" s="13"/>
      <c r="V276" s="13"/>
      <c r="W276" s="13"/>
      <c r="X276" s="13"/>
      <c r="Y276" s="13"/>
      <c r="Z276" s="13"/>
      <c r="AA276" s="13"/>
      <c r="AB276" s="13"/>
      <c r="AC276" s="13"/>
      <c r="AD276" s="13"/>
      <c r="AE276" s="13"/>
      <c r="AT276" s="236" t="s">
        <v>134</v>
      </c>
      <c r="AU276" s="236" t="s">
        <v>83</v>
      </c>
      <c r="AV276" s="13" t="s">
        <v>83</v>
      </c>
      <c r="AW276" s="13" t="s">
        <v>4</v>
      </c>
      <c r="AX276" s="13" t="s">
        <v>81</v>
      </c>
      <c r="AY276" s="236" t="s">
        <v>121</v>
      </c>
    </row>
    <row r="277" s="2" customFormat="1" ht="33" customHeight="1">
      <c r="A277" s="40"/>
      <c r="B277" s="41"/>
      <c r="C277" s="206" t="s">
        <v>393</v>
      </c>
      <c r="D277" s="206" t="s">
        <v>123</v>
      </c>
      <c r="E277" s="207" t="s">
        <v>394</v>
      </c>
      <c r="F277" s="208" t="s">
        <v>395</v>
      </c>
      <c r="G277" s="209" t="s">
        <v>249</v>
      </c>
      <c r="H277" s="210">
        <v>80</v>
      </c>
      <c r="I277" s="211"/>
      <c r="J277" s="212">
        <f>ROUND(I277*H277,2)</f>
        <v>0</v>
      </c>
      <c r="K277" s="208" t="s">
        <v>127</v>
      </c>
      <c r="L277" s="46"/>
      <c r="M277" s="213" t="s">
        <v>28</v>
      </c>
      <c r="N277" s="214" t="s">
        <v>44</v>
      </c>
      <c r="O277" s="86"/>
      <c r="P277" s="215">
        <f>O277*H277</f>
        <v>0</v>
      </c>
      <c r="Q277" s="215">
        <v>0.11162</v>
      </c>
      <c r="R277" s="215">
        <f>Q277*H277</f>
        <v>8.9296000000000006</v>
      </c>
      <c r="S277" s="215">
        <v>0</v>
      </c>
      <c r="T277" s="216">
        <f>S277*H277</f>
        <v>0</v>
      </c>
      <c r="U277" s="40"/>
      <c r="V277" s="40"/>
      <c r="W277" s="40"/>
      <c r="X277" s="40"/>
      <c r="Y277" s="40"/>
      <c r="Z277" s="40"/>
      <c r="AA277" s="40"/>
      <c r="AB277" s="40"/>
      <c r="AC277" s="40"/>
      <c r="AD277" s="40"/>
      <c r="AE277" s="40"/>
      <c r="AR277" s="217" t="s">
        <v>128</v>
      </c>
      <c r="AT277" s="217" t="s">
        <v>123</v>
      </c>
      <c r="AU277" s="217" t="s">
        <v>83</v>
      </c>
      <c r="AY277" s="19" t="s">
        <v>121</v>
      </c>
      <c r="BE277" s="218">
        <f>IF(N277="základní",J277,0)</f>
        <v>0</v>
      </c>
      <c r="BF277" s="218">
        <f>IF(N277="snížená",J277,0)</f>
        <v>0</v>
      </c>
      <c r="BG277" s="218">
        <f>IF(N277="zákl. přenesená",J277,0)</f>
        <v>0</v>
      </c>
      <c r="BH277" s="218">
        <f>IF(N277="sníž. přenesená",J277,0)</f>
        <v>0</v>
      </c>
      <c r="BI277" s="218">
        <f>IF(N277="nulová",J277,0)</f>
        <v>0</v>
      </c>
      <c r="BJ277" s="19" t="s">
        <v>81</v>
      </c>
      <c r="BK277" s="218">
        <f>ROUND(I277*H277,2)</f>
        <v>0</v>
      </c>
      <c r="BL277" s="19" t="s">
        <v>128</v>
      </c>
      <c r="BM277" s="217" t="s">
        <v>396</v>
      </c>
    </row>
    <row r="278" s="2" customFormat="1">
      <c r="A278" s="40"/>
      <c r="B278" s="41"/>
      <c r="C278" s="42"/>
      <c r="D278" s="219" t="s">
        <v>130</v>
      </c>
      <c r="E278" s="42"/>
      <c r="F278" s="220" t="s">
        <v>397</v>
      </c>
      <c r="G278" s="42"/>
      <c r="H278" s="42"/>
      <c r="I278" s="221"/>
      <c r="J278" s="42"/>
      <c r="K278" s="42"/>
      <c r="L278" s="46"/>
      <c r="M278" s="222"/>
      <c r="N278" s="223"/>
      <c r="O278" s="86"/>
      <c r="P278" s="86"/>
      <c r="Q278" s="86"/>
      <c r="R278" s="86"/>
      <c r="S278" s="86"/>
      <c r="T278" s="87"/>
      <c r="U278" s="40"/>
      <c r="V278" s="40"/>
      <c r="W278" s="40"/>
      <c r="X278" s="40"/>
      <c r="Y278" s="40"/>
      <c r="Z278" s="40"/>
      <c r="AA278" s="40"/>
      <c r="AB278" s="40"/>
      <c r="AC278" s="40"/>
      <c r="AD278" s="40"/>
      <c r="AE278" s="40"/>
      <c r="AT278" s="19" t="s">
        <v>130</v>
      </c>
      <c r="AU278" s="19" t="s">
        <v>83</v>
      </c>
    </row>
    <row r="279" s="2" customFormat="1">
      <c r="A279" s="40"/>
      <c r="B279" s="41"/>
      <c r="C279" s="42"/>
      <c r="D279" s="224" t="s">
        <v>132</v>
      </c>
      <c r="E279" s="42"/>
      <c r="F279" s="225" t="s">
        <v>398</v>
      </c>
      <c r="G279" s="42"/>
      <c r="H279" s="42"/>
      <c r="I279" s="221"/>
      <c r="J279" s="42"/>
      <c r="K279" s="42"/>
      <c r="L279" s="46"/>
      <c r="M279" s="222"/>
      <c r="N279" s="223"/>
      <c r="O279" s="86"/>
      <c r="P279" s="86"/>
      <c r="Q279" s="86"/>
      <c r="R279" s="86"/>
      <c r="S279" s="86"/>
      <c r="T279" s="87"/>
      <c r="U279" s="40"/>
      <c r="V279" s="40"/>
      <c r="W279" s="40"/>
      <c r="X279" s="40"/>
      <c r="Y279" s="40"/>
      <c r="Z279" s="40"/>
      <c r="AA279" s="40"/>
      <c r="AB279" s="40"/>
      <c r="AC279" s="40"/>
      <c r="AD279" s="40"/>
      <c r="AE279" s="40"/>
      <c r="AT279" s="19" t="s">
        <v>132</v>
      </c>
      <c r="AU279" s="19" t="s">
        <v>83</v>
      </c>
    </row>
    <row r="280" s="13" customFormat="1">
      <c r="A280" s="13"/>
      <c r="B280" s="226"/>
      <c r="C280" s="227"/>
      <c r="D280" s="219" t="s">
        <v>134</v>
      </c>
      <c r="E280" s="228" t="s">
        <v>28</v>
      </c>
      <c r="F280" s="229" t="s">
        <v>399</v>
      </c>
      <c r="G280" s="227"/>
      <c r="H280" s="230">
        <v>3.1899999999999999</v>
      </c>
      <c r="I280" s="231"/>
      <c r="J280" s="227"/>
      <c r="K280" s="227"/>
      <c r="L280" s="232"/>
      <c r="M280" s="233"/>
      <c r="N280" s="234"/>
      <c r="O280" s="234"/>
      <c r="P280" s="234"/>
      <c r="Q280" s="234"/>
      <c r="R280" s="234"/>
      <c r="S280" s="234"/>
      <c r="T280" s="235"/>
      <c r="U280" s="13"/>
      <c r="V280" s="13"/>
      <c r="W280" s="13"/>
      <c r="X280" s="13"/>
      <c r="Y280" s="13"/>
      <c r="Z280" s="13"/>
      <c r="AA280" s="13"/>
      <c r="AB280" s="13"/>
      <c r="AC280" s="13"/>
      <c r="AD280" s="13"/>
      <c r="AE280" s="13"/>
      <c r="AT280" s="236" t="s">
        <v>134</v>
      </c>
      <c r="AU280" s="236" t="s">
        <v>83</v>
      </c>
      <c r="AV280" s="13" t="s">
        <v>83</v>
      </c>
      <c r="AW280" s="13" t="s">
        <v>35</v>
      </c>
      <c r="AX280" s="13" t="s">
        <v>73</v>
      </c>
      <c r="AY280" s="236" t="s">
        <v>121</v>
      </c>
    </row>
    <row r="281" s="13" customFormat="1">
      <c r="A281" s="13"/>
      <c r="B281" s="226"/>
      <c r="C281" s="227"/>
      <c r="D281" s="219" t="s">
        <v>134</v>
      </c>
      <c r="E281" s="228" t="s">
        <v>28</v>
      </c>
      <c r="F281" s="229" t="s">
        <v>400</v>
      </c>
      <c r="G281" s="227"/>
      <c r="H281" s="230">
        <v>76.810000000000002</v>
      </c>
      <c r="I281" s="231"/>
      <c r="J281" s="227"/>
      <c r="K281" s="227"/>
      <c r="L281" s="232"/>
      <c r="M281" s="233"/>
      <c r="N281" s="234"/>
      <c r="O281" s="234"/>
      <c r="P281" s="234"/>
      <c r="Q281" s="234"/>
      <c r="R281" s="234"/>
      <c r="S281" s="234"/>
      <c r="T281" s="235"/>
      <c r="U281" s="13"/>
      <c r="V281" s="13"/>
      <c r="W281" s="13"/>
      <c r="X281" s="13"/>
      <c r="Y281" s="13"/>
      <c r="Z281" s="13"/>
      <c r="AA281" s="13"/>
      <c r="AB281" s="13"/>
      <c r="AC281" s="13"/>
      <c r="AD281" s="13"/>
      <c r="AE281" s="13"/>
      <c r="AT281" s="236" t="s">
        <v>134</v>
      </c>
      <c r="AU281" s="236" t="s">
        <v>83</v>
      </c>
      <c r="AV281" s="13" t="s">
        <v>83</v>
      </c>
      <c r="AW281" s="13" t="s">
        <v>35</v>
      </c>
      <c r="AX281" s="13" t="s">
        <v>73</v>
      </c>
      <c r="AY281" s="236" t="s">
        <v>121</v>
      </c>
    </row>
    <row r="282" s="14" customFormat="1">
      <c r="A282" s="14"/>
      <c r="B282" s="237"/>
      <c r="C282" s="238"/>
      <c r="D282" s="219" t="s">
        <v>134</v>
      </c>
      <c r="E282" s="239" t="s">
        <v>28</v>
      </c>
      <c r="F282" s="240" t="s">
        <v>160</v>
      </c>
      <c r="G282" s="238"/>
      <c r="H282" s="241">
        <v>80</v>
      </c>
      <c r="I282" s="242"/>
      <c r="J282" s="238"/>
      <c r="K282" s="238"/>
      <c r="L282" s="243"/>
      <c r="M282" s="244"/>
      <c r="N282" s="245"/>
      <c r="O282" s="245"/>
      <c r="P282" s="245"/>
      <c r="Q282" s="245"/>
      <c r="R282" s="245"/>
      <c r="S282" s="245"/>
      <c r="T282" s="246"/>
      <c r="U282" s="14"/>
      <c r="V282" s="14"/>
      <c r="W282" s="14"/>
      <c r="X282" s="14"/>
      <c r="Y282" s="14"/>
      <c r="Z282" s="14"/>
      <c r="AA282" s="14"/>
      <c r="AB282" s="14"/>
      <c r="AC282" s="14"/>
      <c r="AD282" s="14"/>
      <c r="AE282" s="14"/>
      <c r="AT282" s="247" t="s">
        <v>134</v>
      </c>
      <c r="AU282" s="247" t="s">
        <v>83</v>
      </c>
      <c r="AV282" s="14" t="s">
        <v>128</v>
      </c>
      <c r="AW282" s="14" t="s">
        <v>35</v>
      </c>
      <c r="AX282" s="14" t="s">
        <v>81</v>
      </c>
      <c r="AY282" s="247" t="s">
        <v>121</v>
      </c>
    </row>
    <row r="283" s="2" customFormat="1" ht="24.15" customHeight="1">
      <c r="A283" s="40"/>
      <c r="B283" s="41"/>
      <c r="C283" s="249" t="s">
        <v>401</v>
      </c>
      <c r="D283" s="249" t="s">
        <v>267</v>
      </c>
      <c r="E283" s="250" t="s">
        <v>402</v>
      </c>
      <c r="F283" s="251" t="s">
        <v>403</v>
      </c>
      <c r="G283" s="252" t="s">
        <v>249</v>
      </c>
      <c r="H283" s="253">
        <v>76.510000000000005</v>
      </c>
      <c r="I283" s="254"/>
      <c r="J283" s="255">
        <f>ROUND(I283*H283,2)</f>
        <v>0</v>
      </c>
      <c r="K283" s="251" t="s">
        <v>127</v>
      </c>
      <c r="L283" s="256"/>
      <c r="M283" s="257" t="s">
        <v>28</v>
      </c>
      <c r="N283" s="258" t="s">
        <v>44</v>
      </c>
      <c r="O283" s="86"/>
      <c r="P283" s="215">
        <f>O283*H283</f>
        <v>0</v>
      </c>
      <c r="Q283" s="215">
        <v>0.152</v>
      </c>
      <c r="R283" s="215">
        <f>Q283*H283</f>
        <v>11.629520000000001</v>
      </c>
      <c r="S283" s="215">
        <v>0</v>
      </c>
      <c r="T283" s="216">
        <f>S283*H283</f>
        <v>0</v>
      </c>
      <c r="U283" s="40"/>
      <c r="V283" s="40"/>
      <c r="W283" s="40"/>
      <c r="X283" s="40"/>
      <c r="Y283" s="40"/>
      <c r="Z283" s="40"/>
      <c r="AA283" s="40"/>
      <c r="AB283" s="40"/>
      <c r="AC283" s="40"/>
      <c r="AD283" s="40"/>
      <c r="AE283" s="40"/>
      <c r="AR283" s="217" t="s">
        <v>179</v>
      </c>
      <c r="AT283" s="217" t="s">
        <v>267</v>
      </c>
      <c r="AU283" s="217" t="s">
        <v>83</v>
      </c>
      <c r="AY283" s="19" t="s">
        <v>121</v>
      </c>
      <c r="BE283" s="218">
        <f>IF(N283="základní",J283,0)</f>
        <v>0</v>
      </c>
      <c r="BF283" s="218">
        <f>IF(N283="snížená",J283,0)</f>
        <v>0</v>
      </c>
      <c r="BG283" s="218">
        <f>IF(N283="zákl. přenesená",J283,0)</f>
        <v>0</v>
      </c>
      <c r="BH283" s="218">
        <f>IF(N283="sníž. přenesená",J283,0)</f>
        <v>0</v>
      </c>
      <c r="BI283" s="218">
        <f>IF(N283="nulová",J283,0)</f>
        <v>0</v>
      </c>
      <c r="BJ283" s="19" t="s">
        <v>81</v>
      </c>
      <c r="BK283" s="218">
        <f>ROUND(I283*H283,2)</f>
        <v>0</v>
      </c>
      <c r="BL283" s="19" t="s">
        <v>128</v>
      </c>
      <c r="BM283" s="217" t="s">
        <v>404</v>
      </c>
    </row>
    <row r="284" s="2" customFormat="1">
      <c r="A284" s="40"/>
      <c r="B284" s="41"/>
      <c r="C284" s="42"/>
      <c r="D284" s="219" t="s">
        <v>130</v>
      </c>
      <c r="E284" s="42"/>
      <c r="F284" s="220" t="s">
        <v>403</v>
      </c>
      <c r="G284" s="42"/>
      <c r="H284" s="42"/>
      <c r="I284" s="221"/>
      <c r="J284" s="42"/>
      <c r="K284" s="42"/>
      <c r="L284" s="46"/>
      <c r="M284" s="222"/>
      <c r="N284" s="223"/>
      <c r="O284" s="86"/>
      <c r="P284" s="86"/>
      <c r="Q284" s="86"/>
      <c r="R284" s="86"/>
      <c r="S284" s="86"/>
      <c r="T284" s="87"/>
      <c r="U284" s="40"/>
      <c r="V284" s="40"/>
      <c r="W284" s="40"/>
      <c r="X284" s="40"/>
      <c r="Y284" s="40"/>
      <c r="Z284" s="40"/>
      <c r="AA284" s="40"/>
      <c r="AB284" s="40"/>
      <c r="AC284" s="40"/>
      <c r="AD284" s="40"/>
      <c r="AE284" s="40"/>
      <c r="AT284" s="19" t="s">
        <v>130</v>
      </c>
      <c r="AU284" s="19" t="s">
        <v>83</v>
      </c>
    </row>
    <row r="285" s="13" customFormat="1">
      <c r="A285" s="13"/>
      <c r="B285" s="226"/>
      <c r="C285" s="227"/>
      <c r="D285" s="219" t="s">
        <v>134</v>
      </c>
      <c r="E285" s="228" t="s">
        <v>28</v>
      </c>
      <c r="F285" s="229" t="s">
        <v>405</v>
      </c>
      <c r="G285" s="227"/>
      <c r="H285" s="230">
        <v>75.010000000000005</v>
      </c>
      <c r="I285" s="231"/>
      <c r="J285" s="227"/>
      <c r="K285" s="227"/>
      <c r="L285" s="232"/>
      <c r="M285" s="233"/>
      <c r="N285" s="234"/>
      <c r="O285" s="234"/>
      <c r="P285" s="234"/>
      <c r="Q285" s="234"/>
      <c r="R285" s="234"/>
      <c r="S285" s="234"/>
      <c r="T285" s="235"/>
      <c r="U285" s="13"/>
      <c r="V285" s="13"/>
      <c r="W285" s="13"/>
      <c r="X285" s="13"/>
      <c r="Y285" s="13"/>
      <c r="Z285" s="13"/>
      <c r="AA285" s="13"/>
      <c r="AB285" s="13"/>
      <c r="AC285" s="13"/>
      <c r="AD285" s="13"/>
      <c r="AE285" s="13"/>
      <c r="AT285" s="236" t="s">
        <v>134</v>
      </c>
      <c r="AU285" s="236" t="s">
        <v>83</v>
      </c>
      <c r="AV285" s="13" t="s">
        <v>83</v>
      </c>
      <c r="AW285" s="13" t="s">
        <v>35</v>
      </c>
      <c r="AX285" s="13" t="s">
        <v>81</v>
      </c>
      <c r="AY285" s="236" t="s">
        <v>121</v>
      </c>
    </row>
    <row r="286" s="13" customFormat="1">
      <c r="A286" s="13"/>
      <c r="B286" s="226"/>
      <c r="C286" s="227"/>
      <c r="D286" s="219" t="s">
        <v>134</v>
      </c>
      <c r="E286" s="227"/>
      <c r="F286" s="229" t="s">
        <v>406</v>
      </c>
      <c r="G286" s="227"/>
      <c r="H286" s="230">
        <v>76.510000000000005</v>
      </c>
      <c r="I286" s="231"/>
      <c r="J286" s="227"/>
      <c r="K286" s="227"/>
      <c r="L286" s="232"/>
      <c r="M286" s="233"/>
      <c r="N286" s="234"/>
      <c r="O286" s="234"/>
      <c r="P286" s="234"/>
      <c r="Q286" s="234"/>
      <c r="R286" s="234"/>
      <c r="S286" s="234"/>
      <c r="T286" s="235"/>
      <c r="U286" s="13"/>
      <c r="V286" s="13"/>
      <c r="W286" s="13"/>
      <c r="X286" s="13"/>
      <c r="Y286" s="13"/>
      <c r="Z286" s="13"/>
      <c r="AA286" s="13"/>
      <c r="AB286" s="13"/>
      <c r="AC286" s="13"/>
      <c r="AD286" s="13"/>
      <c r="AE286" s="13"/>
      <c r="AT286" s="236" t="s">
        <v>134</v>
      </c>
      <c r="AU286" s="236" t="s">
        <v>83</v>
      </c>
      <c r="AV286" s="13" t="s">
        <v>83</v>
      </c>
      <c r="AW286" s="13" t="s">
        <v>4</v>
      </c>
      <c r="AX286" s="13" t="s">
        <v>81</v>
      </c>
      <c r="AY286" s="236" t="s">
        <v>121</v>
      </c>
    </row>
    <row r="287" s="2" customFormat="1" ht="24.15" customHeight="1">
      <c r="A287" s="40"/>
      <c r="B287" s="41"/>
      <c r="C287" s="249" t="s">
        <v>407</v>
      </c>
      <c r="D287" s="249" t="s">
        <v>267</v>
      </c>
      <c r="E287" s="250" t="s">
        <v>408</v>
      </c>
      <c r="F287" s="251" t="s">
        <v>409</v>
      </c>
      <c r="G287" s="252" t="s">
        <v>249</v>
      </c>
      <c r="H287" s="253">
        <v>1.8540000000000001</v>
      </c>
      <c r="I287" s="254"/>
      <c r="J287" s="255">
        <f>ROUND(I287*H287,2)</f>
        <v>0</v>
      </c>
      <c r="K287" s="251" t="s">
        <v>127</v>
      </c>
      <c r="L287" s="256"/>
      <c r="M287" s="257" t="s">
        <v>28</v>
      </c>
      <c r="N287" s="258" t="s">
        <v>44</v>
      </c>
      <c r="O287" s="86"/>
      <c r="P287" s="215">
        <f>O287*H287</f>
        <v>0</v>
      </c>
      <c r="Q287" s="215">
        <v>0.17599999999999999</v>
      </c>
      <c r="R287" s="215">
        <f>Q287*H287</f>
        <v>0.32630399999999998</v>
      </c>
      <c r="S287" s="215">
        <v>0</v>
      </c>
      <c r="T287" s="216">
        <f>S287*H287</f>
        <v>0</v>
      </c>
      <c r="U287" s="40"/>
      <c r="V287" s="40"/>
      <c r="W287" s="40"/>
      <c r="X287" s="40"/>
      <c r="Y287" s="40"/>
      <c r="Z287" s="40"/>
      <c r="AA287" s="40"/>
      <c r="AB287" s="40"/>
      <c r="AC287" s="40"/>
      <c r="AD287" s="40"/>
      <c r="AE287" s="40"/>
      <c r="AR287" s="217" t="s">
        <v>179</v>
      </c>
      <c r="AT287" s="217" t="s">
        <v>267</v>
      </c>
      <c r="AU287" s="217" t="s">
        <v>83</v>
      </c>
      <c r="AY287" s="19" t="s">
        <v>121</v>
      </c>
      <c r="BE287" s="218">
        <f>IF(N287="základní",J287,0)</f>
        <v>0</v>
      </c>
      <c r="BF287" s="218">
        <f>IF(N287="snížená",J287,0)</f>
        <v>0</v>
      </c>
      <c r="BG287" s="218">
        <f>IF(N287="zákl. přenesená",J287,0)</f>
        <v>0</v>
      </c>
      <c r="BH287" s="218">
        <f>IF(N287="sníž. přenesená",J287,0)</f>
        <v>0</v>
      </c>
      <c r="BI287" s="218">
        <f>IF(N287="nulová",J287,0)</f>
        <v>0</v>
      </c>
      <c r="BJ287" s="19" t="s">
        <v>81</v>
      </c>
      <c r="BK287" s="218">
        <f>ROUND(I287*H287,2)</f>
        <v>0</v>
      </c>
      <c r="BL287" s="19" t="s">
        <v>128</v>
      </c>
      <c r="BM287" s="217" t="s">
        <v>410</v>
      </c>
    </row>
    <row r="288" s="2" customFormat="1">
      <c r="A288" s="40"/>
      <c r="B288" s="41"/>
      <c r="C288" s="42"/>
      <c r="D288" s="219" t="s">
        <v>130</v>
      </c>
      <c r="E288" s="42"/>
      <c r="F288" s="220" t="s">
        <v>409</v>
      </c>
      <c r="G288" s="42"/>
      <c r="H288" s="42"/>
      <c r="I288" s="221"/>
      <c r="J288" s="42"/>
      <c r="K288" s="42"/>
      <c r="L288" s="46"/>
      <c r="M288" s="222"/>
      <c r="N288" s="223"/>
      <c r="O288" s="86"/>
      <c r="P288" s="86"/>
      <c r="Q288" s="86"/>
      <c r="R288" s="86"/>
      <c r="S288" s="86"/>
      <c r="T288" s="87"/>
      <c r="U288" s="40"/>
      <c r="V288" s="40"/>
      <c r="W288" s="40"/>
      <c r="X288" s="40"/>
      <c r="Y288" s="40"/>
      <c r="Z288" s="40"/>
      <c r="AA288" s="40"/>
      <c r="AB288" s="40"/>
      <c r="AC288" s="40"/>
      <c r="AD288" s="40"/>
      <c r="AE288" s="40"/>
      <c r="AT288" s="19" t="s">
        <v>130</v>
      </c>
      <c r="AU288" s="19" t="s">
        <v>83</v>
      </c>
    </row>
    <row r="289" s="13" customFormat="1">
      <c r="A289" s="13"/>
      <c r="B289" s="226"/>
      <c r="C289" s="227"/>
      <c r="D289" s="219" t="s">
        <v>134</v>
      </c>
      <c r="E289" s="228" t="s">
        <v>28</v>
      </c>
      <c r="F289" s="229" t="s">
        <v>411</v>
      </c>
      <c r="G289" s="227"/>
      <c r="H289" s="230">
        <v>1.8</v>
      </c>
      <c r="I289" s="231"/>
      <c r="J289" s="227"/>
      <c r="K289" s="227"/>
      <c r="L289" s="232"/>
      <c r="M289" s="233"/>
      <c r="N289" s="234"/>
      <c r="O289" s="234"/>
      <c r="P289" s="234"/>
      <c r="Q289" s="234"/>
      <c r="R289" s="234"/>
      <c r="S289" s="234"/>
      <c r="T289" s="235"/>
      <c r="U289" s="13"/>
      <c r="V289" s="13"/>
      <c r="W289" s="13"/>
      <c r="X289" s="13"/>
      <c r="Y289" s="13"/>
      <c r="Z289" s="13"/>
      <c r="AA289" s="13"/>
      <c r="AB289" s="13"/>
      <c r="AC289" s="13"/>
      <c r="AD289" s="13"/>
      <c r="AE289" s="13"/>
      <c r="AT289" s="236" t="s">
        <v>134</v>
      </c>
      <c r="AU289" s="236" t="s">
        <v>83</v>
      </c>
      <c r="AV289" s="13" t="s">
        <v>83</v>
      </c>
      <c r="AW289" s="13" t="s">
        <v>35</v>
      </c>
      <c r="AX289" s="13" t="s">
        <v>81</v>
      </c>
      <c r="AY289" s="236" t="s">
        <v>121</v>
      </c>
    </row>
    <row r="290" s="13" customFormat="1">
      <c r="A290" s="13"/>
      <c r="B290" s="226"/>
      <c r="C290" s="227"/>
      <c r="D290" s="219" t="s">
        <v>134</v>
      </c>
      <c r="E290" s="227"/>
      <c r="F290" s="229" t="s">
        <v>412</v>
      </c>
      <c r="G290" s="227"/>
      <c r="H290" s="230">
        <v>1.8540000000000001</v>
      </c>
      <c r="I290" s="231"/>
      <c r="J290" s="227"/>
      <c r="K290" s="227"/>
      <c r="L290" s="232"/>
      <c r="M290" s="233"/>
      <c r="N290" s="234"/>
      <c r="O290" s="234"/>
      <c r="P290" s="234"/>
      <c r="Q290" s="234"/>
      <c r="R290" s="234"/>
      <c r="S290" s="234"/>
      <c r="T290" s="235"/>
      <c r="U290" s="13"/>
      <c r="V290" s="13"/>
      <c r="W290" s="13"/>
      <c r="X290" s="13"/>
      <c r="Y290" s="13"/>
      <c r="Z290" s="13"/>
      <c r="AA290" s="13"/>
      <c r="AB290" s="13"/>
      <c r="AC290" s="13"/>
      <c r="AD290" s="13"/>
      <c r="AE290" s="13"/>
      <c r="AT290" s="236" t="s">
        <v>134</v>
      </c>
      <c r="AU290" s="236" t="s">
        <v>83</v>
      </c>
      <c r="AV290" s="13" t="s">
        <v>83</v>
      </c>
      <c r="AW290" s="13" t="s">
        <v>4</v>
      </c>
      <c r="AX290" s="13" t="s">
        <v>81</v>
      </c>
      <c r="AY290" s="236" t="s">
        <v>121</v>
      </c>
    </row>
    <row r="291" s="12" customFormat="1" ht="22.8" customHeight="1">
      <c r="A291" s="12"/>
      <c r="B291" s="190"/>
      <c r="C291" s="191"/>
      <c r="D291" s="192" t="s">
        <v>72</v>
      </c>
      <c r="E291" s="204" t="s">
        <v>179</v>
      </c>
      <c r="F291" s="204" t="s">
        <v>413</v>
      </c>
      <c r="G291" s="191"/>
      <c r="H291" s="191"/>
      <c r="I291" s="194"/>
      <c r="J291" s="205">
        <f>BK291</f>
        <v>0</v>
      </c>
      <c r="K291" s="191"/>
      <c r="L291" s="196"/>
      <c r="M291" s="197"/>
      <c r="N291" s="198"/>
      <c r="O291" s="198"/>
      <c r="P291" s="199">
        <f>SUM(P292:P305)</f>
        <v>0</v>
      </c>
      <c r="Q291" s="198"/>
      <c r="R291" s="199">
        <f>SUM(R292:R305)</f>
        <v>0.61485999999999996</v>
      </c>
      <c r="S291" s="198"/>
      <c r="T291" s="200">
        <f>SUM(T292:T305)</f>
        <v>0.29999999999999999</v>
      </c>
      <c r="U291" s="12"/>
      <c r="V291" s="12"/>
      <c r="W291" s="12"/>
      <c r="X291" s="12"/>
      <c r="Y291" s="12"/>
      <c r="Z291" s="12"/>
      <c r="AA291" s="12"/>
      <c r="AB291" s="12"/>
      <c r="AC291" s="12"/>
      <c r="AD291" s="12"/>
      <c r="AE291" s="12"/>
      <c r="AR291" s="201" t="s">
        <v>81</v>
      </c>
      <c r="AT291" s="202" t="s">
        <v>72</v>
      </c>
      <c r="AU291" s="202" t="s">
        <v>81</v>
      </c>
      <c r="AY291" s="201" t="s">
        <v>121</v>
      </c>
      <c r="BK291" s="203">
        <f>SUM(BK292:BK305)</f>
        <v>0</v>
      </c>
    </row>
    <row r="292" s="2" customFormat="1" ht="24.15" customHeight="1">
      <c r="A292" s="40"/>
      <c r="B292" s="41"/>
      <c r="C292" s="206" t="s">
        <v>414</v>
      </c>
      <c r="D292" s="206" t="s">
        <v>123</v>
      </c>
      <c r="E292" s="207" t="s">
        <v>415</v>
      </c>
      <c r="F292" s="208" t="s">
        <v>416</v>
      </c>
      <c r="G292" s="209" t="s">
        <v>126</v>
      </c>
      <c r="H292" s="210">
        <v>1</v>
      </c>
      <c r="I292" s="211"/>
      <c r="J292" s="212">
        <f>ROUND(I292*H292,2)</f>
        <v>0</v>
      </c>
      <c r="K292" s="208" t="s">
        <v>127</v>
      </c>
      <c r="L292" s="46"/>
      <c r="M292" s="213" t="s">
        <v>28</v>
      </c>
      <c r="N292" s="214" t="s">
        <v>44</v>
      </c>
      <c r="O292" s="86"/>
      <c r="P292" s="215">
        <f>O292*H292</f>
        <v>0</v>
      </c>
      <c r="Q292" s="215">
        <v>0.53325999999999996</v>
      </c>
      <c r="R292" s="215">
        <f>Q292*H292</f>
        <v>0.53325999999999996</v>
      </c>
      <c r="S292" s="215">
        <v>0.29999999999999999</v>
      </c>
      <c r="T292" s="216">
        <f>S292*H292</f>
        <v>0.29999999999999999</v>
      </c>
      <c r="U292" s="40"/>
      <c r="V292" s="40"/>
      <c r="W292" s="40"/>
      <c r="X292" s="40"/>
      <c r="Y292" s="40"/>
      <c r="Z292" s="40"/>
      <c r="AA292" s="40"/>
      <c r="AB292" s="40"/>
      <c r="AC292" s="40"/>
      <c r="AD292" s="40"/>
      <c r="AE292" s="40"/>
      <c r="AR292" s="217" t="s">
        <v>128</v>
      </c>
      <c r="AT292" s="217" t="s">
        <v>123</v>
      </c>
      <c r="AU292" s="217" t="s">
        <v>83</v>
      </c>
      <c r="AY292" s="19" t="s">
        <v>121</v>
      </c>
      <c r="BE292" s="218">
        <f>IF(N292="základní",J292,0)</f>
        <v>0</v>
      </c>
      <c r="BF292" s="218">
        <f>IF(N292="snížená",J292,0)</f>
        <v>0</v>
      </c>
      <c r="BG292" s="218">
        <f>IF(N292="zákl. přenesená",J292,0)</f>
        <v>0</v>
      </c>
      <c r="BH292" s="218">
        <f>IF(N292="sníž. přenesená",J292,0)</f>
        <v>0</v>
      </c>
      <c r="BI292" s="218">
        <f>IF(N292="nulová",J292,0)</f>
        <v>0</v>
      </c>
      <c r="BJ292" s="19" t="s">
        <v>81</v>
      </c>
      <c r="BK292" s="218">
        <f>ROUND(I292*H292,2)</f>
        <v>0</v>
      </c>
      <c r="BL292" s="19" t="s">
        <v>128</v>
      </c>
      <c r="BM292" s="217" t="s">
        <v>417</v>
      </c>
    </row>
    <row r="293" s="2" customFormat="1">
      <c r="A293" s="40"/>
      <c r="B293" s="41"/>
      <c r="C293" s="42"/>
      <c r="D293" s="219" t="s">
        <v>130</v>
      </c>
      <c r="E293" s="42"/>
      <c r="F293" s="220" t="s">
        <v>418</v>
      </c>
      <c r="G293" s="42"/>
      <c r="H293" s="42"/>
      <c r="I293" s="221"/>
      <c r="J293" s="42"/>
      <c r="K293" s="42"/>
      <c r="L293" s="46"/>
      <c r="M293" s="222"/>
      <c r="N293" s="223"/>
      <c r="O293" s="86"/>
      <c r="P293" s="86"/>
      <c r="Q293" s="86"/>
      <c r="R293" s="86"/>
      <c r="S293" s="86"/>
      <c r="T293" s="87"/>
      <c r="U293" s="40"/>
      <c r="V293" s="40"/>
      <c r="W293" s="40"/>
      <c r="X293" s="40"/>
      <c r="Y293" s="40"/>
      <c r="Z293" s="40"/>
      <c r="AA293" s="40"/>
      <c r="AB293" s="40"/>
      <c r="AC293" s="40"/>
      <c r="AD293" s="40"/>
      <c r="AE293" s="40"/>
      <c r="AT293" s="19" t="s">
        <v>130</v>
      </c>
      <c r="AU293" s="19" t="s">
        <v>83</v>
      </c>
    </row>
    <row r="294" s="2" customFormat="1">
      <c r="A294" s="40"/>
      <c r="B294" s="41"/>
      <c r="C294" s="42"/>
      <c r="D294" s="224" t="s">
        <v>132</v>
      </c>
      <c r="E294" s="42"/>
      <c r="F294" s="225" t="s">
        <v>419</v>
      </c>
      <c r="G294" s="42"/>
      <c r="H294" s="42"/>
      <c r="I294" s="221"/>
      <c r="J294" s="42"/>
      <c r="K294" s="42"/>
      <c r="L294" s="46"/>
      <c r="M294" s="222"/>
      <c r="N294" s="223"/>
      <c r="O294" s="86"/>
      <c r="P294" s="86"/>
      <c r="Q294" s="86"/>
      <c r="R294" s="86"/>
      <c r="S294" s="86"/>
      <c r="T294" s="87"/>
      <c r="U294" s="40"/>
      <c r="V294" s="40"/>
      <c r="W294" s="40"/>
      <c r="X294" s="40"/>
      <c r="Y294" s="40"/>
      <c r="Z294" s="40"/>
      <c r="AA294" s="40"/>
      <c r="AB294" s="40"/>
      <c r="AC294" s="40"/>
      <c r="AD294" s="40"/>
      <c r="AE294" s="40"/>
      <c r="AT294" s="19" t="s">
        <v>132</v>
      </c>
      <c r="AU294" s="19" t="s">
        <v>83</v>
      </c>
    </row>
    <row r="295" s="13" customFormat="1">
      <c r="A295" s="13"/>
      <c r="B295" s="226"/>
      <c r="C295" s="227"/>
      <c r="D295" s="219" t="s">
        <v>134</v>
      </c>
      <c r="E295" s="228" t="s">
        <v>28</v>
      </c>
      <c r="F295" s="229" t="s">
        <v>420</v>
      </c>
      <c r="G295" s="227"/>
      <c r="H295" s="230">
        <v>1</v>
      </c>
      <c r="I295" s="231"/>
      <c r="J295" s="227"/>
      <c r="K295" s="227"/>
      <c r="L295" s="232"/>
      <c r="M295" s="233"/>
      <c r="N295" s="234"/>
      <c r="O295" s="234"/>
      <c r="P295" s="234"/>
      <c r="Q295" s="234"/>
      <c r="R295" s="234"/>
      <c r="S295" s="234"/>
      <c r="T295" s="235"/>
      <c r="U295" s="13"/>
      <c r="V295" s="13"/>
      <c r="W295" s="13"/>
      <c r="X295" s="13"/>
      <c r="Y295" s="13"/>
      <c r="Z295" s="13"/>
      <c r="AA295" s="13"/>
      <c r="AB295" s="13"/>
      <c r="AC295" s="13"/>
      <c r="AD295" s="13"/>
      <c r="AE295" s="13"/>
      <c r="AT295" s="236" t="s">
        <v>134</v>
      </c>
      <c r="AU295" s="236" t="s">
        <v>83</v>
      </c>
      <c r="AV295" s="13" t="s">
        <v>83</v>
      </c>
      <c r="AW295" s="13" t="s">
        <v>35</v>
      </c>
      <c r="AX295" s="13" t="s">
        <v>81</v>
      </c>
      <c r="AY295" s="236" t="s">
        <v>121</v>
      </c>
    </row>
    <row r="296" s="2" customFormat="1" ht="16.5" customHeight="1">
      <c r="A296" s="40"/>
      <c r="B296" s="41"/>
      <c r="C296" s="249" t="s">
        <v>421</v>
      </c>
      <c r="D296" s="249" t="s">
        <v>267</v>
      </c>
      <c r="E296" s="250" t="s">
        <v>422</v>
      </c>
      <c r="F296" s="251" t="s">
        <v>423</v>
      </c>
      <c r="G296" s="252" t="s">
        <v>126</v>
      </c>
      <c r="H296" s="253">
        <v>1</v>
      </c>
      <c r="I296" s="254"/>
      <c r="J296" s="255">
        <f>ROUND(I296*H296,2)</f>
        <v>0</v>
      </c>
      <c r="K296" s="251" t="s">
        <v>127</v>
      </c>
      <c r="L296" s="256"/>
      <c r="M296" s="257" t="s">
        <v>28</v>
      </c>
      <c r="N296" s="258" t="s">
        <v>44</v>
      </c>
      <c r="O296" s="86"/>
      <c r="P296" s="215">
        <f>O296*H296</f>
        <v>0</v>
      </c>
      <c r="Q296" s="215">
        <v>0.050599999999999999</v>
      </c>
      <c r="R296" s="215">
        <f>Q296*H296</f>
        <v>0.050599999999999999</v>
      </c>
      <c r="S296" s="215">
        <v>0</v>
      </c>
      <c r="T296" s="216">
        <f>S296*H296</f>
        <v>0</v>
      </c>
      <c r="U296" s="40"/>
      <c r="V296" s="40"/>
      <c r="W296" s="40"/>
      <c r="X296" s="40"/>
      <c r="Y296" s="40"/>
      <c r="Z296" s="40"/>
      <c r="AA296" s="40"/>
      <c r="AB296" s="40"/>
      <c r="AC296" s="40"/>
      <c r="AD296" s="40"/>
      <c r="AE296" s="40"/>
      <c r="AR296" s="217" t="s">
        <v>179</v>
      </c>
      <c r="AT296" s="217" t="s">
        <v>267</v>
      </c>
      <c r="AU296" s="217" t="s">
        <v>83</v>
      </c>
      <c r="AY296" s="19" t="s">
        <v>121</v>
      </c>
      <c r="BE296" s="218">
        <f>IF(N296="základní",J296,0)</f>
        <v>0</v>
      </c>
      <c r="BF296" s="218">
        <f>IF(N296="snížená",J296,0)</f>
        <v>0</v>
      </c>
      <c r="BG296" s="218">
        <f>IF(N296="zákl. přenesená",J296,0)</f>
        <v>0</v>
      </c>
      <c r="BH296" s="218">
        <f>IF(N296="sníž. přenesená",J296,0)</f>
        <v>0</v>
      </c>
      <c r="BI296" s="218">
        <f>IF(N296="nulová",J296,0)</f>
        <v>0</v>
      </c>
      <c r="BJ296" s="19" t="s">
        <v>81</v>
      </c>
      <c r="BK296" s="218">
        <f>ROUND(I296*H296,2)</f>
        <v>0</v>
      </c>
      <c r="BL296" s="19" t="s">
        <v>128</v>
      </c>
      <c r="BM296" s="217" t="s">
        <v>424</v>
      </c>
    </row>
    <row r="297" s="2" customFormat="1">
      <c r="A297" s="40"/>
      <c r="B297" s="41"/>
      <c r="C297" s="42"/>
      <c r="D297" s="219" t="s">
        <v>130</v>
      </c>
      <c r="E297" s="42"/>
      <c r="F297" s="220" t="s">
        <v>423</v>
      </c>
      <c r="G297" s="42"/>
      <c r="H297" s="42"/>
      <c r="I297" s="221"/>
      <c r="J297" s="42"/>
      <c r="K297" s="42"/>
      <c r="L297" s="46"/>
      <c r="M297" s="222"/>
      <c r="N297" s="223"/>
      <c r="O297" s="86"/>
      <c r="P297" s="86"/>
      <c r="Q297" s="86"/>
      <c r="R297" s="86"/>
      <c r="S297" s="86"/>
      <c r="T297" s="87"/>
      <c r="U297" s="40"/>
      <c r="V297" s="40"/>
      <c r="W297" s="40"/>
      <c r="X297" s="40"/>
      <c r="Y297" s="40"/>
      <c r="Z297" s="40"/>
      <c r="AA297" s="40"/>
      <c r="AB297" s="40"/>
      <c r="AC297" s="40"/>
      <c r="AD297" s="40"/>
      <c r="AE297" s="40"/>
      <c r="AT297" s="19" t="s">
        <v>130</v>
      </c>
      <c r="AU297" s="19" t="s">
        <v>83</v>
      </c>
    </row>
    <row r="298" s="2" customFormat="1">
      <c r="A298" s="40"/>
      <c r="B298" s="41"/>
      <c r="C298" s="42"/>
      <c r="D298" s="219" t="s">
        <v>192</v>
      </c>
      <c r="E298" s="42"/>
      <c r="F298" s="248" t="s">
        <v>425</v>
      </c>
      <c r="G298" s="42"/>
      <c r="H298" s="42"/>
      <c r="I298" s="221"/>
      <c r="J298" s="42"/>
      <c r="K298" s="42"/>
      <c r="L298" s="46"/>
      <c r="M298" s="222"/>
      <c r="N298" s="223"/>
      <c r="O298" s="86"/>
      <c r="P298" s="86"/>
      <c r="Q298" s="86"/>
      <c r="R298" s="86"/>
      <c r="S298" s="86"/>
      <c r="T298" s="87"/>
      <c r="U298" s="40"/>
      <c r="V298" s="40"/>
      <c r="W298" s="40"/>
      <c r="X298" s="40"/>
      <c r="Y298" s="40"/>
      <c r="Z298" s="40"/>
      <c r="AA298" s="40"/>
      <c r="AB298" s="40"/>
      <c r="AC298" s="40"/>
      <c r="AD298" s="40"/>
      <c r="AE298" s="40"/>
      <c r="AT298" s="19" t="s">
        <v>192</v>
      </c>
      <c r="AU298" s="19" t="s">
        <v>83</v>
      </c>
    </row>
    <row r="299" s="13" customFormat="1">
      <c r="A299" s="13"/>
      <c r="B299" s="226"/>
      <c r="C299" s="227"/>
      <c r="D299" s="219" t="s">
        <v>134</v>
      </c>
      <c r="E299" s="228" t="s">
        <v>28</v>
      </c>
      <c r="F299" s="229" t="s">
        <v>81</v>
      </c>
      <c r="G299" s="227"/>
      <c r="H299" s="230">
        <v>1</v>
      </c>
      <c r="I299" s="231"/>
      <c r="J299" s="227"/>
      <c r="K299" s="227"/>
      <c r="L299" s="232"/>
      <c r="M299" s="233"/>
      <c r="N299" s="234"/>
      <c r="O299" s="234"/>
      <c r="P299" s="234"/>
      <c r="Q299" s="234"/>
      <c r="R299" s="234"/>
      <c r="S299" s="234"/>
      <c r="T299" s="235"/>
      <c r="U299" s="13"/>
      <c r="V299" s="13"/>
      <c r="W299" s="13"/>
      <c r="X299" s="13"/>
      <c r="Y299" s="13"/>
      <c r="Z299" s="13"/>
      <c r="AA299" s="13"/>
      <c r="AB299" s="13"/>
      <c r="AC299" s="13"/>
      <c r="AD299" s="13"/>
      <c r="AE299" s="13"/>
      <c r="AT299" s="236" t="s">
        <v>134</v>
      </c>
      <c r="AU299" s="236" t="s">
        <v>83</v>
      </c>
      <c r="AV299" s="13" t="s">
        <v>83</v>
      </c>
      <c r="AW299" s="13" t="s">
        <v>35</v>
      </c>
      <c r="AX299" s="13" t="s">
        <v>81</v>
      </c>
      <c r="AY299" s="236" t="s">
        <v>121</v>
      </c>
    </row>
    <row r="300" s="2" customFormat="1" ht="24.15" customHeight="1">
      <c r="A300" s="40"/>
      <c r="B300" s="41"/>
      <c r="C300" s="249" t="s">
        <v>426</v>
      </c>
      <c r="D300" s="249" t="s">
        <v>267</v>
      </c>
      <c r="E300" s="250" t="s">
        <v>427</v>
      </c>
      <c r="F300" s="251" t="s">
        <v>428</v>
      </c>
      <c r="G300" s="252" t="s">
        <v>126</v>
      </c>
      <c r="H300" s="253">
        <v>1</v>
      </c>
      <c r="I300" s="254"/>
      <c r="J300" s="255">
        <f>ROUND(I300*H300,2)</f>
        <v>0</v>
      </c>
      <c r="K300" s="251" t="s">
        <v>127</v>
      </c>
      <c r="L300" s="256"/>
      <c r="M300" s="257" t="s">
        <v>28</v>
      </c>
      <c r="N300" s="258" t="s">
        <v>44</v>
      </c>
      <c r="O300" s="86"/>
      <c r="P300" s="215">
        <f>O300*H300</f>
        <v>0</v>
      </c>
      <c r="Q300" s="215">
        <v>0.027</v>
      </c>
      <c r="R300" s="215">
        <f>Q300*H300</f>
        <v>0.027</v>
      </c>
      <c r="S300" s="215">
        <v>0</v>
      </c>
      <c r="T300" s="216">
        <f>S300*H300</f>
        <v>0</v>
      </c>
      <c r="U300" s="40"/>
      <c r="V300" s="40"/>
      <c r="W300" s="40"/>
      <c r="X300" s="40"/>
      <c r="Y300" s="40"/>
      <c r="Z300" s="40"/>
      <c r="AA300" s="40"/>
      <c r="AB300" s="40"/>
      <c r="AC300" s="40"/>
      <c r="AD300" s="40"/>
      <c r="AE300" s="40"/>
      <c r="AR300" s="217" t="s">
        <v>179</v>
      </c>
      <c r="AT300" s="217" t="s">
        <v>267</v>
      </c>
      <c r="AU300" s="217" t="s">
        <v>83</v>
      </c>
      <c r="AY300" s="19" t="s">
        <v>121</v>
      </c>
      <c r="BE300" s="218">
        <f>IF(N300="základní",J300,0)</f>
        <v>0</v>
      </c>
      <c r="BF300" s="218">
        <f>IF(N300="snížená",J300,0)</f>
        <v>0</v>
      </c>
      <c r="BG300" s="218">
        <f>IF(N300="zákl. přenesená",J300,0)</f>
        <v>0</v>
      </c>
      <c r="BH300" s="218">
        <f>IF(N300="sníž. přenesená",J300,0)</f>
        <v>0</v>
      </c>
      <c r="BI300" s="218">
        <f>IF(N300="nulová",J300,0)</f>
        <v>0</v>
      </c>
      <c r="BJ300" s="19" t="s">
        <v>81</v>
      </c>
      <c r="BK300" s="218">
        <f>ROUND(I300*H300,2)</f>
        <v>0</v>
      </c>
      <c r="BL300" s="19" t="s">
        <v>128</v>
      </c>
      <c r="BM300" s="217" t="s">
        <v>429</v>
      </c>
    </row>
    <row r="301" s="2" customFormat="1">
      <c r="A301" s="40"/>
      <c r="B301" s="41"/>
      <c r="C301" s="42"/>
      <c r="D301" s="219" t="s">
        <v>130</v>
      </c>
      <c r="E301" s="42"/>
      <c r="F301" s="220" t="s">
        <v>428</v>
      </c>
      <c r="G301" s="42"/>
      <c r="H301" s="42"/>
      <c r="I301" s="221"/>
      <c r="J301" s="42"/>
      <c r="K301" s="42"/>
      <c r="L301" s="46"/>
      <c r="M301" s="222"/>
      <c r="N301" s="223"/>
      <c r="O301" s="86"/>
      <c r="P301" s="86"/>
      <c r="Q301" s="86"/>
      <c r="R301" s="86"/>
      <c r="S301" s="86"/>
      <c r="T301" s="87"/>
      <c r="U301" s="40"/>
      <c r="V301" s="40"/>
      <c r="W301" s="40"/>
      <c r="X301" s="40"/>
      <c r="Y301" s="40"/>
      <c r="Z301" s="40"/>
      <c r="AA301" s="40"/>
      <c r="AB301" s="40"/>
      <c r="AC301" s="40"/>
      <c r="AD301" s="40"/>
      <c r="AE301" s="40"/>
      <c r="AT301" s="19" t="s">
        <v>130</v>
      </c>
      <c r="AU301" s="19" t="s">
        <v>83</v>
      </c>
    </row>
    <row r="302" s="13" customFormat="1">
      <c r="A302" s="13"/>
      <c r="B302" s="226"/>
      <c r="C302" s="227"/>
      <c r="D302" s="219" t="s">
        <v>134</v>
      </c>
      <c r="E302" s="228" t="s">
        <v>28</v>
      </c>
      <c r="F302" s="229" t="s">
        <v>81</v>
      </c>
      <c r="G302" s="227"/>
      <c r="H302" s="230">
        <v>1</v>
      </c>
      <c r="I302" s="231"/>
      <c r="J302" s="227"/>
      <c r="K302" s="227"/>
      <c r="L302" s="232"/>
      <c r="M302" s="233"/>
      <c r="N302" s="234"/>
      <c r="O302" s="234"/>
      <c r="P302" s="234"/>
      <c r="Q302" s="234"/>
      <c r="R302" s="234"/>
      <c r="S302" s="234"/>
      <c r="T302" s="235"/>
      <c r="U302" s="13"/>
      <c r="V302" s="13"/>
      <c r="W302" s="13"/>
      <c r="X302" s="13"/>
      <c r="Y302" s="13"/>
      <c r="Z302" s="13"/>
      <c r="AA302" s="13"/>
      <c r="AB302" s="13"/>
      <c r="AC302" s="13"/>
      <c r="AD302" s="13"/>
      <c r="AE302" s="13"/>
      <c r="AT302" s="236" t="s">
        <v>134</v>
      </c>
      <c r="AU302" s="236" t="s">
        <v>83</v>
      </c>
      <c r="AV302" s="13" t="s">
        <v>83</v>
      </c>
      <c r="AW302" s="13" t="s">
        <v>35</v>
      </c>
      <c r="AX302" s="13" t="s">
        <v>81</v>
      </c>
      <c r="AY302" s="236" t="s">
        <v>121</v>
      </c>
    </row>
    <row r="303" s="2" customFormat="1" ht="24.15" customHeight="1">
      <c r="A303" s="40"/>
      <c r="B303" s="41"/>
      <c r="C303" s="249" t="s">
        <v>430</v>
      </c>
      <c r="D303" s="249" t="s">
        <v>267</v>
      </c>
      <c r="E303" s="250" t="s">
        <v>431</v>
      </c>
      <c r="F303" s="251" t="s">
        <v>432</v>
      </c>
      <c r="G303" s="252" t="s">
        <v>126</v>
      </c>
      <c r="H303" s="253">
        <v>1</v>
      </c>
      <c r="I303" s="254"/>
      <c r="J303" s="255">
        <f>ROUND(I303*H303,2)</f>
        <v>0</v>
      </c>
      <c r="K303" s="251" t="s">
        <v>127</v>
      </c>
      <c r="L303" s="256"/>
      <c r="M303" s="257" t="s">
        <v>28</v>
      </c>
      <c r="N303" s="258" t="s">
        <v>44</v>
      </c>
      <c r="O303" s="86"/>
      <c r="P303" s="215">
        <f>O303*H303</f>
        <v>0</v>
      </c>
      <c r="Q303" s="215">
        <v>0.0040000000000000001</v>
      </c>
      <c r="R303" s="215">
        <f>Q303*H303</f>
        <v>0.0040000000000000001</v>
      </c>
      <c r="S303" s="215">
        <v>0</v>
      </c>
      <c r="T303" s="216">
        <f>S303*H303</f>
        <v>0</v>
      </c>
      <c r="U303" s="40"/>
      <c r="V303" s="40"/>
      <c r="W303" s="40"/>
      <c r="X303" s="40"/>
      <c r="Y303" s="40"/>
      <c r="Z303" s="40"/>
      <c r="AA303" s="40"/>
      <c r="AB303" s="40"/>
      <c r="AC303" s="40"/>
      <c r="AD303" s="40"/>
      <c r="AE303" s="40"/>
      <c r="AR303" s="217" t="s">
        <v>179</v>
      </c>
      <c r="AT303" s="217" t="s">
        <v>267</v>
      </c>
      <c r="AU303" s="217" t="s">
        <v>83</v>
      </c>
      <c r="AY303" s="19" t="s">
        <v>121</v>
      </c>
      <c r="BE303" s="218">
        <f>IF(N303="základní",J303,0)</f>
        <v>0</v>
      </c>
      <c r="BF303" s="218">
        <f>IF(N303="snížená",J303,0)</f>
        <v>0</v>
      </c>
      <c r="BG303" s="218">
        <f>IF(N303="zákl. přenesená",J303,0)</f>
        <v>0</v>
      </c>
      <c r="BH303" s="218">
        <f>IF(N303="sníž. přenesená",J303,0)</f>
        <v>0</v>
      </c>
      <c r="BI303" s="218">
        <f>IF(N303="nulová",J303,0)</f>
        <v>0</v>
      </c>
      <c r="BJ303" s="19" t="s">
        <v>81</v>
      </c>
      <c r="BK303" s="218">
        <f>ROUND(I303*H303,2)</f>
        <v>0</v>
      </c>
      <c r="BL303" s="19" t="s">
        <v>128</v>
      </c>
      <c r="BM303" s="217" t="s">
        <v>433</v>
      </c>
    </row>
    <row r="304" s="2" customFormat="1">
      <c r="A304" s="40"/>
      <c r="B304" s="41"/>
      <c r="C304" s="42"/>
      <c r="D304" s="219" t="s">
        <v>130</v>
      </c>
      <c r="E304" s="42"/>
      <c r="F304" s="220" t="s">
        <v>432</v>
      </c>
      <c r="G304" s="42"/>
      <c r="H304" s="42"/>
      <c r="I304" s="221"/>
      <c r="J304" s="42"/>
      <c r="K304" s="42"/>
      <c r="L304" s="46"/>
      <c r="M304" s="222"/>
      <c r="N304" s="223"/>
      <c r="O304" s="86"/>
      <c r="P304" s="86"/>
      <c r="Q304" s="86"/>
      <c r="R304" s="86"/>
      <c r="S304" s="86"/>
      <c r="T304" s="87"/>
      <c r="U304" s="40"/>
      <c r="V304" s="40"/>
      <c r="W304" s="40"/>
      <c r="X304" s="40"/>
      <c r="Y304" s="40"/>
      <c r="Z304" s="40"/>
      <c r="AA304" s="40"/>
      <c r="AB304" s="40"/>
      <c r="AC304" s="40"/>
      <c r="AD304" s="40"/>
      <c r="AE304" s="40"/>
      <c r="AT304" s="19" t="s">
        <v>130</v>
      </c>
      <c r="AU304" s="19" t="s">
        <v>83</v>
      </c>
    </row>
    <row r="305" s="13" customFormat="1">
      <c r="A305" s="13"/>
      <c r="B305" s="226"/>
      <c r="C305" s="227"/>
      <c r="D305" s="219" t="s">
        <v>134</v>
      </c>
      <c r="E305" s="228" t="s">
        <v>28</v>
      </c>
      <c r="F305" s="229" t="s">
        <v>81</v>
      </c>
      <c r="G305" s="227"/>
      <c r="H305" s="230">
        <v>1</v>
      </c>
      <c r="I305" s="231"/>
      <c r="J305" s="227"/>
      <c r="K305" s="227"/>
      <c r="L305" s="232"/>
      <c r="M305" s="233"/>
      <c r="N305" s="234"/>
      <c r="O305" s="234"/>
      <c r="P305" s="234"/>
      <c r="Q305" s="234"/>
      <c r="R305" s="234"/>
      <c r="S305" s="234"/>
      <c r="T305" s="235"/>
      <c r="U305" s="13"/>
      <c r="V305" s="13"/>
      <c r="W305" s="13"/>
      <c r="X305" s="13"/>
      <c r="Y305" s="13"/>
      <c r="Z305" s="13"/>
      <c r="AA305" s="13"/>
      <c r="AB305" s="13"/>
      <c r="AC305" s="13"/>
      <c r="AD305" s="13"/>
      <c r="AE305" s="13"/>
      <c r="AT305" s="236" t="s">
        <v>134</v>
      </c>
      <c r="AU305" s="236" t="s">
        <v>83</v>
      </c>
      <c r="AV305" s="13" t="s">
        <v>83</v>
      </c>
      <c r="AW305" s="13" t="s">
        <v>35</v>
      </c>
      <c r="AX305" s="13" t="s">
        <v>81</v>
      </c>
      <c r="AY305" s="236" t="s">
        <v>121</v>
      </c>
    </row>
    <row r="306" s="12" customFormat="1" ht="22.8" customHeight="1">
      <c r="A306" s="12"/>
      <c r="B306" s="190"/>
      <c r="C306" s="191"/>
      <c r="D306" s="192" t="s">
        <v>72</v>
      </c>
      <c r="E306" s="204" t="s">
        <v>186</v>
      </c>
      <c r="F306" s="204" t="s">
        <v>434</v>
      </c>
      <c r="G306" s="191"/>
      <c r="H306" s="191"/>
      <c r="I306" s="194"/>
      <c r="J306" s="205">
        <f>BK306</f>
        <v>0</v>
      </c>
      <c r="K306" s="191"/>
      <c r="L306" s="196"/>
      <c r="M306" s="197"/>
      <c r="N306" s="198"/>
      <c r="O306" s="198"/>
      <c r="P306" s="199">
        <f>P307+SUM(P308:P510)</f>
        <v>0</v>
      </c>
      <c r="Q306" s="198"/>
      <c r="R306" s="199">
        <f>R307+SUM(R308:R510)</f>
        <v>51.592647200000002</v>
      </c>
      <c r="S306" s="198"/>
      <c r="T306" s="200">
        <f>T307+SUM(T308:T510)</f>
        <v>208.26784000000001</v>
      </c>
      <c r="U306" s="12"/>
      <c r="V306" s="12"/>
      <c r="W306" s="12"/>
      <c r="X306" s="12"/>
      <c r="Y306" s="12"/>
      <c r="Z306" s="12"/>
      <c r="AA306" s="12"/>
      <c r="AB306" s="12"/>
      <c r="AC306" s="12"/>
      <c r="AD306" s="12"/>
      <c r="AE306" s="12"/>
      <c r="AR306" s="201" t="s">
        <v>81</v>
      </c>
      <c r="AT306" s="202" t="s">
        <v>72</v>
      </c>
      <c r="AU306" s="202" t="s">
        <v>81</v>
      </c>
      <c r="AY306" s="201" t="s">
        <v>121</v>
      </c>
      <c r="BK306" s="203">
        <f>BK307+SUM(BK308:BK510)</f>
        <v>0</v>
      </c>
    </row>
    <row r="307" s="2" customFormat="1" ht="24.15" customHeight="1">
      <c r="A307" s="40"/>
      <c r="B307" s="41"/>
      <c r="C307" s="206" t="s">
        <v>435</v>
      </c>
      <c r="D307" s="206" t="s">
        <v>123</v>
      </c>
      <c r="E307" s="207" t="s">
        <v>436</v>
      </c>
      <c r="F307" s="208" t="s">
        <v>437</v>
      </c>
      <c r="G307" s="209" t="s">
        <v>126</v>
      </c>
      <c r="H307" s="210">
        <v>19</v>
      </c>
      <c r="I307" s="211"/>
      <c r="J307" s="212">
        <f>ROUND(I307*H307,2)</f>
        <v>0</v>
      </c>
      <c r="K307" s="208" t="s">
        <v>127</v>
      </c>
      <c r="L307" s="46"/>
      <c r="M307" s="213" t="s">
        <v>28</v>
      </c>
      <c r="N307" s="214" t="s">
        <v>44</v>
      </c>
      <c r="O307" s="86"/>
      <c r="P307" s="215">
        <f>O307*H307</f>
        <v>0</v>
      </c>
      <c r="Q307" s="215">
        <v>3.0000000000000001E-05</v>
      </c>
      <c r="R307" s="215">
        <f>Q307*H307</f>
        <v>0.00056999999999999998</v>
      </c>
      <c r="S307" s="215">
        <v>0</v>
      </c>
      <c r="T307" s="216">
        <f>S307*H307</f>
        <v>0</v>
      </c>
      <c r="U307" s="40"/>
      <c r="V307" s="40"/>
      <c r="W307" s="40"/>
      <c r="X307" s="40"/>
      <c r="Y307" s="40"/>
      <c r="Z307" s="40"/>
      <c r="AA307" s="40"/>
      <c r="AB307" s="40"/>
      <c r="AC307" s="40"/>
      <c r="AD307" s="40"/>
      <c r="AE307" s="40"/>
      <c r="AR307" s="217" t="s">
        <v>128</v>
      </c>
      <c r="AT307" s="217" t="s">
        <v>123</v>
      </c>
      <c r="AU307" s="217" t="s">
        <v>83</v>
      </c>
      <c r="AY307" s="19" t="s">
        <v>121</v>
      </c>
      <c r="BE307" s="218">
        <f>IF(N307="základní",J307,0)</f>
        <v>0</v>
      </c>
      <c r="BF307" s="218">
        <f>IF(N307="snížená",J307,0)</f>
        <v>0</v>
      </c>
      <c r="BG307" s="218">
        <f>IF(N307="zákl. přenesená",J307,0)</f>
        <v>0</v>
      </c>
      <c r="BH307" s="218">
        <f>IF(N307="sníž. přenesená",J307,0)</f>
        <v>0</v>
      </c>
      <c r="BI307" s="218">
        <f>IF(N307="nulová",J307,0)</f>
        <v>0</v>
      </c>
      <c r="BJ307" s="19" t="s">
        <v>81</v>
      </c>
      <c r="BK307" s="218">
        <f>ROUND(I307*H307,2)</f>
        <v>0</v>
      </c>
      <c r="BL307" s="19" t="s">
        <v>128</v>
      </c>
      <c r="BM307" s="217" t="s">
        <v>438</v>
      </c>
    </row>
    <row r="308" s="2" customFormat="1">
      <c r="A308" s="40"/>
      <c r="B308" s="41"/>
      <c r="C308" s="42"/>
      <c r="D308" s="219" t="s">
        <v>130</v>
      </c>
      <c r="E308" s="42"/>
      <c r="F308" s="220" t="s">
        <v>439</v>
      </c>
      <c r="G308" s="42"/>
      <c r="H308" s="42"/>
      <c r="I308" s="221"/>
      <c r="J308" s="42"/>
      <c r="K308" s="42"/>
      <c r="L308" s="46"/>
      <c r="M308" s="222"/>
      <c r="N308" s="223"/>
      <c r="O308" s="86"/>
      <c r="P308" s="86"/>
      <c r="Q308" s="86"/>
      <c r="R308" s="86"/>
      <c r="S308" s="86"/>
      <c r="T308" s="87"/>
      <c r="U308" s="40"/>
      <c r="V308" s="40"/>
      <c r="W308" s="40"/>
      <c r="X308" s="40"/>
      <c r="Y308" s="40"/>
      <c r="Z308" s="40"/>
      <c r="AA308" s="40"/>
      <c r="AB308" s="40"/>
      <c r="AC308" s="40"/>
      <c r="AD308" s="40"/>
      <c r="AE308" s="40"/>
      <c r="AT308" s="19" t="s">
        <v>130</v>
      </c>
      <c r="AU308" s="19" t="s">
        <v>83</v>
      </c>
    </row>
    <row r="309" s="2" customFormat="1">
      <c r="A309" s="40"/>
      <c r="B309" s="41"/>
      <c r="C309" s="42"/>
      <c r="D309" s="224" t="s">
        <v>132</v>
      </c>
      <c r="E309" s="42"/>
      <c r="F309" s="225" t="s">
        <v>440</v>
      </c>
      <c r="G309" s="42"/>
      <c r="H309" s="42"/>
      <c r="I309" s="221"/>
      <c r="J309" s="42"/>
      <c r="K309" s="42"/>
      <c r="L309" s="46"/>
      <c r="M309" s="222"/>
      <c r="N309" s="223"/>
      <c r="O309" s="86"/>
      <c r="P309" s="86"/>
      <c r="Q309" s="86"/>
      <c r="R309" s="86"/>
      <c r="S309" s="86"/>
      <c r="T309" s="87"/>
      <c r="U309" s="40"/>
      <c r="V309" s="40"/>
      <c r="W309" s="40"/>
      <c r="X309" s="40"/>
      <c r="Y309" s="40"/>
      <c r="Z309" s="40"/>
      <c r="AA309" s="40"/>
      <c r="AB309" s="40"/>
      <c r="AC309" s="40"/>
      <c r="AD309" s="40"/>
      <c r="AE309" s="40"/>
      <c r="AT309" s="19" t="s">
        <v>132</v>
      </c>
      <c r="AU309" s="19" t="s">
        <v>83</v>
      </c>
    </row>
    <row r="310" s="13" customFormat="1">
      <c r="A310" s="13"/>
      <c r="B310" s="226"/>
      <c r="C310" s="227"/>
      <c r="D310" s="219" t="s">
        <v>134</v>
      </c>
      <c r="E310" s="228" t="s">
        <v>28</v>
      </c>
      <c r="F310" s="229" t="s">
        <v>260</v>
      </c>
      <c r="G310" s="227"/>
      <c r="H310" s="230">
        <v>19</v>
      </c>
      <c r="I310" s="231"/>
      <c r="J310" s="227"/>
      <c r="K310" s="227"/>
      <c r="L310" s="232"/>
      <c r="M310" s="233"/>
      <c r="N310" s="234"/>
      <c r="O310" s="234"/>
      <c r="P310" s="234"/>
      <c r="Q310" s="234"/>
      <c r="R310" s="234"/>
      <c r="S310" s="234"/>
      <c r="T310" s="235"/>
      <c r="U310" s="13"/>
      <c r="V310" s="13"/>
      <c r="W310" s="13"/>
      <c r="X310" s="13"/>
      <c r="Y310" s="13"/>
      <c r="Z310" s="13"/>
      <c r="AA310" s="13"/>
      <c r="AB310" s="13"/>
      <c r="AC310" s="13"/>
      <c r="AD310" s="13"/>
      <c r="AE310" s="13"/>
      <c r="AT310" s="236" t="s">
        <v>134</v>
      </c>
      <c r="AU310" s="236" t="s">
        <v>83</v>
      </c>
      <c r="AV310" s="13" t="s">
        <v>83</v>
      </c>
      <c r="AW310" s="13" t="s">
        <v>35</v>
      </c>
      <c r="AX310" s="13" t="s">
        <v>73</v>
      </c>
      <c r="AY310" s="236" t="s">
        <v>121</v>
      </c>
    </row>
    <row r="311" s="14" customFormat="1">
      <c r="A311" s="14"/>
      <c r="B311" s="237"/>
      <c r="C311" s="238"/>
      <c r="D311" s="219" t="s">
        <v>134</v>
      </c>
      <c r="E311" s="239" t="s">
        <v>28</v>
      </c>
      <c r="F311" s="240" t="s">
        <v>160</v>
      </c>
      <c r="G311" s="238"/>
      <c r="H311" s="241">
        <v>19</v>
      </c>
      <c r="I311" s="242"/>
      <c r="J311" s="238"/>
      <c r="K311" s="238"/>
      <c r="L311" s="243"/>
      <c r="M311" s="244"/>
      <c r="N311" s="245"/>
      <c r="O311" s="245"/>
      <c r="P311" s="245"/>
      <c r="Q311" s="245"/>
      <c r="R311" s="245"/>
      <c r="S311" s="245"/>
      <c r="T311" s="246"/>
      <c r="U311" s="14"/>
      <c r="V311" s="14"/>
      <c r="W311" s="14"/>
      <c r="X311" s="14"/>
      <c r="Y311" s="14"/>
      <c r="Z311" s="14"/>
      <c r="AA311" s="14"/>
      <c r="AB311" s="14"/>
      <c r="AC311" s="14"/>
      <c r="AD311" s="14"/>
      <c r="AE311" s="14"/>
      <c r="AT311" s="247" t="s">
        <v>134</v>
      </c>
      <c r="AU311" s="247" t="s">
        <v>83</v>
      </c>
      <c r="AV311" s="14" t="s">
        <v>128</v>
      </c>
      <c r="AW311" s="14" t="s">
        <v>35</v>
      </c>
      <c r="AX311" s="14" t="s">
        <v>81</v>
      </c>
      <c r="AY311" s="247" t="s">
        <v>121</v>
      </c>
    </row>
    <row r="312" s="2" customFormat="1" ht="16.5" customHeight="1">
      <c r="A312" s="40"/>
      <c r="B312" s="41"/>
      <c r="C312" s="249" t="s">
        <v>441</v>
      </c>
      <c r="D312" s="249" t="s">
        <v>267</v>
      </c>
      <c r="E312" s="250" t="s">
        <v>442</v>
      </c>
      <c r="F312" s="251" t="s">
        <v>443</v>
      </c>
      <c r="G312" s="252" t="s">
        <v>126</v>
      </c>
      <c r="H312" s="253">
        <v>19</v>
      </c>
      <c r="I312" s="254"/>
      <c r="J312" s="255">
        <f>ROUND(I312*H312,2)</f>
        <v>0</v>
      </c>
      <c r="K312" s="251" t="s">
        <v>127</v>
      </c>
      <c r="L312" s="256"/>
      <c r="M312" s="257" t="s">
        <v>28</v>
      </c>
      <c r="N312" s="258" t="s">
        <v>44</v>
      </c>
      <c r="O312" s="86"/>
      <c r="P312" s="215">
        <f>O312*H312</f>
        <v>0</v>
      </c>
      <c r="Q312" s="215">
        <v>0.0018</v>
      </c>
      <c r="R312" s="215">
        <f>Q312*H312</f>
        <v>0.034200000000000001</v>
      </c>
      <c r="S312" s="215">
        <v>0</v>
      </c>
      <c r="T312" s="216">
        <f>S312*H312</f>
        <v>0</v>
      </c>
      <c r="U312" s="40"/>
      <c r="V312" s="40"/>
      <c r="W312" s="40"/>
      <c r="X312" s="40"/>
      <c r="Y312" s="40"/>
      <c r="Z312" s="40"/>
      <c r="AA312" s="40"/>
      <c r="AB312" s="40"/>
      <c r="AC312" s="40"/>
      <c r="AD312" s="40"/>
      <c r="AE312" s="40"/>
      <c r="AR312" s="217" t="s">
        <v>179</v>
      </c>
      <c r="AT312" s="217" t="s">
        <v>267</v>
      </c>
      <c r="AU312" s="217" t="s">
        <v>83</v>
      </c>
      <c r="AY312" s="19" t="s">
        <v>121</v>
      </c>
      <c r="BE312" s="218">
        <f>IF(N312="základní",J312,0)</f>
        <v>0</v>
      </c>
      <c r="BF312" s="218">
        <f>IF(N312="snížená",J312,0)</f>
        <v>0</v>
      </c>
      <c r="BG312" s="218">
        <f>IF(N312="zákl. přenesená",J312,0)</f>
        <v>0</v>
      </c>
      <c r="BH312" s="218">
        <f>IF(N312="sníž. přenesená",J312,0)</f>
        <v>0</v>
      </c>
      <c r="BI312" s="218">
        <f>IF(N312="nulová",J312,0)</f>
        <v>0</v>
      </c>
      <c r="BJ312" s="19" t="s">
        <v>81</v>
      </c>
      <c r="BK312" s="218">
        <f>ROUND(I312*H312,2)</f>
        <v>0</v>
      </c>
      <c r="BL312" s="19" t="s">
        <v>128</v>
      </c>
      <c r="BM312" s="217" t="s">
        <v>444</v>
      </c>
    </row>
    <row r="313" s="2" customFormat="1">
      <c r="A313" s="40"/>
      <c r="B313" s="41"/>
      <c r="C313" s="42"/>
      <c r="D313" s="219" t="s">
        <v>130</v>
      </c>
      <c r="E313" s="42"/>
      <c r="F313" s="220" t="s">
        <v>443</v>
      </c>
      <c r="G313" s="42"/>
      <c r="H313" s="42"/>
      <c r="I313" s="221"/>
      <c r="J313" s="42"/>
      <c r="K313" s="42"/>
      <c r="L313" s="46"/>
      <c r="M313" s="222"/>
      <c r="N313" s="223"/>
      <c r="O313" s="86"/>
      <c r="P313" s="86"/>
      <c r="Q313" s="86"/>
      <c r="R313" s="86"/>
      <c r="S313" s="86"/>
      <c r="T313" s="87"/>
      <c r="U313" s="40"/>
      <c r="V313" s="40"/>
      <c r="W313" s="40"/>
      <c r="X313" s="40"/>
      <c r="Y313" s="40"/>
      <c r="Z313" s="40"/>
      <c r="AA313" s="40"/>
      <c r="AB313" s="40"/>
      <c r="AC313" s="40"/>
      <c r="AD313" s="40"/>
      <c r="AE313" s="40"/>
      <c r="AT313" s="19" t="s">
        <v>130</v>
      </c>
      <c r="AU313" s="19" t="s">
        <v>83</v>
      </c>
    </row>
    <row r="314" s="13" customFormat="1">
      <c r="A314" s="13"/>
      <c r="B314" s="226"/>
      <c r="C314" s="227"/>
      <c r="D314" s="219" t="s">
        <v>134</v>
      </c>
      <c r="E314" s="228" t="s">
        <v>28</v>
      </c>
      <c r="F314" s="229" t="s">
        <v>260</v>
      </c>
      <c r="G314" s="227"/>
      <c r="H314" s="230">
        <v>19</v>
      </c>
      <c r="I314" s="231"/>
      <c r="J314" s="227"/>
      <c r="K314" s="227"/>
      <c r="L314" s="232"/>
      <c r="M314" s="233"/>
      <c r="N314" s="234"/>
      <c r="O314" s="234"/>
      <c r="P314" s="234"/>
      <c r="Q314" s="234"/>
      <c r="R314" s="234"/>
      <c r="S314" s="234"/>
      <c r="T314" s="235"/>
      <c r="U314" s="13"/>
      <c r="V314" s="13"/>
      <c r="W314" s="13"/>
      <c r="X314" s="13"/>
      <c r="Y314" s="13"/>
      <c r="Z314" s="13"/>
      <c r="AA314" s="13"/>
      <c r="AB314" s="13"/>
      <c r="AC314" s="13"/>
      <c r="AD314" s="13"/>
      <c r="AE314" s="13"/>
      <c r="AT314" s="236" t="s">
        <v>134</v>
      </c>
      <c r="AU314" s="236" t="s">
        <v>83</v>
      </c>
      <c r="AV314" s="13" t="s">
        <v>83</v>
      </c>
      <c r="AW314" s="13" t="s">
        <v>35</v>
      </c>
      <c r="AX314" s="13" t="s">
        <v>73</v>
      </c>
      <c r="AY314" s="236" t="s">
        <v>121</v>
      </c>
    </row>
    <row r="315" s="14" customFormat="1">
      <c r="A315" s="14"/>
      <c r="B315" s="237"/>
      <c r="C315" s="238"/>
      <c r="D315" s="219" t="s">
        <v>134</v>
      </c>
      <c r="E315" s="239" t="s">
        <v>28</v>
      </c>
      <c r="F315" s="240" t="s">
        <v>160</v>
      </c>
      <c r="G315" s="238"/>
      <c r="H315" s="241">
        <v>19</v>
      </c>
      <c r="I315" s="242"/>
      <c r="J315" s="238"/>
      <c r="K315" s="238"/>
      <c r="L315" s="243"/>
      <c r="M315" s="244"/>
      <c r="N315" s="245"/>
      <c r="O315" s="245"/>
      <c r="P315" s="245"/>
      <c r="Q315" s="245"/>
      <c r="R315" s="245"/>
      <c r="S315" s="245"/>
      <c r="T315" s="246"/>
      <c r="U315" s="14"/>
      <c r="V315" s="14"/>
      <c r="W315" s="14"/>
      <c r="X315" s="14"/>
      <c r="Y315" s="14"/>
      <c r="Z315" s="14"/>
      <c r="AA315" s="14"/>
      <c r="AB315" s="14"/>
      <c r="AC315" s="14"/>
      <c r="AD315" s="14"/>
      <c r="AE315" s="14"/>
      <c r="AT315" s="247" t="s">
        <v>134</v>
      </c>
      <c r="AU315" s="247" t="s">
        <v>83</v>
      </c>
      <c r="AV315" s="14" t="s">
        <v>128</v>
      </c>
      <c r="AW315" s="14" t="s">
        <v>35</v>
      </c>
      <c r="AX315" s="14" t="s">
        <v>81</v>
      </c>
      <c r="AY315" s="247" t="s">
        <v>121</v>
      </c>
    </row>
    <row r="316" s="2" customFormat="1" ht="24.15" customHeight="1">
      <c r="A316" s="40"/>
      <c r="B316" s="41"/>
      <c r="C316" s="206" t="s">
        <v>445</v>
      </c>
      <c r="D316" s="206" t="s">
        <v>123</v>
      </c>
      <c r="E316" s="207" t="s">
        <v>446</v>
      </c>
      <c r="F316" s="208" t="s">
        <v>447</v>
      </c>
      <c r="G316" s="209" t="s">
        <v>126</v>
      </c>
      <c r="H316" s="210">
        <v>11</v>
      </c>
      <c r="I316" s="211"/>
      <c r="J316" s="212">
        <f>ROUND(I316*H316,2)</f>
        <v>0</v>
      </c>
      <c r="K316" s="208" t="s">
        <v>127</v>
      </c>
      <c r="L316" s="46"/>
      <c r="M316" s="213" t="s">
        <v>28</v>
      </c>
      <c r="N316" s="214" t="s">
        <v>44</v>
      </c>
      <c r="O316" s="86"/>
      <c r="P316" s="215">
        <f>O316*H316</f>
        <v>0</v>
      </c>
      <c r="Q316" s="215">
        <v>0.00069999999999999999</v>
      </c>
      <c r="R316" s="215">
        <f>Q316*H316</f>
        <v>0.0077000000000000002</v>
      </c>
      <c r="S316" s="215">
        <v>0</v>
      </c>
      <c r="T316" s="216">
        <f>S316*H316</f>
        <v>0</v>
      </c>
      <c r="U316" s="40"/>
      <c r="V316" s="40"/>
      <c r="W316" s="40"/>
      <c r="X316" s="40"/>
      <c r="Y316" s="40"/>
      <c r="Z316" s="40"/>
      <c r="AA316" s="40"/>
      <c r="AB316" s="40"/>
      <c r="AC316" s="40"/>
      <c r="AD316" s="40"/>
      <c r="AE316" s="40"/>
      <c r="AR316" s="217" t="s">
        <v>128</v>
      </c>
      <c r="AT316" s="217" t="s">
        <v>123</v>
      </c>
      <c r="AU316" s="217" t="s">
        <v>83</v>
      </c>
      <c r="AY316" s="19" t="s">
        <v>121</v>
      </c>
      <c r="BE316" s="218">
        <f>IF(N316="základní",J316,0)</f>
        <v>0</v>
      </c>
      <c r="BF316" s="218">
        <f>IF(N316="snížená",J316,0)</f>
        <v>0</v>
      </c>
      <c r="BG316" s="218">
        <f>IF(N316="zákl. přenesená",J316,0)</f>
        <v>0</v>
      </c>
      <c r="BH316" s="218">
        <f>IF(N316="sníž. přenesená",J316,0)</f>
        <v>0</v>
      </c>
      <c r="BI316" s="218">
        <f>IF(N316="nulová",J316,0)</f>
        <v>0</v>
      </c>
      <c r="BJ316" s="19" t="s">
        <v>81</v>
      </c>
      <c r="BK316" s="218">
        <f>ROUND(I316*H316,2)</f>
        <v>0</v>
      </c>
      <c r="BL316" s="19" t="s">
        <v>128</v>
      </c>
      <c r="BM316" s="217" t="s">
        <v>448</v>
      </c>
    </row>
    <row r="317" s="2" customFormat="1">
      <c r="A317" s="40"/>
      <c r="B317" s="41"/>
      <c r="C317" s="42"/>
      <c r="D317" s="219" t="s">
        <v>130</v>
      </c>
      <c r="E317" s="42"/>
      <c r="F317" s="220" t="s">
        <v>449</v>
      </c>
      <c r="G317" s="42"/>
      <c r="H317" s="42"/>
      <c r="I317" s="221"/>
      <c r="J317" s="42"/>
      <c r="K317" s="42"/>
      <c r="L317" s="46"/>
      <c r="M317" s="222"/>
      <c r="N317" s="223"/>
      <c r="O317" s="86"/>
      <c r="P317" s="86"/>
      <c r="Q317" s="86"/>
      <c r="R317" s="86"/>
      <c r="S317" s="86"/>
      <c r="T317" s="87"/>
      <c r="U317" s="40"/>
      <c r="V317" s="40"/>
      <c r="W317" s="40"/>
      <c r="X317" s="40"/>
      <c r="Y317" s="40"/>
      <c r="Z317" s="40"/>
      <c r="AA317" s="40"/>
      <c r="AB317" s="40"/>
      <c r="AC317" s="40"/>
      <c r="AD317" s="40"/>
      <c r="AE317" s="40"/>
      <c r="AT317" s="19" t="s">
        <v>130</v>
      </c>
      <c r="AU317" s="19" t="s">
        <v>83</v>
      </c>
    </row>
    <row r="318" s="2" customFormat="1">
      <c r="A318" s="40"/>
      <c r="B318" s="41"/>
      <c r="C318" s="42"/>
      <c r="D318" s="224" t="s">
        <v>132</v>
      </c>
      <c r="E318" s="42"/>
      <c r="F318" s="225" t="s">
        <v>450</v>
      </c>
      <c r="G318" s="42"/>
      <c r="H318" s="42"/>
      <c r="I318" s="221"/>
      <c r="J318" s="42"/>
      <c r="K318" s="42"/>
      <c r="L318" s="46"/>
      <c r="M318" s="222"/>
      <c r="N318" s="223"/>
      <c r="O318" s="86"/>
      <c r="P318" s="86"/>
      <c r="Q318" s="86"/>
      <c r="R318" s="86"/>
      <c r="S318" s="86"/>
      <c r="T318" s="87"/>
      <c r="U318" s="40"/>
      <c r="V318" s="40"/>
      <c r="W318" s="40"/>
      <c r="X318" s="40"/>
      <c r="Y318" s="40"/>
      <c r="Z318" s="40"/>
      <c r="AA318" s="40"/>
      <c r="AB318" s="40"/>
      <c r="AC318" s="40"/>
      <c r="AD318" s="40"/>
      <c r="AE318" s="40"/>
      <c r="AT318" s="19" t="s">
        <v>132</v>
      </c>
      <c r="AU318" s="19" t="s">
        <v>83</v>
      </c>
    </row>
    <row r="319" s="13" customFormat="1">
      <c r="A319" s="13"/>
      <c r="B319" s="226"/>
      <c r="C319" s="227"/>
      <c r="D319" s="219" t="s">
        <v>134</v>
      </c>
      <c r="E319" s="228" t="s">
        <v>28</v>
      </c>
      <c r="F319" s="229" t="s">
        <v>451</v>
      </c>
      <c r="G319" s="227"/>
      <c r="H319" s="230">
        <v>11</v>
      </c>
      <c r="I319" s="231"/>
      <c r="J319" s="227"/>
      <c r="K319" s="227"/>
      <c r="L319" s="232"/>
      <c r="M319" s="233"/>
      <c r="N319" s="234"/>
      <c r="O319" s="234"/>
      <c r="P319" s="234"/>
      <c r="Q319" s="234"/>
      <c r="R319" s="234"/>
      <c r="S319" s="234"/>
      <c r="T319" s="235"/>
      <c r="U319" s="13"/>
      <c r="V319" s="13"/>
      <c r="W319" s="13"/>
      <c r="X319" s="13"/>
      <c r="Y319" s="13"/>
      <c r="Z319" s="13"/>
      <c r="AA319" s="13"/>
      <c r="AB319" s="13"/>
      <c r="AC319" s="13"/>
      <c r="AD319" s="13"/>
      <c r="AE319" s="13"/>
      <c r="AT319" s="236" t="s">
        <v>134</v>
      </c>
      <c r="AU319" s="236" t="s">
        <v>83</v>
      </c>
      <c r="AV319" s="13" t="s">
        <v>83</v>
      </c>
      <c r="AW319" s="13" t="s">
        <v>35</v>
      </c>
      <c r="AX319" s="13" t="s">
        <v>81</v>
      </c>
      <c r="AY319" s="236" t="s">
        <v>121</v>
      </c>
    </row>
    <row r="320" s="2" customFormat="1" ht="24.15" customHeight="1">
      <c r="A320" s="40"/>
      <c r="B320" s="41"/>
      <c r="C320" s="206" t="s">
        <v>452</v>
      </c>
      <c r="D320" s="206" t="s">
        <v>123</v>
      </c>
      <c r="E320" s="207" t="s">
        <v>453</v>
      </c>
      <c r="F320" s="208" t="s">
        <v>454</v>
      </c>
      <c r="G320" s="209" t="s">
        <v>126</v>
      </c>
      <c r="H320" s="210">
        <v>1</v>
      </c>
      <c r="I320" s="211"/>
      <c r="J320" s="212">
        <f>ROUND(I320*H320,2)</f>
        <v>0</v>
      </c>
      <c r="K320" s="208" t="s">
        <v>127</v>
      </c>
      <c r="L320" s="46"/>
      <c r="M320" s="213" t="s">
        <v>28</v>
      </c>
      <c r="N320" s="214" t="s">
        <v>44</v>
      </c>
      <c r="O320" s="86"/>
      <c r="P320" s="215">
        <f>O320*H320</f>
        <v>0</v>
      </c>
      <c r="Q320" s="215">
        <v>1.0000000000000001E-05</v>
      </c>
      <c r="R320" s="215">
        <f>Q320*H320</f>
        <v>1.0000000000000001E-05</v>
      </c>
      <c r="S320" s="215">
        <v>0</v>
      </c>
      <c r="T320" s="216">
        <f>S320*H320</f>
        <v>0</v>
      </c>
      <c r="U320" s="40"/>
      <c r="V320" s="40"/>
      <c r="W320" s="40"/>
      <c r="X320" s="40"/>
      <c r="Y320" s="40"/>
      <c r="Z320" s="40"/>
      <c r="AA320" s="40"/>
      <c r="AB320" s="40"/>
      <c r="AC320" s="40"/>
      <c r="AD320" s="40"/>
      <c r="AE320" s="40"/>
      <c r="AR320" s="217" t="s">
        <v>128</v>
      </c>
      <c r="AT320" s="217" t="s">
        <v>123</v>
      </c>
      <c r="AU320" s="217" t="s">
        <v>83</v>
      </c>
      <c r="AY320" s="19" t="s">
        <v>121</v>
      </c>
      <c r="BE320" s="218">
        <f>IF(N320="základní",J320,0)</f>
        <v>0</v>
      </c>
      <c r="BF320" s="218">
        <f>IF(N320="snížená",J320,0)</f>
        <v>0</v>
      </c>
      <c r="BG320" s="218">
        <f>IF(N320="zákl. přenesená",J320,0)</f>
        <v>0</v>
      </c>
      <c r="BH320" s="218">
        <f>IF(N320="sníž. přenesená",J320,0)</f>
        <v>0</v>
      </c>
      <c r="BI320" s="218">
        <f>IF(N320="nulová",J320,0)</f>
        <v>0</v>
      </c>
      <c r="BJ320" s="19" t="s">
        <v>81</v>
      </c>
      <c r="BK320" s="218">
        <f>ROUND(I320*H320,2)</f>
        <v>0</v>
      </c>
      <c r="BL320" s="19" t="s">
        <v>128</v>
      </c>
      <c r="BM320" s="217" t="s">
        <v>455</v>
      </c>
    </row>
    <row r="321" s="2" customFormat="1">
      <c r="A321" s="40"/>
      <c r="B321" s="41"/>
      <c r="C321" s="42"/>
      <c r="D321" s="219" t="s">
        <v>130</v>
      </c>
      <c r="E321" s="42"/>
      <c r="F321" s="220" t="s">
        <v>456</v>
      </c>
      <c r="G321" s="42"/>
      <c r="H321" s="42"/>
      <c r="I321" s="221"/>
      <c r="J321" s="42"/>
      <c r="K321" s="42"/>
      <c r="L321" s="46"/>
      <c r="M321" s="222"/>
      <c r="N321" s="223"/>
      <c r="O321" s="86"/>
      <c r="P321" s="86"/>
      <c r="Q321" s="86"/>
      <c r="R321" s="86"/>
      <c r="S321" s="86"/>
      <c r="T321" s="87"/>
      <c r="U321" s="40"/>
      <c r="V321" s="40"/>
      <c r="W321" s="40"/>
      <c r="X321" s="40"/>
      <c r="Y321" s="40"/>
      <c r="Z321" s="40"/>
      <c r="AA321" s="40"/>
      <c r="AB321" s="40"/>
      <c r="AC321" s="40"/>
      <c r="AD321" s="40"/>
      <c r="AE321" s="40"/>
      <c r="AT321" s="19" t="s">
        <v>130</v>
      </c>
      <c r="AU321" s="19" t="s">
        <v>83</v>
      </c>
    </row>
    <row r="322" s="2" customFormat="1">
      <c r="A322" s="40"/>
      <c r="B322" s="41"/>
      <c r="C322" s="42"/>
      <c r="D322" s="224" t="s">
        <v>132</v>
      </c>
      <c r="E322" s="42"/>
      <c r="F322" s="225" t="s">
        <v>457</v>
      </c>
      <c r="G322" s="42"/>
      <c r="H322" s="42"/>
      <c r="I322" s="221"/>
      <c r="J322" s="42"/>
      <c r="K322" s="42"/>
      <c r="L322" s="46"/>
      <c r="M322" s="222"/>
      <c r="N322" s="223"/>
      <c r="O322" s="86"/>
      <c r="P322" s="86"/>
      <c r="Q322" s="86"/>
      <c r="R322" s="86"/>
      <c r="S322" s="86"/>
      <c r="T322" s="87"/>
      <c r="U322" s="40"/>
      <c r="V322" s="40"/>
      <c r="W322" s="40"/>
      <c r="X322" s="40"/>
      <c r="Y322" s="40"/>
      <c r="Z322" s="40"/>
      <c r="AA322" s="40"/>
      <c r="AB322" s="40"/>
      <c r="AC322" s="40"/>
      <c r="AD322" s="40"/>
      <c r="AE322" s="40"/>
      <c r="AT322" s="19" t="s">
        <v>132</v>
      </c>
      <c r="AU322" s="19" t="s">
        <v>83</v>
      </c>
    </row>
    <row r="323" s="13" customFormat="1">
      <c r="A323" s="13"/>
      <c r="B323" s="226"/>
      <c r="C323" s="227"/>
      <c r="D323" s="219" t="s">
        <v>134</v>
      </c>
      <c r="E323" s="228" t="s">
        <v>28</v>
      </c>
      <c r="F323" s="229" t="s">
        <v>81</v>
      </c>
      <c r="G323" s="227"/>
      <c r="H323" s="230">
        <v>1</v>
      </c>
      <c r="I323" s="231"/>
      <c r="J323" s="227"/>
      <c r="K323" s="227"/>
      <c r="L323" s="232"/>
      <c r="M323" s="233"/>
      <c r="N323" s="234"/>
      <c r="O323" s="234"/>
      <c r="P323" s="234"/>
      <c r="Q323" s="234"/>
      <c r="R323" s="234"/>
      <c r="S323" s="234"/>
      <c r="T323" s="235"/>
      <c r="U323" s="13"/>
      <c r="V323" s="13"/>
      <c r="W323" s="13"/>
      <c r="X323" s="13"/>
      <c r="Y323" s="13"/>
      <c r="Z323" s="13"/>
      <c r="AA323" s="13"/>
      <c r="AB323" s="13"/>
      <c r="AC323" s="13"/>
      <c r="AD323" s="13"/>
      <c r="AE323" s="13"/>
      <c r="AT323" s="236" t="s">
        <v>134</v>
      </c>
      <c r="AU323" s="236" t="s">
        <v>83</v>
      </c>
      <c r="AV323" s="13" t="s">
        <v>83</v>
      </c>
      <c r="AW323" s="13" t="s">
        <v>35</v>
      </c>
      <c r="AX323" s="13" t="s">
        <v>81</v>
      </c>
      <c r="AY323" s="236" t="s">
        <v>121</v>
      </c>
    </row>
    <row r="324" s="2" customFormat="1" ht="24.15" customHeight="1">
      <c r="A324" s="40"/>
      <c r="B324" s="41"/>
      <c r="C324" s="249" t="s">
        <v>458</v>
      </c>
      <c r="D324" s="249" t="s">
        <v>267</v>
      </c>
      <c r="E324" s="250" t="s">
        <v>459</v>
      </c>
      <c r="F324" s="251" t="s">
        <v>460</v>
      </c>
      <c r="G324" s="252" t="s">
        <v>126</v>
      </c>
      <c r="H324" s="253">
        <v>1</v>
      </c>
      <c r="I324" s="254"/>
      <c r="J324" s="255">
        <f>ROUND(I324*H324,2)</f>
        <v>0</v>
      </c>
      <c r="K324" s="251" t="s">
        <v>127</v>
      </c>
      <c r="L324" s="256"/>
      <c r="M324" s="257" t="s">
        <v>28</v>
      </c>
      <c r="N324" s="258" t="s">
        <v>44</v>
      </c>
      <c r="O324" s="86"/>
      <c r="P324" s="215">
        <f>O324*H324</f>
        <v>0</v>
      </c>
      <c r="Q324" s="215">
        <v>0.0035000000000000001</v>
      </c>
      <c r="R324" s="215">
        <f>Q324*H324</f>
        <v>0.0035000000000000001</v>
      </c>
      <c r="S324" s="215">
        <v>0</v>
      </c>
      <c r="T324" s="216">
        <f>S324*H324</f>
        <v>0</v>
      </c>
      <c r="U324" s="40"/>
      <c r="V324" s="40"/>
      <c r="W324" s="40"/>
      <c r="X324" s="40"/>
      <c r="Y324" s="40"/>
      <c r="Z324" s="40"/>
      <c r="AA324" s="40"/>
      <c r="AB324" s="40"/>
      <c r="AC324" s="40"/>
      <c r="AD324" s="40"/>
      <c r="AE324" s="40"/>
      <c r="AR324" s="217" t="s">
        <v>179</v>
      </c>
      <c r="AT324" s="217" t="s">
        <v>267</v>
      </c>
      <c r="AU324" s="217" t="s">
        <v>83</v>
      </c>
      <c r="AY324" s="19" t="s">
        <v>121</v>
      </c>
      <c r="BE324" s="218">
        <f>IF(N324="základní",J324,0)</f>
        <v>0</v>
      </c>
      <c r="BF324" s="218">
        <f>IF(N324="snížená",J324,0)</f>
        <v>0</v>
      </c>
      <c r="BG324" s="218">
        <f>IF(N324="zákl. přenesená",J324,0)</f>
        <v>0</v>
      </c>
      <c r="BH324" s="218">
        <f>IF(N324="sníž. přenesená",J324,0)</f>
        <v>0</v>
      </c>
      <c r="BI324" s="218">
        <f>IF(N324="nulová",J324,0)</f>
        <v>0</v>
      </c>
      <c r="BJ324" s="19" t="s">
        <v>81</v>
      </c>
      <c r="BK324" s="218">
        <f>ROUND(I324*H324,2)</f>
        <v>0</v>
      </c>
      <c r="BL324" s="19" t="s">
        <v>128</v>
      </c>
      <c r="BM324" s="217" t="s">
        <v>461</v>
      </c>
    </row>
    <row r="325" s="2" customFormat="1">
      <c r="A325" s="40"/>
      <c r="B325" s="41"/>
      <c r="C325" s="42"/>
      <c r="D325" s="219" t="s">
        <v>130</v>
      </c>
      <c r="E325" s="42"/>
      <c r="F325" s="220" t="s">
        <v>460</v>
      </c>
      <c r="G325" s="42"/>
      <c r="H325" s="42"/>
      <c r="I325" s="221"/>
      <c r="J325" s="42"/>
      <c r="K325" s="42"/>
      <c r="L325" s="46"/>
      <c r="M325" s="222"/>
      <c r="N325" s="223"/>
      <c r="O325" s="86"/>
      <c r="P325" s="86"/>
      <c r="Q325" s="86"/>
      <c r="R325" s="86"/>
      <c r="S325" s="86"/>
      <c r="T325" s="87"/>
      <c r="U325" s="40"/>
      <c r="V325" s="40"/>
      <c r="W325" s="40"/>
      <c r="X325" s="40"/>
      <c r="Y325" s="40"/>
      <c r="Z325" s="40"/>
      <c r="AA325" s="40"/>
      <c r="AB325" s="40"/>
      <c r="AC325" s="40"/>
      <c r="AD325" s="40"/>
      <c r="AE325" s="40"/>
      <c r="AT325" s="19" t="s">
        <v>130</v>
      </c>
      <c r="AU325" s="19" t="s">
        <v>83</v>
      </c>
    </row>
    <row r="326" s="13" customFormat="1">
      <c r="A326" s="13"/>
      <c r="B326" s="226"/>
      <c r="C326" s="227"/>
      <c r="D326" s="219" t="s">
        <v>134</v>
      </c>
      <c r="E326" s="228" t="s">
        <v>28</v>
      </c>
      <c r="F326" s="229" t="s">
        <v>462</v>
      </c>
      <c r="G326" s="227"/>
      <c r="H326" s="230">
        <v>1</v>
      </c>
      <c r="I326" s="231"/>
      <c r="J326" s="227"/>
      <c r="K326" s="227"/>
      <c r="L326" s="232"/>
      <c r="M326" s="233"/>
      <c r="N326" s="234"/>
      <c r="O326" s="234"/>
      <c r="P326" s="234"/>
      <c r="Q326" s="234"/>
      <c r="R326" s="234"/>
      <c r="S326" s="234"/>
      <c r="T326" s="235"/>
      <c r="U326" s="13"/>
      <c r="V326" s="13"/>
      <c r="W326" s="13"/>
      <c r="X326" s="13"/>
      <c r="Y326" s="13"/>
      <c r="Z326" s="13"/>
      <c r="AA326" s="13"/>
      <c r="AB326" s="13"/>
      <c r="AC326" s="13"/>
      <c r="AD326" s="13"/>
      <c r="AE326" s="13"/>
      <c r="AT326" s="236" t="s">
        <v>134</v>
      </c>
      <c r="AU326" s="236" t="s">
        <v>83</v>
      </c>
      <c r="AV326" s="13" t="s">
        <v>83</v>
      </c>
      <c r="AW326" s="13" t="s">
        <v>35</v>
      </c>
      <c r="AX326" s="13" t="s">
        <v>73</v>
      </c>
      <c r="AY326" s="236" t="s">
        <v>121</v>
      </c>
    </row>
    <row r="327" s="14" customFormat="1">
      <c r="A327" s="14"/>
      <c r="B327" s="237"/>
      <c r="C327" s="238"/>
      <c r="D327" s="219" t="s">
        <v>134</v>
      </c>
      <c r="E327" s="239" t="s">
        <v>28</v>
      </c>
      <c r="F327" s="240" t="s">
        <v>160</v>
      </c>
      <c r="G327" s="238"/>
      <c r="H327" s="241">
        <v>1</v>
      </c>
      <c r="I327" s="242"/>
      <c r="J327" s="238"/>
      <c r="K327" s="238"/>
      <c r="L327" s="243"/>
      <c r="M327" s="244"/>
      <c r="N327" s="245"/>
      <c r="O327" s="245"/>
      <c r="P327" s="245"/>
      <c r="Q327" s="245"/>
      <c r="R327" s="245"/>
      <c r="S327" s="245"/>
      <c r="T327" s="246"/>
      <c r="U327" s="14"/>
      <c r="V327" s="14"/>
      <c r="W327" s="14"/>
      <c r="X327" s="14"/>
      <c r="Y327" s="14"/>
      <c r="Z327" s="14"/>
      <c r="AA327" s="14"/>
      <c r="AB327" s="14"/>
      <c r="AC327" s="14"/>
      <c r="AD327" s="14"/>
      <c r="AE327" s="14"/>
      <c r="AT327" s="247" t="s">
        <v>134</v>
      </c>
      <c r="AU327" s="247" t="s">
        <v>83</v>
      </c>
      <c r="AV327" s="14" t="s">
        <v>128</v>
      </c>
      <c r="AW327" s="14" t="s">
        <v>35</v>
      </c>
      <c r="AX327" s="14" t="s">
        <v>81</v>
      </c>
      <c r="AY327" s="247" t="s">
        <v>121</v>
      </c>
    </row>
    <row r="328" s="2" customFormat="1" ht="24.15" customHeight="1">
      <c r="A328" s="40"/>
      <c r="B328" s="41"/>
      <c r="C328" s="249" t="s">
        <v>463</v>
      </c>
      <c r="D328" s="249" t="s">
        <v>267</v>
      </c>
      <c r="E328" s="250" t="s">
        <v>464</v>
      </c>
      <c r="F328" s="251" t="s">
        <v>465</v>
      </c>
      <c r="G328" s="252" t="s">
        <v>126</v>
      </c>
      <c r="H328" s="253">
        <v>3</v>
      </c>
      <c r="I328" s="254"/>
      <c r="J328" s="255">
        <f>ROUND(I328*H328,2)</f>
        <v>0</v>
      </c>
      <c r="K328" s="251" t="s">
        <v>127</v>
      </c>
      <c r="L328" s="256"/>
      <c r="M328" s="257" t="s">
        <v>28</v>
      </c>
      <c r="N328" s="258" t="s">
        <v>44</v>
      </c>
      <c r="O328" s="86"/>
      <c r="P328" s="215">
        <f>O328*H328</f>
        <v>0</v>
      </c>
      <c r="Q328" s="215">
        <v>0.0025999999999999999</v>
      </c>
      <c r="R328" s="215">
        <f>Q328*H328</f>
        <v>0.0077999999999999996</v>
      </c>
      <c r="S328" s="215">
        <v>0</v>
      </c>
      <c r="T328" s="216">
        <f>S328*H328</f>
        <v>0</v>
      </c>
      <c r="U328" s="40"/>
      <c r="V328" s="40"/>
      <c r="W328" s="40"/>
      <c r="X328" s="40"/>
      <c r="Y328" s="40"/>
      <c r="Z328" s="40"/>
      <c r="AA328" s="40"/>
      <c r="AB328" s="40"/>
      <c r="AC328" s="40"/>
      <c r="AD328" s="40"/>
      <c r="AE328" s="40"/>
      <c r="AR328" s="217" t="s">
        <v>179</v>
      </c>
      <c r="AT328" s="217" t="s">
        <v>267</v>
      </c>
      <c r="AU328" s="217" t="s">
        <v>83</v>
      </c>
      <c r="AY328" s="19" t="s">
        <v>121</v>
      </c>
      <c r="BE328" s="218">
        <f>IF(N328="základní",J328,0)</f>
        <v>0</v>
      </c>
      <c r="BF328" s="218">
        <f>IF(N328="snížená",J328,0)</f>
        <v>0</v>
      </c>
      <c r="BG328" s="218">
        <f>IF(N328="zákl. přenesená",J328,0)</f>
        <v>0</v>
      </c>
      <c r="BH328" s="218">
        <f>IF(N328="sníž. přenesená",J328,0)</f>
        <v>0</v>
      </c>
      <c r="BI328" s="218">
        <f>IF(N328="nulová",J328,0)</f>
        <v>0</v>
      </c>
      <c r="BJ328" s="19" t="s">
        <v>81</v>
      </c>
      <c r="BK328" s="218">
        <f>ROUND(I328*H328,2)</f>
        <v>0</v>
      </c>
      <c r="BL328" s="19" t="s">
        <v>128</v>
      </c>
      <c r="BM328" s="217" t="s">
        <v>466</v>
      </c>
    </row>
    <row r="329" s="2" customFormat="1">
      <c r="A329" s="40"/>
      <c r="B329" s="41"/>
      <c r="C329" s="42"/>
      <c r="D329" s="219" t="s">
        <v>130</v>
      </c>
      <c r="E329" s="42"/>
      <c r="F329" s="220" t="s">
        <v>465</v>
      </c>
      <c r="G329" s="42"/>
      <c r="H329" s="42"/>
      <c r="I329" s="221"/>
      <c r="J329" s="42"/>
      <c r="K329" s="42"/>
      <c r="L329" s="46"/>
      <c r="M329" s="222"/>
      <c r="N329" s="223"/>
      <c r="O329" s="86"/>
      <c r="P329" s="86"/>
      <c r="Q329" s="86"/>
      <c r="R329" s="86"/>
      <c r="S329" s="86"/>
      <c r="T329" s="87"/>
      <c r="U329" s="40"/>
      <c r="V329" s="40"/>
      <c r="W329" s="40"/>
      <c r="X329" s="40"/>
      <c r="Y329" s="40"/>
      <c r="Z329" s="40"/>
      <c r="AA329" s="40"/>
      <c r="AB329" s="40"/>
      <c r="AC329" s="40"/>
      <c r="AD329" s="40"/>
      <c r="AE329" s="40"/>
      <c r="AT329" s="19" t="s">
        <v>130</v>
      </c>
      <c r="AU329" s="19" t="s">
        <v>83</v>
      </c>
    </row>
    <row r="330" s="13" customFormat="1">
      <c r="A330" s="13"/>
      <c r="B330" s="226"/>
      <c r="C330" s="227"/>
      <c r="D330" s="219" t="s">
        <v>134</v>
      </c>
      <c r="E330" s="228" t="s">
        <v>28</v>
      </c>
      <c r="F330" s="229" t="s">
        <v>467</v>
      </c>
      <c r="G330" s="227"/>
      <c r="H330" s="230">
        <v>2</v>
      </c>
      <c r="I330" s="231"/>
      <c r="J330" s="227"/>
      <c r="K330" s="227"/>
      <c r="L330" s="232"/>
      <c r="M330" s="233"/>
      <c r="N330" s="234"/>
      <c r="O330" s="234"/>
      <c r="P330" s="234"/>
      <c r="Q330" s="234"/>
      <c r="R330" s="234"/>
      <c r="S330" s="234"/>
      <c r="T330" s="235"/>
      <c r="U330" s="13"/>
      <c r="V330" s="13"/>
      <c r="W330" s="13"/>
      <c r="X330" s="13"/>
      <c r="Y330" s="13"/>
      <c r="Z330" s="13"/>
      <c r="AA330" s="13"/>
      <c r="AB330" s="13"/>
      <c r="AC330" s="13"/>
      <c r="AD330" s="13"/>
      <c r="AE330" s="13"/>
      <c r="AT330" s="236" t="s">
        <v>134</v>
      </c>
      <c r="AU330" s="236" t="s">
        <v>83</v>
      </c>
      <c r="AV330" s="13" t="s">
        <v>83</v>
      </c>
      <c r="AW330" s="13" t="s">
        <v>35</v>
      </c>
      <c r="AX330" s="13" t="s">
        <v>73</v>
      </c>
      <c r="AY330" s="236" t="s">
        <v>121</v>
      </c>
    </row>
    <row r="331" s="13" customFormat="1">
      <c r="A331" s="13"/>
      <c r="B331" s="226"/>
      <c r="C331" s="227"/>
      <c r="D331" s="219" t="s">
        <v>134</v>
      </c>
      <c r="E331" s="228" t="s">
        <v>28</v>
      </c>
      <c r="F331" s="229" t="s">
        <v>468</v>
      </c>
      <c r="G331" s="227"/>
      <c r="H331" s="230">
        <v>1</v>
      </c>
      <c r="I331" s="231"/>
      <c r="J331" s="227"/>
      <c r="K331" s="227"/>
      <c r="L331" s="232"/>
      <c r="M331" s="233"/>
      <c r="N331" s="234"/>
      <c r="O331" s="234"/>
      <c r="P331" s="234"/>
      <c r="Q331" s="234"/>
      <c r="R331" s="234"/>
      <c r="S331" s="234"/>
      <c r="T331" s="235"/>
      <c r="U331" s="13"/>
      <c r="V331" s="13"/>
      <c r="W331" s="13"/>
      <c r="X331" s="13"/>
      <c r="Y331" s="13"/>
      <c r="Z331" s="13"/>
      <c r="AA331" s="13"/>
      <c r="AB331" s="13"/>
      <c r="AC331" s="13"/>
      <c r="AD331" s="13"/>
      <c r="AE331" s="13"/>
      <c r="AT331" s="236" t="s">
        <v>134</v>
      </c>
      <c r="AU331" s="236" t="s">
        <v>83</v>
      </c>
      <c r="AV331" s="13" t="s">
        <v>83</v>
      </c>
      <c r="AW331" s="13" t="s">
        <v>35</v>
      </c>
      <c r="AX331" s="13" t="s">
        <v>73</v>
      </c>
      <c r="AY331" s="236" t="s">
        <v>121</v>
      </c>
    </row>
    <row r="332" s="14" customFormat="1">
      <c r="A332" s="14"/>
      <c r="B332" s="237"/>
      <c r="C332" s="238"/>
      <c r="D332" s="219" t="s">
        <v>134</v>
      </c>
      <c r="E332" s="239" t="s">
        <v>28</v>
      </c>
      <c r="F332" s="240" t="s">
        <v>160</v>
      </c>
      <c r="G332" s="238"/>
      <c r="H332" s="241">
        <v>3</v>
      </c>
      <c r="I332" s="242"/>
      <c r="J332" s="238"/>
      <c r="K332" s="238"/>
      <c r="L332" s="243"/>
      <c r="M332" s="244"/>
      <c r="N332" s="245"/>
      <c r="O332" s="245"/>
      <c r="P332" s="245"/>
      <c r="Q332" s="245"/>
      <c r="R332" s="245"/>
      <c r="S332" s="245"/>
      <c r="T332" s="246"/>
      <c r="U332" s="14"/>
      <c r="V332" s="14"/>
      <c r="W332" s="14"/>
      <c r="X332" s="14"/>
      <c r="Y332" s="14"/>
      <c r="Z332" s="14"/>
      <c r="AA332" s="14"/>
      <c r="AB332" s="14"/>
      <c r="AC332" s="14"/>
      <c r="AD332" s="14"/>
      <c r="AE332" s="14"/>
      <c r="AT332" s="247" t="s">
        <v>134</v>
      </c>
      <c r="AU332" s="247" t="s">
        <v>83</v>
      </c>
      <c r="AV332" s="14" t="s">
        <v>128</v>
      </c>
      <c r="AW332" s="14" t="s">
        <v>35</v>
      </c>
      <c r="AX332" s="14" t="s">
        <v>81</v>
      </c>
      <c r="AY332" s="247" t="s">
        <v>121</v>
      </c>
    </row>
    <row r="333" s="2" customFormat="1" ht="16.5" customHeight="1">
      <c r="A333" s="40"/>
      <c r="B333" s="41"/>
      <c r="C333" s="249" t="s">
        <v>469</v>
      </c>
      <c r="D333" s="249" t="s">
        <v>267</v>
      </c>
      <c r="E333" s="250" t="s">
        <v>470</v>
      </c>
      <c r="F333" s="251" t="s">
        <v>471</v>
      </c>
      <c r="G333" s="252" t="s">
        <v>126</v>
      </c>
      <c r="H333" s="253">
        <v>2</v>
      </c>
      <c r="I333" s="254"/>
      <c r="J333" s="255">
        <f>ROUND(I333*H333,2)</f>
        <v>0</v>
      </c>
      <c r="K333" s="251" t="s">
        <v>127</v>
      </c>
      <c r="L333" s="256"/>
      <c r="M333" s="257" t="s">
        <v>28</v>
      </c>
      <c r="N333" s="258" t="s">
        <v>44</v>
      </c>
      <c r="O333" s="86"/>
      <c r="P333" s="215">
        <f>O333*H333</f>
        <v>0</v>
      </c>
      <c r="Q333" s="215">
        <v>0.0016999999999999999</v>
      </c>
      <c r="R333" s="215">
        <f>Q333*H333</f>
        <v>0.0033999999999999998</v>
      </c>
      <c r="S333" s="215">
        <v>0</v>
      </c>
      <c r="T333" s="216">
        <f>S333*H333</f>
        <v>0</v>
      </c>
      <c r="U333" s="40"/>
      <c r="V333" s="40"/>
      <c r="W333" s="40"/>
      <c r="X333" s="40"/>
      <c r="Y333" s="40"/>
      <c r="Z333" s="40"/>
      <c r="AA333" s="40"/>
      <c r="AB333" s="40"/>
      <c r="AC333" s="40"/>
      <c r="AD333" s="40"/>
      <c r="AE333" s="40"/>
      <c r="AR333" s="217" t="s">
        <v>179</v>
      </c>
      <c r="AT333" s="217" t="s">
        <v>267</v>
      </c>
      <c r="AU333" s="217" t="s">
        <v>83</v>
      </c>
      <c r="AY333" s="19" t="s">
        <v>121</v>
      </c>
      <c r="BE333" s="218">
        <f>IF(N333="základní",J333,0)</f>
        <v>0</v>
      </c>
      <c r="BF333" s="218">
        <f>IF(N333="snížená",J333,0)</f>
        <v>0</v>
      </c>
      <c r="BG333" s="218">
        <f>IF(N333="zákl. přenesená",J333,0)</f>
        <v>0</v>
      </c>
      <c r="BH333" s="218">
        <f>IF(N333="sníž. přenesená",J333,0)</f>
        <v>0</v>
      </c>
      <c r="BI333" s="218">
        <f>IF(N333="nulová",J333,0)</f>
        <v>0</v>
      </c>
      <c r="BJ333" s="19" t="s">
        <v>81</v>
      </c>
      <c r="BK333" s="218">
        <f>ROUND(I333*H333,2)</f>
        <v>0</v>
      </c>
      <c r="BL333" s="19" t="s">
        <v>128</v>
      </c>
      <c r="BM333" s="217" t="s">
        <v>472</v>
      </c>
    </row>
    <row r="334" s="2" customFormat="1">
      <c r="A334" s="40"/>
      <c r="B334" s="41"/>
      <c r="C334" s="42"/>
      <c r="D334" s="219" t="s">
        <v>130</v>
      </c>
      <c r="E334" s="42"/>
      <c r="F334" s="220" t="s">
        <v>471</v>
      </c>
      <c r="G334" s="42"/>
      <c r="H334" s="42"/>
      <c r="I334" s="221"/>
      <c r="J334" s="42"/>
      <c r="K334" s="42"/>
      <c r="L334" s="46"/>
      <c r="M334" s="222"/>
      <c r="N334" s="223"/>
      <c r="O334" s="86"/>
      <c r="P334" s="86"/>
      <c r="Q334" s="86"/>
      <c r="R334" s="86"/>
      <c r="S334" s="86"/>
      <c r="T334" s="87"/>
      <c r="U334" s="40"/>
      <c r="V334" s="40"/>
      <c r="W334" s="40"/>
      <c r="X334" s="40"/>
      <c r="Y334" s="40"/>
      <c r="Z334" s="40"/>
      <c r="AA334" s="40"/>
      <c r="AB334" s="40"/>
      <c r="AC334" s="40"/>
      <c r="AD334" s="40"/>
      <c r="AE334" s="40"/>
      <c r="AT334" s="19" t="s">
        <v>130</v>
      </c>
      <c r="AU334" s="19" t="s">
        <v>83</v>
      </c>
    </row>
    <row r="335" s="13" customFormat="1">
      <c r="A335" s="13"/>
      <c r="B335" s="226"/>
      <c r="C335" s="227"/>
      <c r="D335" s="219" t="s">
        <v>134</v>
      </c>
      <c r="E335" s="228" t="s">
        <v>28</v>
      </c>
      <c r="F335" s="229" t="s">
        <v>473</v>
      </c>
      <c r="G335" s="227"/>
      <c r="H335" s="230">
        <v>1</v>
      </c>
      <c r="I335" s="231"/>
      <c r="J335" s="227"/>
      <c r="K335" s="227"/>
      <c r="L335" s="232"/>
      <c r="M335" s="233"/>
      <c r="N335" s="234"/>
      <c r="O335" s="234"/>
      <c r="P335" s="234"/>
      <c r="Q335" s="234"/>
      <c r="R335" s="234"/>
      <c r="S335" s="234"/>
      <c r="T335" s="235"/>
      <c r="U335" s="13"/>
      <c r="V335" s="13"/>
      <c r="W335" s="13"/>
      <c r="X335" s="13"/>
      <c r="Y335" s="13"/>
      <c r="Z335" s="13"/>
      <c r="AA335" s="13"/>
      <c r="AB335" s="13"/>
      <c r="AC335" s="13"/>
      <c r="AD335" s="13"/>
      <c r="AE335" s="13"/>
      <c r="AT335" s="236" t="s">
        <v>134</v>
      </c>
      <c r="AU335" s="236" t="s">
        <v>83</v>
      </c>
      <c r="AV335" s="13" t="s">
        <v>83</v>
      </c>
      <c r="AW335" s="13" t="s">
        <v>35</v>
      </c>
      <c r="AX335" s="13" t="s">
        <v>73</v>
      </c>
      <c r="AY335" s="236" t="s">
        <v>121</v>
      </c>
    </row>
    <row r="336" s="13" customFormat="1">
      <c r="A336" s="13"/>
      <c r="B336" s="226"/>
      <c r="C336" s="227"/>
      <c r="D336" s="219" t="s">
        <v>134</v>
      </c>
      <c r="E336" s="228" t="s">
        <v>28</v>
      </c>
      <c r="F336" s="229" t="s">
        <v>474</v>
      </c>
      <c r="G336" s="227"/>
      <c r="H336" s="230">
        <v>1</v>
      </c>
      <c r="I336" s="231"/>
      <c r="J336" s="227"/>
      <c r="K336" s="227"/>
      <c r="L336" s="232"/>
      <c r="M336" s="233"/>
      <c r="N336" s="234"/>
      <c r="O336" s="234"/>
      <c r="P336" s="234"/>
      <c r="Q336" s="234"/>
      <c r="R336" s="234"/>
      <c r="S336" s="234"/>
      <c r="T336" s="235"/>
      <c r="U336" s="13"/>
      <c r="V336" s="13"/>
      <c r="W336" s="13"/>
      <c r="X336" s="13"/>
      <c r="Y336" s="13"/>
      <c r="Z336" s="13"/>
      <c r="AA336" s="13"/>
      <c r="AB336" s="13"/>
      <c r="AC336" s="13"/>
      <c r="AD336" s="13"/>
      <c r="AE336" s="13"/>
      <c r="AT336" s="236" t="s">
        <v>134</v>
      </c>
      <c r="AU336" s="236" t="s">
        <v>83</v>
      </c>
      <c r="AV336" s="13" t="s">
        <v>83</v>
      </c>
      <c r="AW336" s="13" t="s">
        <v>35</v>
      </c>
      <c r="AX336" s="13" t="s">
        <v>73</v>
      </c>
      <c r="AY336" s="236" t="s">
        <v>121</v>
      </c>
    </row>
    <row r="337" s="14" customFormat="1">
      <c r="A337" s="14"/>
      <c r="B337" s="237"/>
      <c r="C337" s="238"/>
      <c r="D337" s="219" t="s">
        <v>134</v>
      </c>
      <c r="E337" s="239" t="s">
        <v>28</v>
      </c>
      <c r="F337" s="240" t="s">
        <v>160</v>
      </c>
      <c r="G337" s="238"/>
      <c r="H337" s="241">
        <v>2</v>
      </c>
      <c r="I337" s="242"/>
      <c r="J337" s="238"/>
      <c r="K337" s="238"/>
      <c r="L337" s="243"/>
      <c r="M337" s="244"/>
      <c r="N337" s="245"/>
      <c r="O337" s="245"/>
      <c r="P337" s="245"/>
      <c r="Q337" s="245"/>
      <c r="R337" s="245"/>
      <c r="S337" s="245"/>
      <c r="T337" s="246"/>
      <c r="U337" s="14"/>
      <c r="V337" s="14"/>
      <c r="W337" s="14"/>
      <c r="X337" s="14"/>
      <c r="Y337" s="14"/>
      <c r="Z337" s="14"/>
      <c r="AA337" s="14"/>
      <c r="AB337" s="14"/>
      <c r="AC337" s="14"/>
      <c r="AD337" s="14"/>
      <c r="AE337" s="14"/>
      <c r="AT337" s="247" t="s">
        <v>134</v>
      </c>
      <c r="AU337" s="247" t="s">
        <v>83</v>
      </c>
      <c r="AV337" s="14" t="s">
        <v>128</v>
      </c>
      <c r="AW337" s="14" t="s">
        <v>35</v>
      </c>
      <c r="AX337" s="14" t="s">
        <v>81</v>
      </c>
      <c r="AY337" s="247" t="s">
        <v>121</v>
      </c>
    </row>
    <row r="338" s="2" customFormat="1" ht="24.15" customHeight="1">
      <c r="A338" s="40"/>
      <c r="B338" s="41"/>
      <c r="C338" s="249" t="s">
        <v>475</v>
      </c>
      <c r="D338" s="249" t="s">
        <v>267</v>
      </c>
      <c r="E338" s="250" t="s">
        <v>476</v>
      </c>
      <c r="F338" s="251" t="s">
        <v>477</v>
      </c>
      <c r="G338" s="252" t="s">
        <v>126</v>
      </c>
      <c r="H338" s="253">
        <v>5</v>
      </c>
      <c r="I338" s="254"/>
      <c r="J338" s="255">
        <f>ROUND(I338*H338,2)</f>
        <v>0</v>
      </c>
      <c r="K338" s="251" t="s">
        <v>127</v>
      </c>
      <c r="L338" s="256"/>
      <c r="M338" s="257" t="s">
        <v>28</v>
      </c>
      <c r="N338" s="258" t="s">
        <v>44</v>
      </c>
      <c r="O338" s="86"/>
      <c r="P338" s="215">
        <f>O338*H338</f>
        <v>0</v>
      </c>
      <c r="Q338" s="215">
        <v>0.0012999999999999999</v>
      </c>
      <c r="R338" s="215">
        <f>Q338*H338</f>
        <v>0.0064999999999999997</v>
      </c>
      <c r="S338" s="215">
        <v>0</v>
      </c>
      <c r="T338" s="216">
        <f>S338*H338</f>
        <v>0</v>
      </c>
      <c r="U338" s="40"/>
      <c r="V338" s="40"/>
      <c r="W338" s="40"/>
      <c r="X338" s="40"/>
      <c r="Y338" s="40"/>
      <c r="Z338" s="40"/>
      <c r="AA338" s="40"/>
      <c r="AB338" s="40"/>
      <c r="AC338" s="40"/>
      <c r="AD338" s="40"/>
      <c r="AE338" s="40"/>
      <c r="AR338" s="217" t="s">
        <v>179</v>
      </c>
      <c r="AT338" s="217" t="s">
        <v>267</v>
      </c>
      <c r="AU338" s="217" t="s">
        <v>83</v>
      </c>
      <c r="AY338" s="19" t="s">
        <v>121</v>
      </c>
      <c r="BE338" s="218">
        <f>IF(N338="základní",J338,0)</f>
        <v>0</v>
      </c>
      <c r="BF338" s="218">
        <f>IF(N338="snížená",J338,0)</f>
        <v>0</v>
      </c>
      <c r="BG338" s="218">
        <f>IF(N338="zákl. přenesená",J338,0)</f>
        <v>0</v>
      </c>
      <c r="BH338" s="218">
        <f>IF(N338="sníž. přenesená",J338,0)</f>
        <v>0</v>
      </c>
      <c r="BI338" s="218">
        <f>IF(N338="nulová",J338,0)</f>
        <v>0</v>
      </c>
      <c r="BJ338" s="19" t="s">
        <v>81</v>
      </c>
      <c r="BK338" s="218">
        <f>ROUND(I338*H338,2)</f>
        <v>0</v>
      </c>
      <c r="BL338" s="19" t="s">
        <v>128</v>
      </c>
      <c r="BM338" s="217" t="s">
        <v>478</v>
      </c>
    </row>
    <row r="339" s="2" customFormat="1">
      <c r="A339" s="40"/>
      <c r="B339" s="41"/>
      <c r="C339" s="42"/>
      <c r="D339" s="219" t="s">
        <v>130</v>
      </c>
      <c r="E339" s="42"/>
      <c r="F339" s="220" t="s">
        <v>477</v>
      </c>
      <c r="G339" s="42"/>
      <c r="H339" s="42"/>
      <c r="I339" s="221"/>
      <c r="J339" s="42"/>
      <c r="K339" s="42"/>
      <c r="L339" s="46"/>
      <c r="M339" s="222"/>
      <c r="N339" s="223"/>
      <c r="O339" s="86"/>
      <c r="P339" s="86"/>
      <c r="Q339" s="86"/>
      <c r="R339" s="86"/>
      <c r="S339" s="86"/>
      <c r="T339" s="87"/>
      <c r="U339" s="40"/>
      <c r="V339" s="40"/>
      <c r="W339" s="40"/>
      <c r="X339" s="40"/>
      <c r="Y339" s="40"/>
      <c r="Z339" s="40"/>
      <c r="AA339" s="40"/>
      <c r="AB339" s="40"/>
      <c r="AC339" s="40"/>
      <c r="AD339" s="40"/>
      <c r="AE339" s="40"/>
      <c r="AT339" s="19" t="s">
        <v>130</v>
      </c>
      <c r="AU339" s="19" t="s">
        <v>83</v>
      </c>
    </row>
    <row r="340" s="13" customFormat="1">
      <c r="A340" s="13"/>
      <c r="B340" s="226"/>
      <c r="C340" s="227"/>
      <c r="D340" s="219" t="s">
        <v>134</v>
      </c>
      <c r="E340" s="228" t="s">
        <v>28</v>
      </c>
      <c r="F340" s="229" t="s">
        <v>479</v>
      </c>
      <c r="G340" s="227"/>
      <c r="H340" s="230">
        <v>1</v>
      </c>
      <c r="I340" s="231"/>
      <c r="J340" s="227"/>
      <c r="K340" s="227"/>
      <c r="L340" s="232"/>
      <c r="M340" s="233"/>
      <c r="N340" s="234"/>
      <c r="O340" s="234"/>
      <c r="P340" s="234"/>
      <c r="Q340" s="234"/>
      <c r="R340" s="234"/>
      <c r="S340" s="234"/>
      <c r="T340" s="235"/>
      <c r="U340" s="13"/>
      <c r="V340" s="13"/>
      <c r="W340" s="13"/>
      <c r="X340" s="13"/>
      <c r="Y340" s="13"/>
      <c r="Z340" s="13"/>
      <c r="AA340" s="13"/>
      <c r="AB340" s="13"/>
      <c r="AC340" s="13"/>
      <c r="AD340" s="13"/>
      <c r="AE340" s="13"/>
      <c r="AT340" s="236" t="s">
        <v>134</v>
      </c>
      <c r="AU340" s="236" t="s">
        <v>83</v>
      </c>
      <c r="AV340" s="13" t="s">
        <v>83</v>
      </c>
      <c r="AW340" s="13" t="s">
        <v>35</v>
      </c>
      <c r="AX340" s="13" t="s">
        <v>73</v>
      </c>
      <c r="AY340" s="236" t="s">
        <v>121</v>
      </c>
    </row>
    <row r="341" s="13" customFormat="1">
      <c r="A341" s="13"/>
      <c r="B341" s="226"/>
      <c r="C341" s="227"/>
      <c r="D341" s="219" t="s">
        <v>134</v>
      </c>
      <c r="E341" s="228" t="s">
        <v>28</v>
      </c>
      <c r="F341" s="229" t="s">
        <v>480</v>
      </c>
      <c r="G341" s="227"/>
      <c r="H341" s="230">
        <v>2</v>
      </c>
      <c r="I341" s="231"/>
      <c r="J341" s="227"/>
      <c r="K341" s="227"/>
      <c r="L341" s="232"/>
      <c r="M341" s="233"/>
      <c r="N341" s="234"/>
      <c r="O341" s="234"/>
      <c r="P341" s="234"/>
      <c r="Q341" s="234"/>
      <c r="R341" s="234"/>
      <c r="S341" s="234"/>
      <c r="T341" s="235"/>
      <c r="U341" s="13"/>
      <c r="V341" s="13"/>
      <c r="W341" s="13"/>
      <c r="X341" s="13"/>
      <c r="Y341" s="13"/>
      <c r="Z341" s="13"/>
      <c r="AA341" s="13"/>
      <c r="AB341" s="13"/>
      <c r="AC341" s="13"/>
      <c r="AD341" s="13"/>
      <c r="AE341" s="13"/>
      <c r="AT341" s="236" t="s">
        <v>134</v>
      </c>
      <c r="AU341" s="236" t="s">
        <v>83</v>
      </c>
      <c r="AV341" s="13" t="s">
        <v>83</v>
      </c>
      <c r="AW341" s="13" t="s">
        <v>35</v>
      </c>
      <c r="AX341" s="13" t="s">
        <v>73</v>
      </c>
      <c r="AY341" s="236" t="s">
        <v>121</v>
      </c>
    </row>
    <row r="342" s="13" customFormat="1">
      <c r="A342" s="13"/>
      <c r="B342" s="226"/>
      <c r="C342" s="227"/>
      <c r="D342" s="219" t="s">
        <v>134</v>
      </c>
      <c r="E342" s="228" t="s">
        <v>28</v>
      </c>
      <c r="F342" s="229" t="s">
        <v>481</v>
      </c>
      <c r="G342" s="227"/>
      <c r="H342" s="230">
        <v>2</v>
      </c>
      <c r="I342" s="231"/>
      <c r="J342" s="227"/>
      <c r="K342" s="227"/>
      <c r="L342" s="232"/>
      <c r="M342" s="233"/>
      <c r="N342" s="234"/>
      <c r="O342" s="234"/>
      <c r="P342" s="234"/>
      <c r="Q342" s="234"/>
      <c r="R342" s="234"/>
      <c r="S342" s="234"/>
      <c r="T342" s="235"/>
      <c r="U342" s="13"/>
      <c r="V342" s="13"/>
      <c r="W342" s="13"/>
      <c r="X342" s="13"/>
      <c r="Y342" s="13"/>
      <c r="Z342" s="13"/>
      <c r="AA342" s="13"/>
      <c r="AB342" s="13"/>
      <c r="AC342" s="13"/>
      <c r="AD342" s="13"/>
      <c r="AE342" s="13"/>
      <c r="AT342" s="236" t="s">
        <v>134</v>
      </c>
      <c r="AU342" s="236" t="s">
        <v>83</v>
      </c>
      <c r="AV342" s="13" t="s">
        <v>83</v>
      </c>
      <c r="AW342" s="13" t="s">
        <v>35</v>
      </c>
      <c r="AX342" s="13" t="s">
        <v>73</v>
      </c>
      <c r="AY342" s="236" t="s">
        <v>121</v>
      </c>
    </row>
    <row r="343" s="14" customFormat="1">
      <c r="A343" s="14"/>
      <c r="B343" s="237"/>
      <c r="C343" s="238"/>
      <c r="D343" s="219" t="s">
        <v>134</v>
      </c>
      <c r="E343" s="239" t="s">
        <v>28</v>
      </c>
      <c r="F343" s="240" t="s">
        <v>160</v>
      </c>
      <c r="G343" s="238"/>
      <c r="H343" s="241">
        <v>5</v>
      </c>
      <c r="I343" s="242"/>
      <c r="J343" s="238"/>
      <c r="K343" s="238"/>
      <c r="L343" s="243"/>
      <c r="M343" s="244"/>
      <c r="N343" s="245"/>
      <c r="O343" s="245"/>
      <c r="P343" s="245"/>
      <c r="Q343" s="245"/>
      <c r="R343" s="245"/>
      <c r="S343" s="245"/>
      <c r="T343" s="246"/>
      <c r="U343" s="14"/>
      <c r="V343" s="14"/>
      <c r="W343" s="14"/>
      <c r="X343" s="14"/>
      <c r="Y343" s="14"/>
      <c r="Z343" s="14"/>
      <c r="AA343" s="14"/>
      <c r="AB343" s="14"/>
      <c r="AC343" s="14"/>
      <c r="AD343" s="14"/>
      <c r="AE343" s="14"/>
      <c r="AT343" s="247" t="s">
        <v>134</v>
      </c>
      <c r="AU343" s="247" t="s">
        <v>83</v>
      </c>
      <c r="AV343" s="14" t="s">
        <v>128</v>
      </c>
      <c r="AW343" s="14" t="s">
        <v>35</v>
      </c>
      <c r="AX343" s="14" t="s">
        <v>81</v>
      </c>
      <c r="AY343" s="247" t="s">
        <v>121</v>
      </c>
    </row>
    <row r="344" s="2" customFormat="1" ht="16.5" customHeight="1">
      <c r="A344" s="40"/>
      <c r="B344" s="41"/>
      <c r="C344" s="249" t="s">
        <v>482</v>
      </c>
      <c r="D344" s="249" t="s">
        <v>267</v>
      </c>
      <c r="E344" s="250" t="s">
        <v>483</v>
      </c>
      <c r="F344" s="251" t="s">
        <v>484</v>
      </c>
      <c r="G344" s="252" t="s">
        <v>126</v>
      </c>
      <c r="H344" s="253">
        <v>1</v>
      </c>
      <c r="I344" s="254"/>
      <c r="J344" s="255">
        <f>ROUND(I344*H344,2)</f>
        <v>0</v>
      </c>
      <c r="K344" s="251" t="s">
        <v>127</v>
      </c>
      <c r="L344" s="256"/>
      <c r="M344" s="257" t="s">
        <v>28</v>
      </c>
      <c r="N344" s="258" t="s">
        <v>44</v>
      </c>
      <c r="O344" s="86"/>
      <c r="P344" s="215">
        <f>O344*H344</f>
        <v>0</v>
      </c>
      <c r="Q344" s="215">
        <v>0.0040000000000000001</v>
      </c>
      <c r="R344" s="215">
        <f>Q344*H344</f>
        <v>0.0040000000000000001</v>
      </c>
      <c r="S344" s="215">
        <v>0</v>
      </c>
      <c r="T344" s="216">
        <f>S344*H344</f>
        <v>0</v>
      </c>
      <c r="U344" s="40"/>
      <c r="V344" s="40"/>
      <c r="W344" s="40"/>
      <c r="X344" s="40"/>
      <c r="Y344" s="40"/>
      <c r="Z344" s="40"/>
      <c r="AA344" s="40"/>
      <c r="AB344" s="40"/>
      <c r="AC344" s="40"/>
      <c r="AD344" s="40"/>
      <c r="AE344" s="40"/>
      <c r="AR344" s="217" t="s">
        <v>179</v>
      </c>
      <c r="AT344" s="217" t="s">
        <v>267</v>
      </c>
      <c r="AU344" s="217" t="s">
        <v>83</v>
      </c>
      <c r="AY344" s="19" t="s">
        <v>121</v>
      </c>
      <c r="BE344" s="218">
        <f>IF(N344="základní",J344,0)</f>
        <v>0</v>
      </c>
      <c r="BF344" s="218">
        <f>IF(N344="snížená",J344,0)</f>
        <v>0</v>
      </c>
      <c r="BG344" s="218">
        <f>IF(N344="zákl. přenesená",J344,0)</f>
        <v>0</v>
      </c>
      <c r="BH344" s="218">
        <f>IF(N344="sníž. přenesená",J344,0)</f>
        <v>0</v>
      </c>
      <c r="BI344" s="218">
        <f>IF(N344="nulová",J344,0)</f>
        <v>0</v>
      </c>
      <c r="BJ344" s="19" t="s">
        <v>81</v>
      </c>
      <c r="BK344" s="218">
        <f>ROUND(I344*H344,2)</f>
        <v>0</v>
      </c>
      <c r="BL344" s="19" t="s">
        <v>128</v>
      </c>
      <c r="BM344" s="217" t="s">
        <v>485</v>
      </c>
    </row>
    <row r="345" s="2" customFormat="1">
      <c r="A345" s="40"/>
      <c r="B345" s="41"/>
      <c r="C345" s="42"/>
      <c r="D345" s="219" t="s">
        <v>130</v>
      </c>
      <c r="E345" s="42"/>
      <c r="F345" s="220" t="s">
        <v>484</v>
      </c>
      <c r="G345" s="42"/>
      <c r="H345" s="42"/>
      <c r="I345" s="221"/>
      <c r="J345" s="42"/>
      <c r="K345" s="42"/>
      <c r="L345" s="46"/>
      <c r="M345" s="222"/>
      <c r="N345" s="223"/>
      <c r="O345" s="86"/>
      <c r="P345" s="86"/>
      <c r="Q345" s="86"/>
      <c r="R345" s="86"/>
      <c r="S345" s="86"/>
      <c r="T345" s="87"/>
      <c r="U345" s="40"/>
      <c r="V345" s="40"/>
      <c r="W345" s="40"/>
      <c r="X345" s="40"/>
      <c r="Y345" s="40"/>
      <c r="Z345" s="40"/>
      <c r="AA345" s="40"/>
      <c r="AB345" s="40"/>
      <c r="AC345" s="40"/>
      <c r="AD345" s="40"/>
      <c r="AE345" s="40"/>
      <c r="AT345" s="19" t="s">
        <v>130</v>
      </c>
      <c r="AU345" s="19" t="s">
        <v>83</v>
      </c>
    </row>
    <row r="346" s="13" customFormat="1">
      <c r="A346" s="13"/>
      <c r="B346" s="226"/>
      <c r="C346" s="227"/>
      <c r="D346" s="219" t="s">
        <v>134</v>
      </c>
      <c r="E346" s="228" t="s">
        <v>28</v>
      </c>
      <c r="F346" s="229" t="s">
        <v>486</v>
      </c>
      <c r="G346" s="227"/>
      <c r="H346" s="230">
        <v>1</v>
      </c>
      <c r="I346" s="231"/>
      <c r="J346" s="227"/>
      <c r="K346" s="227"/>
      <c r="L346" s="232"/>
      <c r="M346" s="233"/>
      <c r="N346" s="234"/>
      <c r="O346" s="234"/>
      <c r="P346" s="234"/>
      <c r="Q346" s="234"/>
      <c r="R346" s="234"/>
      <c r="S346" s="234"/>
      <c r="T346" s="235"/>
      <c r="U346" s="13"/>
      <c r="V346" s="13"/>
      <c r="W346" s="13"/>
      <c r="X346" s="13"/>
      <c r="Y346" s="13"/>
      <c r="Z346" s="13"/>
      <c r="AA346" s="13"/>
      <c r="AB346" s="13"/>
      <c r="AC346" s="13"/>
      <c r="AD346" s="13"/>
      <c r="AE346" s="13"/>
      <c r="AT346" s="236" t="s">
        <v>134</v>
      </c>
      <c r="AU346" s="236" t="s">
        <v>83</v>
      </c>
      <c r="AV346" s="13" t="s">
        <v>83</v>
      </c>
      <c r="AW346" s="13" t="s">
        <v>35</v>
      </c>
      <c r="AX346" s="13" t="s">
        <v>81</v>
      </c>
      <c r="AY346" s="236" t="s">
        <v>121</v>
      </c>
    </row>
    <row r="347" s="2" customFormat="1" ht="24.15" customHeight="1">
      <c r="A347" s="40"/>
      <c r="B347" s="41"/>
      <c r="C347" s="206" t="s">
        <v>487</v>
      </c>
      <c r="D347" s="206" t="s">
        <v>123</v>
      </c>
      <c r="E347" s="207" t="s">
        <v>488</v>
      </c>
      <c r="F347" s="208" t="s">
        <v>489</v>
      </c>
      <c r="G347" s="209" t="s">
        <v>126</v>
      </c>
      <c r="H347" s="210">
        <v>9</v>
      </c>
      <c r="I347" s="211"/>
      <c r="J347" s="212">
        <f>ROUND(I347*H347,2)</f>
        <v>0</v>
      </c>
      <c r="K347" s="208" t="s">
        <v>127</v>
      </c>
      <c r="L347" s="46"/>
      <c r="M347" s="213" t="s">
        <v>28</v>
      </c>
      <c r="N347" s="214" t="s">
        <v>44</v>
      </c>
      <c r="O347" s="86"/>
      <c r="P347" s="215">
        <f>O347*H347</f>
        <v>0</v>
      </c>
      <c r="Q347" s="215">
        <v>0.11241</v>
      </c>
      <c r="R347" s="215">
        <f>Q347*H347</f>
        <v>1.01169</v>
      </c>
      <c r="S347" s="215">
        <v>0</v>
      </c>
      <c r="T347" s="216">
        <f>S347*H347</f>
        <v>0</v>
      </c>
      <c r="U347" s="40"/>
      <c r="V347" s="40"/>
      <c r="W347" s="40"/>
      <c r="X347" s="40"/>
      <c r="Y347" s="40"/>
      <c r="Z347" s="40"/>
      <c r="AA347" s="40"/>
      <c r="AB347" s="40"/>
      <c r="AC347" s="40"/>
      <c r="AD347" s="40"/>
      <c r="AE347" s="40"/>
      <c r="AR347" s="217" t="s">
        <v>128</v>
      </c>
      <c r="AT347" s="217" t="s">
        <v>123</v>
      </c>
      <c r="AU347" s="217" t="s">
        <v>83</v>
      </c>
      <c r="AY347" s="19" t="s">
        <v>121</v>
      </c>
      <c r="BE347" s="218">
        <f>IF(N347="základní",J347,0)</f>
        <v>0</v>
      </c>
      <c r="BF347" s="218">
        <f>IF(N347="snížená",J347,0)</f>
        <v>0</v>
      </c>
      <c r="BG347" s="218">
        <f>IF(N347="zákl. přenesená",J347,0)</f>
        <v>0</v>
      </c>
      <c r="BH347" s="218">
        <f>IF(N347="sníž. přenesená",J347,0)</f>
        <v>0</v>
      </c>
      <c r="BI347" s="218">
        <f>IF(N347="nulová",J347,0)</f>
        <v>0</v>
      </c>
      <c r="BJ347" s="19" t="s">
        <v>81</v>
      </c>
      <c r="BK347" s="218">
        <f>ROUND(I347*H347,2)</f>
        <v>0</v>
      </c>
      <c r="BL347" s="19" t="s">
        <v>128</v>
      </c>
      <c r="BM347" s="217" t="s">
        <v>490</v>
      </c>
    </row>
    <row r="348" s="2" customFormat="1">
      <c r="A348" s="40"/>
      <c r="B348" s="41"/>
      <c r="C348" s="42"/>
      <c r="D348" s="219" t="s">
        <v>130</v>
      </c>
      <c r="E348" s="42"/>
      <c r="F348" s="220" t="s">
        <v>491</v>
      </c>
      <c r="G348" s="42"/>
      <c r="H348" s="42"/>
      <c r="I348" s="221"/>
      <c r="J348" s="42"/>
      <c r="K348" s="42"/>
      <c r="L348" s="46"/>
      <c r="M348" s="222"/>
      <c r="N348" s="223"/>
      <c r="O348" s="86"/>
      <c r="P348" s="86"/>
      <c r="Q348" s="86"/>
      <c r="R348" s="86"/>
      <c r="S348" s="86"/>
      <c r="T348" s="87"/>
      <c r="U348" s="40"/>
      <c r="V348" s="40"/>
      <c r="W348" s="40"/>
      <c r="X348" s="40"/>
      <c r="Y348" s="40"/>
      <c r="Z348" s="40"/>
      <c r="AA348" s="40"/>
      <c r="AB348" s="40"/>
      <c r="AC348" s="40"/>
      <c r="AD348" s="40"/>
      <c r="AE348" s="40"/>
      <c r="AT348" s="19" t="s">
        <v>130</v>
      </c>
      <c r="AU348" s="19" t="s">
        <v>83</v>
      </c>
    </row>
    <row r="349" s="2" customFormat="1">
      <c r="A349" s="40"/>
      <c r="B349" s="41"/>
      <c r="C349" s="42"/>
      <c r="D349" s="224" t="s">
        <v>132</v>
      </c>
      <c r="E349" s="42"/>
      <c r="F349" s="225" t="s">
        <v>492</v>
      </c>
      <c r="G349" s="42"/>
      <c r="H349" s="42"/>
      <c r="I349" s="221"/>
      <c r="J349" s="42"/>
      <c r="K349" s="42"/>
      <c r="L349" s="46"/>
      <c r="M349" s="222"/>
      <c r="N349" s="223"/>
      <c r="O349" s="86"/>
      <c r="P349" s="86"/>
      <c r="Q349" s="86"/>
      <c r="R349" s="86"/>
      <c r="S349" s="86"/>
      <c r="T349" s="87"/>
      <c r="U349" s="40"/>
      <c r="V349" s="40"/>
      <c r="W349" s="40"/>
      <c r="X349" s="40"/>
      <c r="Y349" s="40"/>
      <c r="Z349" s="40"/>
      <c r="AA349" s="40"/>
      <c r="AB349" s="40"/>
      <c r="AC349" s="40"/>
      <c r="AD349" s="40"/>
      <c r="AE349" s="40"/>
      <c r="AT349" s="19" t="s">
        <v>132</v>
      </c>
      <c r="AU349" s="19" t="s">
        <v>83</v>
      </c>
    </row>
    <row r="350" s="13" customFormat="1">
      <c r="A350" s="13"/>
      <c r="B350" s="226"/>
      <c r="C350" s="227"/>
      <c r="D350" s="219" t="s">
        <v>134</v>
      </c>
      <c r="E350" s="228" t="s">
        <v>28</v>
      </c>
      <c r="F350" s="229" t="s">
        <v>186</v>
      </c>
      <c r="G350" s="227"/>
      <c r="H350" s="230">
        <v>9</v>
      </c>
      <c r="I350" s="231"/>
      <c r="J350" s="227"/>
      <c r="K350" s="227"/>
      <c r="L350" s="232"/>
      <c r="M350" s="233"/>
      <c r="N350" s="234"/>
      <c r="O350" s="234"/>
      <c r="P350" s="234"/>
      <c r="Q350" s="234"/>
      <c r="R350" s="234"/>
      <c r="S350" s="234"/>
      <c r="T350" s="235"/>
      <c r="U350" s="13"/>
      <c r="V350" s="13"/>
      <c r="W350" s="13"/>
      <c r="X350" s="13"/>
      <c r="Y350" s="13"/>
      <c r="Z350" s="13"/>
      <c r="AA350" s="13"/>
      <c r="AB350" s="13"/>
      <c r="AC350" s="13"/>
      <c r="AD350" s="13"/>
      <c r="AE350" s="13"/>
      <c r="AT350" s="236" t="s">
        <v>134</v>
      </c>
      <c r="AU350" s="236" t="s">
        <v>83</v>
      </c>
      <c r="AV350" s="13" t="s">
        <v>83</v>
      </c>
      <c r="AW350" s="13" t="s">
        <v>35</v>
      </c>
      <c r="AX350" s="13" t="s">
        <v>73</v>
      </c>
      <c r="AY350" s="236" t="s">
        <v>121</v>
      </c>
    </row>
    <row r="351" s="14" customFormat="1">
      <c r="A351" s="14"/>
      <c r="B351" s="237"/>
      <c r="C351" s="238"/>
      <c r="D351" s="219" t="s">
        <v>134</v>
      </c>
      <c r="E351" s="239" t="s">
        <v>28</v>
      </c>
      <c r="F351" s="240" t="s">
        <v>160</v>
      </c>
      <c r="G351" s="238"/>
      <c r="H351" s="241">
        <v>9</v>
      </c>
      <c r="I351" s="242"/>
      <c r="J351" s="238"/>
      <c r="K351" s="238"/>
      <c r="L351" s="243"/>
      <c r="M351" s="244"/>
      <c r="N351" s="245"/>
      <c r="O351" s="245"/>
      <c r="P351" s="245"/>
      <c r="Q351" s="245"/>
      <c r="R351" s="245"/>
      <c r="S351" s="245"/>
      <c r="T351" s="246"/>
      <c r="U351" s="14"/>
      <c r="V351" s="14"/>
      <c r="W351" s="14"/>
      <c r="X351" s="14"/>
      <c r="Y351" s="14"/>
      <c r="Z351" s="14"/>
      <c r="AA351" s="14"/>
      <c r="AB351" s="14"/>
      <c r="AC351" s="14"/>
      <c r="AD351" s="14"/>
      <c r="AE351" s="14"/>
      <c r="AT351" s="247" t="s">
        <v>134</v>
      </c>
      <c r="AU351" s="247" t="s">
        <v>83</v>
      </c>
      <c r="AV351" s="14" t="s">
        <v>128</v>
      </c>
      <c r="AW351" s="14" t="s">
        <v>35</v>
      </c>
      <c r="AX351" s="14" t="s">
        <v>81</v>
      </c>
      <c r="AY351" s="247" t="s">
        <v>121</v>
      </c>
    </row>
    <row r="352" s="2" customFormat="1" ht="21.75" customHeight="1">
      <c r="A352" s="40"/>
      <c r="B352" s="41"/>
      <c r="C352" s="249" t="s">
        <v>493</v>
      </c>
      <c r="D352" s="249" t="s">
        <v>267</v>
      </c>
      <c r="E352" s="250" t="s">
        <v>494</v>
      </c>
      <c r="F352" s="251" t="s">
        <v>495</v>
      </c>
      <c r="G352" s="252" t="s">
        <v>126</v>
      </c>
      <c r="H352" s="253">
        <v>9</v>
      </c>
      <c r="I352" s="254"/>
      <c r="J352" s="255">
        <f>ROUND(I352*H352,2)</f>
        <v>0</v>
      </c>
      <c r="K352" s="251" t="s">
        <v>127</v>
      </c>
      <c r="L352" s="256"/>
      <c r="M352" s="257" t="s">
        <v>28</v>
      </c>
      <c r="N352" s="258" t="s">
        <v>44</v>
      </c>
      <c r="O352" s="86"/>
      <c r="P352" s="215">
        <f>O352*H352</f>
        <v>0</v>
      </c>
      <c r="Q352" s="215">
        <v>0.0061000000000000004</v>
      </c>
      <c r="R352" s="215">
        <f>Q352*H352</f>
        <v>0.054900000000000004</v>
      </c>
      <c r="S352" s="215">
        <v>0</v>
      </c>
      <c r="T352" s="216">
        <f>S352*H352</f>
        <v>0</v>
      </c>
      <c r="U352" s="40"/>
      <c r="V352" s="40"/>
      <c r="W352" s="40"/>
      <c r="X352" s="40"/>
      <c r="Y352" s="40"/>
      <c r="Z352" s="40"/>
      <c r="AA352" s="40"/>
      <c r="AB352" s="40"/>
      <c r="AC352" s="40"/>
      <c r="AD352" s="40"/>
      <c r="AE352" s="40"/>
      <c r="AR352" s="217" t="s">
        <v>179</v>
      </c>
      <c r="AT352" s="217" t="s">
        <v>267</v>
      </c>
      <c r="AU352" s="217" t="s">
        <v>83</v>
      </c>
      <c r="AY352" s="19" t="s">
        <v>121</v>
      </c>
      <c r="BE352" s="218">
        <f>IF(N352="základní",J352,0)</f>
        <v>0</v>
      </c>
      <c r="BF352" s="218">
        <f>IF(N352="snížená",J352,0)</f>
        <v>0</v>
      </c>
      <c r="BG352" s="218">
        <f>IF(N352="zákl. přenesená",J352,0)</f>
        <v>0</v>
      </c>
      <c r="BH352" s="218">
        <f>IF(N352="sníž. přenesená",J352,0)</f>
        <v>0</v>
      </c>
      <c r="BI352" s="218">
        <f>IF(N352="nulová",J352,0)</f>
        <v>0</v>
      </c>
      <c r="BJ352" s="19" t="s">
        <v>81</v>
      </c>
      <c r="BK352" s="218">
        <f>ROUND(I352*H352,2)</f>
        <v>0</v>
      </c>
      <c r="BL352" s="19" t="s">
        <v>128</v>
      </c>
      <c r="BM352" s="217" t="s">
        <v>496</v>
      </c>
    </row>
    <row r="353" s="2" customFormat="1">
      <c r="A353" s="40"/>
      <c r="B353" s="41"/>
      <c r="C353" s="42"/>
      <c r="D353" s="219" t="s">
        <v>130</v>
      </c>
      <c r="E353" s="42"/>
      <c r="F353" s="220" t="s">
        <v>495</v>
      </c>
      <c r="G353" s="42"/>
      <c r="H353" s="42"/>
      <c r="I353" s="221"/>
      <c r="J353" s="42"/>
      <c r="K353" s="42"/>
      <c r="L353" s="46"/>
      <c r="M353" s="222"/>
      <c r="N353" s="223"/>
      <c r="O353" s="86"/>
      <c r="P353" s="86"/>
      <c r="Q353" s="86"/>
      <c r="R353" s="86"/>
      <c r="S353" s="86"/>
      <c r="T353" s="87"/>
      <c r="U353" s="40"/>
      <c r="V353" s="40"/>
      <c r="W353" s="40"/>
      <c r="X353" s="40"/>
      <c r="Y353" s="40"/>
      <c r="Z353" s="40"/>
      <c r="AA353" s="40"/>
      <c r="AB353" s="40"/>
      <c r="AC353" s="40"/>
      <c r="AD353" s="40"/>
      <c r="AE353" s="40"/>
      <c r="AT353" s="19" t="s">
        <v>130</v>
      </c>
      <c r="AU353" s="19" t="s">
        <v>83</v>
      </c>
    </row>
    <row r="354" s="13" customFormat="1">
      <c r="A354" s="13"/>
      <c r="B354" s="226"/>
      <c r="C354" s="227"/>
      <c r="D354" s="219" t="s">
        <v>134</v>
      </c>
      <c r="E354" s="228" t="s">
        <v>28</v>
      </c>
      <c r="F354" s="229" t="s">
        <v>186</v>
      </c>
      <c r="G354" s="227"/>
      <c r="H354" s="230">
        <v>9</v>
      </c>
      <c r="I354" s="231"/>
      <c r="J354" s="227"/>
      <c r="K354" s="227"/>
      <c r="L354" s="232"/>
      <c r="M354" s="233"/>
      <c r="N354" s="234"/>
      <c r="O354" s="234"/>
      <c r="P354" s="234"/>
      <c r="Q354" s="234"/>
      <c r="R354" s="234"/>
      <c r="S354" s="234"/>
      <c r="T354" s="235"/>
      <c r="U354" s="13"/>
      <c r="V354" s="13"/>
      <c r="W354" s="13"/>
      <c r="X354" s="13"/>
      <c r="Y354" s="13"/>
      <c r="Z354" s="13"/>
      <c r="AA354" s="13"/>
      <c r="AB354" s="13"/>
      <c r="AC354" s="13"/>
      <c r="AD354" s="13"/>
      <c r="AE354" s="13"/>
      <c r="AT354" s="236" t="s">
        <v>134</v>
      </c>
      <c r="AU354" s="236" t="s">
        <v>83</v>
      </c>
      <c r="AV354" s="13" t="s">
        <v>83</v>
      </c>
      <c r="AW354" s="13" t="s">
        <v>35</v>
      </c>
      <c r="AX354" s="13" t="s">
        <v>81</v>
      </c>
      <c r="AY354" s="236" t="s">
        <v>121</v>
      </c>
    </row>
    <row r="355" s="2" customFormat="1" ht="24.15" customHeight="1">
      <c r="A355" s="40"/>
      <c r="B355" s="41"/>
      <c r="C355" s="206" t="s">
        <v>497</v>
      </c>
      <c r="D355" s="206" t="s">
        <v>123</v>
      </c>
      <c r="E355" s="207" t="s">
        <v>498</v>
      </c>
      <c r="F355" s="208" t="s">
        <v>499</v>
      </c>
      <c r="G355" s="209" t="s">
        <v>500</v>
      </c>
      <c r="H355" s="210">
        <v>11.83</v>
      </c>
      <c r="I355" s="211"/>
      <c r="J355" s="212">
        <f>ROUND(I355*H355,2)</f>
        <v>0</v>
      </c>
      <c r="K355" s="208" t="s">
        <v>127</v>
      </c>
      <c r="L355" s="46"/>
      <c r="M355" s="213" t="s">
        <v>28</v>
      </c>
      <c r="N355" s="214" t="s">
        <v>44</v>
      </c>
      <c r="O355" s="86"/>
      <c r="P355" s="215">
        <f>O355*H355</f>
        <v>0</v>
      </c>
      <c r="Q355" s="215">
        <v>0.00010000000000000001</v>
      </c>
      <c r="R355" s="215">
        <f>Q355*H355</f>
        <v>0.001183</v>
      </c>
      <c r="S355" s="215">
        <v>0</v>
      </c>
      <c r="T355" s="216">
        <f>S355*H355</f>
        <v>0</v>
      </c>
      <c r="U355" s="40"/>
      <c r="V355" s="40"/>
      <c r="W355" s="40"/>
      <c r="X355" s="40"/>
      <c r="Y355" s="40"/>
      <c r="Z355" s="40"/>
      <c r="AA355" s="40"/>
      <c r="AB355" s="40"/>
      <c r="AC355" s="40"/>
      <c r="AD355" s="40"/>
      <c r="AE355" s="40"/>
      <c r="AR355" s="217" t="s">
        <v>128</v>
      </c>
      <c r="AT355" s="217" t="s">
        <v>123</v>
      </c>
      <c r="AU355" s="217" t="s">
        <v>83</v>
      </c>
      <c r="AY355" s="19" t="s">
        <v>121</v>
      </c>
      <c r="BE355" s="218">
        <f>IF(N355="základní",J355,0)</f>
        <v>0</v>
      </c>
      <c r="BF355" s="218">
        <f>IF(N355="snížená",J355,0)</f>
        <v>0</v>
      </c>
      <c r="BG355" s="218">
        <f>IF(N355="zákl. přenesená",J355,0)</f>
        <v>0</v>
      </c>
      <c r="BH355" s="218">
        <f>IF(N355="sníž. přenesená",J355,0)</f>
        <v>0</v>
      </c>
      <c r="BI355" s="218">
        <f>IF(N355="nulová",J355,0)</f>
        <v>0</v>
      </c>
      <c r="BJ355" s="19" t="s">
        <v>81</v>
      </c>
      <c r="BK355" s="218">
        <f>ROUND(I355*H355,2)</f>
        <v>0</v>
      </c>
      <c r="BL355" s="19" t="s">
        <v>128</v>
      </c>
      <c r="BM355" s="217" t="s">
        <v>501</v>
      </c>
    </row>
    <row r="356" s="2" customFormat="1">
      <c r="A356" s="40"/>
      <c r="B356" s="41"/>
      <c r="C356" s="42"/>
      <c r="D356" s="219" t="s">
        <v>130</v>
      </c>
      <c r="E356" s="42"/>
      <c r="F356" s="220" t="s">
        <v>502</v>
      </c>
      <c r="G356" s="42"/>
      <c r="H356" s="42"/>
      <c r="I356" s="221"/>
      <c r="J356" s="42"/>
      <c r="K356" s="42"/>
      <c r="L356" s="46"/>
      <c r="M356" s="222"/>
      <c r="N356" s="223"/>
      <c r="O356" s="86"/>
      <c r="P356" s="86"/>
      <c r="Q356" s="86"/>
      <c r="R356" s="86"/>
      <c r="S356" s="86"/>
      <c r="T356" s="87"/>
      <c r="U356" s="40"/>
      <c r="V356" s="40"/>
      <c r="W356" s="40"/>
      <c r="X356" s="40"/>
      <c r="Y356" s="40"/>
      <c r="Z356" s="40"/>
      <c r="AA356" s="40"/>
      <c r="AB356" s="40"/>
      <c r="AC356" s="40"/>
      <c r="AD356" s="40"/>
      <c r="AE356" s="40"/>
      <c r="AT356" s="19" t="s">
        <v>130</v>
      </c>
      <c r="AU356" s="19" t="s">
        <v>83</v>
      </c>
    </row>
    <row r="357" s="2" customFormat="1">
      <c r="A357" s="40"/>
      <c r="B357" s="41"/>
      <c r="C357" s="42"/>
      <c r="D357" s="224" t="s">
        <v>132</v>
      </c>
      <c r="E357" s="42"/>
      <c r="F357" s="225" t="s">
        <v>503</v>
      </c>
      <c r="G357" s="42"/>
      <c r="H357" s="42"/>
      <c r="I357" s="221"/>
      <c r="J357" s="42"/>
      <c r="K357" s="42"/>
      <c r="L357" s="46"/>
      <c r="M357" s="222"/>
      <c r="N357" s="223"/>
      <c r="O357" s="86"/>
      <c r="P357" s="86"/>
      <c r="Q357" s="86"/>
      <c r="R357" s="86"/>
      <c r="S357" s="86"/>
      <c r="T357" s="87"/>
      <c r="U357" s="40"/>
      <c r="V357" s="40"/>
      <c r="W357" s="40"/>
      <c r="X357" s="40"/>
      <c r="Y357" s="40"/>
      <c r="Z357" s="40"/>
      <c r="AA357" s="40"/>
      <c r="AB357" s="40"/>
      <c r="AC357" s="40"/>
      <c r="AD357" s="40"/>
      <c r="AE357" s="40"/>
      <c r="AT357" s="19" t="s">
        <v>132</v>
      </c>
      <c r="AU357" s="19" t="s">
        <v>83</v>
      </c>
    </row>
    <row r="358" s="13" customFormat="1">
      <c r="A358" s="13"/>
      <c r="B358" s="226"/>
      <c r="C358" s="227"/>
      <c r="D358" s="219" t="s">
        <v>134</v>
      </c>
      <c r="E358" s="228" t="s">
        <v>28</v>
      </c>
      <c r="F358" s="229" t="s">
        <v>504</v>
      </c>
      <c r="G358" s="227"/>
      <c r="H358" s="230">
        <v>11.83</v>
      </c>
      <c r="I358" s="231"/>
      <c r="J358" s="227"/>
      <c r="K358" s="227"/>
      <c r="L358" s="232"/>
      <c r="M358" s="233"/>
      <c r="N358" s="234"/>
      <c r="O358" s="234"/>
      <c r="P358" s="234"/>
      <c r="Q358" s="234"/>
      <c r="R358" s="234"/>
      <c r="S358" s="234"/>
      <c r="T358" s="235"/>
      <c r="U358" s="13"/>
      <c r="V358" s="13"/>
      <c r="W358" s="13"/>
      <c r="X358" s="13"/>
      <c r="Y358" s="13"/>
      <c r="Z358" s="13"/>
      <c r="AA358" s="13"/>
      <c r="AB358" s="13"/>
      <c r="AC358" s="13"/>
      <c r="AD358" s="13"/>
      <c r="AE358" s="13"/>
      <c r="AT358" s="236" t="s">
        <v>134</v>
      </c>
      <c r="AU358" s="236" t="s">
        <v>83</v>
      </c>
      <c r="AV358" s="13" t="s">
        <v>83</v>
      </c>
      <c r="AW358" s="13" t="s">
        <v>35</v>
      </c>
      <c r="AX358" s="13" t="s">
        <v>81</v>
      </c>
      <c r="AY358" s="236" t="s">
        <v>121</v>
      </c>
    </row>
    <row r="359" s="2" customFormat="1" ht="24.15" customHeight="1">
      <c r="A359" s="40"/>
      <c r="B359" s="41"/>
      <c r="C359" s="206" t="s">
        <v>505</v>
      </c>
      <c r="D359" s="206" t="s">
        <v>123</v>
      </c>
      <c r="E359" s="207" t="s">
        <v>506</v>
      </c>
      <c r="F359" s="208" t="s">
        <v>507</v>
      </c>
      <c r="G359" s="209" t="s">
        <v>249</v>
      </c>
      <c r="H359" s="210">
        <v>2.4700000000000002</v>
      </c>
      <c r="I359" s="211"/>
      <c r="J359" s="212">
        <f>ROUND(I359*H359,2)</f>
        <v>0</v>
      </c>
      <c r="K359" s="208" t="s">
        <v>127</v>
      </c>
      <c r="L359" s="46"/>
      <c r="M359" s="213" t="s">
        <v>28</v>
      </c>
      <c r="N359" s="214" t="s">
        <v>44</v>
      </c>
      <c r="O359" s="86"/>
      <c r="P359" s="215">
        <f>O359*H359</f>
        <v>0</v>
      </c>
      <c r="Q359" s="215">
        <v>0.0011999999999999999</v>
      </c>
      <c r="R359" s="215">
        <f>Q359*H359</f>
        <v>0.0029640000000000001</v>
      </c>
      <c r="S359" s="215">
        <v>0</v>
      </c>
      <c r="T359" s="216">
        <f>S359*H359</f>
        <v>0</v>
      </c>
      <c r="U359" s="40"/>
      <c r="V359" s="40"/>
      <c r="W359" s="40"/>
      <c r="X359" s="40"/>
      <c r="Y359" s="40"/>
      <c r="Z359" s="40"/>
      <c r="AA359" s="40"/>
      <c r="AB359" s="40"/>
      <c r="AC359" s="40"/>
      <c r="AD359" s="40"/>
      <c r="AE359" s="40"/>
      <c r="AR359" s="217" t="s">
        <v>128</v>
      </c>
      <c r="AT359" s="217" t="s">
        <v>123</v>
      </c>
      <c r="AU359" s="217" t="s">
        <v>83</v>
      </c>
      <c r="AY359" s="19" t="s">
        <v>121</v>
      </c>
      <c r="BE359" s="218">
        <f>IF(N359="základní",J359,0)</f>
        <v>0</v>
      </c>
      <c r="BF359" s="218">
        <f>IF(N359="snížená",J359,0)</f>
        <v>0</v>
      </c>
      <c r="BG359" s="218">
        <f>IF(N359="zákl. přenesená",J359,0)</f>
        <v>0</v>
      </c>
      <c r="BH359" s="218">
        <f>IF(N359="sníž. přenesená",J359,0)</f>
        <v>0</v>
      </c>
      <c r="BI359" s="218">
        <f>IF(N359="nulová",J359,0)</f>
        <v>0</v>
      </c>
      <c r="BJ359" s="19" t="s">
        <v>81</v>
      </c>
      <c r="BK359" s="218">
        <f>ROUND(I359*H359,2)</f>
        <v>0</v>
      </c>
      <c r="BL359" s="19" t="s">
        <v>128</v>
      </c>
      <c r="BM359" s="217" t="s">
        <v>508</v>
      </c>
    </row>
    <row r="360" s="2" customFormat="1">
      <c r="A360" s="40"/>
      <c r="B360" s="41"/>
      <c r="C360" s="42"/>
      <c r="D360" s="219" t="s">
        <v>130</v>
      </c>
      <c r="E360" s="42"/>
      <c r="F360" s="220" t="s">
        <v>509</v>
      </c>
      <c r="G360" s="42"/>
      <c r="H360" s="42"/>
      <c r="I360" s="221"/>
      <c r="J360" s="42"/>
      <c r="K360" s="42"/>
      <c r="L360" s="46"/>
      <c r="M360" s="222"/>
      <c r="N360" s="223"/>
      <c r="O360" s="86"/>
      <c r="P360" s="86"/>
      <c r="Q360" s="86"/>
      <c r="R360" s="86"/>
      <c r="S360" s="86"/>
      <c r="T360" s="87"/>
      <c r="U360" s="40"/>
      <c r="V360" s="40"/>
      <c r="W360" s="40"/>
      <c r="X360" s="40"/>
      <c r="Y360" s="40"/>
      <c r="Z360" s="40"/>
      <c r="AA360" s="40"/>
      <c r="AB360" s="40"/>
      <c r="AC360" s="40"/>
      <c r="AD360" s="40"/>
      <c r="AE360" s="40"/>
      <c r="AT360" s="19" t="s">
        <v>130</v>
      </c>
      <c r="AU360" s="19" t="s">
        <v>83</v>
      </c>
    </row>
    <row r="361" s="2" customFormat="1">
      <c r="A361" s="40"/>
      <c r="B361" s="41"/>
      <c r="C361" s="42"/>
      <c r="D361" s="224" t="s">
        <v>132</v>
      </c>
      <c r="E361" s="42"/>
      <c r="F361" s="225" t="s">
        <v>510</v>
      </c>
      <c r="G361" s="42"/>
      <c r="H361" s="42"/>
      <c r="I361" s="221"/>
      <c r="J361" s="42"/>
      <c r="K361" s="42"/>
      <c r="L361" s="46"/>
      <c r="M361" s="222"/>
      <c r="N361" s="223"/>
      <c r="O361" s="86"/>
      <c r="P361" s="86"/>
      <c r="Q361" s="86"/>
      <c r="R361" s="86"/>
      <c r="S361" s="86"/>
      <c r="T361" s="87"/>
      <c r="U361" s="40"/>
      <c r="V361" s="40"/>
      <c r="W361" s="40"/>
      <c r="X361" s="40"/>
      <c r="Y361" s="40"/>
      <c r="Z361" s="40"/>
      <c r="AA361" s="40"/>
      <c r="AB361" s="40"/>
      <c r="AC361" s="40"/>
      <c r="AD361" s="40"/>
      <c r="AE361" s="40"/>
      <c r="AT361" s="19" t="s">
        <v>132</v>
      </c>
      <c r="AU361" s="19" t="s">
        <v>83</v>
      </c>
    </row>
    <row r="362" s="13" customFormat="1">
      <c r="A362" s="13"/>
      <c r="B362" s="226"/>
      <c r="C362" s="227"/>
      <c r="D362" s="219" t="s">
        <v>134</v>
      </c>
      <c r="E362" s="228" t="s">
        <v>28</v>
      </c>
      <c r="F362" s="229" t="s">
        <v>511</v>
      </c>
      <c r="G362" s="227"/>
      <c r="H362" s="230">
        <v>1.9199999999999999</v>
      </c>
      <c r="I362" s="231"/>
      <c r="J362" s="227"/>
      <c r="K362" s="227"/>
      <c r="L362" s="232"/>
      <c r="M362" s="233"/>
      <c r="N362" s="234"/>
      <c r="O362" s="234"/>
      <c r="P362" s="234"/>
      <c r="Q362" s="234"/>
      <c r="R362" s="234"/>
      <c r="S362" s="234"/>
      <c r="T362" s="235"/>
      <c r="U362" s="13"/>
      <c r="V362" s="13"/>
      <c r="W362" s="13"/>
      <c r="X362" s="13"/>
      <c r="Y362" s="13"/>
      <c r="Z362" s="13"/>
      <c r="AA362" s="13"/>
      <c r="AB362" s="13"/>
      <c r="AC362" s="13"/>
      <c r="AD362" s="13"/>
      <c r="AE362" s="13"/>
      <c r="AT362" s="236" t="s">
        <v>134</v>
      </c>
      <c r="AU362" s="236" t="s">
        <v>83</v>
      </c>
      <c r="AV362" s="13" t="s">
        <v>83</v>
      </c>
      <c r="AW362" s="13" t="s">
        <v>35</v>
      </c>
      <c r="AX362" s="13" t="s">
        <v>73</v>
      </c>
      <c r="AY362" s="236" t="s">
        <v>121</v>
      </c>
    </row>
    <row r="363" s="13" customFormat="1">
      <c r="A363" s="13"/>
      <c r="B363" s="226"/>
      <c r="C363" s="227"/>
      <c r="D363" s="219" t="s">
        <v>134</v>
      </c>
      <c r="E363" s="228" t="s">
        <v>28</v>
      </c>
      <c r="F363" s="229" t="s">
        <v>512</v>
      </c>
      <c r="G363" s="227"/>
      <c r="H363" s="230">
        <v>0.55000000000000004</v>
      </c>
      <c r="I363" s="231"/>
      <c r="J363" s="227"/>
      <c r="K363" s="227"/>
      <c r="L363" s="232"/>
      <c r="M363" s="233"/>
      <c r="N363" s="234"/>
      <c r="O363" s="234"/>
      <c r="P363" s="234"/>
      <c r="Q363" s="234"/>
      <c r="R363" s="234"/>
      <c r="S363" s="234"/>
      <c r="T363" s="235"/>
      <c r="U363" s="13"/>
      <c r="V363" s="13"/>
      <c r="W363" s="13"/>
      <c r="X363" s="13"/>
      <c r="Y363" s="13"/>
      <c r="Z363" s="13"/>
      <c r="AA363" s="13"/>
      <c r="AB363" s="13"/>
      <c r="AC363" s="13"/>
      <c r="AD363" s="13"/>
      <c r="AE363" s="13"/>
      <c r="AT363" s="236" t="s">
        <v>134</v>
      </c>
      <c r="AU363" s="236" t="s">
        <v>83</v>
      </c>
      <c r="AV363" s="13" t="s">
        <v>83</v>
      </c>
      <c r="AW363" s="13" t="s">
        <v>35</v>
      </c>
      <c r="AX363" s="13" t="s">
        <v>73</v>
      </c>
      <c r="AY363" s="236" t="s">
        <v>121</v>
      </c>
    </row>
    <row r="364" s="14" customFormat="1">
      <c r="A364" s="14"/>
      <c r="B364" s="237"/>
      <c r="C364" s="238"/>
      <c r="D364" s="219" t="s">
        <v>134</v>
      </c>
      <c r="E364" s="239" t="s">
        <v>28</v>
      </c>
      <c r="F364" s="240" t="s">
        <v>160</v>
      </c>
      <c r="G364" s="238"/>
      <c r="H364" s="241">
        <v>2.4699999999999998</v>
      </c>
      <c r="I364" s="242"/>
      <c r="J364" s="238"/>
      <c r="K364" s="238"/>
      <c r="L364" s="243"/>
      <c r="M364" s="244"/>
      <c r="N364" s="245"/>
      <c r="O364" s="245"/>
      <c r="P364" s="245"/>
      <c r="Q364" s="245"/>
      <c r="R364" s="245"/>
      <c r="S364" s="245"/>
      <c r="T364" s="246"/>
      <c r="U364" s="14"/>
      <c r="V364" s="14"/>
      <c r="W364" s="14"/>
      <c r="X364" s="14"/>
      <c r="Y364" s="14"/>
      <c r="Z364" s="14"/>
      <c r="AA364" s="14"/>
      <c r="AB364" s="14"/>
      <c r="AC364" s="14"/>
      <c r="AD364" s="14"/>
      <c r="AE364" s="14"/>
      <c r="AT364" s="247" t="s">
        <v>134</v>
      </c>
      <c r="AU364" s="247" t="s">
        <v>83</v>
      </c>
      <c r="AV364" s="14" t="s">
        <v>128</v>
      </c>
      <c r="AW364" s="14" t="s">
        <v>35</v>
      </c>
      <c r="AX364" s="14" t="s">
        <v>81</v>
      </c>
      <c r="AY364" s="247" t="s">
        <v>121</v>
      </c>
    </row>
    <row r="365" s="2" customFormat="1" ht="24.15" customHeight="1">
      <c r="A365" s="40"/>
      <c r="B365" s="41"/>
      <c r="C365" s="206" t="s">
        <v>513</v>
      </c>
      <c r="D365" s="206" t="s">
        <v>123</v>
      </c>
      <c r="E365" s="207" t="s">
        <v>514</v>
      </c>
      <c r="F365" s="208" t="s">
        <v>515</v>
      </c>
      <c r="G365" s="209" t="s">
        <v>500</v>
      </c>
      <c r="H365" s="210">
        <v>114.25</v>
      </c>
      <c r="I365" s="211"/>
      <c r="J365" s="212">
        <f>ROUND(I365*H365,2)</f>
        <v>0</v>
      </c>
      <c r="K365" s="208" t="s">
        <v>127</v>
      </c>
      <c r="L365" s="46"/>
      <c r="M365" s="213" t="s">
        <v>28</v>
      </c>
      <c r="N365" s="214" t="s">
        <v>44</v>
      </c>
      <c r="O365" s="86"/>
      <c r="P365" s="215">
        <f>O365*H365</f>
        <v>0</v>
      </c>
      <c r="Q365" s="215">
        <v>0.00020000000000000001</v>
      </c>
      <c r="R365" s="215">
        <f>Q365*H365</f>
        <v>0.022850000000000002</v>
      </c>
      <c r="S365" s="215">
        <v>0</v>
      </c>
      <c r="T365" s="216">
        <f>S365*H365</f>
        <v>0</v>
      </c>
      <c r="U365" s="40"/>
      <c r="V365" s="40"/>
      <c r="W365" s="40"/>
      <c r="X365" s="40"/>
      <c r="Y365" s="40"/>
      <c r="Z365" s="40"/>
      <c r="AA365" s="40"/>
      <c r="AB365" s="40"/>
      <c r="AC365" s="40"/>
      <c r="AD365" s="40"/>
      <c r="AE365" s="40"/>
      <c r="AR365" s="217" t="s">
        <v>128</v>
      </c>
      <c r="AT365" s="217" t="s">
        <v>123</v>
      </c>
      <c r="AU365" s="217" t="s">
        <v>83</v>
      </c>
      <c r="AY365" s="19" t="s">
        <v>121</v>
      </c>
      <c r="BE365" s="218">
        <f>IF(N365="základní",J365,0)</f>
        <v>0</v>
      </c>
      <c r="BF365" s="218">
        <f>IF(N365="snížená",J365,0)</f>
        <v>0</v>
      </c>
      <c r="BG365" s="218">
        <f>IF(N365="zákl. přenesená",J365,0)</f>
        <v>0</v>
      </c>
      <c r="BH365" s="218">
        <f>IF(N365="sníž. přenesená",J365,0)</f>
        <v>0</v>
      </c>
      <c r="BI365" s="218">
        <f>IF(N365="nulová",J365,0)</f>
        <v>0</v>
      </c>
      <c r="BJ365" s="19" t="s">
        <v>81</v>
      </c>
      <c r="BK365" s="218">
        <f>ROUND(I365*H365,2)</f>
        <v>0</v>
      </c>
      <c r="BL365" s="19" t="s">
        <v>128</v>
      </c>
      <c r="BM365" s="217" t="s">
        <v>516</v>
      </c>
    </row>
    <row r="366" s="2" customFormat="1">
      <c r="A366" s="40"/>
      <c r="B366" s="41"/>
      <c r="C366" s="42"/>
      <c r="D366" s="219" t="s">
        <v>130</v>
      </c>
      <c r="E366" s="42"/>
      <c r="F366" s="220" t="s">
        <v>517</v>
      </c>
      <c r="G366" s="42"/>
      <c r="H366" s="42"/>
      <c r="I366" s="221"/>
      <c r="J366" s="42"/>
      <c r="K366" s="42"/>
      <c r="L366" s="46"/>
      <c r="M366" s="222"/>
      <c r="N366" s="223"/>
      <c r="O366" s="86"/>
      <c r="P366" s="86"/>
      <c r="Q366" s="86"/>
      <c r="R366" s="86"/>
      <c r="S366" s="86"/>
      <c r="T366" s="87"/>
      <c r="U366" s="40"/>
      <c r="V366" s="40"/>
      <c r="W366" s="40"/>
      <c r="X366" s="40"/>
      <c r="Y366" s="40"/>
      <c r="Z366" s="40"/>
      <c r="AA366" s="40"/>
      <c r="AB366" s="40"/>
      <c r="AC366" s="40"/>
      <c r="AD366" s="40"/>
      <c r="AE366" s="40"/>
      <c r="AT366" s="19" t="s">
        <v>130</v>
      </c>
      <c r="AU366" s="19" t="s">
        <v>83</v>
      </c>
    </row>
    <row r="367" s="2" customFormat="1">
      <c r="A367" s="40"/>
      <c r="B367" s="41"/>
      <c r="C367" s="42"/>
      <c r="D367" s="224" t="s">
        <v>132</v>
      </c>
      <c r="E367" s="42"/>
      <c r="F367" s="225" t="s">
        <v>518</v>
      </c>
      <c r="G367" s="42"/>
      <c r="H367" s="42"/>
      <c r="I367" s="221"/>
      <c r="J367" s="42"/>
      <c r="K367" s="42"/>
      <c r="L367" s="46"/>
      <c r="M367" s="222"/>
      <c r="N367" s="223"/>
      <c r="O367" s="86"/>
      <c r="P367" s="86"/>
      <c r="Q367" s="86"/>
      <c r="R367" s="86"/>
      <c r="S367" s="86"/>
      <c r="T367" s="87"/>
      <c r="U367" s="40"/>
      <c r="V367" s="40"/>
      <c r="W367" s="40"/>
      <c r="X367" s="40"/>
      <c r="Y367" s="40"/>
      <c r="Z367" s="40"/>
      <c r="AA367" s="40"/>
      <c r="AB367" s="40"/>
      <c r="AC367" s="40"/>
      <c r="AD367" s="40"/>
      <c r="AE367" s="40"/>
      <c r="AT367" s="19" t="s">
        <v>132</v>
      </c>
      <c r="AU367" s="19" t="s">
        <v>83</v>
      </c>
    </row>
    <row r="368" s="13" customFormat="1">
      <c r="A368" s="13"/>
      <c r="B368" s="226"/>
      <c r="C368" s="227"/>
      <c r="D368" s="219" t="s">
        <v>134</v>
      </c>
      <c r="E368" s="228" t="s">
        <v>28</v>
      </c>
      <c r="F368" s="229" t="s">
        <v>519</v>
      </c>
      <c r="G368" s="227"/>
      <c r="H368" s="230">
        <v>114.25</v>
      </c>
      <c r="I368" s="231"/>
      <c r="J368" s="227"/>
      <c r="K368" s="227"/>
      <c r="L368" s="232"/>
      <c r="M368" s="233"/>
      <c r="N368" s="234"/>
      <c r="O368" s="234"/>
      <c r="P368" s="234"/>
      <c r="Q368" s="234"/>
      <c r="R368" s="234"/>
      <c r="S368" s="234"/>
      <c r="T368" s="235"/>
      <c r="U368" s="13"/>
      <c r="V368" s="13"/>
      <c r="W368" s="13"/>
      <c r="X368" s="13"/>
      <c r="Y368" s="13"/>
      <c r="Z368" s="13"/>
      <c r="AA368" s="13"/>
      <c r="AB368" s="13"/>
      <c r="AC368" s="13"/>
      <c r="AD368" s="13"/>
      <c r="AE368" s="13"/>
      <c r="AT368" s="236" t="s">
        <v>134</v>
      </c>
      <c r="AU368" s="236" t="s">
        <v>83</v>
      </c>
      <c r="AV368" s="13" t="s">
        <v>83</v>
      </c>
      <c r="AW368" s="13" t="s">
        <v>35</v>
      </c>
      <c r="AX368" s="13" t="s">
        <v>81</v>
      </c>
      <c r="AY368" s="236" t="s">
        <v>121</v>
      </c>
    </row>
    <row r="369" s="2" customFormat="1" ht="24.15" customHeight="1">
      <c r="A369" s="40"/>
      <c r="B369" s="41"/>
      <c r="C369" s="206" t="s">
        <v>520</v>
      </c>
      <c r="D369" s="206" t="s">
        <v>123</v>
      </c>
      <c r="E369" s="207" t="s">
        <v>521</v>
      </c>
      <c r="F369" s="208" t="s">
        <v>522</v>
      </c>
      <c r="G369" s="209" t="s">
        <v>500</v>
      </c>
      <c r="H369" s="210">
        <v>48.899999999999999</v>
      </c>
      <c r="I369" s="211"/>
      <c r="J369" s="212">
        <f>ROUND(I369*H369,2)</f>
        <v>0</v>
      </c>
      <c r="K369" s="208" t="s">
        <v>127</v>
      </c>
      <c r="L369" s="46"/>
      <c r="M369" s="213" t="s">
        <v>28</v>
      </c>
      <c r="N369" s="214" t="s">
        <v>44</v>
      </c>
      <c r="O369" s="86"/>
      <c r="P369" s="215">
        <f>O369*H369</f>
        <v>0</v>
      </c>
      <c r="Q369" s="215">
        <v>0.00020000000000000001</v>
      </c>
      <c r="R369" s="215">
        <f>Q369*H369</f>
        <v>0.0097800000000000005</v>
      </c>
      <c r="S369" s="215">
        <v>0</v>
      </c>
      <c r="T369" s="216">
        <f>S369*H369</f>
        <v>0</v>
      </c>
      <c r="U369" s="40"/>
      <c r="V369" s="40"/>
      <c r="W369" s="40"/>
      <c r="X369" s="40"/>
      <c r="Y369" s="40"/>
      <c r="Z369" s="40"/>
      <c r="AA369" s="40"/>
      <c r="AB369" s="40"/>
      <c r="AC369" s="40"/>
      <c r="AD369" s="40"/>
      <c r="AE369" s="40"/>
      <c r="AR369" s="217" t="s">
        <v>128</v>
      </c>
      <c r="AT369" s="217" t="s">
        <v>123</v>
      </c>
      <c r="AU369" s="217" t="s">
        <v>83</v>
      </c>
      <c r="AY369" s="19" t="s">
        <v>121</v>
      </c>
      <c r="BE369" s="218">
        <f>IF(N369="základní",J369,0)</f>
        <v>0</v>
      </c>
      <c r="BF369" s="218">
        <f>IF(N369="snížená",J369,0)</f>
        <v>0</v>
      </c>
      <c r="BG369" s="218">
        <f>IF(N369="zákl. přenesená",J369,0)</f>
        <v>0</v>
      </c>
      <c r="BH369" s="218">
        <f>IF(N369="sníž. přenesená",J369,0)</f>
        <v>0</v>
      </c>
      <c r="BI369" s="218">
        <f>IF(N369="nulová",J369,0)</f>
        <v>0</v>
      </c>
      <c r="BJ369" s="19" t="s">
        <v>81</v>
      </c>
      <c r="BK369" s="218">
        <f>ROUND(I369*H369,2)</f>
        <v>0</v>
      </c>
      <c r="BL369" s="19" t="s">
        <v>128</v>
      </c>
      <c r="BM369" s="217" t="s">
        <v>523</v>
      </c>
    </row>
    <row r="370" s="2" customFormat="1">
      <c r="A370" s="40"/>
      <c r="B370" s="41"/>
      <c r="C370" s="42"/>
      <c r="D370" s="219" t="s">
        <v>130</v>
      </c>
      <c r="E370" s="42"/>
      <c r="F370" s="220" t="s">
        <v>524</v>
      </c>
      <c r="G370" s="42"/>
      <c r="H370" s="42"/>
      <c r="I370" s="221"/>
      <c r="J370" s="42"/>
      <c r="K370" s="42"/>
      <c r="L370" s="46"/>
      <c r="M370" s="222"/>
      <c r="N370" s="223"/>
      <c r="O370" s="86"/>
      <c r="P370" s="86"/>
      <c r="Q370" s="86"/>
      <c r="R370" s="86"/>
      <c r="S370" s="86"/>
      <c r="T370" s="87"/>
      <c r="U370" s="40"/>
      <c r="V370" s="40"/>
      <c r="W370" s="40"/>
      <c r="X370" s="40"/>
      <c r="Y370" s="40"/>
      <c r="Z370" s="40"/>
      <c r="AA370" s="40"/>
      <c r="AB370" s="40"/>
      <c r="AC370" s="40"/>
      <c r="AD370" s="40"/>
      <c r="AE370" s="40"/>
      <c r="AT370" s="19" t="s">
        <v>130</v>
      </c>
      <c r="AU370" s="19" t="s">
        <v>83</v>
      </c>
    </row>
    <row r="371" s="2" customFormat="1">
      <c r="A371" s="40"/>
      <c r="B371" s="41"/>
      <c r="C371" s="42"/>
      <c r="D371" s="224" t="s">
        <v>132</v>
      </c>
      <c r="E371" s="42"/>
      <c r="F371" s="225" t="s">
        <v>525</v>
      </c>
      <c r="G371" s="42"/>
      <c r="H371" s="42"/>
      <c r="I371" s="221"/>
      <c r="J371" s="42"/>
      <c r="K371" s="42"/>
      <c r="L371" s="46"/>
      <c r="M371" s="222"/>
      <c r="N371" s="223"/>
      <c r="O371" s="86"/>
      <c r="P371" s="86"/>
      <c r="Q371" s="86"/>
      <c r="R371" s="86"/>
      <c r="S371" s="86"/>
      <c r="T371" s="87"/>
      <c r="U371" s="40"/>
      <c r="V371" s="40"/>
      <c r="W371" s="40"/>
      <c r="X371" s="40"/>
      <c r="Y371" s="40"/>
      <c r="Z371" s="40"/>
      <c r="AA371" s="40"/>
      <c r="AB371" s="40"/>
      <c r="AC371" s="40"/>
      <c r="AD371" s="40"/>
      <c r="AE371" s="40"/>
      <c r="AT371" s="19" t="s">
        <v>132</v>
      </c>
      <c r="AU371" s="19" t="s">
        <v>83</v>
      </c>
    </row>
    <row r="372" s="13" customFormat="1">
      <c r="A372" s="13"/>
      <c r="B372" s="226"/>
      <c r="C372" s="227"/>
      <c r="D372" s="219" t="s">
        <v>134</v>
      </c>
      <c r="E372" s="228" t="s">
        <v>28</v>
      </c>
      <c r="F372" s="229" t="s">
        <v>526</v>
      </c>
      <c r="G372" s="227"/>
      <c r="H372" s="230">
        <v>48.899999999999999</v>
      </c>
      <c r="I372" s="231"/>
      <c r="J372" s="227"/>
      <c r="K372" s="227"/>
      <c r="L372" s="232"/>
      <c r="M372" s="233"/>
      <c r="N372" s="234"/>
      <c r="O372" s="234"/>
      <c r="P372" s="234"/>
      <c r="Q372" s="234"/>
      <c r="R372" s="234"/>
      <c r="S372" s="234"/>
      <c r="T372" s="235"/>
      <c r="U372" s="13"/>
      <c r="V372" s="13"/>
      <c r="W372" s="13"/>
      <c r="X372" s="13"/>
      <c r="Y372" s="13"/>
      <c r="Z372" s="13"/>
      <c r="AA372" s="13"/>
      <c r="AB372" s="13"/>
      <c r="AC372" s="13"/>
      <c r="AD372" s="13"/>
      <c r="AE372" s="13"/>
      <c r="AT372" s="236" t="s">
        <v>134</v>
      </c>
      <c r="AU372" s="236" t="s">
        <v>83</v>
      </c>
      <c r="AV372" s="13" t="s">
        <v>83</v>
      </c>
      <c r="AW372" s="13" t="s">
        <v>35</v>
      </c>
      <c r="AX372" s="13" t="s">
        <v>81</v>
      </c>
      <c r="AY372" s="236" t="s">
        <v>121</v>
      </c>
    </row>
    <row r="373" s="2" customFormat="1" ht="24.15" customHeight="1">
      <c r="A373" s="40"/>
      <c r="B373" s="41"/>
      <c r="C373" s="206" t="s">
        <v>527</v>
      </c>
      <c r="D373" s="206" t="s">
        <v>123</v>
      </c>
      <c r="E373" s="207" t="s">
        <v>528</v>
      </c>
      <c r="F373" s="208" t="s">
        <v>529</v>
      </c>
      <c r="G373" s="209" t="s">
        <v>500</v>
      </c>
      <c r="H373" s="210">
        <v>139.13999999999999</v>
      </c>
      <c r="I373" s="211"/>
      <c r="J373" s="212">
        <f>ROUND(I373*H373,2)</f>
        <v>0</v>
      </c>
      <c r="K373" s="208" t="s">
        <v>127</v>
      </c>
      <c r="L373" s="46"/>
      <c r="M373" s="213" t="s">
        <v>28</v>
      </c>
      <c r="N373" s="214" t="s">
        <v>44</v>
      </c>
      <c r="O373" s="86"/>
      <c r="P373" s="215">
        <f>O373*H373</f>
        <v>0</v>
      </c>
      <c r="Q373" s="215">
        <v>0.00012999999999999999</v>
      </c>
      <c r="R373" s="215">
        <f>Q373*H373</f>
        <v>0.018088199999999995</v>
      </c>
      <c r="S373" s="215">
        <v>0</v>
      </c>
      <c r="T373" s="216">
        <f>S373*H373</f>
        <v>0</v>
      </c>
      <c r="U373" s="40"/>
      <c r="V373" s="40"/>
      <c r="W373" s="40"/>
      <c r="X373" s="40"/>
      <c r="Y373" s="40"/>
      <c r="Z373" s="40"/>
      <c r="AA373" s="40"/>
      <c r="AB373" s="40"/>
      <c r="AC373" s="40"/>
      <c r="AD373" s="40"/>
      <c r="AE373" s="40"/>
      <c r="AR373" s="217" t="s">
        <v>128</v>
      </c>
      <c r="AT373" s="217" t="s">
        <v>123</v>
      </c>
      <c r="AU373" s="217" t="s">
        <v>83</v>
      </c>
      <c r="AY373" s="19" t="s">
        <v>121</v>
      </c>
      <c r="BE373" s="218">
        <f>IF(N373="základní",J373,0)</f>
        <v>0</v>
      </c>
      <c r="BF373" s="218">
        <f>IF(N373="snížená",J373,0)</f>
        <v>0</v>
      </c>
      <c r="BG373" s="218">
        <f>IF(N373="zákl. přenesená",J373,0)</f>
        <v>0</v>
      </c>
      <c r="BH373" s="218">
        <f>IF(N373="sníž. přenesená",J373,0)</f>
        <v>0</v>
      </c>
      <c r="BI373" s="218">
        <f>IF(N373="nulová",J373,0)</f>
        <v>0</v>
      </c>
      <c r="BJ373" s="19" t="s">
        <v>81</v>
      </c>
      <c r="BK373" s="218">
        <f>ROUND(I373*H373,2)</f>
        <v>0</v>
      </c>
      <c r="BL373" s="19" t="s">
        <v>128</v>
      </c>
      <c r="BM373" s="217" t="s">
        <v>530</v>
      </c>
    </row>
    <row r="374" s="2" customFormat="1">
      <c r="A374" s="40"/>
      <c r="B374" s="41"/>
      <c r="C374" s="42"/>
      <c r="D374" s="219" t="s">
        <v>130</v>
      </c>
      <c r="E374" s="42"/>
      <c r="F374" s="220" t="s">
        <v>531</v>
      </c>
      <c r="G374" s="42"/>
      <c r="H374" s="42"/>
      <c r="I374" s="221"/>
      <c r="J374" s="42"/>
      <c r="K374" s="42"/>
      <c r="L374" s="46"/>
      <c r="M374" s="222"/>
      <c r="N374" s="223"/>
      <c r="O374" s="86"/>
      <c r="P374" s="86"/>
      <c r="Q374" s="86"/>
      <c r="R374" s="86"/>
      <c r="S374" s="86"/>
      <c r="T374" s="87"/>
      <c r="U374" s="40"/>
      <c r="V374" s="40"/>
      <c r="W374" s="40"/>
      <c r="X374" s="40"/>
      <c r="Y374" s="40"/>
      <c r="Z374" s="40"/>
      <c r="AA374" s="40"/>
      <c r="AB374" s="40"/>
      <c r="AC374" s="40"/>
      <c r="AD374" s="40"/>
      <c r="AE374" s="40"/>
      <c r="AT374" s="19" t="s">
        <v>130</v>
      </c>
      <c r="AU374" s="19" t="s">
        <v>83</v>
      </c>
    </row>
    <row r="375" s="2" customFormat="1">
      <c r="A375" s="40"/>
      <c r="B375" s="41"/>
      <c r="C375" s="42"/>
      <c r="D375" s="224" t="s">
        <v>132</v>
      </c>
      <c r="E375" s="42"/>
      <c r="F375" s="225" t="s">
        <v>532</v>
      </c>
      <c r="G375" s="42"/>
      <c r="H375" s="42"/>
      <c r="I375" s="221"/>
      <c r="J375" s="42"/>
      <c r="K375" s="42"/>
      <c r="L375" s="46"/>
      <c r="M375" s="222"/>
      <c r="N375" s="223"/>
      <c r="O375" s="86"/>
      <c r="P375" s="86"/>
      <c r="Q375" s="86"/>
      <c r="R375" s="86"/>
      <c r="S375" s="86"/>
      <c r="T375" s="87"/>
      <c r="U375" s="40"/>
      <c r="V375" s="40"/>
      <c r="W375" s="40"/>
      <c r="X375" s="40"/>
      <c r="Y375" s="40"/>
      <c r="Z375" s="40"/>
      <c r="AA375" s="40"/>
      <c r="AB375" s="40"/>
      <c r="AC375" s="40"/>
      <c r="AD375" s="40"/>
      <c r="AE375" s="40"/>
      <c r="AT375" s="19" t="s">
        <v>132</v>
      </c>
      <c r="AU375" s="19" t="s">
        <v>83</v>
      </c>
    </row>
    <row r="376" s="13" customFormat="1">
      <c r="A376" s="13"/>
      <c r="B376" s="226"/>
      <c r="C376" s="227"/>
      <c r="D376" s="219" t="s">
        <v>134</v>
      </c>
      <c r="E376" s="228" t="s">
        <v>28</v>
      </c>
      <c r="F376" s="229" t="s">
        <v>533</v>
      </c>
      <c r="G376" s="227"/>
      <c r="H376" s="230">
        <v>127.31</v>
      </c>
      <c r="I376" s="231"/>
      <c r="J376" s="227"/>
      <c r="K376" s="227"/>
      <c r="L376" s="232"/>
      <c r="M376" s="233"/>
      <c r="N376" s="234"/>
      <c r="O376" s="234"/>
      <c r="P376" s="234"/>
      <c r="Q376" s="234"/>
      <c r="R376" s="234"/>
      <c r="S376" s="234"/>
      <c r="T376" s="235"/>
      <c r="U376" s="13"/>
      <c r="V376" s="13"/>
      <c r="W376" s="13"/>
      <c r="X376" s="13"/>
      <c r="Y376" s="13"/>
      <c r="Z376" s="13"/>
      <c r="AA376" s="13"/>
      <c r="AB376" s="13"/>
      <c r="AC376" s="13"/>
      <c r="AD376" s="13"/>
      <c r="AE376" s="13"/>
      <c r="AT376" s="236" t="s">
        <v>134</v>
      </c>
      <c r="AU376" s="236" t="s">
        <v>83</v>
      </c>
      <c r="AV376" s="13" t="s">
        <v>83</v>
      </c>
      <c r="AW376" s="13" t="s">
        <v>35</v>
      </c>
      <c r="AX376" s="13" t="s">
        <v>73</v>
      </c>
      <c r="AY376" s="236" t="s">
        <v>121</v>
      </c>
    </row>
    <row r="377" s="13" customFormat="1">
      <c r="A377" s="13"/>
      <c r="B377" s="226"/>
      <c r="C377" s="227"/>
      <c r="D377" s="219" t="s">
        <v>134</v>
      </c>
      <c r="E377" s="228" t="s">
        <v>28</v>
      </c>
      <c r="F377" s="229" t="s">
        <v>504</v>
      </c>
      <c r="G377" s="227"/>
      <c r="H377" s="230">
        <v>11.83</v>
      </c>
      <c r="I377" s="231"/>
      <c r="J377" s="227"/>
      <c r="K377" s="227"/>
      <c r="L377" s="232"/>
      <c r="M377" s="233"/>
      <c r="N377" s="234"/>
      <c r="O377" s="234"/>
      <c r="P377" s="234"/>
      <c r="Q377" s="234"/>
      <c r="R377" s="234"/>
      <c r="S377" s="234"/>
      <c r="T377" s="235"/>
      <c r="U377" s="13"/>
      <c r="V377" s="13"/>
      <c r="W377" s="13"/>
      <c r="X377" s="13"/>
      <c r="Y377" s="13"/>
      <c r="Z377" s="13"/>
      <c r="AA377" s="13"/>
      <c r="AB377" s="13"/>
      <c r="AC377" s="13"/>
      <c r="AD377" s="13"/>
      <c r="AE377" s="13"/>
      <c r="AT377" s="236" t="s">
        <v>134</v>
      </c>
      <c r="AU377" s="236" t="s">
        <v>83</v>
      </c>
      <c r="AV377" s="13" t="s">
        <v>83</v>
      </c>
      <c r="AW377" s="13" t="s">
        <v>35</v>
      </c>
      <c r="AX377" s="13" t="s">
        <v>73</v>
      </c>
      <c r="AY377" s="236" t="s">
        <v>121</v>
      </c>
    </row>
    <row r="378" s="14" customFormat="1">
      <c r="A378" s="14"/>
      <c r="B378" s="237"/>
      <c r="C378" s="238"/>
      <c r="D378" s="219" t="s">
        <v>134</v>
      </c>
      <c r="E378" s="239" t="s">
        <v>28</v>
      </c>
      <c r="F378" s="240" t="s">
        <v>160</v>
      </c>
      <c r="G378" s="238"/>
      <c r="H378" s="241">
        <v>139.14000000000002</v>
      </c>
      <c r="I378" s="242"/>
      <c r="J378" s="238"/>
      <c r="K378" s="238"/>
      <c r="L378" s="243"/>
      <c r="M378" s="244"/>
      <c r="N378" s="245"/>
      <c r="O378" s="245"/>
      <c r="P378" s="245"/>
      <c r="Q378" s="245"/>
      <c r="R378" s="245"/>
      <c r="S378" s="245"/>
      <c r="T378" s="246"/>
      <c r="U378" s="14"/>
      <c r="V378" s="14"/>
      <c r="W378" s="14"/>
      <c r="X378" s="14"/>
      <c r="Y378" s="14"/>
      <c r="Z378" s="14"/>
      <c r="AA378" s="14"/>
      <c r="AB378" s="14"/>
      <c r="AC378" s="14"/>
      <c r="AD378" s="14"/>
      <c r="AE378" s="14"/>
      <c r="AT378" s="247" t="s">
        <v>134</v>
      </c>
      <c r="AU378" s="247" t="s">
        <v>83</v>
      </c>
      <c r="AV378" s="14" t="s">
        <v>128</v>
      </c>
      <c r="AW378" s="14" t="s">
        <v>35</v>
      </c>
      <c r="AX378" s="14" t="s">
        <v>81</v>
      </c>
      <c r="AY378" s="247" t="s">
        <v>121</v>
      </c>
    </row>
    <row r="379" s="2" customFormat="1" ht="24.15" customHeight="1">
      <c r="A379" s="40"/>
      <c r="B379" s="41"/>
      <c r="C379" s="206" t="s">
        <v>534</v>
      </c>
      <c r="D379" s="206" t="s">
        <v>123</v>
      </c>
      <c r="E379" s="207" t="s">
        <v>535</v>
      </c>
      <c r="F379" s="208" t="s">
        <v>536</v>
      </c>
      <c r="G379" s="209" t="s">
        <v>500</v>
      </c>
      <c r="H379" s="210">
        <v>18.949999999999999</v>
      </c>
      <c r="I379" s="211"/>
      <c r="J379" s="212">
        <f>ROUND(I379*H379,2)</f>
        <v>0</v>
      </c>
      <c r="K379" s="208" t="s">
        <v>127</v>
      </c>
      <c r="L379" s="46"/>
      <c r="M379" s="213" t="s">
        <v>28</v>
      </c>
      <c r="N379" s="214" t="s">
        <v>44</v>
      </c>
      <c r="O379" s="86"/>
      <c r="P379" s="215">
        <f>O379*H379</f>
        <v>0</v>
      </c>
      <c r="Q379" s="215">
        <v>0.0035400000000000002</v>
      </c>
      <c r="R379" s="215">
        <f>Q379*H379</f>
        <v>0.067083000000000004</v>
      </c>
      <c r="S379" s="215">
        <v>0</v>
      </c>
      <c r="T379" s="216">
        <f>S379*H379</f>
        <v>0</v>
      </c>
      <c r="U379" s="40"/>
      <c r="V379" s="40"/>
      <c r="W379" s="40"/>
      <c r="X379" s="40"/>
      <c r="Y379" s="40"/>
      <c r="Z379" s="40"/>
      <c r="AA379" s="40"/>
      <c r="AB379" s="40"/>
      <c r="AC379" s="40"/>
      <c r="AD379" s="40"/>
      <c r="AE379" s="40"/>
      <c r="AR379" s="217" t="s">
        <v>128</v>
      </c>
      <c r="AT379" s="217" t="s">
        <v>123</v>
      </c>
      <c r="AU379" s="217" t="s">
        <v>83</v>
      </c>
      <c r="AY379" s="19" t="s">
        <v>121</v>
      </c>
      <c r="BE379" s="218">
        <f>IF(N379="základní",J379,0)</f>
        <v>0</v>
      </c>
      <c r="BF379" s="218">
        <f>IF(N379="snížená",J379,0)</f>
        <v>0</v>
      </c>
      <c r="BG379" s="218">
        <f>IF(N379="zákl. přenesená",J379,0)</f>
        <v>0</v>
      </c>
      <c r="BH379" s="218">
        <f>IF(N379="sníž. přenesená",J379,0)</f>
        <v>0</v>
      </c>
      <c r="BI379" s="218">
        <f>IF(N379="nulová",J379,0)</f>
        <v>0</v>
      </c>
      <c r="BJ379" s="19" t="s">
        <v>81</v>
      </c>
      <c r="BK379" s="218">
        <f>ROUND(I379*H379,2)</f>
        <v>0</v>
      </c>
      <c r="BL379" s="19" t="s">
        <v>128</v>
      </c>
      <c r="BM379" s="217" t="s">
        <v>537</v>
      </c>
    </row>
    <row r="380" s="2" customFormat="1">
      <c r="A380" s="40"/>
      <c r="B380" s="41"/>
      <c r="C380" s="42"/>
      <c r="D380" s="219" t="s">
        <v>130</v>
      </c>
      <c r="E380" s="42"/>
      <c r="F380" s="220" t="s">
        <v>538</v>
      </c>
      <c r="G380" s="42"/>
      <c r="H380" s="42"/>
      <c r="I380" s="221"/>
      <c r="J380" s="42"/>
      <c r="K380" s="42"/>
      <c r="L380" s="46"/>
      <c r="M380" s="222"/>
      <c r="N380" s="223"/>
      <c r="O380" s="86"/>
      <c r="P380" s="86"/>
      <c r="Q380" s="86"/>
      <c r="R380" s="86"/>
      <c r="S380" s="86"/>
      <c r="T380" s="87"/>
      <c r="U380" s="40"/>
      <c r="V380" s="40"/>
      <c r="W380" s="40"/>
      <c r="X380" s="40"/>
      <c r="Y380" s="40"/>
      <c r="Z380" s="40"/>
      <c r="AA380" s="40"/>
      <c r="AB380" s="40"/>
      <c r="AC380" s="40"/>
      <c r="AD380" s="40"/>
      <c r="AE380" s="40"/>
      <c r="AT380" s="19" t="s">
        <v>130</v>
      </c>
      <c r="AU380" s="19" t="s">
        <v>83</v>
      </c>
    </row>
    <row r="381" s="2" customFormat="1">
      <c r="A381" s="40"/>
      <c r="B381" s="41"/>
      <c r="C381" s="42"/>
      <c r="D381" s="224" t="s">
        <v>132</v>
      </c>
      <c r="E381" s="42"/>
      <c r="F381" s="225" t="s">
        <v>539</v>
      </c>
      <c r="G381" s="42"/>
      <c r="H381" s="42"/>
      <c r="I381" s="221"/>
      <c r="J381" s="42"/>
      <c r="K381" s="42"/>
      <c r="L381" s="46"/>
      <c r="M381" s="222"/>
      <c r="N381" s="223"/>
      <c r="O381" s="86"/>
      <c r="P381" s="86"/>
      <c r="Q381" s="86"/>
      <c r="R381" s="86"/>
      <c r="S381" s="86"/>
      <c r="T381" s="87"/>
      <c r="U381" s="40"/>
      <c r="V381" s="40"/>
      <c r="W381" s="40"/>
      <c r="X381" s="40"/>
      <c r="Y381" s="40"/>
      <c r="Z381" s="40"/>
      <c r="AA381" s="40"/>
      <c r="AB381" s="40"/>
      <c r="AC381" s="40"/>
      <c r="AD381" s="40"/>
      <c r="AE381" s="40"/>
      <c r="AT381" s="19" t="s">
        <v>132</v>
      </c>
      <c r="AU381" s="19" t="s">
        <v>83</v>
      </c>
    </row>
    <row r="382" s="13" customFormat="1">
      <c r="A382" s="13"/>
      <c r="B382" s="226"/>
      <c r="C382" s="227"/>
      <c r="D382" s="219" t="s">
        <v>134</v>
      </c>
      <c r="E382" s="228" t="s">
        <v>28</v>
      </c>
      <c r="F382" s="229" t="s">
        <v>540</v>
      </c>
      <c r="G382" s="227"/>
      <c r="H382" s="230">
        <v>18.949999999999999</v>
      </c>
      <c r="I382" s="231"/>
      <c r="J382" s="227"/>
      <c r="K382" s="227"/>
      <c r="L382" s="232"/>
      <c r="M382" s="233"/>
      <c r="N382" s="234"/>
      <c r="O382" s="234"/>
      <c r="P382" s="234"/>
      <c r="Q382" s="234"/>
      <c r="R382" s="234"/>
      <c r="S382" s="234"/>
      <c r="T382" s="235"/>
      <c r="U382" s="13"/>
      <c r="V382" s="13"/>
      <c r="W382" s="13"/>
      <c r="X382" s="13"/>
      <c r="Y382" s="13"/>
      <c r="Z382" s="13"/>
      <c r="AA382" s="13"/>
      <c r="AB382" s="13"/>
      <c r="AC382" s="13"/>
      <c r="AD382" s="13"/>
      <c r="AE382" s="13"/>
      <c r="AT382" s="236" t="s">
        <v>134</v>
      </c>
      <c r="AU382" s="236" t="s">
        <v>83</v>
      </c>
      <c r="AV382" s="13" t="s">
        <v>83</v>
      </c>
      <c r="AW382" s="13" t="s">
        <v>35</v>
      </c>
      <c r="AX382" s="13" t="s">
        <v>81</v>
      </c>
      <c r="AY382" s="236" t="s">
        <v>121</v>
      </c>
    </row>
    <row r="383" s="2" customFormat="1" ht="24.15" customHeight="1">
      <c r="A383" s="40"/>
      <c r="B383" s="41"/>
      <c r="C383" s="206" t="s">
        <v>541</v>
      </c>
      <c r="D383" s="206" t="s">
        <v>123</v>
      </c>
      <c r="E383" s="207" t="s">
        <v>542</v>
      </c>
      <c r="F383" s="208" t="s">
        <v>543</v>
      </c>
      <c r="G383" s="209" t="s">
        <v>249</v>
      </c>
      <c r="H383" s="210">
        <v>38.719999999999999</v>
      </c>
      <c r="I383" s="211"/>
      <c r="J383" s="212">
        <f>ROUND(I383*H383,2)</f>
        <v>0</v>
      </c>
      <c r="K383" s="208" t="s">
        <v>127</v>
      </c>
      <c r="L383" s="46"/>
      <c r="M383" s="213" t="s">
        <v>28</v>
      </c>
      <c r="N383" s="214" t="s">
        <v>44</v>
      </c>
      <c r="O383" s="86"/>
      <c r="P383" s="215">
        <f>O383*H383</f>
        <v>0</v>
      </c>
      <c r="Q383" s="215">
        <v>0.0016000000000000001</v>
      </c>
      <c r="R383" s="215">
        <f>Q383*H383</f>
        <v>0.061952</v>
      </c>
      <c r="S383" s="215">
        <v>0</v>
      </c>
      <c r="T383" s="216">
        <f>S383*H383</f>
        <v>0</v>
      </c>
      <c r="U383" s="40"/>
      <c r="V383" s="40"/>
      <c r="W383" s="40"/>
      <c r="X383" s="40"/>
      <c r="Y383" s="40"/>
      <c r="Z383" s="40"/>
      <c r="AA383" s="40"/>
      <c r="AB383" s="40"/>
      <c r="AC383" s="40"/>
      <c r="AD383" s="40"/>
      <c r="AE383" s="40"/>
      <c r="AR383" s="217" t="s">
        <v>128</v>
      </c>
      <c r="AT383" s="217" t="s">
        <v>123</v>
      </c>
      <c r="AU383" s="217" t="s">
        <v>83</v>
      </c>
      <c r="AY383" s="19" t="s">
        <v>121</v>
      </c>
      <c r="BE383" s="218">
        <f>IF(N383="základní",J383,0)</f>
        <v>0</v>
      </c>
      <c r="BF383" s="218">
        <f>IF(N383="snížená",J383,0)</f>
        <v>0</v>
      </c>
      <c r="BG383" s="218">
        <f>IF(N383="zákl. přenesená",J383,0)</f>
        <v>0</v>
      </c>
      <c r="BH383" s="218">
        <f>IF(N383="sníž. přenesená",J383,0)</f>
        <v>0</v>
      </c>
      <c r="BI383" s="218">
        <f>IF(N383="nulová",J383,0)</f>
        <v>0</v>
      </c>
      <c r="BJ383" s="19" t="s">
        <v>81</v>
      </c>
      <c r="BK383" s="218">
        <f>ROUND(I383*H383,2)</f>
        <v>0</v>
      </c>
      <c r="BL383" s="19" t="s">
        <v>128</v>
      </c>
      <c r="BM383" s="217" t="s">
        <v>544</v>
      </c>
    </row>
    <row r="384" s="2" customFormat="1">
      <c r="A384" s="40"/>
      <c r="B384" s="41"/>
      <c r="C384" s="42"/>
      <c r="D384" s="219" t="s">
        <v>130</v>
      </c>
      <c r="E384" s="42"/>
      <c r="F384" s="220" t="s">
        <v>545</v>
      </c>
      <c r="G384" s="42"/>
      <c r="H384" s="42"/>
      <c r="I384" s="221"/>
      <c r="J384" s="42"/>
      <c r="K384" s="42"/>
      <c r="L384" s="46"/>
      <c r="M384" s="222"/>
      <c r="N384" s="223"/>
      <c r="O384" s="86"/>
      <c r="P384" s="86"/>
      <c r="Q384" s="86"/>
      <c r="R384" s="86"/>
      <c r="S384" s="86"/>
      <c r="T384" s="87"/>
      <c r="U384" s="40"/>
      <c r="V384" s="40"/>
      <c r="W384" s="40"/>
      <c r="X384" s="40"/>
      <c r="Y384" s="40"/>
      <c r="Z384" s="40"/>
      <c r="AA384" s="40"/>
      <c r="AB384" s="40"/>
      <c r="AC384" s="40"/>
      <c r="AD384" s="40"/>
      <c r="AE384" s="40"/>
      <c r="AT384" s="19" t="s">
        <v>130</v>
      </c>
      <c r="AU384" s="19" t="s">
        <v>83</v>
      </c>
    </row>
    <row r="385" s="2" customFormat="1">
      <c r="A385" s="40"/>
      <c r="B385" s="41"/>
      <c r="C385" s="42"/>
      <c r="D385" s="224" t="s">
        <v>132</v>
      </c>
      <c r="E385" s="42"/>
      <c r="F385" s="225" t="s">
        <v>546</v>
      </c>
      <c r="G385" s="42"/>
      <c r="H385" s="42"/>
      <c r="I385" s="221"/>
      <c r="J385" s="42"/>
      <c r="K385" s="42"/>
      <c r="L385" s="46"/>
      <c r="M385" s="222"/>
      <c r="N385" s="223"/>
      <c r="O385" s="86"/>
      <c r="P385" s="86"/>
      <c r="Q385" s="86"/>
      <c r="R385" s="86"/>
      <c r="S385" s="86"/>
      <c r="T385" s="87"/>
      <c r="U385" s="40"/>
      <c r="V385" s="40"/>
      <c r="W385" s="40"/>
      <c r="X385" s="40"/>
      <c r="Y385" s="40"/>
      <c r="Z385" s="40"/>
      <c r="AA385" s="40"/>
      <c r="AB385" s="40"/>
      <c r="AC385" s="40"/>
      <c r="AD385" s="40"/>
      <c r="AE385" s="40"/>
      <c r="AT385" s="19" t="s">
        <v>132</v>
      </c>
      <c r="AU385" s="19" t="s">
        <v>83</v>
      </c>
    </row>
    <row r="386" s="13" customFormat="1">
      <c r="A386" s="13"/>
      <c r="B386" s="226"/>
      <c r="C386" s="227"/>
      <c r="D386" s="219" t="s">
        <v>134</v>
      </c>
      <c r="E386" s="228" t="s">
        <v>28</v>
      </c>
      <c r="F386" s="229" t="s">
        <v>547</v>
      </c>
      <c r="G386" s="227"/>
      <c r="H386" s="230">
        <v>14</v>
      </c>
      <c r="I386" s="231"/>
      <c r="J386" s="227"/>
      <c r="K386" s="227"/>
      <c r="L386" s="232"/>
      <c r="M386" s="233"/>
      <c r="N386" s="234"/>
      <c r="O386" s="234"/>
      <c r="P386" s="234"/>
      <c r="Q386" s="234"/>
      <c r="R386" s="234"/>
      <c r="S386" s="234"/>
      <c r="T386" s="235"/>
      <c r="U386" s="13"/>
      <c r="V386" s="13"/>
      <c r="W386" s="13"/>
      <c r="X386" s="13"/>
      <c r="Y386" s="13"/>
      <c r="Z386" s="13"/>
      <c r="AA386" s="13"/>
      <c r="AB386" s="13"/>
      <c r="AC386" s="13"/>
      <c r="AD386" s="13"/>
      <c r="AE386" s="13"/>
      <c r="AT386" s="236" t="s">
        <v>134</v>
      </c>
      <c r="AU386" s="236" t="s">
        <v>83</v>
      </c>
      <c r="AV386" s="13" t="s">
        <v>83</v>
      </c>
      <c r="AW386" s="13" t="s">
        <v>35</v>
      </c>
      <c r="AX386" s="13" t="s">
        <v>73</v>
      </c>
      <c r="AY386" s="236" t="s">
        <v>121</v>
      </c>
    </row>
    <row r="387" s="13" customFormat="1">
      <c r="A387" s="13"/>
      <c r="B387" s="226"/>
      <c r="C387" s="227"/>
      <c r="D387" s="219" t="s">
        <v>134</v>
      </c>
      <c r="E387" s="228" t="s">
        <v>28</v>
      </c>
      <c r="F387" s="229" t="s">
        <v>548</v>
      </c>
      <c r="G387" s="227"/>
      <c r="H387" s="230">
        <v>12.16</v>
      </c>
      <c r="I387" s="231"/>
      <c r="J387" s="227"/>
      <c r="K387" s="227"/>
      <c r="L387" s="232"/>
      <c r="M387" s="233"/>
      <c r="N387" s="234"/>
      <c r="O387" s="234"/>
      <c r="P387" s="234"/>
      <c r="Q387" s="234"/>
      <c r="R387" s="234"/>
      <c r="S387" s="234"/>
      <c r="T387" s="235"/>
      <c r="U387" s="13"/>
      <c r="V387" s="13"/>
      <c r="W387" s="13"/>
      <c r="X387" s="13"/>
      <c r="Y387" s="13"/>
      <c r="Z387" s="13"/>
      <c r="AA387" s="13"/>
      <c r="AB387" s="13"/>
      <c r="AC387" s="13"/>
      <c r="AD387" s="13"/>
      <c r="AE387" s="13"/>
      <c r="AT387" s="236" t="s">
        <v>134</v>
      </c>
      <c r="AU387" s="236" t="s">
        <v>83</v>
      </c>
      <c r="AV387" s="13" t="s">
        <v>83</v>
      </c>
      <c r="AW387" s="13" t="s">
        <v>35</v>
      </c>
      <c r="AX387" s="13" t="s">
        <v>73</v>
      </c>
      <c r="AY387" s="236" t="s">
        <v>121</v>
      </c>
    </row>
    <row r="388" s="13" customFormat="1">
      <c r="A388" s="13"/>
      <c r="B388" s="226"/>
      <c r="C388" s="227"/>
      <c r="D388" s="219" t="s">
        <v>134</v>
      </c>
      <c r="E388" s="228" t="s">
        <v>28</v>
      </c>
      <c r="F388" s="229" t="s">
        <v>549</v>
      </c>
      <c r="G388" s="227"/>
      <c r="H388" s="230">
        <v>12.560000000000001</v>
      </c>
      <c r="I388" s="231"/>
      <c r="J388" s="227"/>
      <c r="K388" s="227"/>
      <c r="L388" s="232"/>
      <c r="M388" s="233"/>
      <c r="N388" s="234"/>
      <c r="O388" s="234"/>
      <c r="P388" s="234"/>
      <c r="Q388" s="234"/>
      <c r="R388" s="234"/>
      <c r="S388" s="234"/>
      <c r="T388" s="235"/>
      <c r="U388" s="13"/>
      <c r="V388" s="13"/>
      <c r="W388" s="13"/>
      <c r="X388" s="13"/>
      <c r="Y388" s="13"/>
      <c r="Z388" s="13"/>
      <c r="AA388" s="13"/>
      <c r="AB388" s="13"/>
      <c r="AC388" s="13"/>
      <c r="AD388" s="13"/>
      <c r="AE388" s="13"/>
      <c r="AT388" s="236" t="s">
        <v>134</v>
      </c>
      <c r="AU388" s="236" t="s">
        <v>83</v>
      </c>
      <c r="AV388" s="13" t="s">
        <v>83</v>
      </c>
      <c r="AW388" s="13" t="s">
        <v>35</v>
      </c>
      <c r="AX388" s="13" t="s">
        <v>73</v>
      </c>
      <c r="AY388" s="236" t="s">
        <v>121</v>
      </c>
    </row>
    <row r="389" s="14" customFormat="1">
      <c r="A389" s="14"/>
      <c r="B389" s="237"/>
      <c r="C389" s="238"/>
      <c r="D389" s="219" t="s">
        <v>134</v>
      </c>
      <c r="E389" s="239" t="s">
        <v>28</v>
      </c>
      <c r="F389" s="240" t="s">
        <v>160</v>
      </c>
      <c r="G389" s="238"/>
      <c r="H389" s="241">
        <v>38.719999999999999</v>
      </c>
      <c r="I389" s="242"/>
      <c r="J389" s="238"/>
      <c r="K389" s="238"/>
      <c r="L389" s="243"/>
      <c r="M389" s="244"/>
      <c r="N389" s="245"/>
      <c r="O389" s="245"/>
      <c r="P389" s="245"/>
      <c r="Q389" s="245"/>
      <c r="R389" s="245"/>
      <c r="S389" s="245"/>
      <c r="T389" s="246"/>
      <c r="U389" s="14"/>
      <c r="V389" s="14"/>
      <c r="W389" s="14"/>
      <c r="X389" s="14"/>
      <c r="Y389" s="14"/>
      <c r="Z389" s="14"/>
      <c r="AA389" s="14"/>
      <c r="AB389" s="14"/>
      <c r="AC389" s="14"/>
      <c r="AD389" s="14"/>
      <c r="AE389" s="14"/>
      <c r="AT389" s="247" t="s">
        <v>134</v>
      </c>
      <c r="AU389" s="247" t="s">
        <v>83</v>
      </c>
      <c r="AV389" s="14" t="s">
        <v>128</v>
      </c>
      <c r="AW389" s="14" t="s">
        <v>35</v>
      </c>
      <c r="AX389" s="14" t="s">
        <v>81</v>
      </c>
      <c r="AY389" s="247" t="s">
        <v>121</v>
      </c>
    </row>
    <row r="390" s="2" customFormat="1" ht="16.5" customHeight="1">
      <c r="A390" s="40"/>
      <c r="B390" s="41"/>
      <c r="C390" s="206" t="s">
        <v>550</v>
      </c>
      <c r="D390" s="206" t="s">
        <v>123</v>
      </c>
      <c r="E390" s="207" t="s">
        <v>551</v>
      </c>
      <c r="F390" s="208" t="s">
        <v>552</v>
      </c>
      <c r="G390" s="209" t="s">
        <v>500</v>
      </c>
      <c r="H390" s="210">
        <v>302.29000000000002</v>
      </c>
      <c r="I390" s="211"/>
      <c r="J390" s="212">
        <f>ROUND(I390*H390,2)</f>
        <v>0</v>
      </c>
      <c r="K390" s="208" t="s">
        <v>127</v>
      </c>
      <c r="L390" s="46"/>
      <c r="M390" s="213" t="s">
        <v>28</v>
      </c>
      <c r="N390" s="214" t="s">
        <v>44</v>
      </c>
      <c r="O390" s="86"/>
      <c r="P390" s="215">
        <f>O390*H390</f>
        <v>0</v>
      </c>
      <c r="Q390" s="215">
        <v>0</v>
      </c>
      <c r="R390" s="215">
        <f>Q390*H390</f>
        <v>0</v>
      </c>
      <c r="S390" s="215">
        <v>0</v>
      </c>
      <c r="T390" s="216">
        <f>S390*H390</f>
        <v>0</v>
      </c>
      <c r="U390" s="40"/>
      <c r="V390" s="40"/>
      <c r="W390" s="40"/>
      <c r="X390" s="40"/>
      <c r="Y390" s="40"/>
      <c r="Z390" s="40"/>
      <c r="AA390" s="40"/>
      <c r="AB390" s="40"/>
      <c r="AC390" s="40"/>
      <c r="AD390" s="40"/>
      <c r="AE390" s="40"/>
      <c r="AR390" s="217" t="s">
        <v>128</v>
      </c>
      <c r="AT390" s="217" t="s">
        <v>123</v>
      </c>
      <c r="AU390" s="217" t="s">
        <v>83</v>
      </c>
      <c r="AY390" s="19" t="s">
        <v>121</v>
      </c>
      <c r="BE390" s="218">
        <f>IF(N390="základní",J390,0)</f>
        <v>0</v>
      </c>
      <c r="BF390" s="218">
        <f>IF(N390="snížená",J390,0)</f>
        <v>0</v>
      </c>
      <c r="BG390" s="218">
        <f>IF(N390="zákl. přenesená",J390,0)</f>
        <v>0</v>
      </c>
      <c r="BH390" s="218">
        <f>IF(N390="sníž. přenesená",J390,0)</f>
        <v>0</v>
      </c>
      <c r="BI390" s="218">
        <f>IF(N390="nulová",J390,0)</f>
        <v>0</v>
      </c>
      <c r="BJ390" s="19" t="s">
        <v>81</v>
      </c>
      <c r="BK390" s="218">
        <f>ROUND(I390*H390,2)</f>
        <v>0</v>
      </c>
      <c r="BL390" s="19" t="s">
        <v>128</v>
      </c>
      <c r="BM390" s="217" t="s">
        <v>553</v>
      </c>
    </row>
    <row r="391" s="2" customFormat="1">
      <c r="A391" s="40"/>
      <c r="B391" s="41"/>
      <c r="C391" s="42"/>
      <c r="D391" s="219" t="s">
        <v>130</v>
      </c>
      <c r="E391" s="42"/>
      <c r="F391" s="220" t="s">
        <v>554</v>
      </c>
      <c r="G391" s="42"/>
      <c r="H391" s="42"/>
      <c r="I391" s="221"/>
      <c r="J391" s="42"/>
      <c r="K391" s="42"/>
      <c r="L391" s="46"/>
      <c r="M391" s="222"/>
      <c r="N391" s="223"/>
      <c r="O391" s="86"/>
      <c r="P391" s="86"/>
      <c r="Q391" s="86"/>
      <c r="R391" s="86"/>
      <c r="S391" s="86"/>
      <c r="T391" s="87"/>
      <c r="U391" s="40"/>
      <c r="V391" s="40"/>
      <c r="W391" s="40"/>
      <c r="X391" s="40"/>
      <c r="Y391" s="40"/>
      <c r="Z391" s="40"/>
      <c r="AA391" s="40"/>
      <c r="AB391" s="40"/>
      <c r="AC391" s="40"/>
      <c r="AD391" s="40"/>
      <c r="AE391" s="40"/>
      <c r="AT391" s="19" t="s">
        <v>130</v>
      </c>
      <c r="AU391" s="19" t="s">
        <v>83</v>
      </c>
    </row>
    <row r="392" s="2" customFormat="1">
      <c r="A392" s="40"/>
      <c r="B392" s="41"/>
      <c r="C392" s="42"/>
      <c r="D392" s="224" t="s">
        <v>132</v>
      </c>
      <c r="E392" s="42"/>
      <c r="F392" s="225" t="s">
        <v>555</v>
      </c>
      <c r="G392" s="42"/>
      <c r="H392" s="42"/>
      <c r="I392" s="221"/>
      <c r="J392" s="42"/>
      <c r="K392" s="42"/>
      <c r="L392" s="46"/>
      <c r="M392" s="222"/>
      <c r="N392" s="223"/>
      <c r="O392" s="86"/>
      <c r="P392" s="86"/>
      <c r="Q392" s="86"/>
      <c r="R392" s="86"/>
      <c r="S392" s="86"/>
      <c r="T392" s="87"/>
      <c r="U392" s="40"/>
      <c r="V392" s="40"/>
      <c r="W392" s="40"/>
      <c r="X392" s="40"/>
      <c r="Y392" s="40"/>
      <c r="Z392" s="40"/>
      <c r="AA392" s="40"/>
      <c r="AB392" s="40"/>
      <c r="AC392" s="40"/>
      <c r="AD392" s="40"/>
      <c r="AE392" s="40"/>
      <c r="AT392" s="19" t="s">
        <v>132</v>
      </c>
      <c r="AU392" s="19" t="s">
        <v>83</v>
      </c>
    </row>
    <row r="393" s="13" customFormat="1">
      <c r="A393" s="13"/>
      <c r="B393" s="226"/>
      <c r="C393" s="227"/>
      <c r="D393" s="219" t="s">
        <v>134</v>
      </c>
      <c r="E393" s="228" t="s">
        <v>28</v>
      </c>
      <c r="F393" s="229" t="s">
        <v>556</v>
      </c>
      <c r="G393" s="227"/>
      <c r="H393" s="230">
        <v>302.29000000000002</v>
      </c>
      <c r="I393" s="231"/>
      <c r="J393" s="227"/>
      <c r="K393" s="227"/>
      <c r="L393" s="232"/>
      <c r="M393" s="233"/>
      <c r="N393" s="234"/>
      <c r="O393" s="234"/>
      <c r="P393" s="234"/>
      <c r="Q393" s="234"/>
      <c r="R393" s="234"/>
      <c r="S393" s="234"/>
      <c r="T393" s="235"/>
      <c r="U393" s="13"/>
      <c r="V393" s="13"/>
      <c r="W393" s="13"/>
      <c r="X393" s="13"/>
      <c r="Y393" s="13"/>
      <c r="Z393" s="13"/>
      <c r="AA393" s="13"/>
      <c r="AB393" s="13"/>
      <c r="AC393" s="13"/>
      <c r="AD393" s="13"/>
      <c r="AE393" s="13"/>
      <c r="AT393" s="236" t="s">
        <v>134</v>
      </c>
      <c r="AU393" s="236" t="s">
        <v>83</v>
      </c>
      <c r="AV393" s="13" t="s">
        <v>83</v>
      </c>
      <c r="AW393" s="13" t="s">
        <v>35</v>
      </c>
      <c r="AX393" s="13" t="s">
        <v>81</v>
      </c>
      <c r="AY393" s="236" t="s">
        <v>121</v>
      </c>
    </row>
    <row r="394" s="2" customFormat="1" ht="16.5" customHeight="1">
      <c r="A394" s="40"/>
      <c r="B394" s="41"/>
      <c r="C394" s="206" t="s">
        <v>557</v>
      </c>
      <c r="D394" s="206" t="s">
        <v>123</v>
      </c>
      <c r="E394" s="207" t="s">
        <v>558</v>
      </c>
      <c r="F394" s="208" t="s">
        <v>559</v>
      </c>
      <c r="G394" s="209" t="s">
        <v>249</v>
      </c>
      <c r="H394" s="210">
        <v>38.719999999999999</v>
      </c>
      <c r="I394" s="211"/>
      <c r="J394" s="212">
        <f>ROUND(I394*H394,2)</f>
        <v>0</v>
      </c>
      <c r="K394" s="208" t="s">
        <v>127</v>
      </c>
      <c r="L394" s="46"/>
      <c r="M394" s="213" t="s">
        <v>28</v>
      </c>
      <c r="N394" s="214" t="s">
        <v>44</v>
      </c>
      <c r="O394" s="86"/>
      <c r="P394" s="215">
        <f>O394*H394</f>
        <v>0</v>
      </c>
      <c r="Q394" s="215">
        <v>1.0000000000000001E-05</v>
      </c>
      <c r="R394" s="215">
        <f>Q394*H394</f>
        <v>0.00038720000000000003</v>
      </c>
      <c r="S394" s="215">
        <v>0</v>
      </c>
      <c r="T394" s="216">
        <f>S394*H394</f>
        <v>0</v>
      </c>
      <c r="U394" s="40"/>
      <c r="V394" s="40"/>
      <c r="W394" s="40"/>
      <c r="X394" s="40"/>
      <c r="Y394" s="40"/>
      <c r="Z394" s="40"/>
      <c r="AA394" s="40"/>
      <c r="AB394" s="40"/>
      <c r="AC394" s="40"/>
      <c r="AD394" s="40"/>
      <c r="AE394" s="40"/>
      <c r="AR394" s="217" t="s">
        <v>128</v>
      </c>
      <c r="AT394" s="217" t="s">
        <v>123</v>
      </c>
      <c r="AU394" s="217" t="s">
        <v>83</v>
      </c>
      <c r="AY394" s="19" t="s">
        <v>121</v>
      </c>
      <c r="BE394" s="218">
        <f>IF(N394="základní",J394,0)</f>
        <v>0</v>
      </c>
      <c r="BF394" s="218">
        <f>IF(N394="snížená",J394,0)</f>
        <v>0</v>
      </c>
      <c r="BG394" s="218">
        <f>IF(N394="zákl. přenesená",J394,0)</f>
        <v>0</v>
      </c>
      <c r="BH394" s="218">
        <f>IF(N394="sníž. přenesená",J394,0)</f>
        <v>0</v>
      </c>
      <c r="BI394" s="218">
        <f>IF(N394="nulová",J394,0)</f>
        <v>0</v>
      </c>
      <c r="BJ394" s="19" t="s">
        <v>81</v>
      </c>
      <c r="BK394" s="218">
        <f>ROUND(I394*H394,2)</f>
        <v>0</v>
      </c>
      <c r="BL394" s="19" t="s">
        <v>128</v>
      </c>
      <c r="BM394" s="217" t="s">
        <v>560</v>
      </c>
    </row>
    <row r="395" s="2" customFormat="1">
      <c r="A395" s="40"/>
      <c r="B395" s="41"/>
      <c r="C395" s="42"/>
      <c r="D395" s="219" t="s">
        <v>130</v>
      </c>
      <c r="E395" s="42"/>
      <c r="F395" s="220" t="s">
        <v>561</v>
      </c>
      <c r="G395" s="42"/>
      <c r="H395" s="42"/>
      <c r="I395" s="221"/>
      <c r="J395" s="42"/>
      <c r="K395" s="42"/>
      <c r="L395" s="46"/>
      <c r="M395" s="222"/>
      <c r="N395" s="223"/>
      <c r="O395" s="86"/>
      <c r="P395" s="86"/>
      <c r="Q395" s="86"/>
      <c r="R395" s="86"/>
      <c r="S395" s="86"/>
      <c r="T395" s="87"/>
      <c r="U395" s="40"/>
      <c r="V395" s="40"/>
      <c r="W395" s="40"/>
      <c r="X395" s="40"/>
      <c r="Y395" s="40"/>
      <c r="Z395" s="40"/>
      <c r="AA395" s="40"/>
      <c r="AB395" s="40"/>
      <c r="AC395" s="40"/>
      <c r="AD395" s="40"/>
      <c r="AE395" s="40"/>
      <c r="AT395" s="19" t="s">
        <v>130</v>
      </c>
      <c r="AU395" s="19" t="s">
        <v>83</v>
      </c>
    </row>
    <row r="396" s="2" customFormat="1">
      <c r="A396" s="40"/>
      <c r="B396" s="41"/>
      <c r="C396" s="42"/>
      <c r="D396" s="224" t="s">
        <v>132</v>
      </c>
      <c r="E396" s="42"/>
      <c r="F396" s="225" t="s">
        <v>562</v>
      </c>
      <c r="G396" s="42"/>
      <c r="H396" s="42"/>
      <c r="I396" s="221"/>
      <c r="J396" s="42"/>
      <c r="K396" s="42"/>
      <c r="L396" s="46"/>
      <c r="M396" s="222"/>
      <c r="N396" s="223"/>
      <c r="O396" s="86"/>
      <c r="P396" s="86"/>
      <c r="Q396" s="86"/>
      <c r="R396" s="86"/>
      <c r="S396" s="86"/>
      <c r="T396" s="87"/>
      <c r="U396" s="40"/>
      <c r="V396" s="40"/>
      <c r="W396" s="40"/>
      <c r="X396" s="40"/>
      <c r="Y396" s="40"/>
      <c r="Z396" s="40"/>
      <c r="AA396" s="40"/>
      <c r="AB396" s="40"/>
      <c r="AC396" s="40"/>
      <c r="AD396" s="40"/>
      <c r="AE396" s="40"/>
      <c r="AT396" s="19" t="s">
        <v>132</v>
      </c>
      <c r="AU396" s="19" t="s">
        <v>83</v>
      </c>
    </row>
    <row r="397" s="13" customFormat="1">
      <c r="A397" s="13"/>
      <c r="B397" s="226"/>
      <c r="C397" s="227"/>
      <c r="D397" s="219" t="s">
        <v>134</v>
      </c>
      <c r="E397" s="228" t="s">
        <v>28</v>
      </c>
      <c r="F397" s="229" t="s">
        <v>563</v>
      </c>
      <c r="G397" s="227"/>
      <c r="H397" s="230">
        <v>38.719999999999999</v>
      </c>
      <c r="I397" s="231"/>
      <c r="J397" s="227"/>
      <c r="K397" s="227"/>
      <c r="L397" s="232"/>
      <c r="M397" s="233"/>
      <c r="N397" s="234"/>
      <c r="O397" s="234"/>
      <c r="P397" s="234"/>
      <c r="Q397" s="234"/>
      <c r="R397" s="234"/>
      <c r="S397" s="234"/>
      <c r="T397" s="235"/>
      <c r="U397" s="13"/>
      <c r="V397" s="13"/>
      <c r="W397" s="13"/>
      <c r="X397" s="13"/>
      <c r="Y397" s="13"/>
      <c r="Z397" s="13"/>
      <c r="AA397" s="13"/>
      <c r="AB397" s="13"/>
      <c r="AC397" s="13"/>
      <c r="AD397" s="13"/>
      <c r="AE397" s="13"/>
      <c r="AT397" s="236" t="s">
        <v>134</v>
      </c>
      <c r="AU397" s="236" t="s">
        <v>83</v>
      </c>
      <c r="AV397" s="13" t="s">
        <v>83</v>
      </c>
      <c r="AW397" s="13" t="s">
        <v>35</v>
      </c>
      <c r="AX397" s="13" t="s">
        <v>81</v>
      </c>
      <c r="AY397" s="236" t="s">
        <v>121</v>
      </c>
    </row>
    <row r="398" s="2" customFormat="1" ht="33" customHeight="1">
      <c r="A398" s="40"/>
      <c r="B398" s="41"/>
      <c r="C398" s="206" t="s">
        <v>564</v>
      </c>
      <c r="D398" s="206" t="s">
        <v>123</v>
      </c>
      <c r="E398" s="207" t="s">
        <v>565</v>
      </c>
      <c r="F398" s="208" t="s">
        <v>566</v>
      </c>
      <c r="G398" s="209" t="s">
        <v>500</v>
      </c>
      <c r="H398" s="210">
        <v>45.759999999999998</v>
      </c>
      <c r="I398" s="211"/>
      <c r="J398" s="212">
        <f>ROUND(I398*H398,2)</f>
        <v>0</v>
      </c>
      <c r="K398" s="208" t="s">
        <v>127</v>
      </c>
      <c r="L398" s="46"/>
      <c r="M398" s="213" t="s">
        <v>28</v>
      </c>
      <c r="N398" s="214" t="s">
        <v>44</v>
      </c>
      <c r="O398" s="86"/>
      <c r="P398" s="215">
        <f>O398*H398</f>
        <v>0</v>
      </c>
      <c r="Q398" s="215">
        <v>0.16850000000000001</v>
      </c>
      <c r="R398" s="215">
        <f>Q398*H398</f>
        <v>7.7105600000000001</v>
      </c>
      <c r="S398" s="215">
        <v>0</v>
      </c>
      <c r="T398" s="216">
        <f>S398*H398</f>
        <v>0</v>
      </c>
      <c r="U398" s="40"/>
      <c r="V398" s="40"/>
      <c r="W398" s="40"/>
      <c r="X398" s="40"/>
      <c r="Y398" s="40"/>
      <c r="Z398" s="40"/>
      <c r="AA398" s="40"/>
      <c r="AB398" s="40"/>
      <c r="AC398" s="40"/>
      <c r="AD398" s="40"/>
      <c r="AE398" s="40"/>
      <c r="AR398" s="217" t="s">
        <v>128</v>
      </c>
      <c r="AT398" s="217" t="s">
        <v>123</v>
      </c>
      <c r="AU398" s="217" t="s">
        <v>83</v>
      </c>
      <c r="AY398" s="19" t="s">
        <v>121</v>
      </c>
      <c r="BE398" s="218">
        <f>IF(N398="základní",J398,0)</f>
        <v>0</v>
      </c>
      <c r="BF398" s="218">
        <f>IF(N398="snížená",J398,0)</f>
        <v>0</v>
      </c>
      <c r="BG398" s="218">
        <f>IF(N398="zákl. přenesená",J398,0)</f>
        <v>0</v>
      </c>
      <c r="BH398" s="218">
        <f>IF(N398="sníž. přenesená",J398,0)</f>
        <v>0</v>
      </c>
      <c r="BI398" s="218">
        <f>IF(N398="nulová",J398,0)</f>
        <v>0</v>
      </c>
      <c r="BJ398" s="19" t="s">
        <v>81</v>
      </c>
      <c r="BK398" s="218">
        <f>ROUND(I398*H398,2)</f>
        <v>0</v>
      </c>
      <c r="BL398" s="19" t="s">
        <v>128</v>
      </c>
      <c r="BM398" s="217" t="s">
        <v>567</v>
      </c>
    </row>
    <row r="399" s="2" customFormat="1">
      <c r="A399" s="40"/>
      <c r="B399" s="41"/>
      <c r="C399" s="42"/>
      <c r="D399" s="219" t="s">
        <v>130</v>
      </c>
      <c r="E399" s="42"/>
      <c r="F399" s="220" t="s">
        <v>568</v>
      </c>
      <c r="G399" s="42"/>
      <c r="H399" s="42"/>
      <c r="I399" s="221"/>
      <c r="J399" s="42"/>
      <c r="K399" s="42"/>
      <c r="L399" s="46"/>
      <c r="M399" s="222"/>
      <c r="N399" s="223"/>
      <c r="O399" s="86"/>
      <c r="P399" s="86"/>
      <c r="Q399" s="86"/>
      <c r="R399" s="86"/>
      <c r="S399" s="86"/>
      <c r="T399" s="87"/>
      <c r="U399" s="40"/>
      <c r="V399" s="40"/>
      <c r="W399" s="40"/>
      <c r="X399" s="40"/>
      <c r="Y399" s="40"/>
      <c r="Z399" s="40"/>
      <c r="AA399" s="40"/>
      <c r="AB399" s="40"/>
      <c r="AC399" s="40"/>
      <c r="AD399" s="40"/>
      <c r="AE399" s="40"/>
      <c r="AT399" s="19" t="s">
        <v>130</v>
      </c>
      <c r="AU399" s="19" t="s">
        <v>83</v>
      </c>
    </row>
    <row r="400" s="2" customFormat="1">
      <c r="A400" s="40"/>
      <c r="B400" s="41"/>
      <c r="C400" s="42"/>
      <c r="D400" s="224" t="s">
        <v>132</v>
      </c>
      <c r="E400" s="42"/>
      <c r="F400" s="225" t="s">
        <v>569</v>
      </c>
      <c r="G400" s="42"/>
      <c r="H400" s="42"/>
      <c r="I400" s="221"/>
      <c r="J400" s="42"/>
      <c r="K400" s="42"/>
      <c r="L400" s="46"/>
      <c r="M400" s="222"/>
      <c r="N400" s="223"/>
      <c r="O400" s="86"/>
      <c r="P400" s="86"/>
      <c r="Q400" s="86"/>
      <c r="R400" s="86"/>
      <c r="S400" s="86"/>
      <c r="T400" s="87"/>
      <c r="U400" s="40"/>
      <c r="V400" s="40"/>
      <c r="W400" s="40"/>
      <c r="X400" s="40"/>
      <c r="Y400" s="40"/>
      <c r="Z400" s="40"/>
      <c r="AA400" s="40"/>
      <c r="AB400" s="40"/>
      <c r="AC400" s="40"/>
      <c r="AD400" s="40"/>
      <c r="AE400" s="40"/>
      <c r="AT400" s="19" t="s">
        <v>132</v>
      </c>
      <c r="AU400" s="19" t="s">
        <v>83</v>
      </c>
    </row>
    <row r="401" s="13" customFormat="1">
      <c r="A401" s="13"/>
      <c r="B401" s="226"/>
      <c r="C401" s="227"/>
      <c r="D401" s="219" t="s">
        <v>134</v>
      </c>
      <c r="E401" s="228" t="s">
        <v>28</v>
      </c>
      <c r="F401" s="229" t="s">
        <v>570</v>
      </c>
      <c r="G401" s="227"/>
      <c r="H401" s="230">
        <v>32.729999999999997</v>
      </c>
      <c r="I401" s="231"/>
      <c r="J401" s="227"/>
      <c r="K401" s="227"/>
      <c r="L401" s="232"/>
      <c r="M401" s="233"/>
      <c r="N401" s="234"/>
      <c r="O401" s="234"/>
      <c r="P401" s="234"/>
      <c r="Q401" s="234"/>
      <c r="R401" s="234"/>
      <c r="S401" s="234"/>
      <c r="T401" s="235"/>
      <c r="U401" s="13"/>
      <c r="V401" s="13"/>
      <c r="W401" s="13"/>
      <c r="X401" s="13"/>
      <c r="Y401" s="13"/>
      <c r="Z401" s="13"/>
      <c r="AA401" s="13"/>
      <c r="AB401" s="13"/>
      <c r="AC401" s="13"/>
      <c r="AD401" s="13"/>
      <c r="AE401" s="13"/>
      <c r="AT401" s="236" t="s">
        <v>134</v>
      </c>
      <c r="AU401" s="236" t="s">
        <v>83</v>
      </c>
      <c r="AV401" s="13" t="s">
        <v>83</v>
      </c>
      <c r="AW401" s="13" t="s">
        <v>35</v>
      </c>
      <c r="AX401" s="13" t="s">
        <v>73</v>
      </c>
      <c r="AY401" s="236" t="s">
        <v>121</v>
      </c>
    </row>
    <row r="402" s="13" customFormat="1">
      <c r="A402" s="13"/>
      <c r="B402" s="226"/>
      <c r="C402" s="227"/>
      <c r="D402" s="219" t="s">
        <v>134</v>
      </c>
      <c r="E402" s="228" t="s">
        <v>28</v>
      </c>
      <c r="F402" s="229" t="s">
        <v>571</v>
      </c>
      <c r="G402" s="227"/>
      <c r="H402" s="230">
        <v>4</v>
      </c>
      <c r="I402" s="231"/>
      <c r="J402" s="227"/>
      <c r="K402" s="227"/>
      <c r="L402" s="232"/>
      <c r="M402" s="233"/>
      <c r="N402" s="234"/>
      <c r="O402" s="234"/>
      <c r="P402" s="234"/>
      <c r="Q402" s="234"/>
      <c r="R402" s="234"/>
      <c r="S402" s="234"/>
      <c r="T402" s="235"/>
      <c r="U402" s="13"/>
      <c r="V402" s="13"/>
      <c r="W402" s="13"/>
      <c r="X402" s="13"/>
      <c r="Y402" s="13"/>
      <c r="Z402" s="13"/>
      <c r="AA402" s="13"/>
      <c r="AB402" s="13"/>
      <c r="AC402" s="13"/>
      <c r="AD402" s="13"/>
      <c r="AE402" s="13"/>
      <c r="AT402" s="236" t="s">
        <v>134</v>
      </c>
      <c r="AU402" s="236" t="s">
        <v>83</v>
      </c>
      <c r="AV402" s="13" t="s">
        <v>83</v>
      </c>
      <c r="AW402" s="13" t="s">
        <v>35</v>
      </c>
      <c r="AX402" s="13" t="s">
        <v>73</v>
      </c>
      <c r="AY402" s="236" t="s">
        <v>121</v>
      </c>
    </row>
    <row r="403" s="13" customFormat="1">
      <c r="A403" s="13"/>
      <c r="B403" s="226"/>
      <c r="C403" s="227"/>
      <c r="D403" s="219" t="s">
        <v>134</v>
      </c>
      <c r="E403" s="228" t="s">
        <v>28</v>
      </c>
      <c r="F403" s="229" t="s">
        <v>572</v>
      </c>
      <c r="G403" s="227"/>
      <c r="H403" s="230">
        <v>9.0299999999999994</v>
      </c>
      <c r="I403" s="231"/>
      <c r="J403" s="227"/>
      <c r="K403" s="227"/>
      <c r="L403" s="232"/>
      <c r="M403" s="233"/>
      <c r="N403" s="234"/>
      <c r="O403" s="234"/>
      <c r="P403" s="234"/>
      <c r="Q403" s="234"/>
      <c r="R403" s="234"/>
      <c r="S403" s="234"/>
      <c r="T403" s="235"/>
      <c r="U403" s="13"/>
      <c r="V403" s="13"/>
      <c r="W403" s="13"/>
      <c r="X403" s="13"/>
      <c r="Y403" s="13"/>
      <c r="Z403" s="13"/>
      <c r="AA403" s="13"/>
      <c r="AB403" s="13"/>
      <c r="AC403" s="13"/>
      <c r="AD403" s="13"/>
      <c r="AE403" s="13"/>
      <c r="AT403" s="236" t="s">
        <v>134</v>
      </c>
      <c r="AU403" s="236" t="s">
        <v>83</v>
      </c>
      <c r="AV403" s="13" t="s">
        <v>83</v>
      </c>
      <c r="AW403" s="13" t="s">
        <v>35</v>
      </c>
      <c r="AX403" s="13" t="s">
        <v>73</v>
      </c>
      <c r="AY403" s="236" t="s">
        <v>121</v>
      </c>
    </row>
    <row r="404" s="14" customFormat="1">
      <c r="A404" s="14"/>
      <c r="B404" s="237"/>
      <c r="C404" s="238"/>
      <c r="D404" s="219" t="s">
        <v>134</v>
      </c>
      <c r="E404" s="239" t="s">
        <v>28</v>
      </c>
      <c r="F404" s="240" t="s">
        <v>160</v>
      </c>
      <c r="G404" s="238"/>
      <c r="H404" s="241">
        <v>45.759999999999998</v>
      </c>
      <c r="I404" s="242"/>
      <c r="J404" s="238"/>
      <c r="K404" s="238"/>
      <c r="L404" s="243"/>
      <c r="M404" s="244"/>
      <c r="N404" s="245"/>
      <c r="O404" s="245"/>
      <c r="P404" s="245"/>
      <c r="Q404" s="245"/>
      <c r="R404" s="245"/>
      <c r="S404" s="245"/>
      <c r="T404" s="246"/>
      <c r="U404" s="14"/>
      <c r="V404" s="14"/>
      <c r="W404" s="14"/>
      <c r="X404" s="14"/>
      <c r="Y404" s="14"/>
      <c r="Z404" s="14"/>
      <c r="AA404" s="14"/>
      <c r="AB404" s="14"/>
      <c r="AC404" s="14"/>
      <c r="AD404" s="14"/>
      <c r="AE404" s="14"/>
      <c r="AT404" s="247" t="s">
        <v>134</v>
      </c>
      <c r="AU404" s="247" t="s">
        <v>83</v>
      </c>
      <c r="AV404" s="14" t="s">
        <v>128</v>
      </c>
      <c r="AW404" s="14" t="s">
        <v>35</v>
      </c>
      <c r="AX404" s="14" t="s">
        <v>81</v>
      </c>
      <c r="AY404" s="247" t="s">
        <v>121</v>
      </c>
    </row>
    <row r="405" s="2" customFormat="1" ht="16.5" customHeight="1">
      <c r="A405" s="40"/>
      <c r="B405" s="41"/>
      <c r="C405" s="249" t="s">
        <v>573</v>
      </c>
      <c r="D405" s="249" t="s">
        <v>267</v>
      </c>
      <c r="E405" s="250" t="s">
        <v>574</v>
      </c>
      <c r="F405" s="251" t="s">
        <v>575</v>
      </c>
      <c r="G405" s="252" t="s">
        <v>500</v>
      </c>
      <c r="H405" s="253">
        <v>33.384999999999998</v>
      </c>
      <c r="I405" s="254"/>
      <c r="J405" s="255">
        <f>ROUND(I405*H405,2)</f>
        <v>0</v>
      </c>
      <c r="K405" s="251" t="s">
        <v>127</v>
      </c>
      <c r="L405" s="256"/>
      <c r="M405" s="257" t="s">
        <v>28</v>
      </c>
      <c r="N405" s="258" t="s">
        <v>44</v>
      </c>
      <c r="O405" s="86"/>
      <c r="P405" s="215">
        <f>O405*H405</f>
        <v>0</v>
      </c>
      <c r="Q405" s="215">
        <v>0.080000000000000002</v>
      </c>
      <c r="R405" s="215">
        <f>Q405*H405</f>
        <v>2.6707999999999998</v>
      </c>
      <c r="S405" s="215">
        <v>0</v>
      </c>
      <c r="T405" s="216">
        <f>S405*H405</f>
        <v>0</v>
      </c>
      <c r="U405" s="40"/>
      <c r="V405" s="40"/>
      <c r="W405" s="40"/>
      <c r="X405" s="40"/>
      <c r="Y405" s="40"/>
      <c r="Z405" s="40"/>
      <c r="AA405" s="40"/>
      <c r="AB405" s="40"/>
      <c r="AC405" s="40"/>
      <c r="AD405" s="40"/>
      <c r="AE405" s="40"/>
      <c r="AR405" s="217" t="s">
        <v>179</v>
      </c>
      <c r="AT405" s="217" t="s">
        <v>267</v>
      </c>
      <c r="AU405" s="217" t="s">
        <v>83</v>
      </c>
      <c r="AY405" s="19" t="s">
        <v>121</v>
      </c>
      <c r="BE405" s="218">
        <f>IF(N405="základní",J405,0)</f>
        <v>0</v>
      </c>
      <c r="BF405" s="218">
        <f>IF(N405="snížená",J405,0)</f>
        <v>0</v>
      </c>
      <c r="BG405" s="218">
        <f>IF(N405="zákl. přenesená",J405,0)</f>
        <v>0</v>
      </c>
      <c r="BH405" s="218">
        <f>IF(N405="sníž. přenesená",J405,0)</f>
        <v>0</v>
      </c>
      <c r="BI405" s="218">
        <f>IF(N405="nulová",J405,0)</f>
        <v>0</v>
      </c>
      <c r="BJ405" s="19" t="s">
        <v>81</v>
      </c>
      <c r="BK405" s="218">
        <f>ROUND(I405*H405,2)</f>
        <v>0</v>
      </c>
      <c r="BL405" s="19" t="s">
        <v>128</v>
      </c>
      <c r="BM405" s="217" t="s">
        <v>576</v>
      </c>
    </row>
    <row r="406" s="2" customFormat="1">
      <c r="A406" s="40"/>
      <c r="B406" s="41"/>
      <c r="C406" s="42"/>
      <c r="D406" s="219" t="s">
        <v>130</v>
      </c>
      <c r="E406" s="42"/>
      <c r="F406" s="220" t="s">
        <v>575</v>
      </c>
      <c r="G406" s="42"/>
      <c r="H406" s="42"/>
      <c r="I406" s="221"/>
      <c r="J406" s="42"/>
      <c r="K406" s="42"/>
      <c r="L406" s="46"/>
      <c r="M406" s="222"/>
      <c r="N406" s="223"/>
      <c r="O406" s="86"/>
      <c r="P406" s="86"/>
      <c r="Q406" s="86"/>
      <c r="R406" s="86"/>
      <c r="S406" s="86"/>
      <c r="T406" s="87"/>
      <c r="U406" s="40"/>
      <c r="V406" s="40"/>
      <c r="W406" s="40"/>
      <c r="X406" s="40"/>
      <c r="Y406" s="40"/>
      <c r="Z406" s="40"/>
      <c r="AA406" s="40"/>
      <c r="AB406" s="40"/>
      <c r="AC406" s="40"/>
      <c r="AD406" s="40"/>
      <c r="AE406" s="40"/>
      <c r="AT406" s="19" t="s">
        <v>130</v>
      </c>
      <c r="AU406" s="19" t="s">
        <v>83</v>
      </c>
    </row>
    <row r="407" s="13" customFormat="1">
      <c r="A407" s="13"/>
      <c r="B407" s="226"/>
      <c r="C407" s="227"/>
      <c r="D407" s="219" t="s">
        <v>134</v>
      </c>
      <c r="E407" s="228" t="s">
        <v>28</v>
      </c>
      <c r="F407" s="229" t="s">
        <v>570</v>
      </c>
      <c r="G407" s="227"/>
      <c r="H407" s="230">
        <v>32.729999999999997</v>
      </c>
      <c r="I407" s="231"/>
      <c r="J407" s="227"/>
      <c r="K407" s="227"/>
      <c r="L407" s="232"/>
      <c r="M407" s="233"/>
      <c r="N407" s="234"/>
      <c r="O407" s="234"/>
      <c r="P407" s="234"/>
      <c r="Q407" s="234"/>
      <c r="R407" s="234"/>
      <c r="S407" s="234"/>
      <c r="T407" s="235"/>
      <c r="U407" s="13"/>
      <c r="V407" s="13"/>
      <c r="W407" s="13"/>
      <c r="X407" s="13"/>
      <c r="Y407" s="13"/>
      <c r="Z407" s="13"/>
      <c r="AA407" s="13"/>
      <c r="AB407" s="13"/>
      <c r="AC407" s="13"/>
      <c r="AD407" s="13"/>
      <c r="AE407" s="13"/>
      <c r="AT407" s="236" t="s">
        <v>134</v>
      </c>
      <c r="AU407" s="236" t="s">
        <v>83</v>
      </c>
      <c r="AV407" s="13" t="s">
        <v>83</v>
      </c>
      <c r="AW407" s="13" t="s">
        <v>35</v>
      </c>
      <c r="AX407" s="13" t="s">
        <v>73</v>
      </c>
      <c r="AY407" s="236" t="s">
        <v>121</v>
      </c>
    </row>
    <row r="408" s="14" customFormat="1">
      <c r="A408" s="14"/>
      <c r="B408" s="237"/>
      <c r="C408" s="238"/>
      <c r="D408" s="219" t="s">
        <v>134</v>
      </c>
      <c r="E408" s="239" t="s">
        <v>28</v>
      </c>
      <c r="F408" s="240" t="s">
        <v>160</v>
      </c>
      <c r="G408" s="238"/>
      <c r="H408" s="241">
        <v>32.729999999999997</v>
      </c>
      <c r="I408" s="242"/>
      <c r="J408" s="238"/>
      <c r="K408" s="238"/>
      <c r="L408" s="243"/>
      <c r="M408" s="244"/>
      <c r="N408" s="245"/>
      <c r="O408" s="245"/>
      <c r="P408" s="245"/>
      <c r="Q408" s="245"/>
      <c r="R408" s="245"/>
      <c r="S408" s="245"/>
      <c r="T408" s="246"/>
      <c r="U408" s="14"/>
      <c r="V408" s="14"/>
      <c r="W408" s="14"/>
      <c r="X408" s="14"/>
      <c r="Y408" s="14"/>
      <c r="Z408" s="14"/>
      <c r="AA408" s="14"/>
      <c r="AB408" s="14"/>
      <c r="AC408" s="14"/>
      <c r="AD408" s="14"/>
      <c r="AE408" s="14"/>
      <c r="AT408" s="247" t="s">
        <v>134</v>
      </c>
      <c r="AU408" s="247" t="s">
        <v>83</v>
      </c>
      <c r="AV408" s="14" t="s">
        <v>128</v>
      </c>
      <c r="AW408" s="14" t="s">
        <v>35</v>
      </c>
      <c r="AX408" s="14" t="s">
        <v>81</v>
      </c>
      <c r="AY408" s="247" t="s">
        <v>121</v>
      </c>
    </row>
    <row r="409" s="13" customFormat="1">
      <c r="A409" s="13"/>
      <c r="B409" s="226"/>
      <c r="C409" s="227"/>
      <c r="D409" s="219" t="s">
        <v>134</v>
      </c>
      <c r="E409" s="227"/>
      <c r="F409" s="229" t="s">
        <v>577</v>
      </c>
      <c r="G409" s="227"/>
      <c r="H409" s="230">
        <v>33.384999999999998</v>
      </c>
      <c r="I409" s="231"/>
      <c r="J409" s="227"/>
      <c r="K409" s="227"/>
      <c r="L409" s="232"/>
      <c r="M409" s="233"/>
      <c r="N409" s="234"/>
      <c r="O409" s="234"/>
      <c r="P409" s="234"/>
      <c r="Q409" s="234"/>
      <c r="R409" s="234"/>
      <c r="S409" s="234"/>
      <c r="T409" s="235"/>
      <c r="U409" s="13"/>
      <c r="V409" s="13"/>
      <c r="W409" s="13"/>
      <c r="X409" s="13"/>
      <c r="Y409" s="13"/>
      <c r="Z409" s="13"/>
      <c r="AA409" s="13"/>
      <c r="AB409" s="13"/>
      <c r="AC409" s="13"/>
      <c r="AD409" s="13"/>
      <c r="AE409" s="13"/>
      <c r="AT409" s="236" t="s">
        <v>134</v>
      </c>
      <c r="AU409" s="236" t="s">
        <v>83</v>
      </c>
      <c r="AV409" s="13" t="s">
        <v>83</v>
      </c>
      <c r="AW409" s="13" t="s">
        <v>4</v>
      </c>
      <c r="AX409" s="13" t="s">
        <v>81</v>
      </c>
      <c r="AY409" s="236" t="s">
        <v>121</v>
      </c>
    </row>
    <row r="410" s="2" customFormat="1" ht="24.15" customHeight="1">
      <c r="A410" s="40"/>
      <c r="B410" s="41"/>
      <c r="C410" s="249" t="s">
        <v>578</v>
      </c>
      <c r="D410" s="249" t="s">
        <v>267</v>
      </c>
      <c r="E410" s="250" t="s">
        <v>579</v>
      </c>
      <c r="F410" s="251" t="s">
        <v>580</v>
      </c>
      <c r="G410" s="252" t="s">
        <v>500</v>
      </c>
      <c r="H410" s="253">
        <v>9.2110000000000003</v>
      </c>
      <c r="I410" s="254"/>
      <c r="J410" s="255">
        <f>ROUND(I410*H410,2)</f>
        <v>0</v>
      </c>
      <c r="K410" s="251" t="s">
        <v>127</v>
      </c>
      <c r="L410" s="256"/>
      <c r="M410" s="257" t="s">
        <v>28</v>
      </c>
      <c r="N410" s="258" t="s">
        <v>44</v>
      </c>
      <c r="O410" s="86"/>
      <c r="P410" s="215">
        <f>O410*H410</f>
        <v>0</v>
      </c>
      <c r="Q410" s="215">
        <v>0.048300000000000003</v>
      </c>
      <c r="R410" s="215">
        <f>Q410*H410</f>
        <v>0.44489130000000005</v>
      </c>
      <c r="S410" s="215">
        <v>0</v>
      </c>
      <c r="T410" s="216">
        <f>S410*H410</f>
        <v>0</v>
      </c>
      <c r="U410" s="40"/>
      <c r="V410" s="40"/>
      <c r="W410" s="40"/>
      <c r="X410" s="40"/>
      <c r="Y410" s="40"/>
      <c r="Z410" s="40"/>
      <c r="AA410" s="40"/>
      <c r="AB410" s="40"/>
      <c r="AC410" s="40"/>
      <c r="AD410" s="40"/>
      <c r="AE410" s="40"/>
      <c r="AR410" s="217" t="s">
        <v>179</v>
      </c>
      <c r="AT410" s="217" t="s">
        <v>267</v>
      </c>
      <c r="AU410" s="217" t="s">
        <v>83</v>
      </c>
      <c r="AY410" s="19" t="s">
        <v>121</v>
      </c>
      <c r="BE410" s="218">
        <f>IF(N410="základní",J410,0)</f>
        <v>0</v>
      </c>
      <c r="BF410" s="218">
        <f>IF(N410="snížená",J410,0)</f>
        <v>0</v>
      </c>
      <c r="BG410" s="218">
        <f>IF(N410="zákl. přenesená",J410,0)</f>
        <v>0</v>
      </c>
      <c r="BH410" s="218">
        <f>IF(N410="sníž. přenesená",J410,0)</f>
        <v>0</v>
      </c>
      <c r="BI410" s="218">
        <f>IF(N410="nulová",J410,0)</f>
        <v>0</v>
      </c>
      <c r="BJ410" s="19" t="s">
        <v>81</v>
      </c>
      <c r="BK410" s="218">
        <f>ROUND(I410*H410,2)</f>
        <v>0</v>
      </c>
      <c r="BL410" s="19" t="s">
        <v>128</v>
      </c>
      <c r="BM410" s="217" t="s">
        <v>581</v>
      </c>
    </row>
    <row r="411" s="2" customFormat="1">
      <c r="A411" s="40"/>
      <c r="B411" s="41"/>
      <c r="C411" s="42"/>
      <c r="D411" s="219" t="s">
        <v>130</v>
      </c>
      <c r="E411" s="42"/>
      <c r="F411" s="220" t="s">
        <v>580</v>
      </c>
      <c r="G411" s="42"/>
      <c r="H411" s="42"/>
      <c r="I411" s="221"/>
      <c r="J411" s="42"/>
      <c r="K411" s="42"/>
      <c r="L411" s="46"/>
      <c r="M411" s="222"/>
      <c r="N411" s="223"/>
      <c r="O411" s="86"/>
      <c r="P411" s="86"/>
      <c r="Q411" s="86"/>
      <c r="R411" s="86"/>
      <c r="S411" s="86"/>
      <c r="T411" s="87"/>
      <c r="U411" s="40"/>
      <c r="V411" s="40"/>
      <c r="W411" s="40"/>
      <c r="X411" s="40"/>
      <c r="Y411" s="40"/>
      <c r="Z411" s="40"/>
      <c r="AA411" s="40"/>
      <c r="AB411" s="40"/>
      <c r="AC411" s="40"/>
      <c r="AD411" s="40"/>
      <c r="AE411" s="40"/>
      <c r="AT411" s="19" t="s">
        <v>130</v>
      </c>
      <c r="AU411" s="19" t="s">
        <v>83</v>
      </c>
    </row>
    <row r="412" s="13" customFormat="1">
      <c r="A412" s="13"/>
      <c r="B412" s="226"/>
      <c r="C412" s="227"/>
      <c r="D412" s="219" t="s">
        <v>134</v>
      </c>
      <c r="E412" s="228" t="s">
        <v>28</v>
      </c>
      <c r="F412" s="229" t="s">
        <v>572</v>
      </c>
      <c r="G412" s="227"/>
      <c r="H412" s="230">
        <v>9.0299999999999994</v>
      </c>
      <c r="I412" s="231"/>
      <c r="J412" s="227"/>
      <c r="K412" s="227"/>
      <c r="L412" s="232"/>
      <c r="M412" s="233"/>
      <c r="N412" s="234"/>
      <c r="O412" s="234"/>
      <c r="P412" s="234"/>
      <c r="Q412" s="234"/>
      <c r="R412" s="234"/>
      <c r="S412" s="234"/>
      <c r="T412" s="235"/>
      <c r="U412" s="13"/>
      <c r="V412" s="13"/>
      <c r="W412" s="13"/>
      <c r="X412" s="13"/>
      <c r="Y412" s="13"/>
      <c r="Z412" s="13"/>
      <c r="AA412" s="13"/>
      <c r="AB412" s="13"/>
      <c r="AC412" s="13"/>
      <c r="AD412" s="13"/>
      <c r="AE412" s="13"/>
      <c r="AT412" s="236" t="s">
        <v>134</v>
      </c>
      <c r="AU412" s="236" t="s">
        <v>83</v>
      </c>
      <c r="AV412" s="13" t="s">
        <v>83</v>
      </c>
      <c r="AW412" s="13" t="s">
        <v>35</v>
      </c>
      <c r="AX412" s="13" t="s">
        <v>73</v>
      </c>
      <c r="AY412" s="236" t="s">
        <v>121</v>
      </c>
    </row>
    <row r="413" s="14" customFormat="1">
      <c r="A413" s="14"/>
      <c r="B413" s="237"/>
      <c r="C413" s="238"/>
      <c r="D413" s="219" t="s">
        <v>134</v>
      </c>
      <c r="E413" s="239" t="s">
        <v>28</v>
      </c>
      <c r="F413" s="240" t="s">
        <v>160</v>
      </c>
      <c r="G413" s="238"/>
      <c r="H413" s="241">
        <v>9.0299999999999994</v>
      </c>
      <c r="I413" s="242"/>
      <c r="J413" s="238"/>
      <c r="K413" s="238"/>
      <c r="L413" s="243"/>
      <c r="M413" s="244"/>
      <c r="N413" s="245"/>
      <c r="O413" s="245"/>
      <c r="P413" s="245"/>
      <c r="Q413" s="245"/>
      <c r="R413" s="245"/>
      <c r="S413" s="245"/>
      <c r="T413" s="246"/>
      <c r="U413" s="14"/>
      <c r="V413" s="14"/>
      <c r="W413" s="14"/>
      <c r="X413" s="14"/>
      <c r="Y413" s="14"/>
      <c r="Z413" s="14"/>
      <c r="AA413" s="14"/>
      <c r="AB413" s="14"/>
      <c r="AC413" s="14"/>
      <c r="AD413" s="14"/>
      <c r="AE413" s="14"/>
      <c r="AT413" s="247" t="s">
        <v>134</v>
      </c>
      <c r="AU413" s="247" t="s">
        <v>83</v>
      </c>
      <c r="AV413" s="14" t="s">
        <v>128</v>
      </c>
      <c r="AW413" s="14" t="s">
        <v>35</v>
      </c>
      <c r="AX413" s="14" t="s">
        <v>81</v>
      </c>
      <c r="AY413" s="247" t="s">
        <v>121</v>
      </c>
    </row>
    <row r="414" s="13" customFormat="1">
      <c r="A414" s="13"/>
      <c r="B414" s="226"/>
      <c r="C414" s="227"/>
      <c r="D414" s="219" t="s">
        <v>134</v>
      </c>
      <c r="E414" s="227"/>
      <c r="F414" s="229" t="s">
        <v>582</v>
      </c>
      <c r="G414" s="227"/>
      <c r="H414" s="230">
        <v>9.2110000000000003</v>
      </c>
      <c r="I414" s="231"/>
      <c r="J414" s="227"/>
      <c r="K414" s="227"/>
      <c r="L414" s="232"/>
      <c r="M414" s="233"/>
      <c r="N414" s="234"/>
      <c r="O414" s="234"/>
      <c r="P414" s="234"/>
      <c r="Q414" s="234"/>
      <c r="R414" s="234"/>
      <c r="S414" s="234"/>
      <c r="T414" s="235"/>
      <c r="U414" s="13"/>
      <c r="V414" s="13"/>
      <c r="W414" s="13"/>
      <c r="X414" s="13"/>
      <c r="Y414" s="13"/>
      <c r="Z414" s="13"/>
      <c r="AA414" s="13"/>
      <c r="AB414" s="13"/>
      <c r="AC414" s="13"/>
      <c r="AD414" s="13"/>
      <c r="AE414" s="13"/>
      <c r="AT414" s="236" t="s">
        <v>134</v>
      </c>
      <c r="AU414" s="236" t="s">
        <v>83</v>
      </c>
      <c r="AV414" s="13" t="s">
        <v>83</v>
      </c>
      <c r="AW414" s="13" t="s">
        <v>4</v>
      </c>
      <c r="AX414" s="13" t="s">
        <v>81</v>
      </c>
      <c r="AY414" s="236" t="s">
        <v>121</v>
      </c>
    </row>
    <row r="415" s="2" customFormat="1" ht="24.15" customHeight="1">
      <c r="A415" s="40"/>
      <c r="B415" s="41"/>
      <c r="C415" s="249" t="s">
        <v>583</v>
      </c>
      <c r="D415" s="249" t="s">
        <v>267</v>
      </c>
      <c r="E415" s="250" t="s">
        <v>584</v>
      </c>
      <c r="F415" s="251" t="s">
        <v>585</v>
      </c>
      <c r="G415" s="252" t="s">
        <v>500</v>
      </c>
      <c r="H415" s="253">
        <v>4</v>
      </c>
      <c r="I415" s="254"/>
      <c r="J415" s="255">
        <f>ROUND(I415*H415,2)</f>
        <v>0</v>
      </c>
      <c r="K415" s="251" t="s">
        <v>127</v>
      </c>
      <c r="L415" s="256"/>
      <c r="M415" s="257" t="s">
        <v>28</v>
      </c>
      <c r="N415" s="258" t="s">
        <v>44</v>
      </c>
      <c r="O415" s="86"/>
      <c r="P415" s="215">
        <f>O415*H415</f>
        <v>0</v>
      </c>
      <c r="Q415" s="215">
        <v>0.065670000000000006</v>
      </c>
      <c r="R415" s="215">
        <f>Q415*H415</f>
        <v>0.26268000000000002</v>
      </c>
      <c r="S415" s="215">
        <v>0</v>
      </c>
      <c r="T415" s="216">
        <f>S415*H415</f>
        <v>0</v>
      </c>
      <c r="U415" s="40"/>
      <c r="V415" s="40"/>
      <c r="W415" s="40"/>
      <c r="X415" s="40"/>
      <c r="Y415" s="40"/>
      <c r="Z415" s="40"/>
      <c r="AA415" s="40"/>
      <c r="AB415" s="40"/>
      <c r="AC415" s="40"/>
      <c r="AD415" s="40"/>
      <c r="AE415" s="40"/>
      <c r="AR415" s="217" t="s">
        <v>179</v>
      </c>
      <c r="AT415" s="217" t="s">
        <v>267</v>
      </c>
      <c r="AU415" s="217" t="s">
        <v>83</v>
      </c>
      <c r="AY415" s="19" t="s">
        <v>121</v>
      </c>
      <c r="BE415" s="218">
        <f>IF(N415="základní",J415,0)</f>
        <v>0</v>
      </c>
      <c r="BF415" s="218">
        <f>IF(N415="snížená",J415,0)</f>
        <v>0</v>
      </c>
      <c r="BG415" s="218">
        <f>IF(N415="zákl. přenesená",J415,0)</f>
        <v>0</v>
      </c>
      <c r="BH415" s="218">
        <f>IF(N415="sníž. přenesená",J415,0)</f>
        <v>0</v>
      </c>
      <c r="BI415" s="218">
        <f>IF(N415="nulová",J415,0)</f>
        <v>0</v>
      </c>
      <c r="BJ415" s="19" t="s">
        <v>81</v>
      </c>
      <c r="BK415" s="218">
        <f>ROUND(I415*H415,2)</f>
        <v>0</v>
      </c>
      <c r="BL415" s="19" t="s">
        <v>128</v>
      </c>
      <c r="BM415" s="217" t="s">
        <v>586</v>
      </c>
    </row>
    <row r="416" s="2" customFormat="1">
      <c r="A416" s="40"/>
      <c r="B416" s="41"/>
      <c r="C416" s="42"/>
      <c r="D416" s="219" t="s">
        <v>130</v>
      </c>
      <c r="E416" s="42"/>
      <c r="F416" s="220" t="s">
        <v>585</v>
      </c>
      <c r="G416" s="42"/>
      <c r="H416" s="42"/>
      <c r="I416" s="221"/>
      <c r="J416" s="42"/>
      <c r="K416" s="42"/>
      <c r="L416" s="46"/>
      <c r="M416" s="222"/>
      <c r="N416" s="223"/>
      <c r="O416" s="86"/>
      <c r="P416" s="86"/>
      <c r="Q416" s="86"/>
      <c r="R416" s="86"/>
      <c r="S416" s="86"/>
      <c r="T416" s="87"/>
      <c r="U416" s="40"/>
      <c r="V416" s="40"/>
      <c r="W416" s="40"/>
      <c r="X416" s="40"/>
      <c r="Y416" s="40"/>
      <c r="Z416" s="40"/>
      <c r="AA416" s="40"/>
      <c r="AB416" s="40"/>
      <c r="AC416" s="40"/>
      <c r="AD416" s="40"/>
      <c r="AE416" s="40"/>
      <c r="AT416" s="19" t="s">
        <v>130</v>
      </c>
      <c r="AU416" s="19" t="s">
        <v>83</v>
      </c>
    </row>
    <row r="417" s="13" customFormat="1">
      <c r="A417" s="13"/>
      <c r="B417" s="226"/>
      <c r="C417" s="227"/>
      <c r="D417" s="219" t="s">
        <v>134</v>
      </c>
      <c r="E417" s="228" t="s">
        <v>28</v>
      </c>
      <c r="F417" s="229" t="s">
        <v>587</v>
      </c>
      <c r="G417" s="227"/>
      <c r="H417" s="230">
        <v>2</v>
      </c>
      <c r="I417" s="231"/>
      <c r="J417" s="227"/>
      <c r="K417" s="227"/>
      <c r="L417" s="232"/>
      <c r="M417" s="233"/>
      <c r="N417" s="234"/>
      <c r="O417" s="234"/>
      <c r="P417" s="234"/>
      <c r="Q417" s="234"/>
      <c r="R417" s="234"/>
      <c r="S417" s="234"/>
      <c r="T417" s="235"/>
      <c r="U417" s="13"/>
      <c r="V417" s="13"/>
      <c r="W417" s="13"/>
      <c r="X417" s="13"/>
      <c r="Y417" s="13"/>
      <c r="Z417" s="13"/>
      <c r="AA417" s="13"/>
      <c r="AB417" s="13"/>
      <c r="AC417" s="13"/>
      <c r="AD417" s="13"/>
      <c r="AE417" s="13"/>
      <c r="AT417" s="236" t="s">
        <v>134</v>
      </c>
      <c r="AU417" s="236" t="s">
        <v>83</v>
      </c>
      <c r="AV417" s="13" t="s">
        <v>83</v>
      </c>
      <c r="AW417" s="13" t="s">
        <v>35</v>
      </c>
      <c r="AX417" s="13" t="s">
        <v>73</v>
      </c>
      <c r="AY417" s="236" t="s">
        <v>121</v>
      </c>
    </row>
    <row r="418" s="13" customFormat="1">
      <c r="A418" s="13"/>
      <c r="B418" s="226"/>
      <c r="C418" s="227"/>
      <c r="D418" s="219" t="s">
        <v>134</v>
      </c>
      <c r="E418" s="228" t="s">
        <v>28</v>
      </c>
      <c r="F418" s="229" t="s">
        <v>588</v>
      </c>
      <c r="G418" s="227"/>
      <c r="H418" s="230">
        <v>2</v>
      </c>
      <c r="I418" s="231"/>
      <c r="J418" s="227"/>
      <c r="K418" s="227"/>
      <c r="L418" s="232"/>
      <c r="M418" s="233"/>
      <c r="N418" s="234"/>
      <c r="O418" s="234"/>
      <c r="P418" s="234"/>
      <c r="Q418" s="234"/>
      <c r="R418" s="234"/>
      <c r="S418" s="234"/>
      <c r="T418" s="235"/>
      <c r="U418" s="13"/>
      <c r="V418" s="13"/>
      <c r="W418" s="13"/>
      <c r="X418" s="13"/>
      <c r="Y418" s="13"/>
      <c r="Z418" s="13"/>
      <c r="AA418" s="13"/>
      <c r="AB418" s="13"/>
      <c r="AC418" s="13"/>
      <c r="AD418" s="13"/>
      <c r="AE418" s="13"/>
      <c r="AT418" s="236" t="s">
        <v>134</v>
      </c>
      <c r="AU418" s="236" t="s">
        <v>83</v>
      </c>
      <c r="AV418" s="13" t="s">
        <v>83</v>
      </c>
      <c r="AW418" s="13" t="s">
        <v>35</v>
      </c>
      <c r="AX418" s="13" t="s">
        <v>73</v>
      </c>
      <c r="AY418" s="236" t="s">
        <v>121</v>
      </c>
    </row>
    <row r="419" s="14" customFormat="1">
      <c r="A419" s="14"/>
      <c r="B419" s="237"/>
      <c r="C419" s="238"/>
      <c r="D419" s="219" t="s">
        <v>134</v>
      </c>
      <c r="E419" s="239" t="s">
        <v>28</v>
      </c>
      <c r="F419" s="240" t="s">
        <v>160</v>
      </c>
      <c r="G419" s="238"/>
      <c r="H419" s="241">
        <v>4</v>
      </c>
      <c r="I419" s="242"/>
      <c r="J419" s="238"/>
      <c r="K419" s="238"/>
      <c r="L419" s="243"/>
      <c r="M419" s="244"/>
      <c r="N419" s="245"/>
      <c r="O419" s="245"/>
      <c r="P419" s="245"/>
      <c r="Q419" s="245"/>
      <c r="R419" s="245"/>
      <c r="S419" s="245"/>
      <c r="T419" s="246"/>
      <c r="U419" s="14"/>
      <c r="V419" s="14"/>
      <c r="W419" s="14"/>
      <c r="X419" s="14"/>
      <c r="Y419" s="14"/>
      <c r="Z419" s="14"/>
      <c r="AA419" s="14"/>
      <c r="AB419" s="14"/>
      <c r="AC419" s="14"/>
      <c r="AD419" s="14"/>
      <c r="AE419" s="14"/>
      <c r="AT419" s="247" t="s">
        <v>134</v>
      </c>
      <c r="AU419" s="247" t="s">
        <v>83</v>
      </c>
      <c r="AV419" s="14" t="s">
        <v>128</v>
      </c>
      <c r="AW419" s="14" t="s">
        <v>35</v>
      </c>
      <c r="AX419" s="14" t="s">
        <v>81</v>
      </c>
      <c r="AY419" s="247" t="s">
        <v>121</v>
      </c>
    </row>
    <row r="420" s="2" customFormat="1" ht="33" customHeight="1">
      <c r="A420" s="40"/>
      <c r="B420" s="41"/>
      <c r="C420" s="206" t="s">
        <v>589</v>
      </c>
      <c r="D420" s="206" t="s">
        <v>123</v>
      </c>
      <c r="E420" s="207" t="s">
        <v>590</v>
      </c>
      <c r="F420" s="208" t="s">
        <v>591</v>
      </c>
      <c r="G420" s="209" t="s">
        <v>500</v>
      </c>
      <c r="H420" s="210">
        <v>13.75</v>
      </c>
      <c r="I420" s="211"/>
      <c r="J420" s="212">
        <f>ROUND(I420*H420,2)</f>
        <v>0</v>
      </c>
      <c r="K420" s="208" t="s">
        <v>127</v>
      </c>
      <c r="L420" s="46"/>
      <c r="M420" s="213" t="s">
        <v>28</v>
      </c>
      <c r="N420" s="214" t="s">
        <v>44</v>
      </c>
      <c r="O420" s="86"/>
      <c r="P420" s="215">
        <f>O420*H420</f>
        <v>0</v>
      </c>
      <c r="Q420" s="215">
        <v>0.14041999999999999</v>
      </c>
      <c r="R420" s="215">
        <f>Q420*H420</f>
        <v>1.9307749999999999</v>
      </c>
      <c r="S420" s="215">
        <v>0</v>
      </c>
      <c r="T420" s="216">
        <f>S420*H420</f>
        <v>0</v>
      </c>
      <c r="U420" s="40"/>
      <c r="V420" s="40"/>
      <c r="W420" s="40"/>
      <c r="X420" s="40"/>
      <c r="Y420" s="40"/>
      <c r="Z420" s="40"/>
      <c r="AA420" s="40"/>
      <c r="AB420" s="40"/>
      <c r="AC420" s="40"/>
      <c r="AD420" s="40"/>
      <c r="AE420" s="40"/>
      <c r="AR420" s="217" t="s">
        <v>128</v>
      </c>
      <c r="AT420" s="217" t="s">
        <v>123</v>
      </c>
      <c r="AU420" s="217" t="s">
        <v>83</v>
      </c>
      <c r="AY420" s="19" t="s">
        <v>121</v>
      </c>
      <c r="BE420" s="218">
        <f>IF(N420="základní",J420,0)</f>
        <v>0</v>
      </c>
      <c r="BF420" s="218">
        <f>IF(N420="snížená",J420,0)</f>
        <v>0</v>
      </c>
      <c r="BG420" s="218">
        <f>IF(N420="zákl. přenesená",J420,0)</f>
        <v>0</v>
      </c>
      <c r="BH420" s="218">
        <f>IF(N420="sníž. přenesená",J420,0)</f>
        <v>0</v>
      </c>
      <c r="BI420" s="218">
        <f>IF(N420="nulová",J420,0)</f>
        <v>0</v>
      </c>
      <c r="BJ420" s="19" t="s">
        <v>81</v>
      </c>
      <c r="BK420" s="218">
        <f>ROUND(I420*H420,2)</f>
        <v>0</v>
      </c>
      <c r="BL420" s="19" t="s">
        <v>128</v>
      </c>
      <c r="BM420" s="217" t="s">
        <v>592</v>
      </c>
    </row>
    <row r="421" s="2" customFormat="1">
      <c r="A421" s="40"/>
      <c r="B421" s="41"/>
      <c r="C421" s="42"/>
      <c r="D421" s="219" t="s">
        <v>130</v>
      </c>
      <c r="E421" s="42"/>
      <c r="F421" s="220" t="s">
        <v>593</v>
      </c>
      <c r="G421" s="42"/>
      <c r="H421" s="42"/>
      <c r="I421" s="221"/>
      <c r="J421" s="42"/>
      <c r="K421" s="42"/>
      <c r="L421" s="46"/>
      <c r="M421" s="222"/>
      <c r="N421" s="223"/>
      <c r="O421" s="86"/>
      <c r="P421" s="86"/>
      <c r="Q421" s="86"/>
      <c r="R421" s="86"/>
      <c r="S421" s="86"/>
      <c r="T421" s="87"/>
      <c r="U421" s="40"/>
      <c r="V421" s="40"/>
      <c r="W421" s="40"/>
      <c r="X421" s="40"/>
      <c r="Y421" s="40"/>
      <c r="Z421" s="40"/>
      <c r="AA421" s="40"/>
      <c r="AB421" s="40"/>
      <c r="AC421" s="40"/>
      <c r="AD421" s="40"/>
      <c r="AE421" s="40"/>
      <c r="AT421" s="19" t="s">
        <v>130</v>
      </c>
      <c r="AU421" s="19" t="s">
        <v>83</v>
      </c>
    </row>
    <row r="422" s="2" customFormat="1">
      <c r="A422" s="40"/>
      <c r="B422" s="41"/>
      <c r="C422" s="42"/>
      <c r="D422" s="224" t="s">
        <v>132</v>
      </c>
      <c r="E422" s="42"/>
      <c r="F422" s="225" t="s">
        <v>594</v>
      </c>
      <c r="G422" s="42"/>
      <c r="H422" s="42"/>
      <c r="I422" s="221"/>
      <c r="J422" s="42"/>
      <c r="K422" s="42"/>
      <c r="L422" s="46"/>
      <c r="M422" s="222"/>
      <c r="N422" s="223"/>
      <c r="O422" s="86"/>
      <c r="P422" s="86"/>
      <c r="Q422" s="86"/>
      <c r="R422" s="86"/>
      <c r="S422" s="86"/>
      <c r="T422" s="87"/>
      <c r="U422" s="40"/>
      <c r="V422" s="40"/>
      <c r="W422" s="40"/>
      <c r="X422" s="40"/>
      <c r="Y422" s="40"/>
      <c r="Z422" s="40"/>
      <c r="AA422" s="40"/>
      <c r="AB422" s="40"/>
      <c r="AC422" s="40"/>
      <c r="AD422" s="40"/>
      <c r="AE422" s="40"/>
      <c r="AT422" s="19" t="s">
        <v>132</v>
      </c>
      <c r="AU422" s="19" t="s">
        <v>83</v>
      </c>
    </row>
    <row r="423" s="13" customFormat="1">
      <c r="A423" s="13"/>
      <c r="B423" s="226"/>
      <c r="C423" s="227"/>
      <c r="D423" s="219" t="s">
        <v>134</v>
      </c>
      <c r="E423" s="228" t="s">
        <v>28</v>
      </c>
      <c r="F423" s="229" t="s">
        <v>595</v>
      </c>
      <c r="G423" s="227"/>
      <c r="H423" s="230">
        <v>13.75</v>
      </c>
      <c r="I423" s="231"/>
      <c r="J423" s="227"/>
      <c r="K423" s="227"/>
      <c r="L423" s="232"/>
      <c r="M423" s="233"/>
      <c r="N423" s="234"/>
      <c r="O423" s="234"/>
      <c r="P423" s="234"/>
      <c r="Q423" s="234"/>
      <c r="R423" s="234"/>
      <c r="S423" s="234"/>
      <c r="T423" s="235"/>
      <c r="U423" s="13"/>
      <c r="V423" s="13"/>
      <c r="W423" s="13"/>
      <c r="X423" s="13"/>
      <c r="Y423" s="13"/>
      <c r="Z423" s="13"/>
      <c r="AA423" s="13"/>
      <c r="AB423" s="13"/>
      <c r="AC423" s="13"/>
      <c r="AD423" s="13"/>
      <c r="AE423" s="13"/>
      <c r="AT423" s="236" t="s">
        <v>134</v>
      </c>
      <c r="AU423" s="236" t="s">
        <v>83</v>
      </c>
      <c r="AV423" s="13" t="s">
        <v>83</v>
      </c>
      <c r="AW423" s="13" t="s">
        <v>35</v>
      </c>
      <c r="AX423" s="13" t="s">
        <v>73</v>
      </c>
      <c r="AY423" s="236" t="s">
        <v>121</v>
      </c>
    </row>
    <row r="424" s="14" customFormat="1">
      <c r="A424" s="14"/>
      <c r="B424" s="237"/>
      <c r="C424" s="238"/>
      <c r="D424" s="219" t="s">
        <v>134</v>
      </c>
      <c r="E424" s="239" t="s">
        <v>28</v>
      </c>
      <c r="F424" s="240" t="s">
        <v>160</v>
      </c>
      <c r="G424" s="238"/>
      <c r="H424" s="241">
        <v>13.75</v>
      </c>
      <c r="I424" s="242"/>
      <c r="J424" s="238"/>
      <c r="K424" s="238"/>
      <c r="L424" s="243"/>
      <c r="M424" s="244"/>
      <c r="N424" s="245"/>
      <c r="O424" s="245"/>
      <c r="P424" s="245"/>
      <c r="Q424" s="245"/>
      <c r="R424" s="245"/>
      <c r="S424" s="245"/>
      <c r="T424" s="246"/>
      <c r="U424" s="14"/>
      <c r="V424" s="14"/>
      <c r="W424" s="14"/>
      <c r="X424" s="14"/>
      <c r="Y424" s="14"/>
      <c r="Z424" s="14"/>
      <c r="AA424" s="14"/>
      <c r="AB424" s="14"/>
      <c r="AC424" s="14"/>
      <c r="AD424" s="14"/>
      <c r="AE424" s="14"/>
      <c r="AT424" s="247" t="s">
        <v>134</v>
      </c>
      <c r="AU424" s="247" t="s">
        <v>83</v>
      </c>
      <c r="AV424" s="14" t="s">
        <v>128</v>
      </c>
      <c r="AW424" s="14" t="s">
        <v>35</v>
      </c>
      <c r="AX424" s="14" t="s">
        <v>81</v>
      </c>
      <c r="AY424" s="247" t="s">
        <v>121</v>
      </c>
    </row>
    <row r="425" s="2" customFormat="1" ht="16.5" customHeight="1">
      <c r="A425" s="40"/>
      <c r="B425" s="41"/>
      <c r="C425" s="249" t="s">
        <v>596</v>
      </c>
      <c r="D425" s="249" t="s">
        <v>267</v>
      </c>
      <c r="E425" s="250" t="s">
        <v>597</v>
      </c>
      <c r="F425" s="251" t="s">
        <v>598</v>
      </c>
      <c r="G425" s="252" t="s">
        <v>500</v>
      </c>
      <c r="H425" s="253">
        <v>14.025</v>
      </c>
      <c r="I425" s="254"/>
      <c r="J425" s="255">
        <f>ROUND(I425*H425,2)</f>
        <v>0</v>
      </c>
      <c r="K425" s="251" t="s">
        <v>127</v>
      </c>
      <c r="L425" s="256"/>
      <c r="M425" s="257" t="s">
        <v>28</v>
      </c>
      <c r="N425" s="258" t="s">
        <v>44</v>
      </c>
      <c r="O425" s="86"/>
      <c r="P425" s="215">
        <f>O425*H425</f>
        <v>0</v>
      </c>
      <c r="Q425" s="215">
        <v>0.056120000000000003</v>
      </c>
      <c r="R425" s="215">
        <f>Q425*H425</f>
        <v>0.78708300000000009</v>
      </c>
      <c r="S425" s="215">
        <v>0</v>
      </c>
      <c r="T425" s="216">
        <f>S425*H425</f>
        <v>0</v>
      </c>
      <c r="U425" s="40"/>
      <c r="V425" s="40"/>
      <c r="W425" s="40"/>
      <c r="X425" s="40"/>
      <c r="Y425" s="40"/>
      <c r="Z425" s="40"/>
      <c r="AA425" s="40"/>
      <c r="AB425" s="40"/>
      <c r="AC425" s="40"/>
      <c r="AD425" s="40"/>
      <c r="AE425" s="40"/>
      <c r="AR425" s="217" t="s">
        <v>179</v>
      </c>
      <c r="AT425" s="217" t="s">
        <v>267</v>
      </c>
      <c r="AU425" s="217" t="s">
        <v>83</v>
      </c>
      <c r="AY425" s="19" t="s">
        <v>121</v>
      </c>
      <c r="BE425" s="218">
        <f>IF(N425="základní",J425,0)</f>
        <v>0</v>
      </c>
      <c r="BF425" s="218">
        <f>IF(N425="snížená",J425,0)</f>
        <v>0</v>
      </c>
      <c r="BG425" s="218">
        <f>IF(N425="zákl. přenesená",J425,0)</f>
        <v>0</v>
      </c>
      <c r="BH425" s="218">
        <f>IF(N425="sníž. přenesená",J425,0)</f>
        <v>0</v>
      </c>
      <c r="BI425" s="218">
        <f>IF(N425="nulová",J425,0)</f>
        <v>0</v>
      </c>
      <c r="BJ425" s="19" t="s">
        <v>81</v>
      </c>
      <c r="BK425" s="218">
        <f>ROUND(I425*H425,2)</f>
        <v>0</v>
      </c>
      <c r="BL425" s="19" t="s">
        <v>128</v>
      </c>
      <c r="BM425" s="217" t="s">
        <v>599</v>
      </c>
    </row>
    <row r="426" s="2" customFormat="1">
      <c r="A426" s="40"/>
      <c r="B426" s="41"/>
      <c r="C426" s="42"/>
      <c r="D426" s="219" t="s">
        <v>130</v>
      </c>
      <c r="E426" s="42"/>
      <c r="F426" s="220" t="s">
        <v>598</v>
      </c>
      <c r="G426" s="42"/>
      <c r="H426" s="42"/>
      <c r="I426" s="221"/>
      <c r="J426" s="42"/>
      <c r="K426" s="42"/>
      <c r="L426" s="46"/>
      <c r="M426" s="222"/>
      <c r="N426" s="223"/>
      <c r="O426" s="86"/>
      <c r="P426" s="86"/>
      <c r="Q426" s="86"/>
      <c r="R426" s="86"/>
      <c r="S426" s="86"/>
      <c r="T426" s="87"/>
      <c r="U426" s="40"/>
      <c r="V426" s="40"/>
      <c r="W426" s="40"/>
      <c r="X426" s="40"/>
      <c r="Y426" s="40"/>
      <c r="Z426" s="40"/>
      <c r="AA426" s="40"/>
      <c r="AB426" s="40"/>
      <c r="AC426" s="40"/>
      <c r="AD426" s="40"/>
      <c r="AE426" s="40"/>
      <c r="AT426" s="19" t="s">
        <v>130</v>
      </c>
      <c r="AU426" s="19" t="s">
        <v>83</v>
      </c>
    </row>
    <row r="427" s="13" customFormat="1">
      <c r="A427" s="13"/>
      <c r="B427" s="226"/>
      <c r="C427" s="227"/>
      <c r="D427" s="219" t="s">
        <v>134</v>
      </c>
      <c r="E427" s="228" t="s">
        <v>28</v>
      </c>
      <c r="F427" s="229" t="s">
        <v>595</v>
      </c>
      <c r="G427" s="227"/>
      <c r="H427" s="230">
        <v>13.75</v>
      </c>
      <c r="I427" s="231"/>
      <c r="J427" s="227"/>
      <c r="K427" s="227"/>
      <c r="L427" s="232"/>
      <c r="M427" s="233"/>
      <c r="N427" s="234"/>
      <c r="O427" s="234"/>
      <c r="P427" s="234"/>
      <c r="Q427" s="234"/>
      <c r="R427" s="234"/>
      <c r="S427" s="234"/>
      <c r="T427" s="235"/>
      <c r="U427" s="13"/>
      <c r="V427" s="13"/>
      <c r="W427" s="13"/>
      <c r="X427" s="13"/>
      <c r="Y427" s="13"/>
      <c r="Z427" s="13"/>
      <c r="AA427" s="13"/>
      <c r="AB427" s="13"/>
      <c r="AC427" s="13"/>
      <c r="AD427" s="13"/>
      <c r="AE427" s="13"/>
      <c r="AT427" s="236" t="s">
        <v>134</v>
      </c>
      <c r="AU427" s="236" t="s">
        <v>83</v>
      </c>
      <c r="AV427" s="13" t="s">
        <v>83</v>
      </c>
      <c r="AW427" s="13" t="s">
        <v>35</v>
      </c>
      <c r="AX427" s="13" t="s">
        <v>73</v>
      </c>
      <c r="AY427" s="236" t="s">
        <v>121</v>
      </c>
    </row>
    <row r="428" s="14" customFormat="1">
      <c r="A428" s="14"/>
      <c r="B428" s="237"/>
      <c r="C428" s="238"/>
      <c r="D428" s="219" t="s">
        <v>134</v>
      </c>
      <c r="E428" s="239" t="s">
        <v>28</v>
      </c>
      <c r="F428" s="240" t="s">
        <v>160</v>
      </c>
      <c r="G428" s="238"/>
      <c r="H428" s="241">
        <v>13.75</v>
      </c>
      <c r="I428" s="242"/>
      <c r="J428" s="238"/>
      <c r="K428" s="238"/>
      <c r="L428" s="243"/>
      <c r="M428" s="244"/>
      <c r="N428" s="245"/>
      <c r="O428" s="245"/>
      <c r="P428" s="245"/>
      <c r="Q428" s="245"/>
      <c r="R428" s="245"/>
      <c r="S428" s="245"/>
      <c r="T428" s="246"/>
      <c r="U428" s="14"/>
      <c r="V428" s="14"/>
      <c r="W428" s="14"/>
      <c r="X428" s="14"/>
      <c r="Y428" s="14"/>
      <c r="Z428" s="14"/>
      <c r="AA428" s="14"/>
      <c r="AB428" s="14"/>
      <c r="AC428" s="14"/>
      <c r="AD428" s="14"/>
      <c r="AE428" s="14"/>
      <c r="AT428" s="247" t="s">
        <v>134</v>
      </c>
      <c r="AU428" s="247" t="s">
        <v>83</v>
      </c>
      <c r="AV428" s="14" t="s">
        <v>128</v>
      </c>
      <c r="AW428" s="14" t="s">
        <v>35</v>
      </c>
      <c r="AX428" s="14" t="s">
        <v>81</v>
      </c>
      <c r="AY428" s="247" t="s">
        <v>121</v>
      </c>
    </row>
    <row r="429" s="13" customFormat="1">
      <c r="A429" s="13"/>
      <c r="B429" s="226"/>
      <c r="C429" s="227"/>
      <c r="D429" s="219" t="s">
        <v>134</v>
      </c>
      <c r="E429" s="227"/>
      <c r="F429" s="229" t="s">
        <v>600</v>
      </c>
      <c r="G429" s="227"/>
      <c r="H429" s="230">
        <v>14.025</v>
      </c>
      <c r="I429" s="231"/>
      <c r="J429" s="227"/>
      <c r="K429" s="227"/>
      <c r="L429" s="232"/>
      <c r="M429" s="233"/>
      <c r="N429" s="234"/>
      <c r="O429" s="234"/>
      <c r="P429" s="234"/>
      <c r="Q429" s="234"/>
      <c r="R429" s="234"/>
      <c r="S429" s="234"/>
      <c r="T429" s="235"/>
      <c r="U429" s="13"/>
      <c r="V429" s="13"/>
      <c r="W429" s="13"/>
      <c r="X429" s="13"/>
      <c r="Y429" s="13"/>
      <c r="Z429" s="13"/>
      <c r="AA429" s="13"/>
      <c r="AB429" s="13"/>
      <c r="AC429" s="13"/>
      <c r="AD429" s="13"/>
      <c r="AE429" s="13"/>
      <c r="AT429" s="236" t="s">
        <v>134</v>
      </c>
      <c r="AU429" s="236" t="s">
        <v>83</v>
      </c>
      <c r="AV429" s="13" t="s">
        <v>83</v>
      </c>
      <c r="AW429" s="13" t="s">
        <v>4</v>
      </c>
      <c r="AX429" s="13" t="s">
        <v>81</v>
      </c>
      <c r="AY429" s="236" t="s">
        <v>121</v>
      </c>
    </row>
    <row r="430" s="2" customFormat="1" ht="24.15" customHeight="1">
      <c r="A430" s="40"/>
      <c r="B430" s="41"/>
      <c r="C430" s="206" t="s">
        <v>601</v>
      </c>
      <c r="D430" s="206" t="s">
        <v>123</v>
      </c>
      <c r="E430" s="207" t="s">
        <v>602</v>
      </c>
      <c r="F430" s="208" t="s">
        <v>603</v>
      </c>
      <c r="G430" s="209" t="s">
        <v>500</v>
      </c>
      <c r="H430" s="210">
        <v>95.730000000000004</v>
      </c>
      <c r="I430" s="211"/>
      <c r="J430" s="212">
        <f>ROUND(I430*H430,2)</f>
        <v>0</v>
      </c>
      <c r="K430" s="208" t="s">
        <v>127</v>
      </c>
      <c r="L430" s="46"/>
      <c r="M430" s="213" t="s">
        <v>28</v>
      </c>
      <c r="N430" s="214" t="s">
        <v>44</v>
      </c>
      <c r="O430" s="86"/>
      <c r="P430" s="215">
        <f>O430*H430</f>
        <v>0</v>
      </c>
      <c r="Q430" s="215">
        <v>0.18292</v>
      </c>
      <c r="R430" s="215">
        <f>Q430*H430</f>
        <v>17.510931599999999</v>
      </c>
      <c r="S430" s="215">
        <v>0</v>
      </c>
      <c r="T430" s="216">
        <f>S430*H430</f>
        <v>0</v>
      </c>
      <c r="U430" s="40"/>
      <c r="V430" s="40"/>
      <c r="W430" s="40"/>
      <c r="X430" s="40"/>
      <c r="Y430" s="40"/>
      <c r="Z430" s="40"/>
      <c r="AA430" s="40"/>
      <c r="AB430" s="40"/>
      <c r="AC430" s="40"/>
      <c r="AD430" s="40"/>
      <c r="AE430" s="40"/>
      <c r="AR430" s="217" t="s">
        <v>128</v>
      </c>
      <c r="AT430" s="217" t="s">
        <v>123</v>
      </c>
      <c r="AU430" s="217" t="s">
        <v>83</v>
      </c>
      <c r="AY430" s="19" t="s">
        <v>121</v>
      </c>
      <c r="BE430" s="218">
        <f>IF(N430="základní",J430,0)</f>
        <v>0</v>
      </c>
      <c r="BF430" s="218">
        <f>IF(N430="snížená",J430,0)</f>
        <v>0</v>
      </c>
      <c r="BG430" s="218">
        <f>IF(N430="zákl. přenesená",J430,0)</f>
        <v>0</v>
      </c>
      <c r="BH430" s="218">
        <f>IF(N430="sníž. přenesená",J430,0)</f>
        <v>0</v>
      </c>
      <c r="BI430" s="218">
        <f>IF(N430="nulová",J430,0)</f>
        <v>0</v>
      </c>
      <c r="BJ430" s="19" t="s">
        <v>81</v>
      </c>
      <c r="BK430" s="218">
        <f>ROUND(I430*H430,2)</f>
        <v>0</v>
      </c>
      <c r="BL430" s="19" t="s">
        <v>128</v>
      </c>
      <c r="BM430" s="217" t="s">
        <v>604</v>
      </c>
    </row>
    <row r="431" s="2" customFormat="1">
      <c r="A431" s="40"/>
      <c r="B431" s="41"/>
      <c r="C431" s="42"/>
      <c r="D431" s="219" t="s">
        <v>130</v>
      </c>
      <c r="E431" s="42"/>
      <c r="F431" s="220" t="s">
        <v>605</v>
      </c>
      <c r="G431" s="42"/>
      <c r="H431" s="42"/>
      <c r="I431" s="221"/>
      <c r="J431" s="42"/>
      <c r="K431" s="42"/>
      <c r="L431" s="46"/>
      <c r="M431" s="222"/>
      <c r="N431" s="223"/>
      <c r="O431" s="86"/>
      <c r="P431" s="86"/>
      <c r="Q431" s="86"/>
      <c r="R431" s="86"/>
      <c r="S431" s="86"/>
      <c r="T431" s="87"/>
      <c r="U431" s="40"/>
      <c r="V431" s="40"/>
      <c r="W431" s="40"/>
      <c r="X431" s="40"/>
      <c r="Y431" s="40"/>
      <c r="Z431" s="40"/>
      <c r="AA431" s="40"/>
      <c r="AB431" s="40"/>
      <c r="AC431" s="40"/>
      <c r="AD431" s="40"/>
      <c r="AE431" s="40"/>
      <c r="AT431" s="19" t="s">
        <v>130</v>
      </c>
      <c r="AU431" s="19" t="s">
        <v>83</v>
      </c>
    </row>
    <row r="432" s="2" customFormat="1">
      <c r="A432" s="40"/>
      <c r="B432" s="41"/>
      <c r="C432" s="42"/>
      <c r="D432" s="224" t="s">
        <v>132</v>
      </c>
      <c r="E432" s="42"/>
      <c r="F432" s="225" t="s">
        <v>606</v>
      </c>
      <c r="G432" s="42"/>
      <c r="H432" s="42"/>
      <c r="I432" s="221"/>
      <c r="J432" s="42"/>
      <c r="K432" s="42"/>
      <c r="L432" s="46"/>
      <c r="M432" s="222"/>
      <c r="N432" s="223"/>
      <c r="O432" s="86"/>
      <c r="P432" s="86"/>
      <c r="Q432" s="86"/>
      <c r="R432" s="86"/>
      <c r="S432" s="86"/>
      <c r="T432" s="87"/>
      <c r="U432" s="40"/>
      <c r="V432" s="40"/>
      <c r="W432" s="40"/>
      <c r="X432" s="40"/>
      <c r="Y432" s="40"/>
      <c r="Z432" s="40"/>
      <c r="AA432" s="40"/>
      <c r="AB432" s="40"/>
      <c r="AC432" s="40"/>
      <c r="AD432" s="40"/>
      <c r="AE432" s="40"/>
      <c r="AT432" s="19" t="s">
        <v>132</v>
      </c>
      <c r="AU432" s="19" t="s">
        <v>83</v>
      </c>
    </row>
    <row r="433" s="13" customFormat="1">
      <c r="A433" s="13"/>
      <c r="B433" s="226"/>
      <c r="C433" s="227"/>
      <c r="D433" s="219" t="s">
        <v>134</v>
      </c>
      <c r="E433" s="228" t="s">
        <v>28</v>
      </c>
      <c r="F433" s="229" t="s">
        <v>607</v>
      </c>
      <c r="G433" s="227"/>
      <c r="H433" s="230">
        <v>40</v>
      </c>
      <c r="I433" s="231"/>
      <c r="J433" s="227"/>
      <c r="K433" s="227"/>
      <c r="L433" s="232"/>
      <c r="M433" s="233"/>
      <c r="N433" s="234"/>
      <c r="O433" s="234"/>
      <c r="P433" s="234"/>
      <c r="Q433" s="234"/>
      <c r="R433" s="234"/>
      <c r="S433" s="234"/>
      <c r="T433" s="235"/>
      <c r="U433" s="13"/>
      <c r="V433" s="13"/>
      <c r="W433" s="13"/>
      <c r="X433" s="13"/>
      <c r="Y433" s="13"/>
      <c r="Z433" s="13"/>
      <c r="AA433" s="13"/>
      <c r="AB433" s="13"/>
      <c r="AC433" s="13"/>
      <c r="AD433" s="13"/>
      <c r="AE433" s="13"/>
      <c r="AT433" s="236" t="s">
        <v>134</v>
      </c>
      <c r="AU433" s="236" t="s">
        <v>83</v>
      </c>
      <c r="AV433" s="13" t="s">
        <v>83</v>
      </c>
      <c r="AW433" s="13" t="s">
        <v>35</v>
      </c>
      <c r="AX433" s="13" t="s">
        <v>73</v>
      </c>
      <c r="AY433" s="236" t="s">
        <v>121</v>
      </c>
    </row>
    <row r="434" s="13" customFormat="1">
      <c r="A434" s="13"/>
      <c r="B434" s="226"/>
      <c r="C434" s="227"/>
      <c r="D434" s="219" t="s">
        <v>134</v>
      </c>
      <c r="E434" s="228" t="s">
        <v>28</v>
      </c>
      <c r="F434" s="229" t="s">
        <v>608</v>
      </c>
      <c r="G434" s="227"/>
      <c r="H434" s="230">
        <v>55.729999999999997</v>
      </c>
      <c r="I434" s="231"/>
      <c r="J434" s="227"/>
      <c r="K434" s="227"/>
      <c r="L434" s="232"/>
      <c r="M434" s="233"/>
      <c r="N434" s="234"/>
      <c r="O434" s="234"/>
      <c r="P434" s="234"/>
      <c r="Q434" s="234"/>
      <c r="R434" s="234"/>
      <c r="S434" s="234"/>
      <c r="T434" s="235"/>
      <c r="U434" s="13"/>
      <c r="V434" s="13"/>
      <c r="W434" s="13"/>
      <c r="X434" s="13"/>
      <c r="Y434" s="13"/>
      <c r="Z434" s="13"/>
      <c r="AA434" s="13"/>
      <c r="AB434" s="13"/>
      <c r="AC434" s="13"/>
      <c r="AD434" s="13"/>
      <c r="AE434" s="13"/>
      <c r="AT434" s="236" t="s">
        <v>134</v>
      </c>
      <c r="AU434" s="236" t="s">
        <v>83</v>
      </c>
      <c r="AV434" s="13" t="s">
        <v>83</v>
      </c>
      <c r="AW434" s="13" t="s">
        <v>35</v>
      </c>
      <c r="AX434" s="13" t="s">
        <v>73</v>
      </c>
      <c r="AY434" s="236" t="s">
        <v>121</v>
      </c>
    </row>
    <row r="435" s="14" customFormat="1">
      <c r="A435" s="14"/>
      <c r="B435" s="237"/>
      <c r="C435" s="238"/>
      <c r="D435" s="219" t="s">
        <v>134</v>
      </c>
      <c r="E435" s="239" t="s">
        <v>28</v>
      </c>
      <c r="F435" s="240" t="s">
        <v>160</v>
      </c>
      <c r="G435" s="238"/>
      <c r="H435" s="241">
        <v>95.72999999999999</v>
      </c>
      <c r="I435" s="242"/>
      <c r="J435" s="238"/>
      <c r="K435" s="238"/>
      <c r="L435" s="243"/>
      <c r="M435" s="244"/>
      <c r="N435" s="245"/>
      <c r="O435" s="245"/>
      <c r="P435" s="245"/>
      <c r="Q435" s="245"/>
      <c r="R435" s="245"/>
      <c r="S435" s="245"/>
      <c r="T435" s="246"/>
      <c r="U435" s="14"/>
      <c r="V435" s="14"/>
      <c r="W435" s="14"/>
      <c r="X435" s="14"/>
      <c r="Y435" s="14"/>
      <c r="Z435" s="14"/>
      <c r="AA435" s="14"/>
      <c r="AB435" s="14"/>
      <c r="AC435" s="14"/>
      <c r="AD435" s="14"/>
      <c r="AE435" s="14"/>
      <c r="AT435" s="247" t="s">
        <v>134</v>
      </c>
      <c r="AU435" s="247" t="s">
        <v>83</v>
      </c>
      <c r="AV435" s="14" t="s">
        <v>128</v>
      </c>
      <c r="AW435" s="14" t="s">
        <v>35</v>
      </c>
      <c r="AX435" s="14" t="s">
        <v>81</v>
      </c>
      <c r="AY435" s="247" t="s">
        <v>121</v>
      </c>
    </row>
    <row r="436" s="2" customFormat="1" ht="16.5" customHeight="1">
      <c r="A436" s="40"/>
      <c r="B436" s="41"/>
      <c r="C436" s="249" t="s">
        <v>609</v>
      </c>
      <c r="D436" s="249" t="s">
        <v>267</v>
      </c>
      <c r="E436" s="250" t="s">
        <v>610</v>
      </c>
      <c r="F436" s="251" t="s">
        <v>611</v>
      </c>
      <c r="G436" s="252" t="s">
        <v>500</v>
      </c>
      <c r="H436" s="253">
        <v>39.799999999999997</v>
      </c>
      <c r="I436" s="254"/>
      <c r="J436" s="255">
        <f>ROUND(I436*H436,2)</f>
        <v>0</v>
      </c>
      <c r="K436" s="251" t="s">
        <v>127</v>
      </c>
      <c r="L436" s="256"/>
      <c r="M436" s="257" t="s">
        <v>28</v>
      </c>
      <c r="N436" s="258" t="s">
        <v>44</v>
      </c>
      <c r="O436" s="86"/>
      <c r="P436" s="215">
        <f>O436*H436</f>
        <v>0</v>
      </c>
      <c r="Q436" s="215">
        <v>0.125</v>
      </c>
      <c r="R436" s="215">
        <f>Q436*H436</f>
        <v>4.9749999999999996</v>
      </c>
      <c r="S436" s="215">
        <v>0</v>
      </c>
      <c r="T436" s="216">
        <f>S436*H436</f>
        <v>0</v>
      </c>
      <c r="U436" s="40"/>
      <c r="V436" s="40"/>
      <c r="W436" s="40"/>
      <c r="X436" s="40"/>
      <c r="Y436" s="40"/>
      <c r="Z436" s="40"/>
      <c r="AA436" s="40"/>
      <c r="AB436" s="40"/>
      <c r="AC436" s="40"/>
      <c r="AD436" s="40"/>
      <c r="AE436" s="40"/>
      <c r="AR436" s="217" t="s">
        <v>179</v>
      </c>
      <c r="AT436" s="217" t="s">
        <v>267</v>
      </c>
      <c r="AU436" s="217" t="s">
        <v>83</v>
      </c>
      <c r="AY436" s="19" t="s">
        <v>121</v>
      </c>
      <c r="BE436" s="218">
        <f>IF(N436="základní",J436,0)</f>
        <v>0</v>
      </c>
      <c r="BF436" s="218">
        <f>IF(N436="snížená",J436,0)</f>
        <v>0</v>
      </c>
      <c r="BG436" s="218">
        <f>IF(N436="zákl. přenesená",J436,0)</f>
        <v>0</v>
      </c>
      <c r="BH436" s="218">
        <f>IF(N436="sníž. přenesená",J436,0)</f>
        <v>0</v>
      </c>
      <c r="BI436" s="218">
        <f>IF(N436="nulová",J436,0)</f>
        <v>0</v>
      </c>
      <c r="BJ436" s="19" t="s">
        <v>81</v>
      </c>
      <c r="BK436" s="218">
        <f>ROUND(I436*H436,2)</f>
        <v>0</v>
      </c>
      <c r="BL436" s="19" t="s">
        <v>128</v>
      </c>
      <c r="BM436" s="217" t="s">
        <v>612</v>
      </c>
    </row>
    <row r="437" s="2" customFormat="1">
      <c r="A437" s="40"/>
      <c r="B437" s="41"/>
      <c r="C437" s="42"/>
      <c r="D437" s="219" t="s">
        <v>130</v>
      </c>
      <c r="E437" s="42"/>
      <c r="F437" s="220" t="s">
        <v>611</v>
      </c>
      <c r="G437" s="42"/>
      <c r="H437" s="42"/>
      <c r="I437" s="221"/>
      <c r="J437" s="42"/>
      <c r="K437" s="42"/>
      <c r="L437" s="46"/>
      <c r="M437" s="222"/>
      <c r="N437" s="223"/>
      <c r="O437" s="86"/>
      <c r="P437" s="86"/>
      <c r="Q437" s="86"/>
      <c r="R437" s="86"/>
      <c r="S437" s="86"/>
      <c r="T437" s="87"/>
      <c r="U437" s="40"/>
      <c r="V437" s="40"/>
      <c r="W437" s="40"/>
      <c r="X437" s="40"/>
      <c r="Y437" s="40"/>
      <c r="Z437" s="40"/>
      <c r="AA437" s="40"/>
      <c r="AB437" s="40"/>
      <c r="AC437" s="40"/>
      <c r="AD437" s="40"/>
      <c r="AE437" s="40"/>
      <c r="AT437" s="19" t="s">
        <v>130</v>
      </c>
      <c r="AU437" s="19" t="s">
        <v>83</v>
      </c>
    </row>
    <row r="438" s="2" customFormat="1">
      <c r="A438" s="40"/>
      <c r="B438" s="41"/>
      <c r="C438" s="42"/>
      <c r="D438" s="219" t="s">
        <v>192</v>
      </c>
      <c r="E438" s="42"/>
      <c r="F438" s="248" t="s">
        <v>613</v>
      </c>
      <c r="G438" s="42"/>
      <c r="H438" s="42"/>
      <c r="I438" s="221"/>
      <c r="J438" s="42"/>
      <c r="K438" s="42"/>
      <c r="L438" s="46"/>
      <c r="M438" s="222"/>
      <c r="N438" s="223"/>
      <c r="O438" s="86"/>
      <c r="P438" s="86"/>
      <c r="Q438" s="86"/>
      <c r="R438" s="86"/>
      <c r="S438" s="86"/>
      <c r="T438" s="87"/>
      <c r="U438" s="40"/>
      <c r="V438" s="40"/>
      <c r="W438" s="40"/>
      <c r="X438" s="40"/>
      <c r="Y438" s="40"/>
      <c r="Z438" s="40"/>
      <c r="AA438" s="40"/>
      <c r="AB438" s="40"/>
      <c r="AC438" s="40"/>
      <c r="AD438" s="40"/>
      <c r="AE438" s="40"/>
      <c r="AT438" s="19" t="s">
        <v>192</v>
      </c>
      <c r="AU438" s="19" t="s">
        <v>83</v>
      </c>
    </row>
    <row r="439" s="13" customFormat="1">
      <c r="A439" s="13"/>
      <c r="B439" s="226"/>
      <c r="C439" s="227"/>
      <c r="D439" s="219" t="s">
        <v>134</v>
      </c>
      <c r="E439" s="228" t="s">
        <v>28</v>
      </c>
      <c r="F439" s="229" t="s">
        <v>614</v>
      </c>
      <c r="G439" s="227"/>
      <c r="H439" s="230">
        <v>39.020000000000003</v>
      </c>
      <c r="I439" s="231"/>
      <c r="J439" s="227"/>
      <c r="K439" s="227"/>
      <c r="L439" s="232"/>
      <c r="M439" s="233"/>
      <c r="N439" s="234"/>
      <c r="O439" s="234"/>
      <c r="P439" s="234"/>
      <c r="Q439" s="234"/>
      <c r="R439" s="234"/>
      <c r="S439" s="234"/>
      <c r="T439" s="235"/>
      <c r="U439" s="13"/>
      <c r="V439" s="13"/>
      <c r="W439" s="13"/>
      <c r="X439" s="13"/>
      <c r="Y439" s="13"/>
      <c r="Z439" s="13"/>
      <c r="AA439" s="13"/>
      <c r="AB439" s="13"/>
      <c r="AC439" s="13"/>
      <c r="AD439" s="13"/>
      <c r="AE439" s="13"/>
      <c r="AT439" s="236" t="s">
        <v>134</v>
      </c>
      <c r="AU439" s="236" t="s">
        <v>83</v>
      </c>
      <c r="AV439" s="13" t="s">
        <v>83</v>
      </c>
      <c r="AW439" s="13" t="s">
        <v>35</v>
      </c>
      <c r="AX439" s="13" t="s">
        <v>81</v>
      </c>
      <c r="AY439" s="236" t="s">
        <v>121</v>
      </c>
    </row>
    <row r="440" s="13" customFormat="1">
      <c r="A440" s="13"/>
      <c r="B440" s="226"/>
      <c r="C440" s="227"/>
      <c r="D440" s="219" t="s">
        <v>134</v>
      </c>
      <c r="E440" s="227"/>
      <c r="F440" s="229" t="s">
        <v>615</v>
      </c>
      <c r="G440" s="227"/>
      <c r="H440" s="230">
        <v>39.799999999999997</v>
      </c>
      <c r="I440" s="231"/>
      <c r="J440" s="227"/>
      <c r="K440" s="227"/>
      <c r="L440" s="232"/>
      <c r="M440" s="233"/>
      <c r="N440" s="234"/>
      <c r="O440" s="234"/>
      <c r="P440" s="234"/>
      <c r="Q440" s="234"/>
      <c r="R440" s="234"/>
      <c r="S440" s="234"/>
      <c r="T440" s="235"/>
      <c r="U440" s="13"/>
      <c r="V440" s="13"/>
      <c r="W440" s="13"/>
      <c r="X440" s="13"/>
      <c r="Y440" s="13"/>
      <c r="Z440" s="13"/>
      <c r="AA440" s="13"/>
      <c r="AB440" s="13"/>
      <c r="AC440" s="13"/>
      <c r="AD440" s="13"/>
      <c r="AE440" s="13"/>
      <c r="AT440" s="236" t="s">
        <v>134</v>
      </c>
      <c r="AU440" s="236" t="s">
        <v>83</v>
      </c>
      <c r="AV440" s="13" t="s">
        <v>83</v>
      </c>
      <c r="AW440" s="13" t="s">
        <v>4</v>
      </c>
      <c r="AX440" s="13" t="s">
        <v>81</v>
      </c>
      <c r="AY440" s="236" t="s">
        <v>121</v>
      </c>
    </row>
    <row r="441" s="2" customFormat="1" ht="24.15" customHeight="1">
      <c r="A441" s="40"/>
      <c r="B441" s="41"/>
      <c r="C441" s="249" t="s">
        <v>616</v>
      </c>
      <c r="D441" s="249" t="s">
        <v>267</v>
      </c>
      <c r="E441" s="250" t="s">
        <v>617</v>
      </c>
      <c r="F441" s="251" t="s">
        <v>618</v>
      </c>
      <c r="G441" s="252" t="s">
        <v>500</v>
      </c>
      <c r="H441" s="253">
        <v>1.153</v>
      </c>
      <c r="I441" s="254"/>
      <c r="J441" s="255">
        <f>ROUND(I441*H441,2)</f>
        <v>0</v>
      </c>
      <c r="K441" s="251" t="s">
        <v>127</v>
      </c>
      <c r="L441" s="256"/>
      <c r="M441" s="257" t="s">
        <v>28</v>
      </c>
      <c r="N441" s="258" t="s">
        <v>44</v>
      </c>
      <c r="O441" s="86"/>
      <c r="P441" s="215">
        <f>O441*H441</f>
        <v>0</v>
      </c>
      <c r="Q441" s="215">
        <v>0.125</v>
      </c>
      <c r="R441" s="215">
        <f>Q441*H441</f>
        <v>0.144125</v>
      </c>
      <c r="S441" s="215">
        <v>0</v>
      </c>
      <c r="T441" s="216">
        <f>S441*H441</f>
        <v>0</v>
      </c>
      <c r="U441" s="40"/>
      <c r="V441" s="40"/>
      <c r="W441" s="40"/>
      <c r="X441" s="40"/>
      <c r="Y441" s="40"/>
      <c r="Z441" s="40"/>
      <c r="AA441" s="40"/>
      <c r="AB441" s="40"/>
      <c r="AC441" s="40"/>
      <c r="AD441" s="40"/>
      <c r="AE441" s="40"/>
      <c r="AR441" s="217" t="s">
        <v>179</v>
      </c>
      <c r="AT441" s="217" t="s">
        <v>267</v>
      </c>
      <c r="AU441" s="217" t="s">
        <v>83</v>
      </c>
      <c r="AY441" s="19" t="s">
        <v>121</v>
      </c>
      <c r="BE441" s="218">
        <f>IF(N441="základní",J441,0)</f>
        <v>0</v>
      </c>
      <c r="BF441" s="218">
        <f>IF(N441="snížená",J441,0)</f>
        <v>0</v>
      </c>
      <c r="BG441" s="218">
        <f>IF(N441="zákl. přenesená",J441,0)</f>
        <v>0</v>
      </c>
      <c r="BH441" s="218">
        <f>IF(N441="sníž. přenesená",J441,0)</f>
        <v>0</v>
      </c>
      <c r="BI441" s="218">
        <f>IF(N441="nulová",J441,0)</f>
        <v>0</v>
      </c>
      <c r="BJ441" s="19" t="s">
        <v>81</v>
      </c>
      <c r="BK441" s="218">
        <f>ROUND(I441*H441,2)</f>
        <v>0</v>
      </c>
      <c r="BL441" s="19" t="s">
        <v>128</v>
      </c>
      <c r="BM441" s="217" t="s">
        <v>619</v>
      </c>
    </row>
    <row r="442" s="2" customFormat="1">
      <c r="A442" s="40"/>
      <c r="B442" s="41"/>
      <c r="C442" s="42"/>
      <c r="D442" s="219" t="s">
        <v>130</v>
      </c>
      <c r="E442" s="42"/>
      <c r="F442" s="220" t="s">
        <v>618</v>
      </c>
      <c r="G442" s="42"/>
      <c r="H442" s="42"/>
      <c r="I442" s="221"/>
      <c r="J442" s="42"/>
      <c r="K442" s="42"/>
      <c r="L442" s="46"/>
      <c r="M442" s="222"/>
      <c r="N442" s="223"/>
      <c r="O442" s="86"/>
      <c r="P442" s="86"/>
      <c r="Q442" s="86"/>
      <c r="R442" s="86"/>
      <c r="S442" s="86"/>
      <c r="T442" s="87"/>
      <c r="U442" s="40"/>
      <c r="V442" s="40"/>
      <c r="W442" s="40"/>
      <c r="X442" s="40"/>
      <c r="Y442" s="40"/>
      <c r="Z442" s="40"/>
      <c r="AA442" s="40"/>
      <c r="AB442" s="40"/>
      <c r="AC442" s="40"/>
      <c r="AD442" s="40"/>
      <c r="AE442" s="40"/>
      <c r="AT442" s="19" t="s">
        <v>130</v>
      </c>
      <c r="AU442" s="19" t="s">
        <v>83</v>
      </c>
    </row>
    <row r="443" s="13" customFormat="1">
      <c r="A443" s="13"/>
      <c r="B443" s="226"/>
      <c r="C443" s="227"/>
      <c r="D443" s="219" t="s">
        <v>134</v>
      </c>
      <c r="E443" s="228" t="s">
        <v>28</v>
      </c>
      <c r="F443" s="229" t="s">
        <v>620</v>
      </c>
      <c r="G443" s="227"/>
      <c r="H443" s="230">
        <v>1.1299999999999999</v>
      </c>
      <c r="I443" s="231"/>
      <c r="J443" s="227"/>
      <c r="K443" s="227"/>
      <c r="L443" s="232"/>
      <c r="M443" s="233"/>
      <c r="N443" s="234"/>
      <c r="O443" s="234"/>
      <c r="P443" s="234"/>
      <c r="Q443" s="234"/>
      <c r="R443" s="234"/>
      <c r="S443" s="234"/>
      <c r="T443" s="235"/>
      <c r="U443" s="13"/>
      <c r="V443" s="13"/>
      <c r="W443" s="13"/>
      <c r="X443" s="13"/>
      <c r="Y443" s="13"/>
      <c r="Z443" s="13"/>
      <c r="AA443" s="13"/>
      <c r="AB443" s="13"/>
      <c r="AC443" s="13"/>
      <c r="AD443" s="13"/>
      <c r="AE443" s="13"/>
      <c r="AT443" s="236" t="s">
        <v>134</v>
      </c>
      <c r="AU443" s="236" t="s">
        <v>83</v>
      </c>
      <c r="AV443" s="13" t="s">
        <v>83</v>
      </c>
      <c r="AW443" s="13" t="s">
        <v>35</v>
      </c>
      <c r="AX443" s="13" t="s">
        <v>81</v>
      </c>
      <c r="AY443" s="236" t="s">
        <v>121</v>
      </c>
    </row>
    <row r="444" s="13" customFormat="1">
      <c r="A444" s="13"/>
      <c r="B444" s="226"/>
      <c r="C444" s="227"/>
      <c r="D444" s="219" t="s">
        <v>134</v>
      </c>
      <c r="E444" s="227"/>
      <c r="F444" s="229" t="s">
        <v>621</v>
      </c>
      <c r="G444" s="227"/>
      <c r="H444" s="230">
        <v>1.153</v>
      </c>
      <c r="I444" s="231"/>
      <c r="J444" s="227"/>
      <c r="K444" s="227"/>
      <c r="L444" s="232"/>
      <c r="M444" s="233"/>
      <c r="N444" s="234"/>
      <c r="O444" s="234"/>
      <c r="P444" s="234"/>
      <c r="Q444" s="234"/>
      <c r="R444" s="234"/>
      <c r="S444" s="234"/>
      <c r="T444" s="235"/>
      <c r="U444" s="13"/>
      <c r="V444" s="13"/>
      <c r="W444" s="13"/>
      <c r="X444" s="13"/>
      <c r="Y444" s="13"/>
      <c r="Z444" s="13"/>
      <c r="AA444" s="13"/>
      <c r="AB444" s="13"/>
      <c r="AC444" s="13"/>
      <c r="AD444" s="13"/>
      <c r="AE444" s="13"/>
      <c r="AT444" s="236" t="s">
        <v>134</v>
      </c>
      <c r="AU444" s="236" t="s">
        <v>83</v>
      </c>
      <c r="AV444" s="13" t="s">
        <v>83</v>
      </c>
      <c r="AW444" s="13" t="s">
        <v>4</v>
      </c>
      <c r="AX444" s="13" t="s">
        <v>81</v>
      </c>
      <c r="AY444" s="236" t="s">
        <v>121</v>
      </c>
    </row>
    <row r="445" s="2" customFormat="1" ht="24.15" customHeight="1">
      <c r="A445" s="40"/>
      <c r="B445" s="41"/>
      <c r="C445" s="249" t="s">
        <v>622</v>
      </c>
      <c r="D445" s="249" t="s">
        <v>267</v>
      </c>
      <c r="E445" s="250" t="s">
        <v>623</v>
      </c>
      <c r="F445" s="251" t="s">
        <v>624</v>
      </c>
      <c r="G445" s="252" t="s">
        <v>500</v>
      </c>
      <c r="H445" s="253">
        <v>15.892</v>
      </c>
      <c r="I445" s="254"/>
      <c r="J445" s="255">
        <f>ROUND(I445*H445,2)</f>
        <v>0</v>
      </c>
      <c r="K445" s="251" t="s">
        <v>127</v>
      </c>
      <c r="L445" s="256"/>
      <c r="M445" s="257" t="s">
        <v>28</v>
      </c>
      <c r="N445" s="258" t="s">
        <v>44</v>
      </c>
      <c r="O445" s="86"/>
      <c r="P445" s="215">
        <f>O445*H445</f>
        <v>0</v>
      </c>
      <c r="Q445" s="215">
        <v>0.125</v>
      </c>
      <c r="R445" s="215">
        <f>Q445*H445</f>
        <v>1.9864999999999999</v>
      </c>
      <c r="S445" s="215">
        <v>0</v>
      </c>
      <c r="T445" s="216">
        <f>S445*H445</f>
        <v>0</v>
      </c>
      <c r="U445" s="40"/>
      <c r="V445" s="40"/>
      <c r="W445" s="40"/>
      <c r="X445" s="40"/>
      <c r="Y445" s="40"/>
      <c r="Z445" s="40"/>
      <c r="AA445" s="40"/>
      <c r="AB445" s="40"/>
      <c r="AC445" s="40"/>
      <c r="AD445" s="40"/>
      <c r="AE445" s="40"/>
      <c r="AR445" s="217" t="s">
        <v>179</v>
      </c>
      <c r="AT445" s="217" t="s">
        <v>267</v>
      </c>
      <c r="AU445" s="217" t="s">
        <v>83</v>
      </c>
      <c r="AY445" s="19" t="s">
        <v>121</v>
      </c>
      <c r="BE445" s="218">
        <f>IF(N445="základní",J445,0)</f>
        <v>0</v>
      </c>
      <c r="BF445" s="218">
        <f>IF(N445="snížená",J445,0)</f>
        <v>0</v>
      </c>
      <c r="BG445" s="218">
        <f>IF(N445="zákl. přenesená",J445,0)</f>
        <v>0</v>
      </c>
      <c r="BH445" s="218">
        <f>IF(N445="sníž. přenesená",J445,0)</f>
        <v>0</v>
      </c>
      <c r="BI445" s="218">
        <f>IF(N445="nulová",J445,0)</f>
        <v>0</v>
      </c>
      <c r="BJ445" s="19" t="s">
        <v>81</v>
      </c>
      <c r="BK445" s="218">
        <f>ROUND(I445*H445,2)</f>
        <v>0</v>
      </c>
      <c r="BL445" s="19" t="s">
        <v>128</v>
      </c>
      <c r="BM445" s="217" t="s">
        <v>625</v>
      </c>
    </row>
    <row r="446" s="2" customFormat="1">
      <c r="A446" s="40"/>
      <c r="B446" s="41"/>
      <c r="C446" s="42"/>
      <c r="D446" s="219" t="s">
        <v>130</v>
      </c>
      <c r="E446" s="42"/>
      <c r="F446" s="220" t="s">
        <v>624</v>
      </c>
      <c r="G446" s="42"/>
      <c r="H446" s="42"/>
      <c r="I446" s="221"/>
      <c r="J446" s="42"/>
      <c r="K446" s="42"/>
      <c r="L446" s="46"/>
      <c r="M446" s="222"/>
      <c r="N446" s="223"/>
      <c r="O446" s="86"/>
      <c r="P446" s="86"/>
      <c r="Q446" s="86"/>
      <c r="R446" s="86"/>
      <c r="S446" s="86"/>
      <c r="T446" s="87"/>
      <c r="U446" s="40"/>
      <c r="V446" s="40"/>
      <c r="W446" s="40"/>
      <c r="X446" s="40"/>
      <c r="Y446" s="40"/>
      <c r="Z446" s="40"/>
      <c r="AA446" s="40"/>
      <c r="AB446" s="40"/>
      <c r="AC446" s="40"/>
      <c r="AD446" s="40"/>
      <c r="AE446" s="40"/>
      <c r="AT446" s="19" t="s">
        <v>130</v>
      </c>
      <c r="AU446" s="19" t="s">
        <v>83</v>
      </c>
    </row>
    <row r="447" s="13" customFormat="1">
      <c r="A447" s="13"/>
      <c r="B447" s="226"/>
      <c r="C447" s="227"/>
      <c r="D447" s="219" t="s">
        <v>134</v>
      </c>
      <c r="E447" s="228" t="s">
        <v>28</v>
      </c>
      <c r="F447" s="229" t="s">
        <v>626</v>
      </c>
      <c r="G447" s="227"/>
      <c r="H447" s="230">
        <v>5.2300000000000004</v>
      </c>
      <c r="I447" s="231"/>
      <c r="J447" s="227"/>
      <c r="K447" s="227"/>
      <c r="L447" s="232"/>
      <c r="M447" s="233"/>
      <c r="N447" s="234"/>
      <c r="O447" s="234"/>
      <c r="P447" s="234"/>
      <c r="Q447" s="234"/>
      <c r="R447" s="234"/>
      <c r="S447" s="234"/>
      <c r="T447" s="235"/>
      <c r="U447" s="13"/>
      <c r="V447" s="13"/>
      <c r="W447" s="13"/>
      <c r="X447" s="13"/>
      <c r="Y447" s="13"/>
      <c r="Z447" s="13"/>
      <c r="AA447" s="13"/>
      <c r="AB447" s="13"/>
      <c r="AC447" s="13"/>
      <c r="AD447" s="13"/>
      <c r="AE447" s="13"/>
      <c r="AT447" s="236" t="s">
        <v>134</v>
      </c>
      <c r="AU447" s="236" t="s">
        <v>83</v>
      </c>
      <c r="AV447" s="13" t="s">
        <v>83</v>
      </c>
      <c r="AW447" s="13" t="s">
        <v>35</v>
      </c>
      <c r="AX447" s="13" t="s">
        <v>73</v>
      </c>
      <c r="AY447" s="236" t="s">
        <v>121</v>
      </c>
    </row>
    <row r="448" s="13" customFormat="1">
      <c r="A448" s="13"/>
      <c r="B448" s="226"/>
      <c r="C448" s="227"/>
      <c r="D448" s="219" t="s">
        <v>134</v>
      </c>
      <c r="E448" s="228" t="s">
        <v>28</v>
      </c>
      <c r="F448" s="229" t="s">
        <v>627</v>
      </c>
      <c r="G448" s="227"/>
      <c r="H448" s="230">
        <v>10.35</v>
      </c>
      <c r="I448" s="231"/>
      <c r="J448" s="227"/>
      <c r="K448" s="227"/>
      <c r="L448" s="232"/>
      <c r="M448" s="233"/>
      <c r="N448" s="234"/>
      <c r="O448" s="234"/>
      <c r="P448" s="234"/>
      <c r="Q448" s="234"/>
      <c r="R448" s="234"/>
      <c r="S448" s="234"/>
      <c r="T448" s="235"/>
      <c r="U448" s="13"/>
      <c r="V448" s="13"/>
      <c r="W448" s="13"/>
      <c r="X448" s="13"/>
      <c r="Y448" s="13"/>
      <c r="Z448" s="13"/>
      <c r="AA448" s="13"/>
      <c r="AB448" s="13"/>
      <c r="AC448" s="13"/>
      <c r="AD448" s="13"/>
      <c r="AE448" s="13"/>
      <c r="AT448" s="236" t="s">
        <v>134</v>
      </c>
      <c r="AU448" s="236" t="s">
        <v>83</v>
      </c>
      <c r="AV448" s="13" t="s">
        <v>83</v>
      </c>
      <c r="AW448" s="13" t="s">
        <v>35</v>
      </c>
      <c r="AX448" s="13" t="s">
        <v>73</v>
      </c>
      <c r="AY448" s="236" t="s">
        <v>121</v>
      </c>
    </row>
    <row r="449" s="14" customFormat="1">
      <c r="A449" s="14"/>
      <c r="B449" s="237"/>
      <c r="C449" s="238"/>
      <c r="D449" s="219" t="s">
        <v>134</v>
      </c>
      <c r="E449" s="239" t="s">
        <v>28</v>
      </c>
      <c r="F449" s="240" t="s">
        <v>160</v>
      </c>
      <c r="G449" s="238"/>
      <c r="H449" s="241">
        <v>15.58</v>
      </c>
      <c r="I449" s="242"/>
      <c r="J449" s="238"/>
      <c r="K449" s="238"/>
      <c r="L449" s="243"/>
      <c r="M449" s="244"/>
      <c r="N449" s="245"/>
      <c r="O449" s="245"/>
      <c r="P449" s="245"/>
      <c r="Q449" s="245"/>
      <c r="R449" s="245"/>
      <c r="S449" s="245"/>
      <c r="T449" s="246"/>
      <c r="U449" s="14"/>
      <c r="V449" s="14"/>
      <c r="W449" s="14"/>
      <c r="X449" s="14"/>
      <c r="Y449" s="14"/>
      <c r="Z449" s="14"/>
      <c r="AA449" s="14"/>
      <c r="AB449" s="14"/>
      <c r="AC449" s="14"/>
      <c r="AD449" s="14"/>
      <c r="AE449" s="14"/>
      <c r="AT449" s="247" t="s">
        <v>134</v>
      </c>
      <c r="AU449" s="247" t="s">
        <v>83</v>
      </c>
      <c r="AV449" s="14" t="s">
        <v>128</v>
      </c>
      <c r="AW449" s="14" t="s">
        <v>35</v>
      </c>
      <c r="AX449" s="14" t="s">
        <v>81</v>
      </c>
      <c r="AY449" s="247" t="s">
        <v>121</v>
      </c>
    </row>
    <row r="450" s="13" customFormat="1">
      <c r="A450" s="13"/>
      <c r="B450" s="226"/>
      <c r="C450" s="227"/>
      <c r="D450" s="219" t="s">
        <v>134</v>
      </c>
      <c r="E450" s="227"/>
      <c r="F450" s="229" t="s">
        <v>628</v>
      </c>
      <c r="G450" s="227"/>
      <c r="H450" s="230">
        <v>15.892</v>
      </c>
      <c r="I450" s="231"/>
      <c r="J450" s="227"/>
      <c r="K450" s="227"/>
      <c r="L450" s="232"/>
      <c r="M450" s="233"/>
      <c r="N450" s="234"/>
      <c r="O450" s="234"/>
      <c r="P450" s="234"/>
      <c r="Q450" s="234"/>
      <c r="R450" s="234"/>
      <c r="S450" s="234"/>
      <c r="T450" s="235"/>
      <c r="U450" s="13"/>
      <c r="V450" s="13"/>
      <c r="W450" s="13"/>
      <c r="X450" s="13"/>
      <c r="Y450" s="13"/>
      <c r="Z450" s="13"/>
      <c r="AA450" s="13"/>
      <c r="AB450" s="13"/>
      <c r="AC450" s="13"/>
      <c r="AD450" s="13"/>
      <c r="AE450" s="13"/>
      <c r="AT450" s="236" t="s">
        <v>134</v>
      </c>
      <c r="AU450" s="236" t="s">
        <v>83</v>
      </c>
      <c r="AV450" s="13" t="s">
        <v>83</v>
      </c>
      <c r="AW450" s="13" t="s">
        <v>4</v>
      </c>
      <c r="AX450" s="13" t="s">
        <v>81</v>
      </c>
      <c r="AY450" s="236" t="s">
        <v>121</v>
      </c>
    </row>
    <row r="451" s="2" customFormat="1" ht="24.15" customHeight="1">
      <c r="A451" s="40"/>
      <c r="B451" s="41"/>
      <c r="C451" s="206" t="s">
        <v>629</v>
      </c>
      <c r="D451" s="206" t="s">
        <v>123</v>
      </c>
      <c r="E451" s="207" t="s">
        <v>630</v>
      </c>
      <c r="F451" s="208" t="s">
        <v>631</v>
      </c>
      <c r="G451" s="209" t="s">
        <v>500</v>
      </c>
      <c r="H451" s="210">
        <v>66.569999999999993</v>
      </c>
      <c r="I451" s="211"/>
      <c r="J451" s="212">
        <f>ROUND(I451*H451,2)</f>
        <v>0</v>
      </c>
      <c r="K451" s="208" t="s">
        <v>127</v>
      </c>
      <c r="L451" s="46"/>
      <c r="M451" s="213" t="s">
        <v>28</v>
      </c>
      <c r="N451" s="214" t="s">
        <v>44</v>
      </c>
      <c r="O451" s="86"/>
      <c r="P451" s="215">
        <f>O451*H451</f>
        <v>0</v>
      </c>
      <c r="Q451" s="215">
        <v>0.10095</v>
      </c>
      <c r="R451" s="215">
        <f>Q451*H451</f>
        <v>6.7202414999999993</v>
      </c>
      <c r="S451" s="215">
        <v>0</v>
      </c>
      <c r="T451" s="216">
        <f>S451*H451</f>
        <v>0</v>
      </c>
      <c r="U451" s="40"/>
      <c r="V451" s="40"/>
      <c r="W451" s="40"/>
      <c r="X451" s="40"/>
      <c r="Y451" s="40"/>
      <c r="Z451" s="40"/>
      <c r="AA451" s="40"/>
      <c r="AB451" s="40"/>
      <c r="AC451" s="40"/>
      <c r="AD451" s="40"/>
      <c r="AE451" s="40"/>
      <c r="AR451" s="217" t="s">
        <v>128</v>
      </c>
      <c r="AT451" s="217" t="s">
        <v>123</v>
      </c>
      <c r="AU451" s="217" t="s">
        <v>83</v>
      </c>
      <c r="AY451" s="19" t="s">
        <v>121</v>
      </c>
      <c r="BE451" s="218">
        <f>IF(N451="základní",J451,0)</f>
        <v>0</v>
      </c>
      <c r="BF451" s="218">
        <f>IF(N451="snížená",J451,0)</f>
        <v>0</v>
      </c>
      <c r="BG451" s="218">
        <f>IF(N451="zákl. přenesená",J451,0)</f>
        <v>0</v>
      </c>
      <c r="BH451" s="218">
        <f>IF(N451="sníž. přenesená",J451,0)</f>
        <v>0</v>
      </c>
      <c r="BI451" s="218">
        <f>IF(N451="nulová",J451,0)</f>
        <v>0</v>
      </c>
      <c r="BJ451" s="19" t="s">
        <v>81</v>
      </c>
      <c r="BK451" s="218">
        <f>ROUND(I451*H451,2)</f>
        <v>0</v>
      </c>
      <c r="BL451" s="19" t="s">
        <v>128</v>
      </c>
      <c r="BM451" s="217" t="s">
        <v>632</v>
      </c>
    </row>
    <row r="452" s="2" customFormat="1">
      <c r="A452" s="40"/>
      <c r="B452" s="41"/>
      <c r="C452" s="42"/>
      <c r="D452" s="219" t="s">
        <v>130</v>
      </c>
      <c r="E452" s="42"/>
      <c r="F452" s="220" t="s">
        <v>633</v>
      </c>
      <c r="G452" s="42"/>
      <c r="H452" s="42"/>
      <c r="I452" s="221"/>
      <c r="J452" s="42"/>
      <c r="K452" s="42"/>
      <c r="L452" s="46"/>
      <c r="M452" s="222"/>
      <c r="N452" s="223"/>
      <c r="O452" s="86"/>
      <c r="P452" s="86"/>
      <c r="Q452" s="86"/>
      <c r="R452" s="86"/>
      <c r="S452" s="86"/>
      <c r="T452" s="87"/>
      <c r="U452" s="40"/>
      <c r="V452" s="40"/>
      <c r="W452" s="40"/>
      <c r="X452" s="40"/>
      <c r="Y452" s="40"/>
      <c r="Z452" s="40"/>
      <c r="AA452" s="40"/>
      <c r="AB452" s="40"/>
      <c r="AC452" s="40"/>
      <c r="AD452" s="40"/>
      <c r="AE452" s="40"/>
      <c r="AT452" s="19" t="s">
        <v>130</v>
      </c>
      <c r="AU452" s="19" t="s">
        <v>83</v>
      </c>
    </row>
    <row r="453" s="2" customFormat="1">
      <c r="A453" s="40"/>
      <c r="B453" s="41"/>
      <c r="C453" s="42"/>
      <c r="D453" s="224" t="s">
        <v>132</v>
      </c>
      <c r="E453" s="42"/>
      <c r="F453" s="225" t="s">
        <v>634</v>
      </c>
      <c r="G453" s="42"/>
      <c r="H453" s="42"/>
      <c r="I453" s="221"/>
      <c r="J453" s="42"/>
      <c r="K453" s="42"/>
      <c r="L453" s="46"/>
      <c r="M453" s="222"/>
      <c r="N453" s="223"/>
      <c r="O453" s="86"/>
      <c r="P453" s="86"/>
      <c r="Q453" s="86"/>
      <c r="R453" s="86"/>
      <c r="S453" s="86"/>
      <c r="T453" s="87"/>
      <c r="U453" s="40"/>
      <c r="V453" s="40"/>
      <c r="W453" s="40"/>
      <c r="X453" s="40"/>
      <c r="Y453" s="40"/>
      <c r="Z453" s="40"/>
      <c r="AA453" s="40"/>
      <c r="AB453" s="40"/>
      <c r="AC453" s="40"/>
      <c r="AD453" s="40"/>
      <c r="AE453" s="40"/>
      <c r="AT453" s="19" t="s">
        <v>132</v>
      </c>
      <c r="AU453" s="19" t="s">
        <v>83</v>
      </c>
    </row>
    <row r="454" s="13" customFormat="1">
      <c r="A454" s="13"/>
      <c r="B454" s="226"/>
      <c r="C454" s="227"/>
      <c r="D454" s="219" t="s">
        <v>134</v>
      </c>
      <c r="E454" s="228" t="s">
        <v>28</v>
      </c>
      <c r="F454" s="229" t="s">
        <v>635</v>
      </c>
      <c r="G454" s="227"/>
      <c r="H454" s="230">
        <v>66.569999999999993</v>
      </c>
      <c r="I454" s="231"/>
      <c r="J454" s="227"/>
      <c r="K454" s="227"/>
      <c r="L454" s="232"/>
      <c r="M454" s="233"/>
      <c r="N454" s="234"/>
      <c r="O454" s="234"/>
      <c r="P454" s="234"/>
      <c r="Q454" s="234"/>
      <c r="R454" s="234"/>
      <c r="S454" s="234"/>
      <c r="T454" s="235"/>
      <c r="U454" s="13"/>
      <c r="V454" s="13"/>
      <c r="W454" s="13"/>
      <c r="X454" s="13"/>
      <c r="Y454" s="13"/>
      <c r="Z454" s="13"/>
      <c r="AA454" s="13"/>
      <c r="AB454" s="13"/>
      <c r="AC454" s="13"/>
      <c r="AD454" s="13"/>
      <c r="AE454" s="13"/>
      <c r="AT454" s="236" t="s">
        <v>134</v>
      </c>
      <c r="AU454" s="236" t="s">
        <v>83</v>
      </c>
      <c r="AV454" s="13" t="s">
        <v>83</v>
      </c>
      <c r="AW454" s="13" t="s">
        <v>35</v>
      </c>
      <c r="AX454" s="13" t="s">
        <v>81</v>
      </c>
      <c r="AY454" s="236" t="s">
        <v>121</v>
      </c>
    </row>
    <row r="455" s="2" customFormat="1" ht="16.5" customHeight="1">
      <c r="A455" s="40"/>
      <c r="B455" s="41"/>
      <c r="C455" s="249" t="s">
        <v>636</v>
      </c>
      <c r="D455" s="249" t="s">
        <v>267</v>
      </c>
      <c r="E455" s="250" t="s">
        <v>637</v>
      </c>
      <c r="F455" s="251" t="s">
        <v>638</v>
      </c>
      <c r="G455" s="252" t="s">
        <v>500</v>
      </c>
      <c r="H455" s="253">
        <v>67.900999999999996</v>
      </c>
      <c r="I455" s="254"/>
      <c r="J455" s="255">
        <f>ROUND(I455*H455,2)</f>
        <v>0</v>
      </c>
      <c r="K455" s="251" t="s">
        <v>127</v>
      </c>
      <c r="L455" s="256"/>
      <c r="M455" s="257" t="s">
        <v>28</v>
      </c>
      <c r="N455" s="258" t="s">
        <v>44</v>
      </c>
      <c r="O455" s="86"/>
      <c r="P455" s="215">
        <f>O455*H455</f>
        <v>0</v>
      </c>
      <c r="Q455" s="215">
        <v>0.028000000000000001</v>
      </c>
      <c r="R455" s="215">
        <f>Q455*H455</f>
        <v>1.9012279999999999</v>
      </c>
      <c r="S455" s="215">
        <v>0</v>
      </c>
      <c r="T455" s="216">
        <f>S455*H455</f>
        <v>0</v>
      </c>
      <c r="U455" s="40"/>
      <c r="V455" s="40"/>
      <c r="W455" s="40"/>
      <c r="X455" s="40"/>
      <c r="Y455" s="40"/>
      <c r="Z455" s="40"/>
      <c r="AA455" s="40"/>
      <c r="AB455" s="40"/>
      <c r="AC455" s="40"/>
      <c r="AD455" s="40"/>
      <c r="AE455" s="40"/>
      <c r="AR455" s="217" t="s">
        <v>179</v>
      </c>
      <c r="AT455" s="217" t="s">
        <v>267</v>
      </c>
      <c r="AU455" s="217" t="s">
        <v>83</v>
      </c>
      <c r="AY455" s="19" t="s">
        <v>121</v>
      </c>
      <c r="BE455" s="218">
        <f>IF(N455="základní",J455,0)</f>
        <v>0</v>
      </c>
      <c r="BF455" s="218">
        <f>IF(N455="snížená",J455,0)</f>
        <v>0</v>
      </c>
      <c r="BG455" s="218">
        <f>IF(N455="zákl. přenesená",J455,0)</f>
        <v>0</v>
      </c>
      <c r="BH455" s="218">
        <f>IF(N455="sníž. přenesená",J455,0)</f>
        <v>0</v>
      </c>
      <c r="BI455" s="218">
        <f>IF(N455="nulová",J455,0)</f>
        <v>0</v>
      </c>
      <c r="BJ455" s="19" t="s">
        <v>81</v>
      </c>
      <c r="BK455" s="218">
        <f>ROUND(I455*H455,2)</f>
        <v>0</v>
      </c>
      <c r="BL455" s="19" t="s">
        <v>128</v>
      </c>
      <c r="BM455" s="217" t="s">
        <v>639</v>
      </c>
    </row>
    <row r="456" s="2" customFormat="1">
      <c r="A456" s="40"/>
      <c r="B456" s="41"/>
      <c r="C456" s="42"/>
      <c r="D456" s="219" t="s">
        <v>130</v>
      </c>
      <c r="E456" s="42"/>
      <c r="F456" s="220" t="s">
        <v>638</v>
      </c>
      <c r="G456" s="42"/>
      <c r="H456" s="42"/>
      <c r="I456" s="221"/>
      <c r="J456" s="42"/>
      <c r="K456" s="42"/>
      <c r="L456" s="46"/>
      <c r="M456" s="222"/>
      <c r="N456" s="223"/>
      <c r="O456" s="86"/>
      <c r="P456" s="86"/>
      <c r="Q456" s="86"/>
      <c r="R456" s="86"/>
      <c r="S456" s="86"/>
      <c r="T456" s="87"/>
      <c r="U456" s="40"/>
      <c r="V456" s="40"/>
      <c r="W456" s="40"/>
      <c r="X456" s="40"/>
      <c r="Y456" s="40"/>
      <c r="Z456" s="40"/>
      <c r="AA456" s="40"/>
      <c r="AB456" s="40"/>
      <c r="AC456" s="40"/>
      <c r="AD456" s="40"/>
      <c r="AE456" s="40"/>
      <c r="AT456" s="19" t="s">
        <v>130</v>
      </c>
      <c r="AU456" s="19" t="s">
        <v>83</v>
      </c>
    </row>
    <row r="457" s="13" customFormat="1">
      <c r="A457" s="13"/>
      <c r="B457" s="226"/>
      <c r="C457" s="227"/>
      <c r="D457" s="219" t="s">
        <v>134</v>
      </c>
      <c r="E457" s="228" t="s">
        <v>28</v>
      </c>
      <c r="F457" s="229" t="s">
        <v>640</v>
      </c>
      <c r="G457" s="227"/>
      <c r="H457" s="230">
        <v>66.569999999999993</v>
      </c>
      <c r="I457" s="231"/>
      <c r="J457" s="227"/>
      <c r="K457" s="227"/>
      <c r="L457" s="232"/>
      <c r="M457" s="233"/>
      <c r="N457" s="234"/>
      <c r="O457" s="234"/>
      <c r="P457" s="234"/>
      <c r="Q457" s="234"/>
      <c r="R457" s="234"/>
      <c r="S457" s="234"/>
      <c r="T457" s="235"/>
      <c r="U457" s="13"/>
      <c r="V457" s="13"/>
      <c r="W457" s="13"/>
      <c r="X457" s="13"/>
      <c r="Y457" s="13"/>
      <c r="Z457" s="13"/>
      <c r="AA457" s="13"/>
      <c r="AB457" s="13"/>
      <c r="AC457" s="13"/>
      <c r="AD457" s="13"/>
      <c r="AE457" s="13"/>
      <c r="AT457" s="236" t="s">
        <v>134</v>
      </c>
      <c r="AU457" s="236" t="s">
        <v>83</v>
      </c>
      <c r="AV457" s="13" t="s">
        <v>83</v>
      </c>
      <c r="AW457" s="13" t="s">
        <v>35</v>
      </c>
      <c r="AX457" s="13" t="s">
        <v>81</v>
      </c>
      <c r="AY457" s="236" t="s">
        <v>121</v>
      </c>
    </row>
    <row r="458" s="13" customFormat="1">
      <c r="A458" s="13"/>
      <c r="B458" s="226"/>
      <c r="C458" s="227"/>
      <c r="D458" s="219" t="s">
        <v>134</v>
      </c>
      <c r="E458" s="227"/>
      <c r="F458" s="229" t="s">
        <v>641</v>
      </c>
      <c r="G458" s="227"/>
      <c r="H458" s="230">
        <v>67.900999999999996</v>
      </c>
      <c r="I458" s="231"/>
      <c r="J458" s="227"/>
      <c r="K458" s="227"/>
      <c r="L458" s="232"/>
      <c r="M458" s="233"/>
      <c r="N458" s="234"/>
      <c r="O458" s="234"/>
      <c r="P458" s="234"/>
      <c r="Q458" s="234"/>
      <c r="R458" s="234"/>
      <c r="S458" s="234"/>
      <c r="T458" s="235"/>
      <c r="U458" s="13"/>
      <c r="V458" s="13"/>
      <c r="W458" s="13"/>
      <c r="X458" s="13"/>
      <c r="Y458" s="13"/>
      <c r="Z458" s="13"/>
      <c r="AA458" s="13"/>
      <c r="AB458" s="13"/>
      <c r="AC458" s="13"/>
      <c r="AD458" s="13"/>
      <c r="AE458" s="13"/>
      <c r="AT458" s="236" t="s">
        <v>134</v>
      </c>
      <c r="AU458" s="236" t="s">
        <v>83</v>
      </c>
      <c r="AV458" s="13" t="s">
        <v>83</v>
      </c>
      <c r="AW458" s="13" t="s">
        <v>4</v>
      </c>
      <c r="AX458" s="13" t="s">
        <v>81</v>
      </c>
      <c r="AY458" s="236" t="s">
        <v>121</v>
      </c>
    </row>
    <row r="459" s="2" customFormat="1" ht="33" customHeight="1">
      <c r="A459" s="40"/>
      <c r="B459" s="41"/>
      <c r="C459" s="206" t="s">
        <v>642</v>
      </c>
      <c r="D459" s="206" t="s">
        <v>123</v>
      </c>
      <c r="E459" s="207" t="s">
        <v>643</v>
      </c>
      <c r="F459" s="208" t="s">
        <v>644</v>
      </c>
      <c r="G459" s="209" t="s">
        <v>500</v>
      </c>
      <c r="H459" s="210">
        <v>42.799999999999997</v>
      </c>
      <c r="I459" s="211"/>
      <c r="J459" s="212">
        <f>ROUND(I459*H459,2)</f>
        <v>0</v>
      </c>
      <c r="K459" s="208" t="s">
        <v>127</v>
      </c>
      <c r="L459" s="46"/>
      <c r="M459" s="213" t="s">
        <v>28</v>
      </c>
      <c r="N459" s="214" t="s">
        <v>44</v>
      </c>
      <c r="O459" s="86"/>
      <c r="P459" s="215">
        <f>O459*H459</f>
        <v>0</v>
      </c>
      <c r="Q459" s="215">
        <v>0.00044999999999999999</v>
      </c>
      <c r="R459" s="215">
        <f>Q459*H459</f>
        <v>0.019259999999999999</v>
      </c>
      <c r="S459" s="215">
        <v>0</v>
      </c>
      <c r="T459" s="216">
        <f>S459*H459</f>
        <v>0</v>
      </c>
      <c r="U459" s="40"/>
      <c r="V459" s="40"/>
      <c r="W459" s="40"/>
      <c r="X459" s="40"/>
      <c r="Y459" s="40"/>
      <c r="Z459" s="40"/>
      <c r="AA459" s="40"/>
      <c r="AB459" s="40"/>
      <c r="AC459" s="40"/>
      <c r="AD459" s="40"/>
      <c r="AE459" s="40"/>
      <c r="AR459" s="217" t="s">
        <v>128</v>
      </c>
      <c r="AT459" s="217" t="s">
        <v>123</v>
      </c>
      <c r="AU459" s="217" t="s">
        <v>83</v>
      </c>
      <c r="AY459" s="19" t="s">
        <v>121</v>
      </c>
      <c r="BE459" s="218">
        <f>IF(N459="základní",J459,0)</f>
        <v>0</v>
      </c>
      <c r="BF459" s="218">
        <f>IF(N459="snížená",J459,0)</f>
        <v>0</v>
      </c>
      <c r="BG459" s="218">
        <f>IF(N459="zákl. přenesená",J459,0)</f>
        <v>0</v>
      </c>
      <c r="BH459" s="218">
        <f>IF(N459="sníž. přenesená",J459,0)</f>
        <v>0</v>
      </c>
      <c r="BI459" s="218">
        <f>IF(N459="nulová",J459,0)</f>
        <v>0</v>
      </c>
      <c r="BJ459" s="19" t="s">
        <v>81</v>
      </c>
      <c r="BK459" s="218">
        <f>ROUND(I459*H459,2)</f>
        <v>0</v>
      </c>
      <c r="BL459" s="19" t="s">
        <v>128</v>
      </c>
      <c r="BM459" s="217" t="s">
        <v>645</v>
      </c>
    </row>
    <row r="460" s="2" customFormat="1">
      <c r="A460" s="40"/>
      <c r="B460" s="41"/>
      <c r="C460" s="42"/>
      <c r="D460" s="219" t="s">
        <v>130</v>
      </c>
      <c r="E460" s="42"/>
      <c r="F460" s="220" t="s">
        <v>646</v>
      </c>
      <c r="G460" s="42"/>
      <c r="H460" s="42"/>
      <c r="I460" s="221"/>
      <c r="J460" s="42"/>
      <c r="K460" s="42"/>
      <c r="L460" s="46"/>
      <c r="M460" s="222"/>
      <c r="N460" s="223"/>
      <c r="O460" s="86"/>
      <c r="P460" s="86"/>
      <c r="Q460" s="86"/>
      <c r="R460" s="86"/>
      <c r="S460" s="86"/>
      <c r="T460" s="87"/>
      <c r="U460" s="40"/>
      <c r="V460" s="40"/>
      <c r="W460" s="40"/>
      <c r="X460" s="40"/>
      <c r="Y460" s="40"/>
      <c r="Z460" s="40"/>
      <c r="AA460" s="40"/>
      <c r="AB460" s="40"/>
      <c r="AC460" s="40"/>
      <c r="AD460" s="40"/>
      <c r="AE460" s="40"/>
      <c r="AT460" s="19" t="s">
        <v>130</v>
      </c>
      <c r="AU460" s="19" t="s">
        <v>83</v>
      </c>
    </row>
    <row r="461" s="2" customFormat="1">
      <c r="A461" s="40"/>
      <c r="B461" s="41"/>
      <c r="C461" s="42"/>
      <c r="D461" s="224" t="s">
        <v>132</v>
      </c>
      <c r="E461" s="42"/>
      <c r="F461" s="225" t="s">
        <v>647</v>
      </c>
      <c r="G461" s="42"/>
      <c r="H461" s="42"/>
      <c r="I461" s="221"/>
      <c r="J461" s="42"/>
      <c r="K461" s="42"/>
      <c r="L461" s="46"/>
      <c r="M461" s="222"/>
      <c r="N461" s="223"/>
      <c r="O461" s="86"/>
      <c r="P461" s="86"/>
      <c r="Q461" s="86"/>
      <c r="R461" s="86"/>
      <c r="S461" s="86"/>
      <c r="T461" s="87"/>
      <c r="U461" s="40"/>
      <c r="V461" s="40"/>
      <c r="W461" s="40"/>
      <c r="X461" s="40"/>
      <c r="Y461" s="40"/>
      <c r="Z461" s="40"/>
      <c r="AA461" s="40"/>
      <c r="AB461" s="40"/>
      <c r="AC461" s="40"/>
      <c r="AD461" s="40"/>
      <c r="AE461" s="40"/>
      <c r="AT461" s="19" t="s">
        <v>132</v>
      </c>
      <c r="AU461" s="19" t="s">
        <v>83</v>
      </c>
    </row>
    <row r="462" s="2" customFormat="1">
      <c r="A462" s="40"/>
      <c r="B462" s="41"/>
      <c r="C462" s="42"/>
      <c r="D462" s="219" t="s">
        <v>192</v>
      </c>
      <c r="E462" s="42"/>
      <c r="F462" s="248" t="s">
        <v>648</v>
      </c>
      <c r="G462" s="42"/>
      <c r="H462" s="42"/>
      <c r="I462" s="221"/>
      <c r="J462" s="42"/>
      <c r="K462" s="42"/>
      <c r="L462" s="46"/>
      <c r="M462" s="222"/>
      <c r="N462" s="223"/>
      <c r="O462" s="86"/>
      <c r="P462" s="86"/>
      <c r="Q462" s="86"/>
      <c r="R462" s="86"/>
      <c r="S462" s="86"/>
      <c r="T462" s="87"/>
      <c r="U462" s="40"/>
      <c r="V462" s="40"/>
      <c r="W462" s="40"/>
      <c r="X462" s="40"/>
      <c r="Y462" s="40"/>
      <c r="Z462" s="40"/>
      <c r="AA462" s="40"/>
      <c r="AB462" s="40"/>
      <c r="AC462" s="40"/>
      <c r="AD462" s="40"/>
      <c r="AE462" s="40"/>
      <c r="AT462" s="19" t="s">
        <v>192</v>
      </c>
      <c r="AU462" s="19" t="s">
        <v>83</v>
      </c>
    </row>
    <row r="463" s="13" customFormat="1">
      <c r="A463" s="13"/>
      <c r="B463" s="226"/>
      <c r="C463" s="227"/>
      <c r="D463" s="219" t="s">
        <v>134</v>
      </c>
      <c r="E463" s="228" t="s">
        <v>28</v>
      </c>
      <c r="F463" s="229" t="s">
        <v>649</v>
      </c>
      <c r="G463" s="227"/>
      <c r="H463" s="230">
        <v>30.300000000000001</v>
      </c>
      <c r="I463" s="231"/>
      <c r="J463" s="227"/>
      <c r="K463" s="227"/>
      <c r="L463" s="232"/>
      <c r="M463" s="233"/>
      <c r="N463" s="234"/>
      <c r="O463" s="234"/>
      <c r="P463" s="234"/>
      <c r="Q463" s="234"/>
      <c r="R463" s="234"/>
      <c r="S463" s="234"/>
      <c r="T463" s="235"/>
      <c r="U463" s="13"/>
      <c r="V463" s="13"/>
      <c r="W463" s="13"/>
      <c r="X463" s="13"/>
      <c r="Y463" s="13"/>
      <c r="Z463" s="13"/>
      <c r="AA463" s="13"/>
      <c r="AB463" s="13"/>
      <c r="AC463" s="13"/>
      <c r="AD463" s="13"/>
      <c r="AE463" s="13"/>
      <c r="AT463" s="236" t="s">
        <v>134</v>
      </c>
      <c r="AU463" s="236" t="s">
        <v>83</v>
      </c>
      <c r="AV463" s="13" t="s">
        <v>83</v>
      </c>
      <c r="AW463" s="13" t="s">
        <v>35</v>
      </c>
      <c r="AX463" s="13" t="s">
        <v>73</v>
      </c>
      <c r="AY463" s="236" t="s">
        <v>121</v>
      </c>
    </row>
    <row r="464" s="13" customFormat="1">
      <c r="A464" s="13"/>
      <c r="B464" s="226"/>
      <c r="C464" s="227"/>
      <c r="D464" s="219" t="s">
        <v>134</v>
      </c>
      <c r="E464" s="228" t="s">
        <v>28</v>
      </c>
      <c r="F464" s="229" t="s">
        <v>650</v>
      </c>
      <c r="G464" s="227"/>
      <c r="H464" s="230">
        <v>12.5</v>
      </c>
      <c r="I464" s="231"/>
      <c r="J464" s="227"/>
      <c r="K464" s="227"/>
      <c r="L464" s="232"/>
      <c r="M464" s="233"/>
      <c r="N464" s="234"/>
      <c r="O464" s="234"/>
      <c r="P464" s="234"/>
      <c r="Q464" s="234"/>
      <c r="R464" s="234"/>
      <c r="S464" s="234"/>
      <c r="T464" s="235"/>
      <c r="U464" s="13"/>
      <c r="V464" s="13"/>
      <c r="W464" s="13"/>
      <c r="X464" s="13"/>
      <c r="Y464" s="13"/>
      <c r="Z464" s="13"/>
      <c r="AA464" s="13"/>
      <c r="AB464" s="13"/>
      <c r="AC464" s="13"/>
      <c r="AD464" s="13"/>
      <c r="AE464" s="13"/>
      <c r="AT464" s="236" t="s">
        <v>134</v>
      </c>
      <c r="AU464" s="236" t="s">
        <v>83</v>
      </c>
      <c r="AV464" s="13" t="s">
        <v>83</v>
      </c>
      <c r="AW464" s="13" t="s">
        <v>35</v>
      </c>
      <c r="AX464" s="13" t="s">
        <v>73</v>
      </c>
      <c r="AY464" s="236" t="s">
        <v>121</v>
      </c>
    </row>
    <row r="465" s="14" customFormat="1">
      <c r="A465" s="14"/>
      <c r="B465" s="237"/>
      <c r="C465" s="238"/>
      <c r="D465" s="219" t="s">
        <v>134</v>
      </c>
      <c r="E465" s="239" t="s">
        <v>28</v>
      </c>
      <c r="F465" s="240" t="s">
        <v>160</v>
      </c>
      <c r="G465" s="238"/>
      <c r="H465" s="241">
        <v>42.799999999999997</v>
      </c>
      <c r="I465" s="242"/>
      <c r="J465" s="238"/>
      <c r="K465" s="238"/>
      <c r="L465" s="243"/>
      <c r="M465" s="244"/>
      <c r="N465" s="245"/>
      <c r="O465" s="245"/>
      <c r="P465" s="245"/>
      <c r="Q465" s="245"/>
      <c r="R465" s="245"/>
      <c r="S465" s="245"/>
      <c r="T465" s="246"/>
      <c r="U465" s="14"/>
      <c r="V465" s="14"/>
      <c r="W465" s="14"/>
      <c r="X465" s="14"/>
      <c r="Y465" s="14"/>
      <c r="Z465" s="14"/>
      <c r="AA465" s="14"/>
      <c r="AB465" s="14"/>
      <c r="AC465" s="14"/>
      <c r="AD465" s="14"/>
      <c r="AE465" s="14"/>
      <c r="AT465" s="247" t="s">
        <v>134</v>
      </c>
      <c r="AU465" s="247" t="s">
        <v>83</v>
      </c>
      <c r="AV465" s="14" t="s">
        <v>128</v>
      </c>
      <c r="AW465" s="14" t="s">
        <v>35</v>
      </c>
      <c r="AX465" s="14" t="s">
        <v>81</v>
      </c>
      <c r="AY465" s="247" t="s">
        <v>121</v>
      </c>
    </row>
    <row r="466" s="2" customFormat="1" ht="33" customHeight="1">
      <c r="A466" s="40"/>
      <c r="B466" s="41"/>
      <c r="C466" s="206" t="s">
        <v>651</v>
      </c>
      <c r="D466" s="206" t="s">
        <v>123</v>
      </c>
      <c r="E466" s="207" t="s">
        <v>652</v>
      </c>
      <c r="F466" s="208" t="s">
        <v>653</v>
      </c>
      <c r="G466" s="209" t="s">
        <v>500</v>
      </c>
      <c r="H466" s="210">
        <v>16.5</v>
      </c>
      <c r="I466" s="211"/>
      <c r="J466" s="212">
        <f>ROUND(I466*H466,2)</f>
        <v>0</v>
      </c>
      <c r="K466" s="208" t="s">
        <v>127</v>
      </c>
      <c r="L466" s="46"/>
      <c r="M466" s="213" t="s">
        <v>28</v>
      </c>
      <c r="N466" s="214" t="s">
        <v>44</v>
      </c>
      <c r="O466" s="86"/>
      <c r="P466" s="215">
        <f>O466*H466</f>
        <v>0</v>
      </c>
      <c r="Q466" s="215">
        <v>0.00060999999999999997</v>
      </c>
      <c r="R466" s="215">
        <f>Q466*H466</f>
        <v>0.010064999999999999</v>
      </c>
      <c r="S466" s="215">
        <v>0</v>
      </c>
      <c r="T466" s="216">
        <f>S466*H466</f>
        <v>0</v>
      </c>
      <c r="U466" s="40"/>
      <c r="V466" s="40"/>
      <c r="W466" s="40"/>
      <c r="X466" s="40"/>
      <c r="Y466" s="40"/>
      <c r="Z466" s="40"/>
      <c r="AA466" s="40"/>
      <c r="AB466" s="40"/>
      <c r="AC466" s="40"/>
      <c r="AD466" s="40"/>
      <c r="AE466" s="40"/>
      <c r="AR466" s="217" t="s">
        <v>128</v>
      </c>
      <c r="AT466" s="217" t="s">
        <v>123</v>
      </c>
      <c r="AU466" s="217" t="s">
        <v>83</v>
      </c>
      <c r="AY466" s="19" t="s">
        <v>121</v>
      </c>
      <c r="BE466" s="218">
        <f>IF(N466="základní",J466,0)</f>
        <v>0</v>
      </c>
      <c r="BF466" s="218">
        <f>IF(N466="snížená",J466,0)</f>
        <v>0</v>
      </c>
      <c r="BG466" s="218">
        <f>IF(N466="zákl. přenesená",J466,0)</f>
        <v>0</v>
      </c>
      <c r="BH466" s="218">
        <f>IF(N466="sníž. přenesená",J466,0)</f>
        <v>0</v>
      </c>
      <c r="BI466" s="218">
        <f>IF(N466="nulová",J466,0)</f>
        <v>0</v>
      </c>
      <c r="BJ466" s="19" t="s">
        <v>81</v>
      </c>
      <c r="BK466" s="218">
        <f>ROUND(I466*H466,2)</f>
        <v>0</v>
      </c>
      <c r="BL466" s="19" t="s">
        <v>128</v>
      </c>
      <c r="BM466" s="217" t="s">
        <v>654</v>
      </c>
    </row>
    <row r="467" s="2" customFormat="1">
      <c r="A467" s="40"/>
      <c r="B467" s="41"/>
      <c r="C467" s="42"/>
      <c r="D467" s="219" t="s">
        <v>130</v>
      </c>
      <c r="E467" s="42"/>
      <c r="F467" s="220" t="s">
        <v>655</v>
      </c>
      <c r="G467" s="42"/>
      <c r="H467" s="42"/>
      <c r="I467" s="221"/>
      <c r="J467" s="42"/>
      <c r="K467" s="42"/>
      <c r="L467" s="46"/>
      <c r="M467" s="222"/>
      <c r="N467" s="223"/>
      <c r="O467" s="86"/>
      <c r="P467" s="86"/>
      <c r="Q467" s="86"/>
      <c r="R467" s="86"/>
      <c r="S467" s="86"/>
      <c r="T467" s="87"/>
      <c r="U467" s="40"/>
      <c r="V467" s="40"/>
      <c r="W467" s="40"/>
      <c r="X467" s="40"/>
      <c r="Y467" s="40"/>
      <c r="Z467" s="40"/>
      <c r="AA467" s="40"/>
      <c r="AB467" s="40"/>
      <c r="AC467" s="40"/>
      <c r="AD467" s="40"/>
      <c r="AE467" s="40"/>
      <c r="AT467" s="19" t="s">
        <v>130</v>
      </c>
      <c r="AU467" s="19" t="s">
        <v>83</v>
      </c>
    </row>
    <row r="468" s="2" customFormat="1">
      <c r="A468" s="40"/>
      <c r="B468" s="41"/>
      <c r="C468" s="42"/>
      <c r="D468" s="224" t="s">
        <v>132</v>
      </c>
      <c r="E468" s="42"/>
      <c r="F468" s="225" t="s">
        <v>656</v>
      </c>
      <c r="G468" s="42"/>
      <c r="H468" s="42"/>
      <c r="I468" s="221"/>
      <c r="J468" s="42"/>
      <c r="K468" s="42"/>
      <c r="L468" s="46"/>
      <c r="M468" s="222"/>
      <c r="N468" s="223"/>
      <c r="O468" s="86"/>
      <c r="P468" s="86"/>
      <c r="Q468" s="86"/>
      <c r="R468" s="86"/>
      <c r="S468" s="86"/>
      <c r="T468" s="87"/>
      <c r="U468" s="40"/>
      <c r="V468" s="40"/>
      <c r="W468" s="40"/>
      <c r="X468" s="40"/>
      <c r="Y468" s="40"/>
      <c r="Z468" s="40"/>
      <c r="AA468" s="40"/>
      <c r="AB468" s="40"/>
      <c r="AC468" s="40"/>
      <c r="AD468" s="40"/>
      <c r="AE468" s="40"/>
      <c r="AT468" s="19" t="s">
        <v>132</v>
      </c>
      <c r="AU468" s="19" t="s">
        <v>83</v>
      </c>
    </row>
    <row r="469" s="13" customFormat="1">
      <c r="A469" s="13"/>
      <c r="B469" s="226"/>
      <c r="C469" s="227"/>
      <c r="D469" s="219" t="s">
        <v>134</v>
      </c>
      <c r="E469" s="228" t="s">
        <v>28</v>
      </c>
      <c r="F469" s="229" t="s">
        <v>657</v>
      </c>
      <c r="G469" s="227"/>
      <c r="H469" s="230">
        <v>16.5</v>
      </c>
      <c r="I469" s="231"/>
      <c r="J469" s="227"/>
      <c r="K469" s="227"/>
      <c r="L469" s="232"/>
      <c r="M469" s="233"/>
      <c r="N469" s="234"/>
      <c r="O469" s="234"/>
      <c r="P469" s="234"/>
      <c r="Q469" s="234"/>
      <c r="R469" s="234"/>
      <c r="S469" s="234"/>
      <c r="T469" s="235"/>
      <c r="U469" s="13"/>
      <c r="V469" s="13"/>
      <c r="W469" s="13"/>
      <c r="X469" s="13"/>
      <c r="Y469" s="13"/>
      <c r="Z469" s="13"/>
      <c r="AA469" s="13"/>
      <c r="AB469" s="13"/>
      <c r="AC469" s="13"/>
      <c r="AD469" s="13"/>
      <c r="AE469" s="13"/>
      <c r="AT469" s="236" t="s">
        <v>134</v>
      </c>
      <c r="AU469" s="236" t="s">
        <v>83</v>
      </c>
      <c r="AV469" s="13" t="s">
        <v>83</v>
      </c>
      <c r="AW469" s="13" t="s">
        <v>35</v>
      </c>
      <c r="AX469" s="13" t="s">
        <v>73</v>
      </c>
      <c r="AY469" s="236" t="s">
        <v>121</v>
      </c>
    </row>
    <row r="470" s="14" customFormat="1">
      <c r="A470" s="14"/>
      <c r="B470" s="237"/>
      <c r="C470" s="238"/>
      <c r="D470" s="219" t="s">
        <v>134</v>
      </c>
      <c r="E470" s="239" t="s">
        <v>28</v>
      </c>
      <c r="F470" s="240" t="s">
        <v>160</v>
      </c>
      <c r="G470" s="238"/>
      <c r="H470" s="241">
        <v>16.5</v>
      </c>
      <c r="I470" s="242"/>
      <c r="J470" s="238"/>
      <c r="K470" s="238"/>
      <c r="L470" s="243"/>
      <c r="M470" s="244"/>
      <c r="N470" s="245"/>
      <c r="O470" s="245"/>
      <c r="P470" s="245"/>
      <c r="Q470" s="245"/>
      <c r="R470" s="245"/>
      <c r="S470" s="245"/>
      <c r="T470" s="246"/>
      <c r="U470" s="14"/>
      <c r="V470" s="14"/>
      <c r="W470" s="14"/>
      <c r="X470" s="14"/>
      <c r="Y470" s="14"/>
      <c r="Z470" s="14"/>
      <c r="AA470" s="14"/>
      <c r="AB470" s="14"/>
      <c r="AC470" s="14"/>
      <c r="AD470" s="14"/>
      <c r="AE470" s="14"/>
      <c r="AT470" s="247" t="s">
        <v>134</v>
      </c>
      <c r="AU470" s="247" t="s">
        <v>83</v>
      </c>
      <c r="AV470" s="14" t="s">
        <v>128</v>
      </c>
      <c r="AW470" s="14" t="s">
        <v>35</v>
      </c>
      <c r="AX470" s="14" t="s">
        <v>81</v>
      </c>
      <c r="AY470" s="247" t="s">
        <v>121</v>
      </c>
    </row>
    <row r="471" s="2" customFormat="1" ht="24.15" customHeight="1">
      <c r="A471" s="40"/>
      <c r="B471" s="41"/>
      <c r="C471" s="206" t="s">
        <v>658</v>
      </c>
      <c r="D471" s="206" t="s">
        <v>123</v>
      </c>
      <c r="E471" s="207" t="s">
        <v>659</v>
      </c>
      <c r="F471" s="208" t="s">
        <v>660</v>
      </c>
      <c r="G471" s="209" t="s">
        <v>500</v>
      </c>
      <c r="H471" s="210">
        <v>2.21</v>
      </c>
      <c r="I471" s="211"/>
      <c r="J471" s="212">
        <f>ROUND(I471*H471,2)</f>
        <v>0</v>
      </c>
      <c r="K471" s="208" t="s">
        <v>127</v>
      </c>
      <c r="L471" s="46"/>
      <c r="M471" s="213" t="s">
        <v>28</v>
      </c>
      <c r="N471" s="214" t="s">
        <v>44</v>
      </c>
      <c r="O471" s="86"/>
      <c r="P471" s="215">
        <f>O471*H471</f>
        <v>0</v>
      </c>
      <c r="Q471" s="215">
        <v>0</v>
      </c>
      <c r="R471" s="215">
        <f>Q471*H471</f>
        <v>0</v>
      </c>
      <c r="S471" s="215">
        <v>0</v>
      </c>
      <c r="T471" s="216">
        <f>S471*H471</f>
        <v>0</v>
      </c>
      <c r="U471" s="40"/>
      <c r="V471" s="40"/>
      <c r="W471" s="40"/>
      <c r="X471" s="40"/>
      <c r="Y471" s="40"/>
      <c r="Z471" s="40"/>
      <c r="AA471" s="40"/>
      <c r="AB471" s="40"/>
      <c r="AC471" s="40"/>
      <c r="AD471" s="40"/>
      <c r="AE471" s="40"/>
      <c r="AR471" s="217" t="s">
        <v>128</v>
      </c>
      <c r="AT471" s="217" t="s">
        <v>123</v>
      </c>
      <c r="AU471" s="217" t="s">
        <v>83</v>
      </c>
      <c r="AY471" s="19" t="s">
        <v>121</v>
      </c>
      <c r="BE471" s="218">
        <f>IF(N471="základní",J471,0)</f>
        <v>0</v>
      </c>
      <c r="BF471" s="218">
        <f>IF(N471="snížená",J471,0)</f>
        <v>0</v>
      </c>
      <c r="BG471" s="218">
        <f>IF(N471="zákl. přenesená",J471,0)</f>
        <v>0</v>
      </c>
      <c r="BH471" s="218">
        <f>IF(N471="sníž. přenesená",J471,0)</f>
        <v>0</v>
      </c>
      <c r="BI471" s="218">
        <f>IF(N471="nulová",J471,0)</f>
        <v>0</v>
      </c>
      <c r="BJ471" s="19" t="s">
        <v>81</v>
      </c>
      <c r="BK471" s="218">
        <f>ROUND(I471*H471,2)</f>
        <v>0</v>
      </c>
      <c r="BL471" s="19" t="s">
        <v>128</v>
      </c>
      <c r="BM471" s="217" t="s">
        <v>661</v>
      </c>
    </row>
    <row r="472" s="2" customFormat="1">
      <c r="A472" s="40"/>
      <c r="B472" s="41"/>
      <c r="C472" s="42"/>
      <c r="D472" s="219" t="s">
        <v>130</v>
      </c>
      <c r="E472" s="42"/>
      <c r="F472" s="220" t="s">
        <v>662</v>
      </c>
      <c r="G472" s="42"/>
      <c r="H472" s="42"/>
      <c r="I472" s="221"/>
      <c r="J472" s="42"/>
      <c r="K472" s="42"/>
      <c r="L472" s="46"/>
      <c r="M472" s="222"/>
      <c r="N472" s="223"/>
      <c r="O472" s="86"/>
      <c r="P472" s="86"/>
      <c r="Q472" s="86"/>
      <c r="R472" s="86"/>
      <c r="S472" s="86"/>
      <c r="T472" s="87"/>
      <c r="U472" s="40"/>
      <c r="V472" s="40"/>
      <c r="W472" s="40"/>
      <c r="X472" s="40"/>
      <c r="Y472" s="40"/>
      <c r="Z472" s="40"/>
      <c r="AA472" s="40"/>
      <c r="AB472" s="40"/>
      <c r="AC472" s="40"/>
      <c r="AD472" s="40"/>
      <c r="AE472" s="40"/>
      <c r="AT472" s="19" t="s">
        <v>130</v>
      </c>
      <c r="AU472" s="19" t="s">
        <v>83</v>
      </c>
    </row>
    <row r="473" s="2" customFormat="1">
      <c r="A473" s="40"/>
      <c r="B473" s="41"/>
      <c r="C473" s="42"/>
      <c r="D473" s="224" t="s">
        <v>132</v>
      </c>
      <c r="E473" s="42"/>
      <c r="F473" s="225" t="s">
        <v>663</v>
      </c>
      <c r="G473" s="42"/>
      <c r="H473" s="42"/>
      <c r="I473" s="221"/>
      <c r="J473" s="42"/>
      <c r="K473" s="42"/>
      <c r="L473" s="46"/>
      <c r="M473" s="222"/>
      <c r="N473" s="223"/>
      <c r="O473" s="86"/>
      <c r="P473" s="86"/>
      <c r="Q473" s="86"/>
      <c r="R473" s="86"/>
      <c r="S473" s="86"/>
      <c r="T473" s="87"/>
      <c r="U473" s="40"/>
      <c r="V473" s="40"/>
      <c r="W473" s="40"/>
      <c r="X473" s="40"/>
      <c r="Y473" s="40"/>
      <c r="Z473" s="40"/>
      <c r="AA473" s="40"/>
      <c r="AB473" s="40"/>
      <c r="AC473" s="40"/>
      <c r="AD473" s="40"/>
      <c r="AE473" s="40"/>
      <c r="AT473" s="19" t="s">
        <v>132</v>
      </c>
      <c r="AU473" s="19" t="s">
        <v>83</v>
      </c>
    </row>
    <row r="474" s="13" customFormat="1">
      <c r="A474" s="13"/>
      <c r="B474" s="226"/>
      <c r="C474" s="227"/>
      <c r="D474" s="219" t="s">
        <v>134</v>
      </c>
      <c r="E474" s="228" t="s">
        <v>28</v>
      </c>
      <c r="F474" s="229" t="s">
        <v>664</v>
      </c>
      <c r="G474" s="227"/>
      <c r="H474" s="230">
        <v>2.21</v>
      </c>
      <c r="I474" s="231"/>
      <c r="J474" s="227"/>
      <c r="K474" s="227"/>
      <c r="L474" s="232"/>
      <c r="M474" s="233"/>
      <c r="N474" s="234"/>
      <c r="O474" s="234"/>
      <c r="P474" s="234"/>
      <c r="Q474" s="234"/>
      <c r="R474" s="234"/>
      <c r="S474" s="234"/>
      <c r="T474" s="235"/>
      <c r="U474" s="13"/>
      <c r="V474" s="13"/>
      <c r="W474" s="13"/>
      <c r="X474" s="13"/>
      <c r="Y474" s="13"/>
      <c r="Z474" s="13"/>
      <c r="AA474" s="13"/>
      <c r="AB474" s="13"/>
      <c r="AC474" s="13"/>
      <c r="AD474" s="13"/>
      <c r="AE474" s="13"/>
      <c r="AT474" s="236" t="s">
        <v>134</v>
      </c>
      <c r="AU474" s="236" t="s">
        <v>83</v>
      </c>
      <c r="AV474" s="13" t="s">
        <v>83</v>
      </c>
      <c r="AW474" s="13" t="s">
        <v>35</v>
      </c>
      <c r="AX474" s="13" t="s">
        <v>81</v>
      </c>
      <c r="AY474" s="236" t="s">
        <v>121</v>
      </c>
    </row>
    <row r="475" s="2" customFormat="1" ht="24.15" customHeight="1">
      <c r="A475" s="40"/>
      <c r="B475" s="41"/>
      <c r="C475" s="206" t="s">
        <v>665</v>
      </c>
      <c r="D475" s="206" t="s">
        <v>123</v>
      </c>
      <c r="E475" s="207" t="s">
        <v>666</v>
      </c>
      <c r="F475" s="208" t="s">
        <v>667</v>
      </c>
      <c r="G475" s="209" t="s">
        <v>500</v>
      </c>
      <c r="H475" s="210">
        <v>27.77</v>
      </c>
      <c r="I475" s="211"/>
      <c r="J475" s="212">
        <f>ROUND(I475*H475,2)</f>
        <v>0</v>
      </c>
      <c r="K475" s="208" t="s">
        <v>127</v>
      </c>
      <c r="L475" s="46"/>
      <c r="M475" s="213" t="s">
        <v>28</v>
      </c>
      <c r="N475" s="214" t="s">
        <v>44</v>
      </c>
      <c r="O475" s="86"/>
      <c r="P475" s="215">
        <f>O475*H475</f>
        <v>0</v>
      </c>
      <c r="Q475" s="215">
        <v>0</v>
      </c>
      <c r="R475" s="215">
        <f>Q475*H475</f>
        <v>0</v>
      </c>
      <c r="S475" s="215">
        <v>0</v>
      </c>
      <c r="T475" s="216">
        <f>S475*H475</f>
        <v>0</v>
      </c>
      <c r="U475" s="40"/>
      <c r="V475" s="40"/>
      <c r="W475" s="40"/>
      <c r="X475" s="40"/>
      <c r="Y475" s="40"/>
      <c r="Z475" s="40"/>
      <c r="AA475" s="40"/>
      <c r="AB475" s="40"/>
      <c r="AC475" s="40"/>
      <c r="AD475" s="40"/>
      <c r="AE475" s="40"/>
      <c r="AR475" s="217" t="s">
        <v>128</v>
      </c>
      <c r="AT475" s="217" t="s">
        <v>123</v>
      </c>
      <c r="AU475" s="217" t="s">
        <v>83</v>
      </c>
      <c r="AY475" s="19" t="s">
        <v>121</v>
      </c>
      <c r="BE475" s="218">
        <f>IF(N475="základní",J475,0)</f>
        <v>0</v>
      </c>
      <c r="BF475" s="218">
        <f>IF(N475="snížená",J475,0)</f>
        <v>0</v>
      </c>
      <c r="BG475" s="218">
        <f>IF(N475="zákl. přenesená",J475,0)</f>
        <v>0</v>
      </c>
      <c r="BH475" s="218">
        <f>IF(N475="sníž. přenesená",J475,0)</f>
        <v>0</v>
      </c>
      <c r="BI475" s="218">
        <f>IF(N475="nulová",J475,0)</f>
        <v>0</v>
      </c>
      <c r="BJ475" s="19" t="s">
        <v>81</v>
      </c>
      <c r="BK475" s="218">
        <f>ROUND(I475*H475,2)</f>
        <v>0</v>
      </c>
      <c r="BL475" s="19" t="s">
        <v>128</v>
      </c>
      <c r="BM475" s="217" t="s">
        <v>668</v>
      </c>
    </row>
    <row r="476" s="2" customFormat="1">
      <c r="A476" s="40"/>
      <c r="B476" s="41"/>
      <c r="C476" s="42"/>
      <c r="D476" s="219" t="s">
        <v>130</v>
      </c>
      <c r="E476" s="42"/>
      <c r="F476" s="220" t="s">
        <v>669</v>
      </c>
      <c r="G476" s="42"/>
      <c r="H476" s="42"/>
      <c r="I476" s="221"/>
      <c r="J476" s="42"/>
      <c r="K476" s="42"/>
      <c r="L476" s="46"/>
      <c r="M476" s="222"/>
      <c r="N476" s="223"/>
      <c r="O476" s="86"/>
      <c r="P476" s="86"/>
      <c r="Q476" s="86"/>
      <c r="R476" s="86"/>
      <c r="S476" s="86"/>
      <c r="T476" s="87"/>
      <c r="U476" s="40"/>
      <c r="V476" s="40"/>
      <c r="W476" s="40"/>
      <c r="X476" s="40"/>
      <c r="Y476" s="40"/>
      <c r="Z476" s="40"/>
      <c r="AA476" s="40"/>
      <c r="AB476" s="40"/>
      <c r="AC476" s="40"/>
      <c r="AD476" s="40"/>
      <c r="AE476" s="40"/>
      <c r="AT476" s="19" t="s">
        <v>130</v>
      </c>
      <c r="AU476" s="19" t="s">
        <v>83</v>
      </c>
    </row>
    <row r="477" s="2" customFormat="1">
      <c r="A477" s="40"/>
      <c r="B477" s="41"/>
      <c r="C477" s="42"/>
      <c r="D477" s="224" t="s">
        <v>132</v>
      </c>
      <c r="E477" s="42"/>
      <c r="F477" s="225" t="s">
        <v>670</v>
      </c>
      <c r="G477" s="42"/>
      <c r="H477" s="42"/>
      <c r="I477" s="221"/>
      <c r="J477" s="42"/>
      <c r="K477" s="42"/>
      <c r="L477" s="46"/>
      <c r="M477" s="222"/>
      <c r="N477" s="223"/>
      <c r="O477" s="86"/>
      <c r="P477" s="86"/>
      <c r="Q477" s="86"/>
      <c r="R477" s="86"/>
      <c r="S477" s="86"/>
      <c r="T477" s="87"/>
      <c r="U477" s="40"/>
      <c r="V477" s="40"/>
      <c r="W477" s="40"/>
      <c r="X477" s="40"/>
      <c r="Y477" s="40"/>
      <c r="Z477" s="40"/>
      <c r="AA477" s="40"/>
      <c r="AB477" s="40"/>
      <c r="AC477" s="40"/>
      <c r="AD477" s="40"/>
      <c r="AE477" s="40"/>
      <c r="AT477" s="19" t="s">
        <v>132</v>
      </c>
      <c r="AU477" s="19" t="s">
        <v>83</v>
      </c>
    </row>
    <row r="478" s="13" customFormat="1">
      <c r="A478" s="13"/>
      <c r="B478" s="226"/>
      <c r="C478" s="227"/>
      <c r="D478" s="219" t="s">
        <v>134</v>
      </c>
      <c r="E478" s="228" t="s">
        <v>28</v>
      </c>
      <c r="F478" s="229" t="s">
        <v>671</v>
      </c>
      <c r="G478" s="227"/>
      <c r="H478" s="230">
        <v>15.27</v>
      </c>
      <c r="I478" s="231"/>
      <c r="J478" s="227"/>
      <c r="K478" s="227"/>
      <c r="L478" s="232"/>
      <c r="M478" s="233"/>
      <c r="N478" s="234"/>
      <c r="O478" s="234"/>
      <c r="P478" s="234"/>
      <c r="Q478" s="234"/>
      <c r="R478" s="234"/>
      <c r="S478" s="234"/>
      <c r="T478" s="235"/>
      <c r="U478" s="13"/>
      <c r="V478" s="13"/>
      <c r="W478" s="13"/>
      <c r="X478" s="13"/>
      <c r="Y478" s="13"/>
      <c r="Z478" s="13"/>
      <c r="AA478" s="13"/>
      <c r="AB478" s="13"/>
      <c r="AC478" s="13"/>
      <c r="AD478" s="13"/>
      <c r="AE478" s="13"/>
      <c r="AT478" s="236" t="s">
        <v>134</v>
      </c>
      <c r="AU478" s="236" t="s">
        <v>83</v>
      </c>
      <c r="AV478" s="13" t="s">
        <v>83</v>
      </c>
      <c r="AW478" s="13" t="s">
        <v>35</v>
      </c>
      <c r="AX478" s="13" t="s">
        <v>73</v>
      </c>
      <c r="AY478" s="236" t="s">
        <v>121</v>
      </c>
    </row>
    <row r="479" s="13" customFormat="1">
      <c r="A479" s="13"/>
      <c r="B479" s="226"/>
      <c r="C479" s="227"/>
      <c r="D479" s="219" t="s">
        <v>134</v>
      </c>
      <c r="E479" s="228" t="s">
        <v>28</v>
      </c>
      <c r="F479" s="229" t="s">
        <v>672</v>
      </c>
      <c r="G479" s="227"/>
      <c r="H479" s="230">
        <v>12.5</v>
      </c>
      <c r="I479" s="231"/>
      <c r="J479" s="227"/>
      <c r="K479" s="227"/>
      <c r="L479" s="232"/>
      <c r="M479" s="233"/>
      <c r="N479" s="234"/>
      <c r="O479" s="234"/>
      <c r="P479" s="234"/>
      <c r="Q479" s="234"/>
      <c r="R479" s="234"/>
      <c r="S479" s="234"/>
      <c r="T479" s="235"/>
      <c r="U479" s="13"/>
      <c r="V479" s="13"/>
      <c r="W479" s="13"/>
      <c r="X479" s="13"/>
      <c r="Y479" s="13"/>
      <c r="Z479" s="13"/>
      <c r="AA479" s="13"/>
      <c r="AB479" s="13"/>
      <c r="AC479" s="13"/>
      <c r="AD479" s="13"/>
      <c r="AE479" s="13"/>
      <c r="AT479" s="236" t="s">
        <v>134</v>
      </c>
      <c r="AU479" s="236" t="s">
        <v>83</v>
      </c>
      <c r="AV479" s="13" t="s">
        <v>83</v>
      </c>
      <c r="AW479" s="13" t="s">
        <v>35</v>
      </c>
      <c r="AX479" s="13" t="s">
        <v>73</v>
      </c>
      <c r="AY479" s="236" t="s">
        <v>121</v>
      </c>
    </row>
    <row r="480" s="14" customFormat="1">
      <c r="A480" s="14"/>
      <c r="B480" s="237"/>
      <c r="C480" s="238"/>
      <c r="D480" s="219" t="s">
        <v>134</v>
      </c>
      <c r="E480" s="239" t="s">
        <v>28</v>
      </c>
      <c r="F480" s="240" t="s">
        <v>160</v>
      </c>
      <c r="G480" s="238"/>
      <c r="H480" s="241">
        <v>27.77</v>
      </c>
      <c r="I480" s="242"/>
      <c r="J480" s="238"/>
      <c r="K480" s="238"/>
      <c r="L480" s="243"/>
      <c r="M480" s="244"/>
      <c r="N480" s="245"/>
      <c r="O480" s="245"/>
      <c r="P480" s="245"/>
      <c r="Q480" s="245"/>
      <c r="R480" s="245"/>
      <c r="S480" s="245"/>
      <c r="T480" s="246"/>
      <c r="U480" s="14"/>
      <c r="V480" s="14"/>
      <c r="W480" s="14"/>
      <c r="X480" s="14"/>
      <c r="Y480" s="14"/>
      <c r="Z480" s="14"/>
      <c r="AA480" s="14"/>
      <c r="AB480" s="14"/>
      <c r="AC480" s="14"/>
      <c r="AD480" s="14"/>
      <c r="AE480" s="14"/>
      <c r="AT480" s="247" t="s">
        <v>134</v>
      </c>
      <c r="AU480" s="247" t="s">
        <v>83</v>
      </c>
      <c r="AV480" s="14" t="s">
        <v>128</v>
      </c>
      <c r="AW480" s="14" t="s">
        <v>35</v>
      </c>
      <c r="AX480" s="14" t="s">
        <v>81</v>
      </c>
      <c r="AY480" s="247" t="s">
        <v>121</v>
      </c>
    </row>
    <row r="481" s="2" customFormat="1" ht="24.15" customHeight="1">
      <c r="A481" s="40"/>
      <c r="B481" s="41"/>
      <c r="C481" s="206" t="s">
        <v>673</v>
      </c>
      <c r="D481" s="206" t="s">
        <v>123</v>
      </c>
      <c r="E481" s="207" t="s">
        <v>674</v>
      </c>
      <c r="F481" s="208" t="s">
        <v>675</v>
      </c>
      <c r="G481" s="209" t="s">
        <v>500</v>
      </c>
      <c r="H481" s="210">
        <v>14.529999999999999</v>
      </c>
      <c r="I481" s="211"/>
      <c r="J481" s="212">
        <f>ROUND(I481*H481,2)</f>
        <v>0</v>
      </c>
      <c r="K481" s="208" t="s">
        <v>127</v>
      </c>
      <c r="L481" s="46"/>
      <c r="M481" s="213" t="s">
        <v>28</v>
      </c>
      <c r="N481" s="214" t="s">
        <v>44</v>
      </c>
      <c r="O481" s="86"/>
      <c r="P481" s="215">
        <f>O481*H481</f>
        <v>0</v>
      </c>
      <c r="Q481" s="215">
        <v>8.0000000000000007E-05</v>
      </c>
      <c r="R481" s="215">
        <f>Q481*H481</f>
        <v>0.0011624000000000001</v>
      </c>
      <c r="S481" s="215">
        <v>0</v>
      </c>
      <c r="T481" s="216">
        <f>S481*H481</f>
        <v>0</v>
      </c>
      <c r="U481" s="40"/>
      <c r="V481" s="40"/>
      <c r="W481" s="40"/>
      <c r="X481" s="40"/>
      <c r="Y481" s="40"/>
      <c r="Z481" s="40"/>
      <c r="AA481" s="40"/>
      <c r="AB481" s="40"/>
      <c r="AC481" s="40"/>
      <c r="AD481" s="40"/>
      <c r="AE481" s="40"/>
      <c r="AR481" s="217" t="s">
        <v>128</v>
      </c>
      <c r="AT481" s="217" t="s">
        <v>123</v>
      </c>
      <c r="AU481" s="217" t="s">
        <v>83</v>
      </c>
      <c r="AY481" s="19" t="s">
        <v>121</v>
      </c>
      <c r="BE481" s="218">
        <f>IF(N481="základní",J481,0)</f>
        <v>0</v>
      </c>
      <c r="BF481" s="218">
        <f>IF(N481="snížená",J481,0)</f>
        <v>0</v>
      </c>
      <c r="BG481" s="218">
        <f>IF(N481="zákl. přenesená",J481,0)</f>
        <v>0</v>
      </c>
      <c r="BH481" s="218">
        <f>IF(N481="sníž. přenesená",J481,0)</f>
        <v>0</v>
      </c>
      <c r="BI481" s="218">
        <f>IF(N481="nulová",J481,0)</f>
        <v>0</v>
      </c>
      <c r="BJ481" s="19" t="s">
        <v>81</v>
      </c>
      <c r="BK481" s="218">
        <f>ROUND(I481*H481,2)</f>
        <v>0</v>
      </c>
      <c r="BL481" s="19" t="s">
        <v>128</v>
      </c>
      <c r="BM481" s="217" t="s">
        <v>676</v>
      </c>
    </row>
    <row r="482" s="2" customFormat="1">
      <c r="A482" s="40"/>
      <c r="B482" s="41"/>
      <c r="C482" s="42"/>
      <c r="D482" s="219" t="s">
        <v>130</v>
      </c>
      <c r="E482" s="42"/>
      <c r="F482" s="220" t="s">
        <v>677</v>
      </c>
      <c r="G482" s="42"/>
      <c r="H482" s="42"/>
      <c r="I482" s="221"/>
      <c r="J482" s="42"/>
      <c r="K482" s="42"/>
      <c r="L482" s="46"/>
      <c r="M482" s="222"/>
      <c r="N482" s="223"/>
      <c r="O482" s="86"/>
      <c r="P482" s="86"/>
      <c r="Q482" s="86"/>
      <c r="R482" s="86"/>
      <c r="S482" s="86"/>
      <c r="T482" s="87"/>
      <c r="U482" s="40"/>
      <c r="V482" s="40"/>
      <c r="W482" s="40"/>
      <c r="X482" s="40"/>
      <c r="Y482" s="40"/>
      <c r="Z482" s="40"/>
      <c r="AA482" s="40"/>
      <c r="AB482" s="40"/>
      <c r="AC482" s="40"/>
      <c r="AD482" s="40"/>
      <c r="AE482" s="40"/>
      <c r="AT482" s="19" t="s">
        <v>130</v>
      </c>
      <c r="AU482" s="19" t="s">
        <v>83</v>
      </c>
    </row>
    <row r="483" s="2" customFormat="1">
      <c r="A483" s="40"/>
      <c r="B483" s="41"/>
      <c r="C483" s="42"/>
      <c r="D483" s="224" t="s">
        <v>132</v>
      </c>
      <c r="E483" s="42"/>
      <c r="F483" s="225" t="s">
        <v>678</v>
      </c>
      <c r="G483" s="42"/>
      <c r="H483" s="42"/>
      <c r="I483" s="221"/>
      <c r="J483" s="42"/>
      <c r="K483" s="42"/>
      <c r="L483" s="46"/>
      <c r="M483" s="222"/>
      <c r="N483" s="223"/>
      <c r="O483" s="86"/>
      <c r="P483" s="86"/>
      <c r="Q483" s="86"/>
      <c r="R483" s="86"/>
      <c r="S483" s="86"/>
      <c r="T483" s="87"/>
      <c r="U483" s="40"/>
      <c r="V483" s="40"/>
      <c r="W483" s="40"/>
      <c r="X483" s="40"/>
      <c r="Y483" s="40"/>
      <c r="Z483" s="40"/>
      <c r="AA483" s="40"/>
      <c r="AB483" s="40"/>
      <c r="AC483" s="40"/>
      <c r="AD483" s="40"/>
      <c r="AE483" s="40"/>
      <c r="AT483" s="19" t="s">
        <v>132</v>
      </c>
      <c r="AU483" s="19" t="s">
        <v>83</v>
      </c>
    </row>
    <row r="484" s="13" customFormat="1">
      <c r="A484" s="13"/>
      <c r="B484" s="226"/>
      <c r="C484" s="227"/>
      <c r="D484" s="219" t="s">
        <v>134</v>
      </c>
      <c r="E484" s="228" t="s">
        <v>28</v>
      </c>
      <c r="F484" s="229" t="s">
        <v>679</v>
      </c>
      <c r="G484" s="227"/>
      <c r="H484" s="230">
        <v>14.529999999999999</v>
      </c>
      <c r="I484" s="231"/>
      <c r="J484" s="227"/>
      <c r="K484" s="227"/>
      <c r="L484" s="232"/>
      <c r="M484" s="233"/>
      <c r="N484" s="234"/>
      <c r="O484" s="234"/>
      <c r="P484" s="234"/>
      <c r="Q484" s="234"/>
      <c r="R484" s="234"/>
      <c r="S484" s="234"/>
      <c r="T484" s="235"/>
      <c r="U484" s="13"/>
      <c r="V484" s="13"/>
      <c r="W484" s="13"/>
      <c r="X484" s="13"/>
      <c r="Y484" s="13"/>
      <c r="Z484" s="13"/>
      <c r="AA484" s="13"/>
      <c r="AB484" s="13"/>
      <c r="AC484" s="13"/>
      <c r="AD484" s="13"/>
      <c r="AE484" s="13"/>
      <c r="AT484" s="236" t="s">
        <v>134</v>
      </c>
      <c r="AU484" s="236" t="s">
        <v>83</v>
      </c>
      <c r="AV484" s="13" t="s">
        <v>83</v>
      </c>
      <c r="AW484" s="13" t="s">
        <v>35</v>
      </c>
      <c r="AX484" s="13" t="s">
        <v>81</v>
      </c>
      <c r="AY484" s="236" t="s">
        <v>121</v>
      </c>
    </row>
    <row r="485" s="2" customFormat="1" ht="24.15" customHeight="1">
      <c r="A485" s="40"/>
      <c r="B485" s="41"/>
      <c r="C485" s="206" t="s">
        <v>680</v>
      </c>
      <c r="D485" s="206" t="s">
        <v>123</v>
      </c>
      <c r="E485" s="207" t="s">
        <v>681</v>
      </c>
      <c r="F485" s="208" t="s">
        <v>682</v>
      </c>
      <c r="G485" s="209" t="s">
        <v>500</v>
      </c>
      <c r="H485" s="210">
        <v>7.2999999999999998</v>
      </c>
      <c r="I485" s="211"/>
      <c r="J485" s="212">
        <f>ROUND(I485*H485,2)</f>
        <v>0</v>
      </c>
      <c r="K485" s="208" t="s">
        <v>28</v>
      </c>
      <c r="L485" s="46"/>
      <c r="M485" s="213" t="s">
        <v>28</v>
      </c>
      <c r="N485" s="214" t="s">
        <v>44</v>
      </c>
      <c r="O485" s="86"/>
      <c r="P485" s="215">
        <f>O485*H485</f>
        <v>0</v>
      </c>
      <c r="Q485" s="215">
        <v>0.43819000000000002</v>
      </c>
      <c r="R485" s="215">
        <f>Q485*H485</f>
        <v>3.1987870000000003</v>
      </c>
      <c r="S485" s="215">
        <v>0</v>
      </c>
      <c r="T485" s="216">
        <f>S485*H485</f>
        <v>0</v>
      </c>
      <c r="U485" s="40"/>
      <c r="V485" s="40"/>
      <c r="W485" s="40"/>
      <c r="X485" s="40"/>
      <c r="Y485" s="40"/>
      <c r="Z485" s="40"/>
      <c r="AA485" s="40"/>
      <c r="AB485" s="40"/>
      <c r="AC485" s="40"/>
      <c r="AD485" s="40"/>
      <c r="AE485" s="40"/>
      <c r="AR485" s="217" t="s">
        <v>128</v>
      </c>
      <c r="AT485" s="217" t="s">
        <v>123</v>
      </c>
      <c r="AU485" s="217" t="s">
        <v>83</v>
      </c>
      <c r="AY485" s="19" t="s">
        <v>121</v>
      </c>
      <c r="BE485" s="218">
        <f>IF(N485="základní",J485,0)</f>
        <v>0</v>
      </c>
      <c r="BF485" s="218">
        <f>IF(N485="snížená",J485,0)</f>
        <v>0</v>
      </c>
      <c r="BG485" s="218">
        <f>IF(N485="zákl. přenesená",J485,0)</f>
        <v>0</v>
      </c>
      <c r="BH485" s="218">
        <f>IF(N485="sníž. přenesená",J485,0)</f>
        <v>0</v>
      </c>
      <c r="BI485" s="218">
        <f>IF(N485="nulová",J485,0)</f>
        <v>0</v>
      </c>
      <c r="BJ485" s="19" t="s">
        <v>81</v>
      </c>
      <c r="BK485" s="218">
        <f>ROUND(I485*H485,2)</f>
        <v>0</v>
      </c>
      <c r="BL485" s="19" t="s">
        <v>128</v>
      </c>
      <c r="BM485" s="217" t="s">
        <v>683</v>
      </c>
    </row>
    <row r="486" s="2" customFormat="1">
      <c r="A486" s="40"/>
      <c r="B486" s="41"/>
      <c r="C486" s="42"/>
      <c r="D486" s="219" t="s">
        <v>130</v>
      </c>
      <c r="E486" s="42"/>
      <c r="F486" s="220" t="s">
        <v>684</v>
      </c>
      <c r="G486" s="42"/>
      <c r="H486" s="42"/>
      <c r="I486" s="221"/>
      <c r="J486" s="42"/>
      <c r="K486" s="42"/>
      <c r="L486" s="46"/>
      <c r="M486" s="222"/>
      <c r="N486" s="223"/>
      <c r="O486" s="86"/>
      <c r="P486" s="86"/>
      <c r="Q486" s="86"/>
      <c r="R486" s="86"/>
      <c r="S486" s="86"/>
      <c r="T486" s="87"/>
      <c r="U486" s="40"/>
      <c r="V486" s="40"/>
      <c r="W486" s="40"/>
      <c r="X486" s="40"/>
      <c r="Y486" s="40"/>
      <c r="Z486" s="40"/>
      <c r="AA486" s="40"/>
      <c r="AB486" s="40"/>
      <c r="AC486" s="40"/>
      <c r="AD486" s="40"/>
      <c r="AE486" s="40"/>
      <c r="AT486" s="19" t="s">
        <v>130</v>
      </c>
      <c r="AU486" s="19" t="s">
        <v>83</v>
      </c>
    </row>
    <row r="487" s="13" customFormat="1">
      <c r="A487" s="13"/>
      <c r="B487" s="226"/>
      <c r="C487" s="227"/>
      <c r="D487" s="219" t="s">
        <v>134</v>
      </c>
      <c r="E487" s="228" t="s">
        <v>28</v>
      </c>
      <c r="F487" s="229" t="s">
        <v>685</v>
      </c>
      <c r="G487" s="227"/>
      <c r="H487" s="230">
        <v>7.2999999999999998</v>
      </c>
      <c r="I487" s="231"/>
      <c r="J487" s="227"/>
      <c r="K487" s="227"/>
      <c r="L487" s="232"/>
      <c r="M487" s="233"/>
      <c r="N487" s="234"/>
      <c r="O487" s="234"/>
      <c r="P487" s="234"/>
      <c r="Q487" s="234"/>
      <c r="R487" s="234"/>
      <c r="S487" s="234"/>
      <c r="T487" s="235"/>
      <c r="U487" s="13"/>
      <c r="V487" s="13"/>
      <c r="W487" s="13"/>
      <c r="X487" s="13"/>
      <c r="Y487" s="13"/>
      <c r="Z487" s="13"/>
      <c r="AA487" s="13"/>
      <c r="AB487" s="13"/>
      <c r="AC487" s="13"/>
      <c r="AD487" s="13"/>
      <c r="AE487" s="13"/>
      <c r="AT487" s="236" t="s">
        <v>134</v>
      </c>
      <c r="AU487" s="236" t="s">
        <v>83</v>
      </c>
      <c r="AV487" s="13" t="s">
        <v>83</v>
      </c>
      <c r="AW487" s="13" t="s">
        <v>35</v>
      </c>
      <c r="AX487" s="13" t="s">
        <v>81</v>
      </c>
      <c r="AY487" s="236" t="s">
        <v>121</v>
      </c>
    </row>
    <row r="488" s="2" customFormat="1" ht="24.15" customHeight="1">
      <c r="A488" s="40"/>
      <c r="B488" s="41"/>
      <c r="C488" s="249" t="s">
        <v>686</v>
      </c>
      <c r="D488" s="249" t="s">
        <v>267</v>
      </c>
      <c r="E488" s="250" t="s">
        <v>687</v>
      </c>
      <c r="F488" s="251" t="s">
        <v>688</v>
      </c>
      <c r="G488" s="252" t="s">
        <v>500</v>
      </c>
      <c r="H488" s="253">
        <v>7.4459999999999997</v>
      </c>
      <c r="I488" s="254"/>
      <c r="J488" s="255">
        <f>ROUND(I488*H488,2)</f>
        <v>0</v>
      </c>
      <c r="K488" s="251" t="s">
        <v>28</v>
      </c>
      <c r="L488" s="256"/>
      <c r="M488" s="257" t="s">
        <v>28</v>
      </c>
      <c r="N488" s="258" t="s">
        <v>44</v>
      </c>
      <c r="O488" s="86"/>
      <c r="P488" s="215">
        <f>O488*H488</f>
        <v>0</v>
      </c>
      <c r="Q488" s="215">
        <v>0</v>
      </c>
      <c r="R488" s="215">
        <f>Q488*H488</f>
        <v>0</v>
      </c>
      <c r="S488" s="215">
        <v>0</v>
      </c>
      <c r="T488" s="216">
        <f>S488*H488</f>
        <v>0</v>
      </c>
      <c r="U488" s="40"/>
      <c r="V488" s="40"/>
      <c r="W488" s="40"/>
      <c r="X488" s="40"/>
      <c r="Y488" s="40"/>
      <c r="Z488" s="40"/>
      <c r="AA488" s="40"/>
      <c r="AB488" s="40"/>
      <c r="AC488" s="40"/>
      <c r="AD488" s="40"/>
      <c r="AE488" s="40"/>
      <c r="AR488" s="217" t="s">
        <v>179</v>
      </c>
      <c r="AT488" s="217" t="s">
        <v>267</v>
      </c>
      <c r="AU488" s="217" t="s">
        <v>83</v>
      </c>
      <c r="AY488" s="19" t="s">
        <v>121</v>
      </c>
      <c r="BE488" s="218">
        <f>IF(N488="základní",J488,0)</f>
        <v>0</v>
      </c>
      <c r="BF488" s="218">
        <f>IF(N488="snížená",J488,0)</f>
        <v>0</v>
      </c>
      <c r="BG488" s="218">
        <f>IF(N488="zákl. přenesená",J488,0)</f>
        <v>0</v>
      </c>
      <c r="BH488" s="218">
        <f>IF(N488="sníž. přenesená",J488,0)</f>
        <v>0</v>
      </c>
      <c r="BI488" s="218">
        <f>IF(N488="nulová",J488,0)</f>
        <v>0</v>
      </c>
      <c r="BJ488" s="19" t="s">
        <v>81</v>
      </c>
      <c r="BK488" s="218">
        <f>ROUND(I488*H488,2)</f>
        <v>0</v>
      </c>
      <c r="BL488" s="19" t="s">
        <v>128</v>
      </c>
      <c r="BM488" s="217" t="s">
        <v>689</v>
      </c>
    </row>
    <row r="489" s="2" customFormat="1">
      <c r="A489" s="40"/>
      <c r="B489" s="41"/>
      <c r="C489" s="42"/>
      <c r="D489" s="219" t="s">
        <v>130</v>
      </c>
      <c r="E489" s="42"/>
      <c r="F489" s="220" t="s">
        <v>688</v>
      </c>
      <c r="G489" s="42"/>
      <c r="H489" s="42"/>
      <c r="I489" s="221"/>
      <c r="J489" s="42"/>
      <c r="K489" s="42"/>
      <c r="L489" s="46"/>
      <c r="M489" s="222"/>
      <c r="N489" s="223"/>
      <c r="O489" s="86"/>
      <c r="P489" s="86"/>
      <c r="Q489" s="86"/>
      <c r="R489" s="86"/>
      <c r="S489" s="86"/>
      <c r="T489" s="87"/>
      <c r="U489" s="40"/>
      <c r="V489" s="40"/>
      <c r="W489" s="40"/>
      <c r="X489" s="40"/>
      <c r="Y489" s="40"/>
      <c r="Z489" s="40"/>
      <c r="AA489" s="40"/>
      <c r="AB489" s="40"/>
      <c r="AC489" s="40"/>
      <c r="AD489" s="40"/>
      <c r="AE489" s="40"/>
      <c r="AT489" s="19" t="s">
        <v>130</v>
      </c>
      <c r="AU489" s="19" t="s">
        <v>83</v>
      </c>
    </row>
    <row r="490" s="2" customFormat="1">
      <c r="A490" s="40"/>
      <c r="B490" s="41"/>
      <c r="C490" s="42"/>
      <c r="D490" s="219" t="s">
        <v>192</v>
      </c>
      <c r="E490" s="42"/>
      <c r="F490" s="248" t="s">
        <v>690</v>
      </c>
      <c r="G490" s="42"/>
      <c r="H490" s="42"/>
      <c r="I490" s="221"/>
      <c r="J490" s="42"/>
      <c r="K490" s="42"/>
      <c r="L490" s="46"/>
      <c r="M490" s="222"/>
      <c r="N490" s="223"/>
      <c r="O490" s="86"/>
      <c r="P490" s="86"/>
      <c r="Q490" s="86"/>
      <c r="R490" s="86"/>
      <c r="S490" s="86"/>
      <c r="T490" s="87"/>
      <c r="U490" s="40"/>
      <c r="V490" s="40"/>
      <c r="W490" s="40"/>
      <c r="X490" s="40"/>
      <c r="Y490" s="40"/>
      <c r="Z490" s="40"/>
      <c r="AA490" s="40"/>
      <c r="AB490" s="40"/>
      <c r="AC490" s="40"/>
      <c r="AD490" s="40"/>
      <c r="AE490" s="40"/>
      <c r="AT490" s="19" t="s">
        <v>192</v>
      </c>
      <c r="AU490" s="19" t="s">
        <v>83</v>
      </c>
    </row>
    <row r="491" s="13" customFormat="1">
      <c r="A491" s="13"/>
      <c r="B491" s="226"/>
      <c r="C491" s="227"/>
      <c r="D491" s="219" t="s">
        <v>134</v>
      </c>
      <c r="E491" s="228" t="s">
        <v>28</v>
      </c>
      <c r="F491" s="229" t="s">
        <v>685</v>
      </c>
      <c r="G491" s="227"/>
      <c r="H491" s="230">
        <v>7.2999999999999998</v>
      </c>
      <c r="I491" s="231"/>
      <c r="J491" s="227"/>
      <c r="K491" s="227"/>
      <c r="L491" s="232"/>
      <c r="M491" s="233"/>
      <c r="N491" s="234"/>
      <c r="O491" s="234"/>
      <c r="P491" s="234"/>
      <c r="Q491" s="234"/>
      <c r="R491" s="234"/>
      <c r="S491" s="234"/>
      <c r="T491" s="235"/>
      <c r="U491" s="13"/>
      <c r="V491" s="13"/>
      <c r="W491" s="13"/>
      <c r="X491" s="13"/>
      <c r="Y491" s="13"/>
      <c r="Z491" s="13"/>
      <c r="AA491" s="13"/>
      <c r="AB491" s="13"/>
      <c r="AC491" s="13"/>
      <c r="AD491" s="13"/>
      <c r="AE491" s="13"/>
      <c r="AT491" s="236" t="s">
        <v>134</v>
      </c>
      <c r="AU491" s="236" t="s">
        <v>83</v>
      </c>
      <c r="AV491" s="13" t="s">
        <v>83</v>
      </c>
      <c r="AW491" s="13" t="s">
        <v>35</v>
      </c>
      <c r="AX491" s="13" t="s">
        <v>81</v>
      </c>
      <c r="AY491" s="236" t="s">
        <v>121</v>
      </c>
    </row>
    <row r="492" s="13" customFormat="1">
      <c r="A492" s="13"/>
      <c r="B492" s="226"/>
      <c r="C492" s="227"/>
      <c r="D492" s="219" t="s">
        <v>134</v>
      </c>
      <c r="E492" s="227"/>
      <c r="F492" s="229" t="s">
        <v>691</v>
      </c>
      <c r="G492" s="227"/>
      <c r="H492" s="230">
        <v>7.4459999999999997</v>
      </c>
      <c r="I492" s="231"/>
      <c r="J492" s="227"/>
      <c r="K492" s="227"/>
      <c r="L492" s="232"/>
      <c r="M492" s="233"/>
      <c r="N492" s="234"/>
      <c r="O492" s="234"/>
      <c r="P492" s="234"/>
      <c r="Q492" s="234"/>
      <c r="R492" s="234"/>
      <c r="S492" s="234"/>
      <c r="T492" s="235"/>
      <c r="U492" s="13"/>
      <c r="V492" s="13"/>
      <c r="W492" s="13"/>
      <c r="X492" s="13"/>
      <c r="Y492" s="13"/>
      <c r="Z492" s="13"/>
      <c r="AA492" s="13"/>
      <c r="AB492" s="13"/>
      <c r="AC492" s="13"/>
      <c r="AD492" s="13"/>
      <c r="AE492" s="13"/>
      <c r="AT492" s="236" t="s">
        <v>134</v>
      </c>
      <c r="AU492" s="236" t="s">
        <v>83</v>
      </c>
      <c r="AV492" s="13" t="s">
        <v>83</v>
      </c>
      <c r="AW492" s="13" t="s">
        <v>4</v>
      </c>
      <c r="AX492" s="13" t="s">
        <v>81</v>
      </c>
      <c r="AY492" s="236" t="s">
        <v>121</v>
      </c>
    </row>
    <row r="493" s="2" customFormat="1" ht="24.15" customHeight="1">
      <c r="A493" s="40"/>
      <c r="B493" s="41"/>
      <c r="C493" s="206" t="s">
        <v>692</v>
      </c>
      <c r="D493" s="206" t="s">
        <v>123</v>
      </c>
      <c r="E493" s="207" t="s">
        <v>693</v>
      </c>
      <c r="F493" s="208" t="s">
        <v>694</v>
      </c>
      <c r="G493" s="209" t="s">
        <v>144</v>
      </c>
      <c r="H493" s="210">
        <v>0.69999999999999996</v>
      </c>
      <c r="I493" s="211"/>
      <c r="J493" s="212">
        <f>ROUND(I493*H493,2)</f>
        <v>0</v>
      </c>
      <c r="K493" s="208" t="s">
        <v>127</v>
      </c>
      <c r="L493" s="46"/>
      <c r="M493" s="213" t="s">
        <v>28</v>
      </c>
      <c r="N493" s="214" t="s">
        <v>44</v>
      </c>
      <c r="O493" s="86"/>
      <c r="P493" s="215">
        <f>O493*H493</f>
        <v>0</v>
      </c>
      <c r="Q493" s="215">
        <v>0</v>
      </c>
      <c r="R493" s="215">
        <f>Q493*H493</f>
        <v>0</v>
      </c>
      <c r="S493" s="215">
        <v>0</v>
      </c>
      <c r="T493" s="216">
        <f>S493*H493</f>
        <v>0</v>
      </c>
      <c r="U493" s="40"/>
      <c r="V493" s="40"/>
      <c r="W493" s="40"/>
      <c r="X493" s="40"/>
      <c r="Y493" s="40"/>
      <c r="Z493" s="40"/>
      <c r="AA493" s="40"/>
      <c r="AB493" s="40"/>
      <c r="AC493" s="40"/>
      <c r="AD493" s="40"/>
      <c r="AE493" s="40"/>
      <c r="AR493" s="217" t="s">
        <v>128</v>
      </c>
      <c r="AT493" s="217" t="s">
        <v>123</v>
      </c>
      <c r="AU493" s="217" t="s">
        <v>83</v>
      </c>
      <c r="AY493" s="19" t="s">
        <v>121</v>
      </c>
      <c r="BE493" s="218">
        <f>IF(N493="základní",J493,0)</f>
        <v>0</v>
      </c>
      <c r="BF493" s="218">
        <f>IF(N493="snížená",J493,0)</f>
        <v>0</v>
      </c>
      <c r="BG493" s="218">
        <f>IF(N493="zákl. přenesená",J493,0)</f>
        <v>0</v>
      </c>
      <c r="BH493" s="218">
        <f>IF(N493="sníž. přenesená",J493,0)</f>
        <v>0</v>
      </c>
      <c r="BI493" s="218">
        <f>IF(N493="nulová",J493,0)</f>
        <v>0</v>
      </c>
      <c r="BJ493" s="19" t="s">
        <v>81</v>
      </c>
      <c r="BK493" s="218">
        <f>ROUND(I493*H493,2)</f>
        <v>0</v>
      </c>
      <c r="BL493" s="19" t="s">
        <v>128</v>
      </c>
      <c r="BM493" s="217" t="s">
        <v>695</v>
      </c>
    </row>
    <row r="494" s="2" customFormat="1">
      <c r="A494" s="40"/>
      <c r="B494" s="41"/>
      <c r="C494" s="42"/>
      <c r="D494" s="219" t="s">
        <v>130</v>
      </c>
      <c r="E494" s="42"/>
      <c r="F494" s="220" t="s">
        <v>696</v>
      </c>
      <c r="G494" s="42"/>
      <c r="H494" s="42"/>
      <c r="I494" s="221"/>
      <c r="J494" s="42"/>
      <c r="K494" s="42"/>
      <c r="L494" s="46"/>
      <c r="M494" s="222"/>
      <c r="N494" s="223"/>
      <c r="O494" s="86"/>
      <c r="P494" s="86"/>
      <c r="Q494" s="86"/>
      <c r="R494" s="86"/>
      <c r="S494" s="86"/>
      <c r="T494" s="87"/>
      <c r="U494" s="40"/>
      <c r="V494" s="40"/>
      <c r="W494" s="40"/>
      <c r="X494" s="40"/>
      <c r="Y494" s="40"/>
      <c r="Z494" s="40"/>
      <c r="AA494" s="40"/>
      <c r="AB494" s="40"/>
      <c r="AC494" s="40"/>
      <c r="AD494" s="40"/>
      <c r="AE494" s="40"/>
      <c r="AT494" s="19" t="s">
        <v>130</v>
      </c>
      <c r="AU494" s="19" t="s">
        <v>83</v>
      </c>
    </row>
    <row r="495" s="2" customFormat="1">
      <c r="A495" s="40"/>
      <c r="B495" s="41"/>
      <c r="C495" s="42"/>
      <c r="D495" s="224" t="s">
        <v>132</v>
      </c>
      <c r="E495" s="42"/>
      <c r="F495" s="225" t="s">
        <v>697</v>
      </c>
      <c r="G495" s="42"/>
      <c r="H495" s="42"/>
      <c r="I495" s="221"/>
      <c r="J495" s="42"/>
      <c r="K495" s="42"/>
      <c r="L495" s="46"/>
      <c r="M495" s="222"/>
      <c r="N495" s="223"/>
      <c r="O495" s="86"/>
      <c r="P495" s="86"/>
      <c r="Q495" s="86"/>
      <c r="R495" s="86"/>
      <c r="S495" s="86"/>
      <c r="T495" s="87"/>
      <c r="U495" s="40"/>
      <c r="V495" s="40"/>
      <c r="W495" s="40"/>
      <c r="X495" s="40"/>
      <c r="Y495" s="40"/>
      <c r="Z495" s="40"/>
      <c r="AA495" s="40"/>
      <c r="AB495" s="40"/>
      <c r="AC495" s="40"/>
      <c r="AD495" s="40"/>
      <c r="AE495" s="40"/>
      <c r="AT495" s="19" t="s">
        <v>132</v>
      </c>
      <c r="AU495" s="19" t="s">
        <v>83</v>
      </c>
    </row>
    <row r="496" s="2" customFormat="1">
      <c r="A496" s="40"/>
      <c r="B496" s="41"/>
      <c r="C496" s="42"/>
      <c r="D496" s="219" t="s">
        <v>192</v>
      </c>
      <c r="E496" s="42"/>
      <c r="F496" s="248" t="s">
        <v>698</v>
      </c>
      <c r="G496" s="42"/>
      <c r="H496" s="42"/>
      <c r="I496" s="221"/>
      <c r="J496" s="42"/>
      <c r="K496" s="42"/>
      <c r="L496" s="46"/>
      <c r="M496" s="222"/>
      <c r="N496" s="223"/>
      <c r="O496" s="86"/>
      <c r="P496" s="86"/>
      <c r="Q496" s="86"/>
      <c r="R496" s="86"/>
      <c r="S496" s="86"/>
      <c r="T496" s="87"/>
      <c r="U496" s="40"/>
      <c r="V496" s="40"/>
      <c r="W496" s="40"/>
      <c r="X496" s="40"/>
      <c r="Y496" s="40"/>
      <c r="Z496" s="40"/>
      <c r="AA496" s="40"/>
      <c r="AB496" s="40"/>
      <c r="AC496" s="40"/>
      <c r="AD496" s="40"/>
      <c r="AE496" s="40"/>
      <c r="AT496" s="19" t="s">
        <v>192</v>
      </c>
      <c r="AU496" s="19" t="s">
        <v>83</v>
      </c>
    </row>
    <row r="497" s="13" customFormat="1">
      <c r="A497" s="13"/>
      <c r="B497" s="226"/>
      <c r="C497" s="227"/>
      <c r="D497" s="219" t="s">
        <v>134</v>
      </c>
      <c r="E497" s="228" t="s">
        <v>28</v>
      </c>
      <c r="F497" s="229" t="s">
        <v>699</v>
      </c>
      <c r="G497" s="227"/>
      <c r="H497" s="230">
        <v>0.69999999999999996</v>
      </c>
      <c r="I497" s="231"/>
      <c r="J497" s="227"/>
      <c r="K497" s="227"/>
      <c r="L497" s="232"/>
      <c r="M497" s="233"/>
      <c r="N497" s="234"/>
      <c r="O497" s="234"/>
      <c r="P497" s="234"/>
      <c r="Q497" s="234"/>
      <c r="R497" s="234"/>
      <c r="S497" s="234"/>
      <c r="T497" s="235"/>
      <c r="U497" s="13"/>
      <c r="V497" s="13"/>
      <c r="W497" s="13"/>
      <c r="X497" s="13"/>
      <c r="Y497" s="13"/>
      <c r="Z497" s="13"/>
      <c r="AA497" s="13"/>
      <c r="AB497" s="13"/>
      <c r="AC497" s="13"/>
      <c r="AD497" s="13"/>
      <c r="AE497" s="13"/>
      <c r="AT497" s="236" t="s">
        <v>134</v>
      </c>
      <c r="AU497" s="236" t="s">
        <v>83</v>
      </c>
      <c r="AV497" s="13" t="s">
        <v>83</v>
      </c>
      <c r="AW497" s="13" t="s">
        <v>35</v>
      </c>
      <c r="AX497" s="13" t="s">
        <v>81</v>
      </c>
      <c r="AY497" s="236" t="s">
        <v>121</v>
      </c>
    </row>
    <row r="498" s="2" customFormat="1" ht="24.15" customHeight="1">
      <c r="A498" s="40"/>
      <c r="B498" s="41"/>
      <c r="C498" s="206" t="s">
        <v>700</v>
      </c>
      <c r="D498" s="206" t="s">
        <v>123</v>
      </c>
      <c r="E498" s="207" t="s">
        <v>701</v>
      </c>
      <c r="F498" s="208" t="s">
        <v>702</v>
      </c>
      <c r="G498" s="209" t="s">
        <v>249</v>
      </c>
      <c r="H498" s="210">
        <v>6.75</v>
      </c>
      <c r="I498" s="211"/>
      <c r="J498" s="212">
        <f>ROUND(I498*H498,2)</f>
        <v>0</v>
      </c>
      <c r="K498" s="208" t="s">
        <v>127</v>
      </c>
      <c r="L498" s="46"/>
      <c r="M498" s="213" t="s">
        <v>28</v>
      </c>
      <c r="N498" s="214" t="s">
        <v>44</v>
      </c>
      <c r="O498" s="86"/>
      <c r="P498" s="215">
        <f>O498*H498</f>
        <v>0</v>
      </c>
      <c r="Q498" s="215">
        <v>0</v>
      </c>
      <c r="R498" s="215">
        <f>Q498*H498</f>
        <v>0</v>
      </c>
      <c r="S498" s="215">
        <v>0</v>
      </c>
      <c r="T498" s="216">
        <f>S498*H498</f>
        <v>0</v>
      </c>
      <c r="U498" s="40"/>
      <c r="V498" s="40"/>
      <c r="W498" s="40"/>
      <c r="X498" s="40"/>
      <c r="Y498" s="40"/>
      <c r="Z498" s="40"/>
      <c r="AA498" s="40"/>
      <c r="AB498" s="40"/>
      <c r="AC498" s="40"/>
      <c r="AD498" s="40"/>
      <c r="AE498" s="40"/>
      <c r="AR498" s="217" t="s">
        <v>128</v>
      </c>
      <c r="AT498" s="217" t="s">
        <v>123</v>
      </c>
      <c r="AU498" s="217" t="s">
        <v>83</v>
      </c>
      <c r="AY498" s="19" t="s">
        <v>121</v>
      </c>
      <c r="BE498" s="218">
        <f>IF(N498="základní",J498,0)</f>
        <v>0</v>
      </c>
      <c r="BF498" s="218">
        <f>IF(N498="snížená",J498,0)</f>
        <v>0</v>
      </c>
      <c r="BG498" s="218">
        <f>IF(N498="zákl. přenesená",J498,0)</f>
        <v>0</v>
      </c>
      <c r="BH498" s="218">
        <f>IF(N498="sníž. přenesená",J498,0)</f>
        <v>0</v>
      </c>
      <c r="BI498" s="218">
        <f>IF(N498="nulová",J498,0)</f>
        <v>0</v>
      </c>
      <c r="BJ498" s="19" t="s">
        <v>81</v>
      </c>
      <c r="BK498" s="218">
        <f>ROUND(I498*H498,2)</f>
        <v>0</v>
      </c>
      <c r="BL498" s="19" t="s">
        <v>128</v>
      </c>
      <c r="BM498" s="217" t="s">
        <v>703</v>
      </c>
    </row>
    <row r="499" s="2" customFormat="1">
      <c r="A499" s="40"/>
      <c r="B499" s="41"/>
      <c r="C499" s="42"/>
      <c r="D499" s="219" t="s">
        <v>130</v>
      </c>
      <c r="E499" s="42"/>
      <c r="F499" s="220" t="s">
        <v>704</v>
      </c>
      <c r="G499" s="42"/>
      <c r="H499" s="42"/>
      <c r="I499" s="221"/>
      <c r="J499" s="42"/>
      <c r="K499" s="42"/>
      <c r="L499" s="46"/>
      <c r="M499" s="222"/>
      <c r="N499" s="223"/>
      <c r="O499" s="86"/>
      <c r="P499" s="86"/>
      <c r="Q499" s="86"/>
      <c r="R499" s="86"/>
      <c r="S499" s="86"/>
      <c r="T499" s="87"/>
      <c r="U499" s="40"/>
      <c r="V499" s="40"/>
      <c r="W499" s="40"/>
      <c r="X499" s="40"/>
      <c r="Y499" s="40"/>
      <c r="Z499" s="40"/>
      <c r="AA499" s="40"/>
      <c r="AB499" s="40"/>
      <c r="AC499" s="40"/>
      <c r="AD499" s="40"/>
      <c r="AE499" s="40"/>
      <c r="AT499" s="19" t="s">
        <v>130</v>
      </c>
      <c r="AU499" s="19" t="s">
        <v>83</v>
      </c>
    </row>
    <row r="500" s="2" customFormat="1">
      <c r="A500" s="40"/>
      <c r="B500" s="41"/>
      <c r="C500" s="42"/>
      <c r="D500" s="224" t="s">
        <v>132</v>
      </c>
      <c r="E500" s="42"/>
      <c r="F500" s="225" t="s">
        <v>705</v>
      </c>
      <c r="G500" s="42"/>
      <c r="H500" s="42"/>
      <c r="I500" s="221"/>
      <c r="J500" s="42"/>
      <c r="K500" s="42"/>
      <c r="L500" s="46"/>
      <c r="M500" s="222"/>
      <c r="N500" s="223"/>
      <c r="O500" s="86"/>
      <c r="P500" s="86"/>
      <c r="Q500" s="86"/>
      <c r="R500" s="86"/>
      <c r="S500" s="86"/>
      <c r="T500" s="87"/>
      <c r="U500" s="40"/>
      <c r="V500" s="40"/>
      <c r="W500" s="40"/>
      <c r="X500" s="40"/>
      <c r="Y500" s="40"/>
      <c r="Z500" s="40"/>
      <c r="AA500" s="40"/>
      <c r="AB500" s="40"/>
      <c r="AC500" s="40"/>
      <c r="AD500" s="40"/>
      <c r="AE500" s="40"/>
      <c r="AT500" s="19" t="s">
        <v>132</v>
      </c>
      <c r="AU500" s="19" t="s">
        <v>83</v>
      </c>
    </row>
    <row r="501" s="13" customFormat="1">
      <c r="A501" s="13"/>
      <c r="B501" s="226"/>
      <c r="C501" s="227"/>
      <c r="D501" s="219" t="s">
        <v>134</v>
      </c>
      <c r="E501" s="228" t="s">
        <v>28</v>
      </c>
      <c r="F501" s="229" t="s">
        <v>706</v>
      </c>
      <c r="G501" s="227"/>
      <c r="H501" s="230">
        <v>6.75</v>
      </c>
      <c r="I501" s="231"/>
      <c r="J501" s="227"/>
      <c r="K501" s="227"/>
      <c r="L501" s="232"/>
      <c r="M501" s="233"/>
      <c r="N501" s="234"/>
      <c r="O501" s="234"/>
      <c r="P501" s="234"/>
      <c r="Q501" s="234"/>
      <c r="R501" s="234"/>
      <c r="S501" s="234"/>
      <c r="T501" s="235"/>
      <c r="U501" s="13"/>
      <c r="V501" s="13"/>
      <c r="W501" s="13"/>
      <c r="X501" s="13"/>
      <c r="Y501" s="13"/>
      <c r="Z501" s="13"/>
      <c r="AA501" s="13"/>
      <c r="AB501" s="13"/>
      <c r="AC501" s="13"/>
      <c r="AD501" s="13"/>
      <c r="AE501" s="13"/>
      <c r="AT501" s="236" t="s">
        <v>134</v>
      </c>
      <c r="AU501" s="236" t="s">
        <v>83</v>
      </c>
      <c r="AV501" s="13" t="s">
        <v>83</v>
      </c>
      <c r="AW501" s="13" t="s">
        <v>35</v>
      </c>
      <c r="AX501" s="13" t="s">
        <v>81</v>
      </c>
      <c r="AY501" s="236" t="s">
        <v>121</v>
      </c>
    </row>
    <row r="502" s="2" customFormat="1" ht="21.75" customHeight="1">
      <c r="A502" s="40"/>
      <c r="B502" s="41"/>
      <c r="C502" s="206" t="s">
        <v>707</v>
      </c>
      <c r="D502" s="206" t="s">
        <v>123</v>
      </c>
      <c r="E502" s="207" t="s">
        <v>708</v>
      </c>
      <c r="F502" s="208" t="s">
        <v>709</v>
      </c>
      <c r="G502" s="209" t="s">
        <v>500</v>
      </c>
      <c r="H502" s="210">
        <v>40</v>
      </c>
      <c r="I502" s="211"/>
      <c r="J502" s="212">
        <f>ROUND(I502*H502,2)</f>
        <v>0</v>
      </c>
      <c r="K502" s="208" t="s">
        <v>127</v>
      </c>
      <c r="L502" s="46"/>
      <c r="M502" s="213" t="s">
        <v>28</v>
      </c>
      <c r="N502" s="214" t="s">
        <v>44</v>
      </c>
      <c r="O502" s="86"/>
      <c r="P502" s="215">
        <f>O502*H502</f>
        <v>0</v>
      </c>
      <c r="Q502" s="215">
        <v>0</v>
      </c>
      <c r="R502" s="215">
        <f>Q502*H502</f>
        <v>0</v>
      </c>
      <c r="S502" s="215">
        <v>0</v>
      </c>
      <c r="T502" s="216">
        <f>S502*H502</f>
        <v>0</v>
      </c>
      <c r="U502" s="40"/>
      <c r="V502" s="40"/>
      <c r="W502" s="40"/>
      <c r="X502" s="40"/>
      <c r="Y502" s="40"/>
      <c r="Z502" s="40"/>
      <c r="AA502" s="40"/>
      <c r="AB502" s="40"/>
      <c r="AC502" s="40"/>
      <c r="AD502" s="40"/>
      <c r="AE502" s="40"/>
      <c r="AR502" s="217" t="s">
        <v>128</v>
      </c>
      <c r="AT502" s="217" t="s">
        <v>123</v>
      </c>
      <c r="AU502" s="217" t="s">
        <v>83</v>
      </c>
      <c r="AY502" s="19" t="s">
        <v>121</v>
      </c>
      <c r="BE502" s="218">
        <f>IF(N502="základní",J502,0)</f>
        <v>0</v>
      </c>
      <c r="BF502" s="218">
        <f>IF(N502="snížená",J502,0)</f>
        <v>0</v>
      </c>
      <c r="BG502" s="218">
        <f>IF(N502="zákl. přenesená",J502,0)</f>
        <v>0</v>
      </c>
      <c r="BH502" s="218">
        <f>IF(N502="sníž. přenesená",J502,0)</f>
        <v>0</v>
      </c>
      <c r="BI502" s="218">
        <f>IF(N502="nulová",J502,0)</f>
        <v>0</v>
      </c>
      <c r="BJ502" s="19" t="s">
        <v>81</v>
      </c>
      <c r="BK502" s="218">
        <f>ROUND(I502*H502,2)</f>
        <v>0</v>
      </c>
      <c r="BL502" s="19" t="s">
        <v>128</v>
      </c>
      <c r="BM502" s="217" t="s">
        <v>710</v>
      </c>
    </row>
    <row r="503" s="2" customFormat="1">
      <c r="A503" s="40"/>
      <c r="B503" s="41"/>
      <c r="C503" s="42"/>
      <c r="D503" s="219" t="s">
        <v>130</v>
      </c>
      <c r="E503" s="42"/>
      <c r="F503" s="220" t="s">
        <v>711</v>
      </c>
      <c r="G503" s="42"/>
      <c r="H503" s="42"/>
      <c r="I503" s="221"/>
      <c r="J503" s="42"/>
      <c r="K503" s="42"/>
      <c r="L503" s="46"/>
      <c r="M503" s="222"/>
      <c r="N503" s="223"/>
      <c r="O503" s="86"/>
      <c r="P503" s="86"/>
      <c r="Q503" s="86"/>
      <c r="R503" s="86"/>
      <c r="S503" s="86"/>
      <c r="T503" s="87"/>
      <c r="U503" s="40"/>
      <c r="V503" s="40"/>
      <c r="W503" s="40"/>
      <c r="X503" s="40"/>
      <c r="Y503" s="40"/>
      <c r="Z503" s="40"/>
      <c r="AA503" s="40"/>
      <c r="AB503" s="40"/>
      <c r="AC503" s="40"/>
      <c r="AD503" s="40"/>
      <c r="AE503" s="40"/>
      <c r="AT503" s="19" t="s">
        <v>130</v>
      </c>
      <c r="AU503" s="19" t="s">
        <v>83</v>
      </c>
    </row>
    <row r="504" s="2" customFormat="1">
      <c r="A504" s="40"/>
      <c r="B504" s="41"/>
      <c r="C504" s="42"/>
      <c r="D504" s="224" t="s">
        <v>132</v>
      </c>
      <c r="E504" s="42"/>
      <c r="F504" s="225" t="s">
        <v>712</v>
      </c>
      <c r="G504" s="42"/>
      <c r="H504" s="42"/>
      <c r="I504" s="221"/>
      <c r="J504" s="42"/>
      <c r="K504" s="42"/>
      <c r="L504" s="46"/>
      <c r="M504" s="222"/>
      <c r="N504" s="223"/>
      <c r="O504" s="86"/>
      <c r="P504" s="86"/>
      <c r="Q504" s="86"/>
      <c r="R504" s="86"/>
      <c r="S504" s="86"/>
      <c r="T504" s="87"/>
      <c r="U504" s="40"/>
      <c r="V504" s="40"/>
      <c r="W504" s="40"/>
      <c r="X504" s="40"/>
      <c r="Y504" s="40"/>
      <c r="Z504" s="40"/>
      <c r="AA504" s="40"/>
      <c r="AB504" s="40"/>
      <c r="AC504" s="40"/>
      <c r="AD504" s="40"/>
      <c r="AE504" s="40"/>
      <c r="AT504" s="19" t="s">
        <v>132</v>
      </c>
      <c r="AU504" s="19" t="s">
        <v>83</v>
      </c>
    </row>
    <row r="505" s="13" customFormat="1">
      <c r="A505" s="13"/>
      <c r="B505" s="226"/>
      <c r="C505" s="227"/>
      <c r="D505" s="219" t="s">
        <v>134</v>
      </c>
      <c r="E505" s="228" t="s">
        <v>28</v>
      </c>
      <c r="F505" s="229" t="s">
        <v>401</v>
      </c>
      <c r="G505" s="227"/>
      <c r="H505" s="230">
        <v>40</v>
      </c>
      <c r="I505" s="231"/>
      <c r="J505" s="227"/>
      <c r="K505" s="227"/>
      <c r="L505" s="232"/>
      <c r="M505" s="233"/>
      <c r="N505" s="234"/>
      <c r="O505" s="234"/>
      <c r="P505" s="234"/>
      <c r="Q505" s="234"/>
      <c r="R505" s="234"/>
      <c r="S505" s="234"/>
      <c r="T505" s="235"/>
      <c r="U505" s="13"/>
      <c r="V505" s="13"/>
      <c r="W505" s="13"/>
      <c r="X505" s="13"/>
      <c r="Y505" s="13"/>
      <c r="Z505" s="13"/>
      <c r="AA505" s="13"/>
      <c r="AB505" s="13"/>
      <c r="AC505" s="13"/>
      <c r="AD505" s="13"/>
      <c r="AE505" s="13"/>
      <c r="AT505" s="236" t="s">
        <v>134</v>
      </c>
      <c r="AU505" s="236" t="s">
        <v>83</v>
      </c>
      <c r="AV505" s="13" t="s">
        <v>83</v>
      </c>
      <c r="AW505" s="13" t="s">
        <v>35</v>
      </c>
      <c r="AX505" s="13" t="s">
        <v>81</v>
      </c>
      <c r="AY505" s="236" t="s">
        <v>121</v>
      </c>
    </row>
    <row r="506" s="2" customFormat="1" ht="24.15" customHeight="1">
      <c r="A506" s="40"/>
      <c r="B506" s="41"/>
      <c r="C506" s="206" t="s">
        <v>713</v>
      </c>
      <c r="D506" s="206" t="s">
        <v>123</v>
      </c>
      <c r="E506" s="207" t="s">
        <v>714</v>
      </c>
      <c r="F506" s="208" t="s">
        <v>715</v>
      </c>
      <c r="G506" s="209" t="s">
        <v>249</v>
      </c>
      <c r="H506" s="210">
        <v>6.9900000000000002</v>
      </c>
      <c r="I506" s="211"/>
      <c r="J506" s="212">
        <f>ROUND(I506*H506,2)</f>
        <v>0</v>
      </c>
      <c r="K506" s="208" t="s">
        <v>127</v>
      </c>
      <c r="L506" s="46"/>
      <c r="M506" s="213" t="s">
        <v>28</v>
      </c>
      <c r="N506" s="214" t="s">
        <v>44</v>
      </c>
      <c r="O506" s="86"/>
      <c r="P506" s="215">
        <f>O506*H506</f>
        <v>0</v>
      </c>
      <c r="Q506" s="215">
        <v>0</v>
      </c>
      <c r="R506" s="215">
        <f>Q506*H506</f>
        <v>0</v>
      </c>
      <c r="S506" s="215">
        <v>0</v>
      </c>
      <c r="T506" s="216">
        <f>S506*H506</f>
        <v>0</v>
      </c>
      <c r="U506" s="40"/>
      <c r="V506" s="40"/>
      <c r="W506" s="40"/>
      <c r="X506" s="40"/>
      <c r="Y506" s="40"/>
      <c r="Z506" s="40"/>
      <c r="AA506" s="40"/>
      <c r="AB506" s="40"/>
      <c r="AC506" s="40"/>
      <c r="AD506" s="40"/>
      <c r="AE506" s="40"/>
      <c r="AR506" s="217" t="s">
        <v>128</v>
      </c>
      <c r="AT506" s="217" t="s">
        <v>123</v>
      </c>
      <c r="AU506" s="217" t="s">
        <v>83</v>
      </c>
      <c r="AY506" s="19" t="s">
        <v>121</v>
      </c>
      <c r="BE506" s="218">
        <f>IF(N506="základní",J506,0)</f>
        <v>0</v>
      </c>
      <c r="BF506" s="218">
        <f>IF(N506="snížená",J506,0)</f>
        <v>0</v>
      </c>
      <c r="BG506" s="218">
        <f>IF(N506="zákl. přenesená",J506,0)</f>
        <v>0</v>
      </c>
      <c r="BH506" s="218">
        <f>IF(N506="sníž. přenesená",J506,0)</f>
        <v>0</v>
      </c>
      <c r="BI506" s="218">
        <f>IF(N506="nulová",J506,0)</f>
        <v>0</v>
      </c>
      <c r="BJ506" s="19" t="s">
        <v>81</v>
      </c>
      <c r="BK506" s="218">
        <f>ROUND(I506*H506,2)</f>
        <v>0</v>
      </c>
      <c r="BL506" s="19" t="s">
        <v>128</v>
      </c>
      <c r="BM506" s="217" t="s">
        <v>716</v>
      </c>
    </row>
    <row r="507" s="2" customFormat="1">
      <c r="A507" s="40"/>
      <c r="B507" s="41"/>
      <c r="C507" s="42"/>
      <c r="D507" s="219" t="s">
        <v>130</v>
      </c>
      <c r="E507" s="42"/>
      <c r="F507" s="220" t="s">
        <v>717</v>
      </c>
      <c r="G507" s="42"/>
      <c r="H507" s="42"/>
      <c r="I507" s="221"/>
      <c r="J507" s="42"/>
      <c r="K507" s="42"/>
      <c r="L507" s="46"/>
      <c r="M507" s="222"/>
      <c r="N507" s="223"/>
      <c r="O507" s="86"/>
      <c r="P507" s="86"/>
      <c r="Q507" s="86"/>
      <c r="R507" s="86"/>
      <c r="S507" s="86"/>
      <c r="T507" s="87"/>
      <c r="U507" s="40"/>
      <c r="V507" s="40"/>
      <c r="W507" s="40"/>
      <c r="X507" s="40"/>
      <c r="Y507" s="40"/>
      <c r="Z507" s="40"/>
      <c r="AA507" s="40"/>
      <c r="AB507" s="40"/>
      <c r="AC507" s="40"/>
      <c r="AD507" s="40"/>
      <c r="AE507" s="40"/>
      <c r="AT507" s="19" t="s">
        <v>130</v>
      </c>
      <c r="AU507" s="19" t="s">
        <v>83</v>
      </c>
    </row>
    <row r="508" s="2" customFormat="1">
      <c r="A508" s="40"/>
      <c r="B508" s="41"/>
      <c r="C508" s="42"/>
      <c r="D508" s="224" t="s">
        <v>132</v>
      </c>
      <c r="E508" s="42"/>
      <c r="F508" s="225" t="s">
        <v>718</v>
      </c>
      <c r="G508" s="42"/>
      <c r="H508" s="42"/>
      <c r="I508" s="221"/>
      <c r="J508" s="42"/>
      <c r="K508" s="42"/>
      <c r="L508" s="46"/>
      <c r="M508" s="222"/>
      <c r="N508" s="223"/>
      <c r="O508" s="86"/>
      <c r="P508" s="86"/>
      <c r="Q508" s="86"/>
      <c r="R508" s="86"/>
      <c r="S508" s="86"/>
      <c r="T508" s="87"/>
      <c r="U508" s="40"/>
      <c r="V508" s="40"/>
      <c r="W508" s="40"/>
      <c r="X508" s="40"/>
      <c r="Y508" s="40"/>
      <c r="Z508" s="40"/>
      <c r="AA508" s="40"/>
      <c r="AB508" s="40"/>
      <c r="AC508" s="40"/>
      <c r="AD508" s="40"/>
      <c r="AE508" s="40"/>
      <c r="AT508" s="19" t="s">
        <v>132</v>
      </c>
      <c r="AU508" s="19" t="s">
        <v>83</v>
      </c>
    </row>
    <row r="509" s="13" customFormat="1">
      <c r="A509" s="13"/>
      <c r="B509" s="226"/>
      <c r="C509" s="227"/>
      <c r="D509" s="219" t="s">
        <v>134</v>
      </c>
      <c r="E509" s="228" t="s">
        <v>28</v>
      </c>
      <c r="F509" s="229" t="s">
        <v>719</v>
      </c>
      <c r="G509" s="227"/>
      <c r="H509" s="230">
        <v>6.9900000000000002</v>
      </c>
      <c r="I509" s="231"/>
      <c r="J509" s="227"/>
      <c r="K509" s="227"/>
      <c r="L509" s="232"/>
      <c r="M509" s="233"/>
      <c r="N509" s="234"/>
      <c r="O509" s="234"/>
      <c r="P509" s="234"/>
      <c r="Q509" s="234"/>
      <c r="R509" s="234"/>
      <c r="S509" s="234"/>
      <c r="T509" s="235"/>
      <c r="U509" s="13"/>
      <c r="V509" s="13"/>
      <c r="W509" s="13"/>
      <c r="X509" s="13"/>
      <c r="Y509" s="13"/>
      <c r="Z509" s="13"/>
      <c r="AA509" s="13"/>
      <c r="AB509" s="13"/>
      <c r="AC509" s="13"/>
      <c r="AD509" s="13"/>
      <c r="AE509" s="13"/>
      <c r="AT509" s="236" t="s">
        <v>134</v>
      </c>
      <c r="AU509" s="236" t="s">
        <v>83</v>
      </c>
      <c r="AV509" s="13" t="s">
        <v>83</v>
      </c>
      <c r="AW509" s="13" t="s">
        <v>35</v>
      </c>
      <c r="AX509" s="13" t="s">
        <v>81</v>
      </c>
      <c r="AY509" s="236" t="s">
        <v>121</v>
      </c>
    </row>
    <row r="510" s="12" customFormat="1" ht="20.88" customHeight="1">
      <c r="A510" s="12"/>
      <c r="B510" s="190"/>
      <c r="C510" s="191"/>
      <c r="D510" s="192" t="s">
        <v>72</v>
      </c>
      <c r="E510" s="204" t="s">
        <v>720</v>
      </c>
      <c r="F510" s="204" t="s">
        <v>721</v>
      </c>
      <c r="G510" s="191"/>
      <c r="H510" s="191"/>
      <c r="I510" s="194"/>
      <c r="J510" s="205">
        <f>BK510</f>
        <v>0</v>
      </c>
      <c r="K510" s="191"/>
      <c r="L510" s="196"/>
      <c r="M510" s="197"/>
      <c r="N510" s="198"/>
      <c r="O510" s="198"/>
      <c r="P510" s="199">
        <f>SUM(P511:P566)</f>
        <v>0</v>
      </c>
      <c r="Q510" s="198"/>
      <c r="R510" s="199">
        <f>SUM(R511:R566)</f>
        <v>0</v>
      </c>
      <c r="S510" s="198"/>
      <c r="T510" s="200">
        <f>SUM(T511:T566)</f>
        <v>208.26784000000001</v>
      </c>
      <c r="U510" s="12"/>
      <c r="V510" s="12"/>
      <c r="W510" s="12"/>
      <c r="X510" s="12"/>
      <c r="Y510" s="12"/>
      <c r="Z510" s="12"/>
      <c r="AA510" s="12"/>
      <c r="AB510" s="12"/>
      <c r="AC510" s="12"/>
      <c r="AD510" s="12"/>
      <c r="AE510" s="12"/>
      <c r="AR510" s="201" t="s">
        <v>81</v>
      </c>
      <c r="AT510" s="202" t="s">
        <v>72</v>
      </c>
      <c r="AU510" s="202" t="s">
        <v>83</v>
      </c>
      <c r="AY510" s="201" t="s">
        <v>121</v>
      </c>
      <c r="BK510" s="203">
        <f>SUM(BK511:BK566)</f>
        <v>0</v>
      </c>
    </row>
    <row r="511" s="2" customFormat="1" ht="24.15" customHeight="1">
      <c r="A511" s="40"/>
      <c r="B511" s="41"/>
      <c r="C511" s="206" t="s">
        <v>722</v>
      </c>
      <c r="D511" s="206" t="s">
        <v>123</v>
      </c>
      <c r="E511" s="207" t="s">
        <v>723</v>
      </c>
      <c r="F511" s="208" t="s">
        <v>724</v>
      </c>
      <c r="G511" s="209" t="s">
        <v>249</v>
      </c>
      <c r="H511" s="210">
        <v>67.894000000000005</v>
      </c>
      <c r="I511" s="211"/>
      <c r="J511" s="212">
        <f>ROUND(I511*H511,2)</f>
        <v>0</v>
      </c>
      <c r="K511" s="208" t="s">
        <v>127</v>
      </c>
      <c r="L511" s="46"/>
      <c r="M511" s="213" t="s">
        <v>28</v>
      </c>
      <c r="N511" s="214" t="s">
        <v>44</v>
      </c>
      <c r="O511" s="86"/>
      <c r="P511" s="215">
        <f>O511*H511</f>
        <v>0</v>
      </c>
      <c r="Q511" s="215">
        <v>0</v>
      </c>
      <c r="R511" s="215">
        <f>Q511*H511</f>
        <v>0</v>
      </c>
      <c r="S511" s="215">
        <v>0.26000000000000001</v>
      </c>
      <c r="T511" s="216">
        <f>S511*H511</f>
        <v>17.652440000000002</v>
      </c>
      <c r="U511" s="40"/>
      <c r="V511" s="40"/>
      <c r="W511" s="40"/>
      <c r="X511" s="40"/>
      <c r="Y511" s="40"/>
      <c r="Z511" s="40"/>
      <c r="AA511" s="40"/>
      <c r="AB511" s="40"/>
      <c r="AC511" s="40"/>
      <c r="AD511" s="40"/>
      <c r="AE511" s="40"/>
      <c r="AR511" s="217" t="s">
        <v>128</v>
      </c>
      <c r="AT511" s="217" t="s">
        <v>123</v>
      </c>
      <c r="AU511" s="217" t="s">
        <v>141</v>
      </c>
      <c r="AY511" s="19" t="s">
        <v>121</v>
      </c>
      <c r="BE511" s="218">
        <f>IF(N511="základní",J511,0)</f>
        <v>0</v>
      </c>
      <c r="BF511" s="218">
        <f>IF(N511="snížená",J511,0)</f>
        <v>0</v>
      </c>
      <c r="BG511" s="218">
        <f>IF(N511="zákl. přenesená",J511,0)</f>
        <v>0</v>
      </c>
      <c r="BH511" s="218">
        <f>IF(N511="sníž. přenesená",J511,0)</f>
        <v>0</v>
      </c>
      <c r="BI511" s="218">
        <f>IF(N511="nulová",J511,0)</f>
        <v>0</v>
      </c>
      <c r="BJ511" s="19" t="s">
        <v>81</v>
      </c>
      <c r="BK511" s="218">
        <f>ROUND(I511*H511,2)</f>
        <v>0</v>
      </c>
      <c r="BL511" s="19" t="s">
        <v>128</v>
      </c>
      <c r="BM511" s="217" t="s">
        <v>725</v>
      </c>
    </row>
    <row r="512" s="2" customFormat="1">
      <c r="A512" s="40"/>
      <c r="B512" s="41"/>
      <c r="C512" s="42"/>
      <c r="D512" s="219" t="s">
        <v>130</v>
      </c>
      <c r="E512" s="42"/>
      <c r="F512" s="220" t="s">
        <v>726</v>
      </c>
      <c r="G512" s="42"/>
      <c r="H512" s="42"/>
      <c r="I512" s="221"/>
      <c r="J512" s="42"/>
      <c r="K512" s="42"/>
      <c r="L512" s="46"/>
      <c r="M512" s="222"/>
      <c r="N512" s="223"/>
      <c r="O512" s="86"/>
      <c r="P512" s="86"/>
      <c r="Q512" s="86"/>
      <c r="R512" s="86"/>
      <c r="S512" s="86"/>
      <c r="T512" s="87"/>
      <c r="U512" s="40"/>
      <c r="V512" s="40"/>
      <c r="W512" s="40"/>
      <c r="X512" s="40"/>
      <c r="Y512" s="40"/>
      <c r="Z512" s="40"/>
      <c r="AA512" s="40"/>
      <c r="AB512" s="40"/>
      <c r="AC512" s="40"/>
      <c r="AD512" s="40"/>
      <c r="AE512" s="40"/>
      <c r="AT512" s="19" t="s">
        <v>130</v>
      </c>
      <c r="AU512" s="19" t="s">
        <v>141</v>
      </c>
    </row>
    <row r="513" s="2" customFormat="1">
      <c r="A513" s="40"/>
      <c r="B513" s="41"/>
      <c r="C513" s="42"/>
      <c r="D513" s="224" t="s">
        <v>132</v>
      </c>
      <c r="E513" s="42"/>
      <c r="F513" s="225" t="s">
        <v>727</v>
      </c>
      <c r="G513" s="42"/>
      <c r="H513" s="42"/>
      <c r="I513" s="221"/>
      <c r="J513" s="42"/>
      <c r="K513" s="42"/>
      <c r="L513" s="46"/>
      <c r="M513" s="222"/>
      <c r="N513" s="223"/>
      <c r="O513" s="86"/>
      <c r="P513" s="86"/>
      <c r="Q513" s="86"/>
      <c r="R513" s="86"/>
      <c r="S513" s="86"/>
      <c r="T513" s="87"/>
      <c r="U513" s="40"/>
      <c r="V513" s="40"/>
      <c r="W513" s="40"/>
      <c r="X513" s="40"/>
      <c r="Y513" s="40"/>
      <c r="Z513" s="40"/>
      <c r="AA513" s="40"/>
      <c r="AB513" s="40"/>
      <c r="AC513" s="40"/>
      <c r="AD513" s="40"/>
      <c r="AE513" s="40"/>
      <c r="AT513" s="19" t="s">
        <v>132</v>
      </c>
      <c r="AU513" s="19" t="s">
        <v>141</v>
      </c>
    </row>
    <row r="514" s="13" customFormat="1">
      <c r="A514" s="13"/>
      <c r="B514" s="226"/>
      <c r="C514" s="227"/>
      <c r="D514" s="219" t="s">
        <v>134</v>
      </c>
      <c r="E514" s="228" t="s">
        <v>28</v>
      </c>
      <c r="F514" s="229" t="s">
        <v>728</v>
      </c>
      <c r="G514" s="227"/>
      <c r="H514" s="230">
        <v>67.894000000000005</v>
      </c>
      <c r="I514" s="231"/>
      <c r="J514" s="227"/>
      <c r="K514" s="227"/>
      <c r="L514" s="232"/>
      <c r="M514" s="233"/>
      <c r="N514" s="234"/>
      <c r="O514" s="234"/>
      <c r="P514" s="234"/>
      <c r="Q514" s="234"/>
      <c r="R514" s="234"/>
      <c r="S514" s="234"/>
      <c r="T514" s="235"/>
      <c r="U514" s="13"/>
      <c r="V514" s="13"/>
      <c r="W514" s="13"/>
      <c r="X514" s="13"/>
      <c r="Y514" s="13"/>
      <c r="Z514" s="13"/>
      <c r="AA514" s="13"/>
      <c r="AB514" s="13"/>
      <c r="AC514" s="13"/>
      <c r="AD514" s="13"/>
      <c r="AE514" s="13"/>
      <c r="AT514" s="236" t="s">
        <v>134</v>
      </c>
      <c r="AU514" s="236" t="s">
        <v>141</v>
      </c>
      <c r="AV514" s="13" t="s">
        <v>83</v>
      </c>
      <c r="AW514" s="13" t="s">
        <v>35</v>
      </c>
      <c r="AX514" s="13" t="s">
        <v>81</v>
      </c>
      <c r="AY514" s="236" t="s">
        <v>121</v>
      </c>
    </row>
    <row r="515" s="2" customFormat="1" ht="24.15" customHeight="1">
      <c r="A515" s="40"/>
      <c r="B515" s="41"/>
      <c r="C515" s="206" t="s">
        <v>729</v>
      </c>
      <c r="D515" s="206" t="s">
        <v>123</v>
      </c>
      <c r="E515" s="207" t="s">
        <v>730</v>
      </c>
      <c r="F515" s="208" t="s">
        <v>731</v>
      </c>
      <c r="G515" s="209" t="s">
        <v>249</v>
      </c>
      <c r="H515" s="210">
        <v>3.1899999999999999</v>
      </c>
      <c r="I515" s="211"/>
      <c r="J515" s="212">
        <f>ROUND(I515*H515,2)</f>
        <v>0</v>
      </c>
      <c r="K515" s="208" t="s">
        <v>127</v>
      </c>
      <c r="L515" s="46"/>
      <c r="M515" s="213" t="s">
        <v>28</v>
      </c>
      <c r="N515" s="214" t="s">
        <v>44</v>
      </c>
      <c r="O515" s="86"/>
      <c r="P515" s="215">
        <f>O515*H515</f>
        <v>0</v>
      </c>
      <c r="Q515" s="215">
        <v>0</v>
      </c>
      <c r="R515" s="215">
        <f>Q515*H515</f>
        <v>0</v>
      </c>
      <c r="S515" s="215">
        <v>0.29499999999999998</v>
      </c>
      <c r="T515" s="216">
        <f>S515*H515</f>
        <v>0.94104999999999994</v>
      </c>
      <c r="U515" s="40"/>
      <c r="V515" s="40"/>
      <c r="W515" s="40"/>
      <c r="X515" s="40"/>
      <c r="Y515" s="40"/>
      <c r="Z515" s="40"/>
      <c r="AA515" s="40"/>
      <c r="AB515" s="40"/>
      <c r="AC515" s="40"/>
      <c r="AD515" s="40"/>
      <c r="AE515" s="40"/>
      <c r="AR515" s="217" t="s">
        <v>128</v>
      </c>
      <c r="AT515" s="217" t="s">
        <v>123</v>
      </c>
      <c r="AU515" s="217" t="s">
        <v>141</v>
      </c>
      <c r="AY515" s="19" t="s">
        <v>121</v>
      </c>
      <c r="BE515" s="218">
        <f>IF(N515="základní",J515,0)</f>
        <v>0</v>
      </c>
      <c r="BF515" s="218">
        <f>IF(N515="snížená",J515,0)</f>
        <v>0</v>
      </c>
      <c r="BG515" s="218">
        <f>IF(N515="zákl. přenesená",J515,0)</f>
        <v>0</v>
      </c>
      <c r="BH515" s="218">
        <f>IF(N515="sníž. přenesená",J515,0)</f>
        <v>0</v>
      </c>
      <c r="BI515" s="218">
        <f>IF(N515="nulová",J515,0)</f>
        <v>0</v>
      </c>
      <c r="BJ515" s="19" t="s">
        <v>81</v>
      </c>
      <c r="BK515" s="218">
        <f>ROUND(I515*H515,2)</f>
        <v>0</v>
      </c>
      <c r="BL515" s="19" t="s">
        <v>128</v>
      </c>
      <c r="BM515" s="217" t="s">
        <v>732</v>
      </c>
    </row>
    <row r="516" s="2" customFormat="1">
      <c r="A516" s="40"/>
      <c r="B516" s="41"/>
      <c r="C516" s="42"/>
      <c r="D516" s="219" t="s">
        <v>130</v>
      </c>
      <c r="E516" s="42"/>
      <c r="F516" s="220" t="s">
        <v>733</v>
      </c>
      <c r="G516" s="42"/>
      <c r="H516" s="42"/>
      <c r="I516" s="221"/>
      <c r="J516" s="42"/>
      <c r="K516" s="42"/>
      <c r="L516" s="46"/>
      <c r="M516" s="222"/>
      <c r="N516" s="223"/>
      <c r="O516" s="86"/>
      <c r="P516" s="86"/>
      <c r="Q516" s="86"/>
      <c r="R516" s="86"/>
      <c r="S516" s="86"/>
      <c r="T516" s="87"/>
      <c r="U516" s="40"/>
      <c r="V516" s="40"/>
      <c r="W516" s="40"/>
      <c r="X516" s="40"/>
      <c r="Y516" s="40"/>
      <c r="Z516" s="40"/>
      <c r="AA516" s="40"/>
      <c r="AB516" s="40"/>
      <c r="AC516" s="40"/>
      <c r="AD516" s="40"/>
      <c r="AE516" s="40"/>
      <c r="AT516" s="19" t="s">
        <v>130</v>
      </c>
      <c r="AU516" s="19" t="s">
        <v>141</v>
      </c>
    </row>
    <row r="517" s="2" customFormat="1">
      <c r="A517" s="40"/>
      <c r="B517" s="41"/>
      <c r="C517" s="42"/>
      <c r="D517" s="224" t="s">
        <v>132</v>
      </c>
      <c r="E517" s="42"/>
      <c r="F517" s="225" t="s">
        <v>734</v>
      </c>
      <c r="G517" s="42"/>
      <c r="H517" s="42"/>
      <c r="I517" s="221"/>
      <c r="J517" s="42"/>
      <c r="K517" s="42"/>
      <c r="L517" s="46"/>
      <c r="M517" s="222"/>
      <c r="N517" s="223"/>
      <c r="O517" s="86"/>
      <c r="P517" s="86"/>
      <c r="Q517" s="86"/>
      <c r="R517" s="86"/>
      <c r="S517" s="86"/>
      <c r="T517" s="87"/>
      <c r="U517" s="40"/>
      <c r="V517" s="40"/>
      <c r="W517" s="40"/>
      <c r="X517" s="40"/>
      <c r="Y517" s="40"/>
      <c r="Z517" s="40"/>
      <c r="AA517" s="40"/>
      <c r="AB517" s="40"/>
      <c r="AC517" s="40"/>
      <c r="AD517" s="40"/>
      <c r="AE517" s="40"/>
      <c r="AT517" s="19" t="s">
        <v>132</v>
      </c>
      <c r="AU517" s="19" t="s">
        <v>141</v>
      </c>
    </row>
    <row r="518" s="13" customFormat="1">
      <c r="A518" s="13"/>
      <c r="B518" s="226"/>
      <c r="C518" s="227"/>
      <c r="D518" s="219" t="s">
        <v>134</v>
      </c>
      <c r="E518" s="228" t="s">
        <v>28</v>
      </c>
      <c r="F518" s="229" t="s">
        <v>735</v>
      </c>
      <c r="G518" s="227"/>
      <c r="H518" s="230">
        <v>3.1899999999999999</v>
      </c>
      <c r="I518" s="231"/>
      <c r="J518" s="227"/>
      <c r="K518" s="227"/>
      <c r="L518" s="232"/>
      <c r="M518" s="233"/>
      <c r="N518" s="234"/>
      <c r="O518" s="234"/>
      <c r="P518" s="234"/>
      <c r="Q518" s="234"/>
      <c r="R518" s="234"/>
      <c r="S518" s="234"/>
      <c r="T518" s="235"/>
      <c r="U518" s="13"/>
      <c r="V518" s="13"/>
      <c r="W518" s="13"/>
      <c r="X518" s="13"/>
      <c r="Y518" s="13"/>
      <c r="Z518" s="13"/>
      <c r="AA518" s="13"/>
      <c r="AB518" s="13"/>
      <c r="AC518" s="13"/>
      <c r="AD518" s="13"/>
      <c r="AE518" s="13"/>
      <c r="AT518" s="236" t="s">
        <v>134</v>
      </c>
      <c r="AU518" s="236" t="s">
        <v>141</v>
      </c>
      <c r="AV518" s="13" t="s">
        <v>83</v>
      </c>
      <c r="AW518" s="13" t="s">
        <v>35</v>
      </c>
      <c r="AX518" s="13" t="s">
        <v>81</v>
      </c>
      <c r="AY518" s="236" t="s">
        <v>121</v>
      </c>
    </row>
    <row r="519" s="2" customFormat="1" ht="24.15" customHeight="1">
      <c r="A519" s="40"/>
      <c r="B519" s="41"/>
      <c r="C519" s="206" t="s">
        <v>736</v>
      </c>
      <c r="D519" s="206" t="s">
        <v>123</v>
      </c>
      <c r="E519" s="207" t="s">
        <v>737</v>
      </c>
      <c r="F519" s="208" t="s">
        <v>738</v>
      </c>
      <c r="G519" s="209" t="s">
        <v>249</v>
      </c>
      <c r="H519" s="210">
        <v>3.25</v>
      </c>
      <c r="I519" s="211"/>
      <c r="J519" s="212">
        <f>ROUND(I519*H519,2)</f>
        <v>0</v>
      </c>
      <c r="K519" s="208" t="s">
        <v>127</v>
      </c>
      <c r="L519" s="46"/>
      <c r="M519" s="213" t="s">
        <v>28</v>
      </c>
      <c r="N519" s="214" t="s">
        <v>44</v>
      </c>
      <c r="O519" s="86"/>
      <c r="P519" s="215">
        <f>O519*H519</f>
        <v>0</v>
      </c>
      <c r="Q519" s="215">
        <v>0</v>
      </c>
      <c r="R519" s="215">
        <f>Q519*H519</f>
        <v>0</v>
      </c>
      <c r="S519" s="215">
        <v>0.28999999999999998</v>
      </c>
      <c r="T519" s="216">
        <f>S519*H519</f>
        <v>0.94249999999999989</v>
      </c>
      <c r="U519" s="40"/>
      <c r="V519" s="40"/>
      <c r="W519" s="40"/>
      <c r="X519" s="40"/>
      <c r="Y519" s="40"/>
      <c r="Z519" s="40"/>
      <c r="AA519" s="40"/>
      <c r="AB519" s="40"/>
      <c r="AC519" s="40"/>
      <c r="AD519" s="40"/>
      <c r="AE519" s="40"/>
      <c r="AR519" s="217" t="s">
        <v>128</v>
      </c>
      <c r="AT519" s="217" t="s">
        <v>123</v>
      </c>
      <c r="AU519" s="217" t="s">
        <v>141</v>
      </c>
      <c r="AY519" s="19" t="s">
        <v>121</v>
      </c>
      <c r="BE519" s="218">
        <f>IF(N519="základní",J519,0)</f>
        <v>0</v>
      </c>
      <c r="BF519" s="218">
        <f>IF(N519="snížená",J519,0)</f>
        <v>0</v>
      </c>
      <c r="BG519" s="218">
        <f>IF(N519="zákl. přenesená",J519,0)</f>
        <v>0</v>
      </c>
      <c r="BH519" s="218">
        <f>IF(N519="sníž. přenesená",J519,0)</f>
        <v>0</v>
      </c>
      <c r="BI519" s="218">
        <f>IF(N519="nulová",J519,0)</f>
        <v>0</v>
      </c>
      <c r="BJ519" s="19" t="s">
        <v>81</v>
      </c>
      <c r="BK519" s="218">
        <f>ROUND(I519*H519,2)</f>
        <v>0</v>
      </c>
      <c r="BL519" s="19" t="s">
        <v>128</v>
      </c>
      <c r="BM519" s="217" t="s">
        <v>739</v>
      </c>
    </row>
    <row r="520" s="2" customFormat="1">
      <c r="A520" s="40"/>
      <c r="B520" s="41"/>
      <c r="C520" s="42"/>
      <c r="D520" s="219" t="s">
        <v>130</v>
      </c>
      <c r="E520" s="42"/>
      <c r="F520" s="220" t="s">
        <v>740</v>
      </c>
      <c r="G520" s="42"/>
      <c r="H520" s="42"/>
      <c r="I520" s="221"/>
      <c r="J520" s="42"/>
      <c r="K520" s="42"/>
      <c r="L520" s="46"/>
      <c r="M520" s="222"/>
      <c r="N520" s="223"/>
      <c r="O520" s="86"/>
      <c r="P520" s="86"/>
      <c r="Q520" s="86"/>
      <c r="R520" s="86"/>
      <c r="S520" s="86"/>
      <c r="T520" s="87"/>
      <c r="U520" s="40"/>
      <c r="V520" s="40"/>
      <c r="W520" s="40"/>
      <c r="X520" s="40"/>
      <c r="Y520" s="40"/>
      <c r="Z520" s="40"/>
      <c r="AA520" s="40"/>
      <c r="AB520" s="40"/>
      <c r="AC520" s="40"/>
      <c r="AD520" s="40"/>
      <c r="AE520" s="40"/>
      <c r="AT520" s="19" t="s">
        <v>130</v>
      </c>
      <c r="AU520" s="19" t="s">
        <v>141</v>
      </c>
    </row>
    <row r="521" s="2" customFormat="1">
      <c r="A521" s="40"/>
      <c r="B521" s="41"/>
      <c r="C521" s="42"/>
      <c r="D521" s="224" t="s">
        <v>132</v>
      </c>
      <c r="E521" s="42"/>
      <c r="F521" s="225" t="s">
        <v>741</v>
      </c>
      <c r="G521" s="42"/>
      <c r="H521" s="42"/>
      <c r="I521" s="221"/>
      <c r="J521" s="42"/>
      <c r="K521" s="42"/>
      <c r="L521" s="46"/>
      <c r="M521" s="222"/>
      <c r="N521" s="223"/>
      <c r="O521" s="86"/>
      <c r="P521" s="86"/>
      <c r="Q521" s="86"/>
      <c r="R521" s="86"/>
      <c r="S521" s="86"/>
      <c r="T521" s="87"/>
      <c r="U521" s="40"/>
      <c r="V521" s="40"/>
      <c r="W521" s="40"/>
      <c r="X521" s="40"/>
      <c r="Y521" s="40"/>
      <c r="Z521" s="40"/>
      <c r="AA521" s="40"/>
      <c r="AB521" s="40"/>
      <c r="AC521" s="40"/>
      <c r="AD521" s="40"/>
      <c r="AE521" s="40"/>
      <c r="AT521" s="19" t="s">
        <v>132</v>
      </c>
      <c r="AU521" s="19" t="s">
        <v>141</v>
      </c>
    </row>
    <row r="522" s="13" customFormat="1">
      <c r="A522" s="13"/>
      <c r="B522" s="226"/>
      <c r="C522" s="227"/>
      <c r="D522" s="219" t="s">
        <v>134</v>
      </c>
      <c r="E522" s="228" t="s">
        <v>28</v>
      </c>
      <c r="F522" s="229" t="s">
        <v>742</v>
      </c>
      <c r="G522" s="227"/>
      <c r="H522" s="230">
        <v>3.25</v>
      </c>
      <c r="I522" s="231"/>
      <c r="J522" s="227"/>
      <c r="K522" s="227"/>
      <c r="L522" s="232"/>
      <c r="M522" s="233"/>
      <c r="N522" s="234"/>
      <c r="O522" s="234"/>
      <c r="P522" s="234"/>
      <c r="Q522" s="234"/>
      <c r="R522" s="234"/>
      <c r="S522" s="234"/>
      <c r="T522" s="235"/>
      <c r="U522" s="13"/>
      <c r="V522" s="13"/>
      <c r="W522" s="13"/>
      <c r="X522" s="13"/>
      <c r="Y522" s="13"/>
      <c r="Z522" s="13"/>
      <c r="AA522" s="13"/>
      <c r="AB522" s="13"/>
      <c r="AC522" s="13"/>
      <c r="AD522" s="13"/>
      <c r="AE522" s="13"/>
      <c r="AT522" s="236" t="s">
        <v>134</v>
      </c>
      <c r="AU522" s="236" t="s">
        <v>141</v>
      </c>
      <c r="AV522" s="13" t="s">
        <v>83</v>
      </c>
      <c r="AW522" s="13" t="s">
        <v>35</v>
      </c>
      <c r="AX522" s="13" t="s">
        <v>81</v>
      </c>
      <c r="AY522" s="236" t="s">
        <v>121</v>
      </c>
    </row>
    <row r="523" s="2" customFormat="1" ht="24.15" customHeight="1">
      <c r="A523" s="40"/>
      <c r="B523" s="41"/>
      <c r="C523" s="206" t="s">
        <v>743</v>
      </c>
      <c r="D523" s="206" t="s">
        <v>123</v>
      </c>
      <c r="E523" s="207" t="s">
        <v>744</v>
      </c>
      <c r="F523" s="208" t="s">
        <v>745</v>
      </c>
      <c r="G523" s="209" t="s">
        <v>249</v>
      </c>
      <c r="H523" s="210">
        <v>3.25</v>
      </c>
      <c r="I523" s="211"/>
      <c r="J523" s="212">
        <f>ROUND(I523*H523,2)</f>
        <v>0</v>
      </c>
      <c r="K523" s="208" t="s">
        <v>127</v>
      </c>
      <c r="L523" s="46"/>
      <c r="M523" s="213" t="s">
        <v>28</v>
      </c>
      <c r="N523" s="214" t="s">
        <v>44</v>
      </c>
      <c r="O523" s="86"/>
      <c r="P523" s="215">
        <f>O523*H523</f>
        <v>0</v>
      </c>
      <c r="Q523" s="215">
        <v>0</v>
      </c>
      <c r="R523" s="215">
        <f>Q523*H523</f>
        <v>0</v>
      </c>
      <c r="S523" s="215">
        <v>0.22</v>
      </c>
      <c r="T523" s="216">
        <f>S523*H523</f>
        <v>0.71499999999999997</v>
      </c>
      <c r="U523" s="40"/>
      <c r="V523" s="40"/>
      <c r="W523" s="40"/>
      <c r="X523" s="40"/>
      <c r="Y523" s="40"/>
      <c r="Z523" s="40"/>
      <c r="AA523" s="40"/>
      <c r="AB523" s="40"/>
      <c r="AC523" s="40"/>
      <c r="AD523" s="40"/>
      <c r="AE523" s="40"/>
      <c r="AR523" s="217" t="s">
        <v>128</v>
      </c>
      <c r="AT523" s="217" t="s">
        <v>123</v>
      </c>
      <c r="AU523" s="217" t="s">
        <v>141</v>
      </c>
      <c r="AY523" s="19" t="s">
        <v>121</v>
      </c>
      <c r="BE523" s="218">
        <f>IF(N523="základní",J523,0)</f>
        <v>0</v>
      </c>
      <c r="BF523" s="218">
        <f>IF(N523="snížená",J523,0)</f>
        <v>0</v>
      </c>
      <c r="BG523" s="218">
        <f>IF(N523="zákl. přenesená",J523,0)</f>
        <v>0</v>
      </c>
      <c r="BH523" s="218">
        <f>IF(N523="sníž. přenesená",J523,0)</f>
        <v>0</v>
      </c>
      <c r="BI523" s="218">
        <f>IF(N523="nulová",J523,0)</f>
        <v>0</v>
      </c>
      <c r="BJ523" s="19" t="s">
        <v>81</v>
      </c>
      <c r="BK523" s="218">
        <f>ROUND(I523*H523,2)</f>
        <v>0</v>
      </c>
      <c r="BL523" s="19" t="s">
        <v>128</v>
      </c>
      <c r="BM523" s="217" t="s">
        <v>746</v>
      </c>
    </row>
    <row r="524" s="2" customFormat="1">
      <c r="A524" s="40"/>
      <c r="B524" s="41"/>
      <c r="C524" s="42"/>
      <c r="D524" s="219" t="s">
        <v>130</v>
      </c>
      <c r="E524" s="42"/>
      <c r="F524" s="220" t="s">
        <v>747</v>
      </c>
      <c r="G524" s="42"/>
      <c r="H524" s="42"/>
      <c r="I524" s="221"/>
      <c r="J524" s="42"/>
      <c r="K524" s="42"/>
      <c r="L524" s="46"/>
      <c r="M524" s="222"/>
      <c r="N524" s="223"/>
      <c r="O524" s="86"/>
      <c r="P524" s="86"/>
      <c r="Q524" s="86"/>
      <c r="R524" s="86"/>
      <c r="S524" s="86"/>
      <c r="T524" s="87"/>
      <c r="U524" s="40"/>
      <c r="V524" s="40"/>
      <c r="W524" s="40"/>
      <c r="X524" s="40"/>
      <c r="Y524" s="40"/>
      <c r="Z524" s="40"/>
      <c r="AA524" s="40"/>
      <c r="AB524" s="40"/>
      <c r="AC524" s="40"/>
      <c r="AD524" s="40"/>
      <c r="AE524" s="40"/>
      <c r="AT524" s="19" t="s">
        <v>130</v>
      </c>
      <c r="AU524" s="19" t="s">
        <v>141</v>
      </c>
    </row>
    <row r="525" s="2" customFormat="1">
      <c r="A525" s="40"/>
      <c r="B525" s="41"/>
      <c r="C525" s="42"/>
      <c r="D525" s="224" t="s">
        <v>132</v>
      </c>
      <c r="E525" s="42"/>
      <c r="F525" s="225" t="s">
        <v>748</v>
      </c>
      <c r="G525" s="42"/>
      <c r="H525" s="42"/>
      <c r="I525" s="221"/>
      <c r="J525" s="42"/>
      <c r="K525" s="42"/>
      <c r="L525" s="46"/>
      <c r="M525" s="222"/>
      <c r="N525" s="223"/>
      <c r="O525" s="86"/>
      <c r="P525" s="86"/>
      <c r="Q525" s="86"/>
      <c r="R525" s="86"/>
      <c r="S525" s="86"/>
      <c r="T525" s="87"/>
      <c r="U525" s="40"/>
      <c r="V525" s="40"/>
      <c r="W525" s="40"/>
      <c r="X525" s="40"/>
      <c r="Y525" s="40"/>
      <c r="Z525" s="40"/>
      <c r="AA525" s="40"/>
      <c r="AB525" s="40"/>
      <c r="AC525" s="40"/>
      <c r="AD525" s="40"/>
      <c r="AE525" s="40"/>
      <c r="AT525" s="19" t="s">
        <v>132</v>
      </c>
      <c r="AU525" s="19" t="s">
        <v>141</v>
      </c>
    </row>
    <row r="526" s="13" customFormat="1">
      <c r="A526" s="13"/>
      <c r="B526" s="226"/>
      <c r="C526" s="227"/>
      <c r="D526" s="219" t="s">
        <v>134</v>
      </c>
      <c r="E526" s="228" t="s">
        <v>28</v>
      </c>
      <c r="F526" s="229" t="s">
        <v>742</v>
      </c>
      <c r="G526" s="227"/>
      <c r="H526" s="230">
        <v>3.25</v>
      </c>
      <c r="I526" s="231"/>
      <c r="J526" s="227"/>
      <c r="K526" s="227"/>
      <c r="L526" s="232"/>
      <c r="M526" s="233"/>
      <c r="N526" s="234"/>
      <c r="O526" s="234"/>
      <c r="P526" s="234"/>
      <c r="Q526" s="234"/>
      <c r="R526" s="234"/>
      <c r="S526" s="234"/>
      <c r="T526" s="235"/>
      <c r="U526" s="13"/>
      <c r="V526" s="13"/>
      <c r="W526" s="13"/>
      <c r="X526" s="13"/>
      <c r="Y526" s="13"/>
      <c r="Z526" s="13"/>
      <c r="AA526" s="13"/>
      <c r="AB526" s="13"/>
      <c r="AC526" s="13"/>
      <c r="AD526" s="13"/>
      <c r="AE526" s="13"/>
      <c r="AT526" s="236" t="s">
        <v>134</v>
      </c>
      <c r="AU526" s="236" t="s">
        <v>141</v>
      </c>
      <c r="AV526" s="13" t="s">
        <v>83</v>
      </c>
      <c r="AW526" s="13" t="s">
        <v>35</v>
      </c>
      <c r="AX526" s="13" t="s">
        <v>81</v>
      </c>
      <c r="AY526" s="236" t="s">
        <v>121</v>
      </c>
    </row>
    <row r="527" s="2" customFormat="1" ht="24.15" customHeight="1">
      <c r="A527" s="40"/>
      <c r="B527" s="41"/>
      <c r="C527" s="206" t="s">
        <v>749</v>
      </c>
      <c r="D527" s="206" t="s">
        <v>123</v>
      </c>
      <c r="E527" s="207" t="s">
        <v>750</v>
      </c>
      <c r="F527" s="208" t="s">
        <v>751</v>
      </c>
      <c r="G527" s="209" t="s">
        <v>249</v>
      </c>
      <c r="H527" s="210">
        <v>220.93000000000001</v>
      </c>
      <c r="I527" s="211"/>
      <c r="J527" s="212">
        <f>ROUND(I527*H527,2)</f>
        <v>0</v>
      </c>
      <c r="K527" s="208" t="s">
        <v>127</v>
      </c>
      <c r="L527" s="46"/>
      <c r="M527" s="213" t="s">
        <v>28</v>
      </c>
      <c r="N527" s="214" t="s">
        <v>44</v>
      </c>
      <c r="O527" s="86"/>
      <c r="P527" s="215">
        <f>O527*H527</f>
        <v>0</v>
      </c>
      <c r="Q527" s="215">
        <v>0</v>
      </c>
      <c r="R527" s="215">
        <f>Q527*H527</f>
        <v>0</v>
      </c>
      <c r="S527" s="215">
        <v>0.625</v>
      </c>
      <c r="T527" s="216">
        <f>S527*H527</f>
        <v>138.08125000000001</v>
      </c>
      <c r="U527" s="40"/>
      <c r="V527" s="40"/>
      <c r="W527" s="40"/>
      <c r="X527" s="40"/>
      <c r="Y527" s="40"/>
      <c r="Z527" s="40"/>
      <c r="AA527" s="40"/>
      <c r="AB527" s="40"/>
      <c r="AC527" s="40"/>
      <c r="AD527" s="40"/>
      <c r="AE527" s="40"/>
      <c r="AR527" s="217" t="s">
        <v>128</v>
      </c>
      <c r="AT527" s="217" t="s">
        <v>123</v>
      </c>
      <c r="AU527" s="217" t="s">
        <v>141</v>
      </c>
      <c r="AY527" s="19" t="s">
        <v>121</v>
      </c>
      <c r="BE527" s="218">
        <f>IF(N527="základní",J527,0)</f>
        <v>0</v>
      </c>
      <c r="BF527" s="218">
        <f>IF(N527="snížená",J527,0)</f>
        <v>0</v>
      </c>
      <c r="BG527" s="218">
        <f>IF(N527="zákl. přenesená",J527,0)</f>
        <v>0</v>
      </c>
      <c r="BH527" s="218">
        <f>IF(N527="sníž. přenesená",J527,0)</f>
        <v>0</v>
      </c>
      <c r="BI527" s="218">
        <f>IF(N527="nulová",J527,0)</f>
        <v>0</v>
      </c>
      <c r="BJ527" s="19" t="s">
        <v>81</v>
      </c>
      <c r="BK527" s="218">
        <f>ROUND(I527*H527,2)</f>
        <v>0</v>
      </c>
      <c r="BL527" s="19" t="s">
        <v>128</v>
      </c>
      <c r="BM527" s="217" t="s">
        <v>752</v>
      </c>
    </row>
    <row r="528" s="2" customFormat="1">
      <c r="A528" s="40"/>
      <c r="B528" s="41"/>
      <c r="C528" s="42"/>
      <c r="D528" s="219" t="s">
        <v>130</v>
      </c>
      <c r="E528" s="42"/>
      <c r="F528" s="220" t="s">
        <v>753</v>
      </c>
      <c r="G528" s="42"/>
      <c r="H528" s="42"/>
      <c r="I528" s="221"/>
      <c r="J528" s="42"/>
      <c r="K528" s="42"/>
      <c r="L528" s="46"/>
      <c r="M528" s="222"/>
      <c r="N528" s="223"/>
      <c r="O528" s="86"/>
      <c r="P528" s="86"/>
      <c r="Q528" s="86"/>
      <c r="R528" s="86"/>
      <c r="S528" s="86"/>
      <c r="T528" s="87"/>
      <c r="U528" s="40"/>
      <c r="V528" s="40"/>
      <c r="W528" s="40"/>
      <c r="X528" s="40"/>
      <c r="Y528" s="40"/>
      <c r="Z528" s="40"/>
      <c r="AA528" s="40"/>
      <c r="AB528" s="40"/>
      <c r="AC528" s="40"/>
      <c r="AD528" s="40"/>
      <c r="AE528" s="40"/>
      <c r="AT528" s="19" t="s">
        <v>130</v>
      </c>
      <c r="AU528" s="19" t="s">
        <v>141</v>
      </c>
    </row>
    <row r="529" s="2" customFormat="1">
      <c r="A529" s="40"/>
      <c r="B529" s="41"/>
      <c r="C529" s="42"/>
      <c r="D529" s="224" t="s">
        <v>132</v>
      </c>
      <c r="E529" s="42"/>
      <c r="F529" s="225" t="s">
        <v>754</v>
      </c>
      <c r="G529" s="42"/>
      <c r="H529" s="42"/>
      <c r="I529" s="221"/>
      <c r="J529" s="42"/>
      <c r="K529" s="42"/>
      <c r="L529" s="46"/>
      <c r="M529" s="222"/>
      <c r="N529" s="223"/>
      <c r="O529" s="86"/>
      <c r="P529" s="86"/>
      <c r="Q529" s="86"/>
      <c r="R529" s="86"/>
      <c r="S529" s="86"/>
      <c r="T529" s="87"/>
      <c r="U529" s="40"/>
      <c r="V529" s="40"/>
      <c r="W529" s="40"/>
      <c r="X529" s="40"/>
      <c r="Y529" s="40"/>
      <c r="Z529" s="40"/>
      <c r="AA529" s="40"/>
      <c r="AB529" s="40"/>
      <c r="AC529" s="40"/>
      <c r="AD529" s="40"/>
      <c r="AE529" s="40"/>
      <c r="AT529" s="19" t="s">
        <v>132</v>
      </c>
      <c r="AU529" s="19" t="s">
        <v>141</v>
      </c>
    </row>
    <row r="530" s="13" customFormat="1">
      <c r="A530" s="13"/>
      <c r="B530" s="226"/>
      <c r="C530" s="227"/>
      <c r="D530" s="219" t="s">
        <v>134</v>
      </c>
      <c r="E530" s="228" t="s">
        <v>28</v>
      </c>
      <c r="F530" s="229" t="s">
        <v>755</v>
      </c>
      <c r="G530" s="227"/>
      <c r="H530" s="230">
        <v>220.93000000000001</v>
      </c>
      <c r="I530" s="231"/>
      <c r="J530" s="227"/>
      <c r="K530" s="227"/>
      <c r="L530" s="232"/>
      <c r="M530" s="233"/>
      <c r="N530" s="234"/>
      <c r="O530" s="234"/>
      <c r="P530" s="234"/>
      <c r="Q530" s="234"/>
      <c r="R530" s="234"/>
      <c r="S530" s="234"/>
      <c r="T530" s="235"/>
      <c r="U530" s="13"/>
      <c r="V530" s="13"/>
      <c r="W530" s="13"/>
      <c r="X530" s="13"/>
      <c r="Y530" s="13"/>
      <c r="Z530" s="13"/>
      <c r="AA530" s="13"/>
      <c r="AB530" s="13"/>
      <c r="AC530" s="13"/>
      <c r="AD530" s="13"/>
      <c r="AE530" s="13"/>
      <c r="AT530" s="236" t="s">
        <v>134</v>
      </c>
      <c r="AU530" s="236" t="s">
        <v>141</v>
      </c>
      <c r="AV530" s="13" t="s">
        <v>83</v>
      </c>
      <c r="AW530" s="13" t="s">
        <v>35</v>
      </c>
      <c r="AX530" s="13" t="s">
        <v>81</v>
      </c>
      <c r="AY530" s="236" t="s">
        <v>121</v>
      </c>
    </row>
    <row r="531" s="2" customFormat="1" ht="24.15" customHeight="1">
      <c r="A531" s="40"/>
      <c r="B531" s="41"/>
      <c r="C531" s="206" t="s">
        <v>756</v>
      </c>
      <c r="D531" s="206" t="s">
        <v>123</v>
      </c>
      <c r="E531" s="207" t="s">
        <v>757</v>
      </c>
      <c r="F531" s="208" t="s">
        <v>758</v>
      </c>
      <c r="G531" s="209" t="s">
        <v>249</v>
      </c>
      <c r="H531" s="210">
        <v>4.5599999999999996</v>
      </c>
      <c r="I531" s="211"/>
      <c r="J531" s="212">
        <f>ROUND(I531*H531,2)</f>
        <v>0</v>
      </c>
      <c r="K531" s="208" t="s">
        <v>127</v>
      </c>
      <c r="L531" s="46"/>
      <c r="M531" s="213" t="s">
        <v>28</v>
      </c>
      <c r="N531" s="214" t="s">
        <v>44</v>
      </c>
      <c r="O531" s="86"/>
      <c r="P531" s="215">
        <f>O531*H531</f>
        <v>0</v>
      </c>
      <c r="Q531" s="215">
        <v>0</v>
      </c>
      <c r="R531" s="215">
        <f>Q531*H531</f>
        <v>0</v>
      </c>
      <c r="S531" s="215">
        <v>0.23999999999999999</v>
      </c>
      <c r="T531" s="216">
        <f>S531*H531</f>
        <v>1.0943999999999998</v>
      </c>
      <c r="U531" s="40"/>
      <c r="V531" s="40"/>
      <c r="W531" s="40"/>
      <c r="X531" s="40"/>
      <c r="Y531" s="40"/>
      <c r="Z531" s="40"/>
      <c r="AA531" s="40"/>
      <c r="AB531" s="40"/>
      <c r="AC531" s="40"/>
      <c r="AD531" s="40"/>
      <c r="AE531" s="40"/>
      <c r="AR531" s="217" t="s">
        <v>128</v>
      </c>
      <c r="AT531" s="217" t="s">
        <v>123</v>
      </c>
      <c r="AU531" s="217" t="s">
        <v>141</v>
      </c>
      <c r="AY531" s="19" t="s">
        <v>121</v>
      </c>
      <c r="BE531" s="218">
        <f>IF(N531="základní",J531,0)</f>
        <v>0</v>
      </c>
      <c r="BF531" s="218">
        <f>IF(N531="snížená",J531,0)</f>
        <v>0</v>
      </c>
      <c r="BG531" s="218">
        <f>IF(N531="zákl. přenesená",J531,0)</f>
        <v>0</v>
      </c>
      <c r="BH531" s="218">
        <f>IF(N531="sníž. přenesená",J531,0)</f>
        <v>0</v>
      </c>
      <c r="BI531" s="218">
        <f>IF(N531="nulová",J531,0)</f>
        <v>0</v>
      </c>
      <c r="BJ531" s="19" t="s">
        <v>81</v>
      </c>
      <c r="BK531" s="218">
        <f>ROUND(I531*H531,2)</f>
        <v>0</v>
      </c>
      <c r="BL531" s="19" t="s">
        <v>128</v>
      </c>
      <c r="BM531" s="217" t="s">
        <v>759</v>
      </c>
    </row>
    <row r="532" s="2" customFormat="1">
      <c r="A532" s="40"/>
      <c r="B532" s="41"/>
      <c r="C532" s="42"/>
      <c r="D532" s="219" t="s">
        <v>130</v>
      </c>
      <c r="E532" s="42"/>
      <c r="F532" s="220" t="s">
        <v>760</v>
      </c>
      <c r="G532" s="42"/>
      <c r="H532" s="42"/>
      <c r="I532" s="221"/>
      <c r="J532" s="42"/>
      <c r="K532" s="42"/>
      <c r="L532" s="46"/>
      <c r="M532" s="222"/>
      <c r="N532" s="223"/>
      <c r="O532" s="86"/>
      <c r="P532" s="86"/>
      <c r="Q532" s="86"/>
      <c r="R532" s="86"/>
      <c r="S532" s="86"/>
      <c r="T532" s="87"/>
      <c r="U532" s="40"/>
      <c r="V532" s="40"/>
      <c r="W532" s="40"/>
      <c r="X532" s="40"/>
      <c r="Y532" s="40"/>
      <c r="Z532" s="40"/>
      <c r="AA532" s="40"/>
      <c r="AB532" s="40"/>
      <c r="AC532" s="40"/>
      <c r="AD532" s="40"/>
      <c r="AE532" s="40"/>
      <c r="AT532" s="19" t="s">
        <v>130</v>
      </c>
      <c r="AU532" s="19" t="s">
        <v>141</v>
      </c>
    </row>
    <row r="533" s="2" customFormat="1">
      <c r="A533" s="40"/>
      <c r="B533" s="41"/>
      <c r="C533" s="42"/>
      <c r="D533" s="224" t="s">
        <v>132</v>
      </c>
      <c r="E533" s="42"/>
      <c r="F533" s="225" t="s">
        <v>761</v>
      </c>
      <c r="G533" s="42"/>
      <c r="H533" s="42"/>
      <c r="I533" s="221"/>
      <c r="J533" s="42"/>
      <c r="K533" s="42"/>
      <c r="L533" s="46"/>
      <c r="M533" s="222"/>
      <c r="N533" s="223"/>
      <c r="O533" s="86"/>
      <c r="P533" s="86"/>
      <c r="Q533" s="86"/>
      <c r="R533" s="86"/>
      <c r="S533" s="86"/>
      <c r="T533" s="87"/>
      <c r="U533" s="40"/>
      <c r="V533" s="40"/>
      <c r="W533" s="40"/>
      <c r="X533" s="40"/>
      <c r="Y533" s="40"/>
      <c r="Z533" s="40"/>
      <c r="AA533" s="40"/>
      <c r="AB533" s="40"/>
      <c r="AC533" s="40"/>
      <c r="AD533" s="40"/>
      <c r="AE533" s="40"/>
      <c r="AT533" s="19" t="s">
        <v>132</v>
      </c>
      <c r="AU533" s="19" t="s">
        <v>141</v>
      </c>
    </row>
    <row r="534" s="13" customFormat="1">
      <c r="A534" s="13"/>
      <c r="B534" s="226"/>
      <c r="C534" s="227"/>
      <c r="D534" s="219" t="s">
        <v>134</v>
      </c>
      <c r="E534" s="228" t="s">
        <v>28</v>
      </c>
      <c r="F534" s="229" t="s">
        <v>762</v>
      </c>
      <c r="G534" s="227"/>
      <c r="H534" s="230">
        <v>4.5599999999999996</v>
      </c>
      <c r="I534" s="231"/>
      <c r="J534" s="227"/>
      <c r="K534" s="227"/>
      <c r="L534" s="232"/>
      <c r="M534" s="233"/>
      <c r="N534" s="234"/>
      <c r="O534" s="234"/>
      <c r="P534" s="234"/>
      <c r="Q534" s="234"/>
      <c r="R534" s="234"/>
      <c r="S534" s="234"/>
      <c r="T534" s="235"/>
      <c r="U534" s="13"/>
      <c r="V534" s="13"/>
      <c r="W534" s="13"/>
      <c r="X534" s="13"/>
      <c r="Y534" s="13"/>
      <c r="Z534" s="13"/>
      <c r="AA534" s="13"/>
      <c r="AB534" s="13"/>
      <c r="AC534" s="13"/>
      <c r="AD534" s="13"/>
      <c r="AE534" s="13"/>
      <c r="AT534" s="236" t="s">
        <v>134</v>
      </c>
      <c r="AU534" s="236" t="s">
        <v>141</v>
      </c>
      <c r="AV534" s="13" t="s">
        <v>83</v>
      </c>
      <c r="AW534" s="13" t="s">
        <v>35</v>
      </c>
      <c r="AX534" s="13" t="s">
        <v>81</v>
      </c>
      <c r="AY534" s="236" t="s">
        <v>121</v>
      </c>
    </row>
    <row r="535" s="2" customFormat="1" ht="24.15" customHeight="1">
      <c r="A535" s="40"/>
      <c r="B535" s="41"/>
      <c r="C535" s="206" t="s">
        <v>763</v>
      </c>
      <c r="D535" s="206" t="s">
        <v>123</v>
      </c>
      <c r="E535" s="207" t="s">
        <v>764</v>
      </c>
      <c r="F535" s="208" t="s">
        <v>765</v>
      </c>
      <c r="G535" s="209" t="s">
        <v>249</v>
      </c>
      <c r="H535" s="210">
        <v>80.519999999999996</v>
      </c>
      <c r="I535" s="211"/>
      <c r="J535" s="212">
        <f>ROUND(I535*H535,2)</f>
        <v>0</v>
      </c>
      <c r="K535" s="208" t="s">
        <v>127</v>
      </c>
      <c r="L535" s="46"/>
      <c r="M535" s="213" t="s">
        <v>28</v>
      </c>
      <c r="N535" s="214" t="s">
        <v>44</v>
      </c>
      <c r="O535" s="86"/>
      <c r="P535" s="215">
        <f>O535*H535</f>
        <v>0</v>
      </c>
      <c r="Q535" s="215">
        <v>0</v>
      </c>
      <c r="R535" s="215">
        <f>Q535*H535</f>
        <v>0</v>
      </c>
      <c r="S535" s="215">
        <v>0.22</v>
      </c>
      <c r="T535" s="216">
        <f>S535*H535</f>
        <v>17.714399999999998</v>
      </c>
      <c r="U535" s="40"/>
      <c r="V535" s="40"/>
      <c r="W535" s="40"/>
      <c r="X535" s="40"/>
      <c r="Y535" s="40"/>
      <c r="Z535" s="40"/>
      <c r="AA535" s="40"/>
      <c r="AB535" s="40"/>
      <c r="AC535" s="40"/>
      <c r="AD535" s="40"/>
      <c r="AE535" s="40"/>
      <c r="AR535" s="217" t="s">
        <v>128</v>
      </c>
      <c r="AT535" s="217" t="s">
        <v>123</v>
      </c>
      <c r="AU535" s="217" t="s">
        <v>141</v>
      </c>
      <c r="AY535" s="19" t="s">
        <v>121</v>
      </c>
      <c r="BE535" s="218">
        <f>IF(N535="základní",J535,0)</f>
        <v>0</v>
      </c>
      <c r="BF535" s="218">
        <f>IF(N535="snížená",J535,0)</f>
        <v>0</v>
      </c>
      <c r="BG535" s="218">
        <f>IF(N535="zákl. přenesená",J535,0)</f>
        <v>0</v>
      </c>
      <c r="BH535" s="218">
        <f>IF(N535="sníž. přenesená",J535,0)</f>
        <v>0</v>
      </c>
      <c r="BI535" s="218">
        <f>IF(N535="nulová",J535,0)</f>
        <v>0</v>
      </c>
      <c r="BJ535" s="19" t="s">
        <v>81</v>
      </c>
      <c r="BK535" s="218">
        <f>ROUND(I535*H535,2)</f>
        <v>0</v>
      </c>
      <c r="BL535" s="19" t="s">
        <v>128</v>
      </c>
      <c r="BM535" s="217" t="s">
        <v>766</v>
      </c>
    </row>
    <row r="536" s="2" customFormat="1">
      <c r="A536" s="40"/>
      <c r="B536" s="41"/>
      <c r="C536" s="42"/>
      <c r="D536" s="219" t="s">
        <v>130</v>
      </c>
      <c r="E536" s="42"/>
      <c r="F536" s="220" t="s">
        <v>767</v>
      </c>
      <c r="G536" s="42"/>
      <c r="H536" s="42"/>
      <c r="I536" s="221"/>
      <c r="J536" s="42"/>
      <c r="K536" s="42"/>
      <c r="L536" s="46"/>
      <c r="M536" s="222"/>
      <c r="N536" s="223"/>
      <c r="O536" s="86"/>
      <c r="P536" s="86"/>
      <c r="Q536" s="86"/>
      <c r="R536" s="86"/>
      <c r="S536" s="86"/>
      <c r="T536" s="87"/>
      <c r="U536" s="40"/>
      <c r="V536" s="40"/>
      <c r="W536" s="40"/>
      <c r="X536" s="40"/>
      <c r="Y536" s="40"/>
      <c r="Z536" s="40"/>
      <c r="AA536" s="40"/>
      <c r="AB536" s="40"/>
      <c r="AC536" s="40"/>
      <c r="AD536" s="40"/>
      <c r="AE536" s="40"/>
      <c r="AT536" s="19" t="s">
        <v>130</v>
      </c>
      <c r="AU536" s="19" t="s">
        <v>141</v>
      </c>
    </row>
    <row r="537" s="2" customFormat="1">
      <c r="A537" s="40"/>
      <c r="B537" s="41"/>
      <c r="C537" s="42"/>
      <c r="D537" s="224" t="s">
        <v>132</v>
      </c>
      <c r="E537" s="42"/>
      <c r="F537" s="225" t="s">
        <v>768</v>
      </c>
      <c r="G537" s="42"/>
      <c r="H537" s="42"/>
      <c r="I537" s="221"/>
      <c r="J537" s="42"/>
      <c r="K537" s="42"/>
      <c r="L537" s="46"/>
      <c r="M537" s="222"/>
      <c r="N537" s="223"/>
      <c r="O537" s="86"/>
      <c r="P537" s="86"/>
      <c r="Q537" s="86"/>
      <c r="R537" s="86"/>
      <c r="S537" s="86"/>
      <c r="T537" s="87"/>
      <c r="U537" s="40"/>
      <c r="V537" s="40"/>
      <c r="W537" s="40"/>
      <c r="X537" s="40"/>
      <c r="Y537" s="40"/>
      <c r="Z537" s="40"/>
      <c r="AA537" s="40"/>
      <c r="AB537" s="40"/>
      <c r="AC537" s="40"/>
      <c r="AD537" s="40"/>
      <c r="AE537" s="40"/>
      <c r="AT537" s="19" t="s">
        <v>132</v>
      </c>
      <c r="AU537" s="19" t="s">
        <v>141</v>
      </c>
    </row>
    <row r="538" s="13" customFormat="1">
      <c r="A538" s="13"/>
      <c r="B538" s="226"/>
      <c r="C538" s="227"/>
      <c r="D538" s="219" t="s">
        <v>134</v>
      </c>
      <c r="E538" s="228" t="s">
        <v>28</v>
      </c>
      <c r="F538" s="229" t="s">
        <v>769</v>
      </c>
      <c r="G538" s="227"/>
      <c r="H538" s="230">
        <v>80.519999999999996</v>
      </c>
      <c r="I538" s="231"/>
      <c r="J538" s="227"/>
      <c r="K538" s="227"/>
      <c r="L538" s="232"/>
      <c r="M538" s="233"/>
      <c r="N538" s="234"/>
      <c r="O538" s="234"/>
      <c r="P538" s="234"/>
      <c r="Q538" s="234"/>
      <c r="R538" s="234"/>
      <c r="S538" s="234"/>
      <c r="T538" s="235"/>
      <c r="U538" s="13"/>
      <c r="V538" s="13"/>
      <c r="W538" s="13"/>
      <c r="X538" s="13"/>
      <c r="Y538" s="13"/>
      <c r="Z538" s="13"/>
      <c r="AA538" s="13"/>
      <c r="AB538" s="13"/>
      <c r="AC538" s="13"/>
      <c r="AD538" s="13"/>
      <c r="AE538" s="13"/>
      <c r="AT538" s="236" t="s">
        <v>134</v>
      </c>
      <c r="AU538" s="236" t="s">
        <v>141</v>
      </c>
      <c r="AV538" s="13" t="s">
        <v>83</v>
      </c>
      <c r="AW538" s="13" t="s">
        <v>35</v>
      </c>
      <c r="AX538" s="13" t="s">
        <v>81</v>
      </c>
      <c r="AY538" s="236" t="s">
        <v>121</v>
      </c>
    </row>
    <row r="539" s="2" customFormat="1" ht="16.5" customHeight="1">
      <c r="A539" s="40"/>
      <c r="B539" s="41"/>
      <c r="C539" s="206" t="s">
        <v>720</v>
      </c>
      <c r="D539" s="206" t="s">
        <v>123</v>
      </c>
      <c r="E539" s="207" t="s">
        <v>770</v>
      </c>
      <c r="F539" s="208" t="s">
        <v>771</v>
      </c>
      <c r="G539" s="209" t="s">
        <v>500</v>
      </c>
      <c r="H539" s="210">
        <v>46.960000000000001</v>
      </c>
      <c r="I539" s="211"/>
      <c r="J539" s="212">
        <f>ROUND(I539*H539,2)</f>
        <v>0</v>
      </c>
      <c r="K539" s="208" t="s">
        <v>127</v>
      </c>
      <c r="L539" s="46"/>
      <c r="M539" s="213" t="s">
        <v>28</v>
      </c>
      <c r="N539" s="214" t="s">
        <v>44</v>
      </c>
      <c r="O539" s="86"/>
      <c r="P539" s="215">
        <f>O539*H539</f>
        <v>0</v>
      </c>
      <c r="Q539" s="215">
        <v>0</v>
      </c>
      <c r="R539" s="215">
        <f>Q539*H539</f>
        <v>0</v>
      </c>
      <c r="S539" s="215">
        <v>0.28999999999999998</v>
      </c>
      <c r="T539" s="216">
        <f>S539*H539</f>
        <v>13.618399999999999</v>
      </c>
      <c r="U539" s="40"/>
      <c r="V539" s="40"/>
      <c r="W539" s="40"/>
      <c r="X539" s="40"/>
      <c r="Y539" s="40"/>
      <c r="Z539" s="40"/>
      <c r="AA539" s="40"/>
      <c r="AB539" s="40"/>
      <c r="AC539" s="40"/>
      <c r="AD539" s="40"/>
      <c r="AE539" s="40"/>
      <c r="AR539" s="217" t="s">
        <v>128</v>
      </c>
      <c r="AT539" s="217" t="s">
        <v>123</v>
      </c>
      <c r="AU539" s="217" t="s">
        <v>141</v>
      </c>
      <c r="AY539" s="19" t="s">
        <v>121</v>
      </c>
      <c r="BE539" s="218">
        <f>IF(N539="základní",J539,0)</f>
        <v>0</v>
      </c>
      <c r="BF539" s="218">
        <f>IF(N539="snížená",J539,0)</f>
        <v>0</v>
      </c>
      <c r="BG539" s="218">
        <f>IF(N539="zákl. přenesená",J539,0)</f>
        <v>0</v>
      </c>
      <c r="BH539" s="218">
        <f>IF(N539="sníž. přenesená",J539,0)</f>
        <v>0</v>
      </c>
      <c r="BI539" s="218">
        <f>IF(N539="nulová",J539,0)</f>
        <v>0</v>
      </c>
      <c r="BJ539" s="19" t="s">
        <v>81</v>
      </c>
      <c r="BK539" s="218">
        <f>ROUND(I539*H539,2)</f>
        <v>0</v>
      </c>
      <c r="BL539" s="19" t="s">
        <v>128</v>
      </c>
      <c r="BM539" s="217" t="s">
        <v>772</v>
      </c>
    </row>
    <row r="540" s="2" customFormat="1">
      <c r="A540" s="40"/>
      <c r="B540" s="41"/>
      <c r="C540" s="42"/>
      <c r="D540" s="219" t="s">
        <v>130</v>
      </c>
      <c r="E540" s="42"/>
      <c r="F540" s="220" t="s">
        <v>773</v>
      </c>
      <c r="G540" s="42"/>
      <c r="H540" s="42"/>
      <c r="I540" s="221"/>
      <c r="J540" s="42"/>
      <c r="K540" s="42"/>
      <c r="L540" s="46"/>
      <c r="M540" s="222"/>
      <c r="N540" s="223"/>
      <c r="O540" s="86"/>
      <c r="P540" s="86"/>
      <c r="Q540" s="86"/>
      <c r="R540" s="86"/>
      <c r="S540" s="86"/>
      <c r="T540" s="87"/>
      <c r="U540" s="40"/>
      <c r="V540" s="40"/>
      <c r="W540" s="40"/>
      <c r="X540" s="40"/>
      <c r="Y540" s="40"/>
      <c r="Z540" s="40"/>
      <c r="AA540" s="40"/>
      <c r="AB540" s="40"/>
      <c r="AC540" s="40"/>
      <c r="AD540" s="40"/>
      <c r="AE540" s="40"/>
      <c r="AT540" s="19" t="s">
        <v>130</v>
      </c>
      <c r="AU540" s="19" t="s">
        <v>141</v>
      </c>
    </row>
    <row r="541" s="2" customFormat="1">
      <c r="A541" s="40"/>
      <c r="B541" s="41"/>
      <c r="C541" s="42"/>
      <c r="D541" s="224" t="s">
        <v>132</v>
      </c>
      <c r="E541" s="42"/>
      <c r="F541" s="225" t="s">
        <v>774</v>
      </c>
      <c r="G541" s="42"/>
      <c r="H541" s="42"/>
      <c r="I541" s="221"/>
      <c r="J541" s="42"/>
      <c r="K541" s="42"/>
      <c r="L541" s="46"/>
      <c r="M541" s="222"/>
      <c r="N541" s="223"/>
      <c r="O541" s="86"/>
      <c r="P541" s="86"/>
      <c r="Q541" s="86"/>
      <c r="R541" s="86"/>
      <c r="S541" s="86"/>
      <c r="T541" s="87"/>
      <c r="U541" s="40"/>
      <c r="V541" s="40"/>
      <c r="W541" s="40"/>
      <c r="X541" s="40"/>
      <c r="Y541" s="40"/>
      <c r="Z541" s="40"/>
      <c r="AA541" s="40"/>
      <c r="AB541" s="40"/>
      <c r="AC541" s="40"/>
      <c r="AD541" s="40"/>
      <c r="AE541" s="40"/>
      <c r="AT541" s="19" t="s">
        <v>132</v>
      </c>
      <c r="AU541" s="19" t="s">
        <v>141</v>
      </c>
    </row>
    <row r="542" s="13" customFormat="1">
      <c r="A542" s="13"/>
      <c r="B542" s="226"/>
      <c r="C542" s="227"/>
      <c r="D542" s="219" t="s">
        <v>134</v>
      </c>
      <c r="E542" s="228" t="s">
        <v>28</v>
      </c>
      <c r="F542" s="229" t="s">
        <v>775</v>
      </c>
      <c r="G542" s="227"/>
      <c r="H542" s="230">
        <v>46.960000000000001</v>
      </c>
      <c r="I542" s="231"/>
      <c r="J542" s="227"/>
      <c r="K542" s="227"/>
      <c r="L542" s="232"/>
      <c r="M542" s="233"/>
      <c r="N542" s="234"/>
      <c r="O542" s="234"/>
      <c r="P542" s="234"/>
      <c r="Q542" s="234"/>
      <c r="R542" s="234"/>
      <c r="S542" s="234"/>
      <c r="T542" s="235"/>
      <c r="U542" s="13"/>
      <c r="V542" s="13"/>
      <c r="W542" s="13"/>
      <c r="X542" s="13"/>
      <c r="Y542" s="13"/>
      <c r="Z542" s="13"/>
      <c r="AA542" s="13"/>
      <c r="AB542" s="13"/>
      <c r="AC542" s="13"/>
      <c r="AD542" s="13"/>
      <c r="AE542" s="13"/>
      <c r="AT542" s="236" t="s">
        <v>134</v>
      </c>
      <c r="AU542" s="236" t="s">
        <v>141</v>
      </c>
      <c r="AV542" s="13" t="s">
        <v>83</v>
      </c>
      <c r="AW542" s="13" t="s">
        <v>35</v>
      </c>
      <c r="AX542" s="13" t="s">
        <v>81</v>
      </c>
      <c r="AY542" s="236" t="s">
        <v>121</v>
      </c>
    </row>
    <row r="543" s="2" customFormat="1" ht="16.5" customHeight="1">
      <c r="A543" s="40"/>
      <c r="B543" s="41"/>
      <c r="C543" s="206" t="s">
        <v>776</v>
      </c>
      <c r="D543" s="206" t="s">
        <v>123</v>
      </c>
      <c r="E543" s="207" t="s">
        <v>777</v>
      </c>
      <c r="F543" s="208" t="s">
        <v>778</v>
      </c>
      <c r="G543" s="209" t="s">
        <v>500</v>
      </c>
      <c r="H543" s="210">
        <v>7.5199999999999996</v>
      </c>
      <c r="I543" s="211"/>
      <c r="J543" s="212">
        <f>ROUND(I543*H543,2)</f>
        <v>0</v>
      </c>
      <c r="K543" s="208" t="s">
        <v>127</v>
      </c>
      <c r="L543" s="46"/>
      <c r="M543" s="213" t="s">
        <v>28</v>
      </c>
      <c r="N543" s="214" t="s">
        <v>44</v>
      </c>
      <c r="O543" s="86"/>
      <c r="P543" s="215">
        <f>O543*H543</f>
        <v>0</v>
      </c>
      <c r="Q543" s="215">
        <v>0</v>
      </c>
      <c r="R543" s="215">
        <f>Q543*H543</f>
        <v>0</v>
      </c>
      <c r="S543" s="215">
        <v>0.20499999999999999</v>
      </c>
      <c r="T543" s="216">
        <f>S543*H543</f>
        <v>1.5415999999999999</v>
      </c>
      <c r="U543" s="40"/>
      <c r="V543" s="40"/>
      <c r="W543" s="40"/>
      <c r="X543" s="40"/>
      <c r="Y543" s="40"/>
      <c r="Z543" s="40"/>
      <c r="AA543" s="40"/>
      <c r="AB543" s="40"/>
      <c r="AC543" s="40"/>
      <c r="AD543" s="40"/>
      <c r="AE543" s="40"/>
      <c r="AR543" s="217" t="s">
        <v>128</v>
      </c>
      <c r="AT543" s="217" t="s">
        <v>123</v>
      </c>
      <c r="AU543" s="217" t="s">
        <v>141</v>
      </c>
      <c r="AY543" s="19" t="s">
        <v>121</v>
      </c>
      <c r="BE543" s="218">
        <f>IF(N543="základní",J543,0)</f>
        <v>0</v>
      </c>
      <c r="BF543" s="218">
        <f>IF(N543="snížená",J543,0)</f>
        <v>0</v>
      </c>
      <c r="BG543" s="218">
        <f>IF(N543="zákl. přenesená",J543,0)</f>
        <v>0</v>
      </c>
      <c r="BH543" s="218">
        <f>IF(N543="sníž. přenesená",J543,0)</f>
        <v>0</v>
      </c>
      <c r="BI543" s="218">
        <f>IF(N543="nulová",J543,0)</f>
        <v>0</v>
      </c>
      <c r="BJ543" s="19" t="s">
        <v>81</v>
      </c>
      <c r="BK543" s="218">
        <f>ROUND(I543*H543,2)</f>
        <v>0</v>
      </c>
      <c r="BL543" s="19" t="s">
        <v>128</v>
      </c>
      <c r="BM543" s="217" t="s">
        <v>779</v>
      </c>
    </row>
    <row r="544" s="2" customFormat="1">
      <c r="A544" s="40"/>
      <c r="B544" s="41"/>
      <c r="C544" s="42"/>
      <c r="D544" s="219" t="s">
        <v>130</v>
      </c>
      <c r="E544" s="42"/>
      <c r="F544" s="220" t="s">
        <v>780</v>
      </c>
      <c r="G544" s="42"/>
      <c r="H544" s="42"/>
      <c r="I544" s="221"/>
      <c r="J544" s="42"/>
      <c r="K544" s="42"/>
      <c r="L544" s="46"/>
      <c r="M544" s="222"/>
      <c r="N544" s="223"/>
      <c r="O544" s="86"/>
      <c r="P544" s="86"/>
      <c r="Q544" s="86"/>
      <c r="R544" s="86"/>
      <c r="S544" s="86"/>
      <c r="T544" s="87"/>
      <c r="U544" s="40"/>
      <c r="V544" s="40"/>
      <c r="W544" s="40"/>
      <c r="X544" s="40"/>
      <c r="Y544" s="40"/>
      <c r="Z544" s="40"/>
      <c r="AA544" s="40"/>
      <c r="AB544" s="40"/>
      <c r="AC544" s="40"/>
      <c r="AD544" s="40"/>
      <c r="AE544" s="40"/>
      <c r="AT544" s="19" t="s">
        <v>130</v>
      </c>
      <c r="AU544" s="19" t="s">
        <v>141</v>
      </c>
    </row>
    <row r="545" s="2" customFormat="1">
      <c r="A545" s="40"/>
      <c r="B545" s="41"/>
      <c r="C545" s="42"/>
      <c r="D545" s="224" t="s">
        <v>132</v>
      </c>
      <c r="E545" s="42"/>
      <c r="F545" s="225" t="s">
        <v>781</v>
      </c>
      <c r="G545" s="42"/>
      <c r="H545" s="42"/>
      <c r="I545" s="221"/>
      <c r="J545" s="42"/>
      <c r="K545" s="42"/>
      <c r="L545" s="46"/>
      <c r="M545" s="222"/>
      <c r="N545" s="223"/>
      <c r="O545" s="86"/>
      <c r="P545" s="86"/>
      <c r="Q545" s="86"/>
      <c r="R545" s="86"/>
      <c r="S545" s="86"/>
      <c r="T545" s="87"/>
      <c r="U545" s="40"/>
      <c r="V545" s="40"/>
      <c r="W545" s="40"/>
      <c r="X545" s="40"/>
      <c r="Y545" s="40"/>
      <c r="Z545" s="40"/>
      <c r="AA545" s="40"/>
      <c r="AB545" s="40"/>
      <c r="AC545" s="40"/>
      <c r="AD545" s="40"/>
      <c r="AE545" s="40"/>
      <c r="AT545" s="19" t="s">
        <v>132</v>
      </c>
      <c r="AU545" s="19" t="s">
        <v>141</v>
      </c>
    </row>
    <row r="546" s="13" customFormat="1">
      <c r="A546" s="13"/>
      <c r="B546" s="226"/>
      <c r="C546" s="227"/>
      <c r="D546" s="219" t="s">
        <v>134</v>
      </c>
      <c r="E546" s="228" t="s">
        <v>28</v>
      </c>
      <c r="F546" s="229" t="s">
        <v>782</v>
      </c>
      <c r="G546" s="227"/>
      <c r="H546" s="230">
        <v>7.5199999999999996</v>
      </c>
      <c r="I546" s="231"/>
      <c r="J546" s="227"/>
      <c r="K546" s="227"/>
      <c r="L546" s="232"/>
      <c r="M546" s="233"/>
      <c r="N546" s="234"/>
      <c r="O546" s="234"/>
      <c r="P546" s="234"/>
      <c r="Q546" s="234"/>
      <c r="R546" s="234"/>
      <c r="S546" s="234"/>
      <c r="T546" s="235"/>
      <c r="U546" s="13"/>
      <c r="V546" s="13"/>
      <c r="W546" s="13"/>
      <c r="X546" s="13"/>
      <c r="Y546" s="13"/>
      <c r="Z546" s="13"/>
      <c r="AA546" s="13"/>
      <c r="AB546" s="13"/>
      <c r="AC546" s="13"/>
      <c r="AD546" s="13"/>
      <c r="AE546" s="13"/>
      <c r="AT546" s="236" t="s">
        <v>134</v>
      </c>
      <c r="AU546" s="236" t="s">
        <v>141</v>
      </c>
      <c r="AV546" s="13" t="s">
        <v>83</v>
      </c>
      <c r="AW546" s="13" t="s">
        <v>35</v>
      </c>
      <c r="AX546" s="13" t="s">
        <v>81</v>
      </c>
      <c r="AY546" s="236" t="s">
        <v>121</v>
      </c>
    </row>
    <row r="547" s="2" customFormat="1" ht="16.5" customHeight="1">
      <c r="A547" s="40"/>
      <c r="B547" s="41"/>
      <c r="C547" s="206" t="s">
        <v>783</v>
      </c>
      <c r="D547" s="206" t="s">
        <v>123</v>
      </c>
      <c r="E547" s="207" t="s">
        <v>784</v>
      </c>
      <c r="F547" s="208" t="s">
        <v>785</v>
      </c>
      <c r="G547" s="209" t="s">
        <v>500</v>
      </c>
      <c r="H547" s="210">
        <v>91.219999999999999</v>
      </c>
      <c r="I547" s="211"/>
      <c r="J547" s="212">
        <f>ROUND(I547*H547,2)</f>
        <v>0</v>
      </c>
      <c r="K547" s="208" t="s">
        <v>127</v>
      </c>
      <c r="L547" s="46"/>
      <c r="M547" s="213" t="s">
        <v>28</v>
      </c>
      <c r="N547" s="214" t="s">
        <v>44</v>
      </c>
      <c r="O547" s="86"/>
      <c r="P547" s="215">
        <f>O547*H547</f>
        <v>0</v>
      </c>
      <c r="Q547" s="215">
        <v>0</v>
      </c>
      <c r="R547" s="215">
        <f>Q547*H547</f>
        <v>0</v>
      </c>
      <c r="S547" s="215">
        <v>0.040000000000000001</v>
      </c>
      <c r="T547" s="216">
        <f>S547*H547</f>
        <v>3.6488</v>
      </c>
      <c r="U547" s="40"/>
      <c r="V547" s="40"/>
      <c r="W547" s="40"/>
      <c r="X547" s="40"/>
      <c r="Y547" s="40"/>
      <c r="Z547" s="40"/>
      <c r="AA547" s="40"/>
      <c r="AB547" s="40"/>
      <c r="AC547" s="40"/>
      <c r="AD547" s="40"/>
      <c r="AE547" s="40"/>
      <c r="AR547" s="217" t="s">
        <v>128</v>
      </c>
      <c r="AT547" s="217" t="s">
        <v>123</v>
      </c>
      <c r="AU547" s="217" t="s">
        <v>141</v>
      </c>
      <c r="AY547" s="19" t="s">
        <v>121</v>
      </c>
      <c r="BE547" s="218">
        <f>IF(N547="základní",J547,0)</f>
        <v>0</v>
      </c>
      <c r="BF547" s="218">
        <f>IF(N547="snížená",J547,0)</f>
        <v>0</v>
      </c>
      <c r="BG547" s="218">
        <f>IF(N547="zákl. přenesená",J547,0)</f>
        <v>0</v>
      </c>
      <c r="BH547" s="218">
        <f>IF(N547="sníž. přenesená",J547,0)</f>
        <v>0</v>
      </c>
      <c r="BI547" s="218">
        <f>IF(N547="nulová",J547,0)</f>
        <v>0</v>
      </c>
      <c r="BJ547" s="19" t="s">
        <v>81</v>
      </c>
      <c r="BK547" s="218">
        <f>ROUND(I547*H547,2)</f>
        <v>0</v>
      </c>
      <c r="BL547" s="19" t="s">
        <v>128</v>
      </c>
      <c r="BM547" s="217" t="s">
        <v>786</v>
      </c>
    </row>
    <row r="548" s="2" customFormat="1">
      <c r="A548" s="40"/>
      <c r="B548" s="41"/>
      <c r="C548" s="42"/>
      <c r="D548" s="219" t="s">
        <v>130</v>
      </c>
      <c r="E548" s="42"/>
      <c r="F548" s="220" t="s">
        <v>787</v>
      </c>
      <c r="G548" s="42"/>
      <c r="H548" s="42"/>
      <c r="I548" s="221"/>
      <c r="J548" s="42"/>
      <c r="K548" s="42"/>
      <c r="L548" s="46"/>
      <c r="M548" s="222"/>
      <c r="N548" s="223"/>
      <c r="O548" s="86"/>
      <c r="P548" s="86"/>
      <c r="Q548" s="86"/>
      <c r="R548" s="86"/>
      <c r="S548" s="86"/>
      <c r="T548" s="87"/>
      <c r="U548" s="40"/>
      <c r="V548" s="40"/>
      <c r="W548" s="40"/>
      <c r="X548" s="40"/>
      <c r="Y548" s="40"/>
      <c r="Z548" s="40"/>
      <c r="AA548" s="40"/>
      <c r="AB548" s="40"/>
      <c r="AC548" s="40"/>
      <c r="AD548" s="40"/>
      <c r="AE548" s="40"/>
      <c r="AT548" s="19" t="s">
        <v>130</v>
      </c>
      <c r="AU548" s="19" t="s">
        <v>141</v>
      </c>
    </row>
    <row r="549" s="2" customFormat="1">
      <c r="A549" s="40"/>
      <c r="B549" s="41"/>
      <c r="C549" s="42"/>
      <c r="D549" s="224" t="s">
        <v>132</v>
      </c>
      <c r="E549" s="42"/>
      <c r="F549" s="225" t="s">
        <v>788</v>
      </c>
      <c r="G549" s="42"/>
      <c r="H549" s="42"/>
      <c r="I549" s="221"/>
      <c r="J549" s="42"/>
      <c r="K549" s="42"/>
      <c r="L549" s="46"/>
      <c r="M549" s="222"/>
      <c r="N549" s="223"/>
      <c r="O549" s="86"/>
      <c r="P549" s="86"/>
      <c r="Q549" s="86"/>
      <c r="R549" s="86"/>
      <c r="S549" s="86"/>
      <c r="T549" s="87"/>
      <c r="U549" s="40"/>
      <c r="V549" s="40"/>
      <c r="W549" s="40"/>
      <c r="X549" s="40"/>
      <c r="Y549" s="40"/>
      <c r="Z549" s="40"/>
      <c r="AA549" s="40"/>
      <c r="AB549" s="40"/>
      <c r="AC549" s="40"/>
      <c r="AD549" s="40"/>
      <c r="AE549" s="40"/>
      <c r="AT549" s="19" t="s">
        <v>132</v>
      </c>
      <c r="AU549" s="19" t="s">
        <v>141</v>
      </c>
    </row>
    <row r="550" s="13" customFormat="1">
      <c r="A550" s="13"/>
      <c r="B550" s="226"/>
      <c r="C550" s="227"/>
      <c r="D550" s="219" t="s">
        <v>134</v>
      </c>
      <c r="E550" s="228" t="s">
        <v>28</v>
      </c>
      <c r="F550" s="229" t="s">
        <v>789</v>
      </c>
      <c r="G550" s="227"/>
      <c r="H550" s="230">
        <v>91.219999999999999</v>
      </c>
      <c r="I550" s="231"/>
      <c r="J550" s="227"/>
      <c r="K550" s="227"/>
      <c r="L550" s="232"/>
      <c r="M550" s="233"/>
      <c r="N550" s="234"/>
      <c r="O550" s="234"/>
      <c r="P550" s="234"/>
      <c r="Q550" s="234"/>
      <c r="R550" s="234"/>
      <c r="S550" s="234"/>
      <c r="T550" s="235"/>
      <c r="U550" s="13"/>
      <c r="V550" s="13"/>
      <c r="W550" s="13"/>
      <c r="X550" s="13"/>
      <c r="Y550" s="13"/>
      <c r="Z550" s="13"/>
      <c r="AA550" s="13"/>
      <c r="AB550" s="13"/>
      <c r="AC550" s="13"/>
      <c r="AD550" s="13"/>
      <c r="AE550" s="13"/>
      <c r="AT550" s="236" t="s">
        <v>134</v>
      </c>
      <c r="AU550" s="236" t="s">
        <v>141</v>
      </c>
      <c r="AV550" s="13" t="s">
        <v>83</v>
      </c>
      <c r="AW550" s="13" t="s">
        <v>35</v>
      </c>
      <c r="AX550" s="13" t="s">
        <v>81</v>
      </c>
      <c r="AY550" s="236" t="s">
        <v>121</v>
      </c>
    </row>
    <row r="551" s="2" customFormat="1" ht="24.15" customHeight="1">
      <c r="A551" s="40"/>
      <c r="B551" s="41"/>
      <c r="C551" s="206" t="s">
        <v>790</v>
      </c>
      <c r="D551" s="206" t="s">
        <v>123</v>
      </c>
      <c r="E551" s="207" t="s">
        <v>791</v>
      </c>
      <c r="F551" s="208" t="s">
        <v>792</v>
      </c>
      <c r="G551" s="209" t="s">
        <v>126</v>
      </c>
      <c r="H551" s="210">
        <v>1</v>
      </c>
      <c r="I551" s="211"/>
      <c r="J551" s="212">
        <f>ROUND(I551*H551,2)</f>
        <v>0</v>
      </c>
      <c r="K551" s="208" t="s">
        <v>127</v>
      </c>
      <c r="L551" s="46"/>
      <c r="M551" s="213" t="s">
        <v>28</v>
      </c>
      <c r="N551" s="214" t="s">
        <v>44</v>
      </c>
      <c r="O551" s="86"/>
      <c r="P551" s="215">
        <f>O551*H551</f>
        <v>0</v>
      </c>
      <c r="Q551" s="215">
        <v>0</v>
      </c>
      <c r="R551" s="215">
        <f>Q551*H551</f>
        <v>0</v>
      </c>
      <c r="S551" s="215">
        <v>0.082000000000000003</v>
      </c>
      <c r="T551" s="216">
        <f>S551*H551</f>
        <v>0.082000000000000003</v>
      </c>
      <c r="U551" s="40"/>
      <c r="V551" s="40"/>
      <c r="W551" s="40"/>
      <c r="X551" s="40"/>
      <c r="Y551" s="40"/>
      <c r="Z551" s="40"/>
      <c r="AA551" s="40"/>
      <c r="AB551" s="40"/>
      <c r="AC551" s="40"/>
      <c r="AD551" s="40"/>
      <c r="AE551" s="40"/>
      <c r="AR551" s="217" t="s">
        <v>128</v>
      </c>
      <c r="AT551" s="217" t="s">
        <v>123</v>
      </c>
      <c r="AU551" s="217" t="s">
        <v>141</v>
      </c>
      <c r="AY551" s="19" t="s">
        <v>121</v>
      </c>
      <c r="BE551" s="218">
        <f>IF(N551="základní",J551,0)</f>
        <v>0</v>
      </c>
      <c r="BF551" s="218">
        <f>IF(N551="snížená",J551,0)</f>
        <v>0</v>
      </c>
      <c r="BG551" s="218">
        <f>IF(N551="zákl. přenesená",J551,0)</f>
        <v>0</v>
      </c>
      <c r="BH551" s="218">
        <f>IF(N551="sníž. přenesená",J551,0)</f>
        <v>0</v>
      </c>
      <c r="BI551" s="218">
        <f>IF(N551="nulová",J551,0)</f>
        <v>0</v>
      </c>
      <c r="BJ551" s="19" t="s">
        <v>81</v>
      </c>
      <c r="BK551" s="218">
        <f>ROUND(I551*H551,2)</f>
        <v>0</v>
      </c>
      <c r="BL551" s="19" t="s">
        <v>128</v>
      </c>
      <c r="BM551" s="217" t="s">
        <v>793</v>
      </c>
    </row>
    <row r="552" s="2" customFormat="1">
      <c r="A552" s="40"/>
      <c r="B552" s="41"/>
      <c r="C552" s="42"/>
      <c r="D552" s="219" t="s">
        <v>130</v>
      </c>
      <c r="E552" s="42"/>
      <c r="F552" s="220" t="s">
        <v>794</v>
      </c>
      <c r="G552" s="42"/>
      <c r="H552" s="42"/>
      <c r="I552" s="221"/>
      <c r="J552" s="42"/>
      <c r="K552" s="42"/>
      <c r="L552" s="46"/>
      <c r="M552" s="222"/>
      <c r="N552" s="223"/>
      <c r="O552" s="86"/>
      <c r="P552" s="86"/>
      <c r="Q552" s="86"/>
      <c r="R552" s="86"/>
      <c r="S552" s="86"/>
      <c r="T552" s="87"/>
      <c r="U552" s="40"/>
      <c r="V552" s="40"/>
      <c r="W552" s="40"/>
      <c r="X552" s="40"/>
      <c r="Y552" s="40"/>
      <c r="Z552" s="40"/>
      <c r="AA552" s="40"/>
      <c r="AB552" s="40"/>
      <c r="AC552" s="40"/>
      <c r="AD552" s="40"/>
      <c r="AE552" s="40"/>
      <c r="AT552" s="19" t="s">
        <v>130</v>
      </c>
      <c r="AU552" s="19" t="s">
        <v>141</v>
      </c>
    </row>
    <row r="553" s="2" customFormat="1">
      <c r="A553" s="40"/>
      <c r="B553" s="41"/>
      <c r="C553" s="42"/>
      <c r="D553" s="224" t="s">
        <v>132</v>
      </c>
      <c r="E553" s="42"/>
      <c r="F553" s="225" t="s">
        <v>795</v>
      </c>
      <c r="G553" s="42"/>
      <c r="H553" s="42"/>
      <c r="I553" s="221"/>
      <c r="J553" s="42"/>
      <c r="K553" s="42"/>
      <c r="L553" s="46"/>
      <c r="M553" s="222"/>
      <c r="N553" s="223"/>
      <c r="O553" s="86"/>
      <c r="P553" s="86"/>
      <c r="Q553" s="86"/>
      <c r="R553" s="86"/>
      <c r="S553" s="86"/>
      <c r="T553" s="87"/>
      <c r="U553" s="40"/>
      <c r="V553" s="40"/>
      <c r="W553" s="40"/>
      <c r="X553" s="40"/>
      <c r="Y553" s="40"/>
      <c r="Z553" s="40"/>
      <c r="AA553" s="40"/>
      <c r="AB553" s="40"/>
      <c r="AC553" s="40"/>
      <c r="AD553" s="40"/>
      <c r="AE553" s="40"/>
      <c r="AT553" s="19" t="s">
        <v>132</v>
      </c>
      <c r="AU553" s="19" t="s">
        <v>141</v>
      </c>
    </row>
    <row r="554" s="13" customFormat="1">
      <c r="A554" s="13"/>
      <c r="B554" s="226"/>
      <c r="C554" s="227"/>
      <c r="D554" s="219" t="s">
        <v>134</v>
      </c>
      <c r="E554" s="228" t="s">
        <v>28</v>
      </c>
      <c r="F554" s="229" t="s">
        <v>81</v>
      </c>
      <c r="G554" s="227"/>
      <c r="H554" s="230">
        <v>1</v>
      </c>
      <c r="I554" s="231"/>
      <c r="J554" s="227"/>
      <c r="K554" s="227"/>
      <c r="L554" s="232"/>
      <c r="M554" s="233"/>
      <c r="N554" s="234"/>
      <c r="O554" s="234"/>
      <c r="P554" s="234"/>
      <c r="Q554" s="234"/>
      <c r="R554" s="234"/>
      <c r="S554" s="234"/>
      <c r="T554" s="235"/>
      <c r="U554" s="13"/>
      <c r="V554" s="13"/>
      <c r="W554" s="13"/>
      <c r="X554" s="13"/>
      <c r="Y554" s="13"/>
      <c r="Z554" s="13"/>
      <c r="AA554" s="13"/>
      <c r="AB554" s="13"/>
      <c r="AC554" s="13"/>
      <c r="AD554" s="13"/>
      <c r="AE554" s="13"/>
      <c r="AT554" s="236" t="s">
        <v>134</v>
      </c>
      <c r="AU554" s="236" t="s">
        <v>141</v>
      </c>
      <c r="AV554" s="13" t="s">
        <v>83</v>
      </c>
      <c r="AW554" s="13" t="s">
        <v>35</v>
      </c>
      <c r="AX554" s="13" t="s">
        <v>81</v>
      </c>
      <c r="AY554" s="236" t="s">
        <v>121</v>
      </c>
    </row>
    <row r="555" s="2" customFormat="1" ht="24.15" customHeight="1">
      <c r="A555" s="40"/>
      <c r="B555" s="41"/>
      <c r="C555" s="206" t="s">
        <v>796</v>
      </c>
      <c r="D555" s="206" t="s">
        <v>123</v>
      </c>
      <c r="E555" s="207" t="s">
        <v>797</v>
      </c>
      <c r="F555" s="208" t="s">
        <v>798</v>
      </c>
      <c r="G555" s="209" t="s">
        <v>126</v>
      </c>
      <c r="H555" s="210">
        <v>3</v>
      </c>
      <c r="I555" s="211"/>
      <c r="J555" s="212">
        <f>ROUND(I555*H555,2)</f>
        <v>0</v>
      </c>
      <c r="K555" s="208" t="s">
        <v>127</v>
      </c>
      <c r="L555" s="46"/>
      <c r="M555" s="213" t="s">
        <v>28</v>
      </c>
      <c r="N555" s="214" t="s">
        <v>44</v>
      </c>
      <c r="O555" s="86"/>
      <c r="P555" s="215">
        <f>O555*H555</f>
        <v>0</v>
      </c>
      <c r="Q555" s="215">
        <v>0</v>
      </c>
      <c r="R555" s="215">
        <f>Q555*H555</f>
        <v>0</v>
      </c>
      <c r="S555" s="215">
        <v>0.0040000000000000001</v>
      </c>
      <c r="T555" s="216">
        <f>S555*H555</f>
        <v>0.012</v>
      </c>
      <c r="U555" s="40"/>
      <c r="V555" s="40"/>
      <c r="W555" s="40"/>
      <c r="X555" s="40"/>
      <c r="Y555" s="40"/>
      <c r="Z555" s="40"/>
      <c r="AA555" s="40"/>
      <c r="AB555" s="40"/>
      <c r="AC555" s="40"/>
      <c r="AD555" s="40"/>
      <c r="AE555" s="40"/>
      <c r="AR555" s="217" t="s">
        <v>128</v>
      </c>
      <c r="AT555" s="217" t="s">
        <v>123</v>
      </c>
      <c r="AU555" s="217" t="s">
        <v>141</v>
      </c>
      <c r="AY555" s="19" t="s">
        <v>121</v>
      </c>
      <c r="BE555" s="218">
        <f>IF(N555="základní",J555,0)</f>
        <v>0</v>
      </c>
      <c r="BF555" s="218">
        <f>IF(N555="snížená",J555,0)</f>
        <v>0</v>
      </c>
      <c r="BG555" s="218">
        <f>IF(N555="zákl. přenesená",J555,0)</f>
        <v>0</v>
      </c>
      <c r="BH555" s="218">
        <f>IF(N555="sníž. přenesená",J555,0)</f>
        <v>0</v>
      </c>
      <c r="BI555" s="218">
        <f>IF(N555="nulová",J555,0)</f>
        <v>0</v>
      </c>
      <c r="BJ555" s="19" t="s">
        <v>81</v>
      </c>
      <c r="BK555" s="218">
        <f>ROUND(I555*H555,2)</f>
        <v>0</v>
      </c>
      <c r="BL555" s="19" t="s">
        <v>128</v>
      </c>
      <c r="BM555" s="217" t="s">
        <v>799</v>
      </c>
    </row>
    <row r="556" s="2" customFormat="1">
      <c r="A556" s="40"/>
      <c r="B556" s="41"/>
      <c r="C556" s="42"/>
      <c r="D556" s="219" t="s">
        <v>130</v>
      </c>
      <c r="E556" s="42"/>
      <c r="F556" s="220" t="s">
        <v>800</v>
      </c>
      <c r="G556" s="42"/>
      <c r="H556" s="42"/>
      <c r="I556" s="221"/>
      <c r="J556" s="42"/>
      <c r="K556" s="42"/>
      <c r="L556" s="46"/>
      <c r="M556" s="222"/>
      <c r="N556" s="223"/>
      <c r="O556" s="86"/>
      <c r="P556" s="86"/>
      <c r="Q556" s="86"/>
      <c r="R556" s="86"/>
      <c r="S556" s="86"/>
      <c r="T556" s="87"/>
      <c r="U556" s="40"/>
      <c r="V556" s="40"/>
      <c r="W556" s="40"/>
      <c r="X556" s="40"/>
      <c r="Y556" s="40"/>
      <c r="Z556" s="40"/>
      <c r="AA556" s="40"/>
      <c r="AB556" s="40"/>
      <c r="AC556" s="40"/>
      <c r="AD556" s="40"/>
      <c r="AE556" s="40"/>
      <c r="AT556" s="19" t="s">
        <v>130</v>
      </c>
      <c r="AU556" s="19" t="s">
        <v>141</v>
      </c>
    </row>
    <row r="557" s="2" customFormat="1">
      <c r="A557" s="40"/>
      <c r="B557" s="41"/>
      <c r="C557" s="42"/>
      <c r="D557" s="224" t="s">
        <v>132</v>
      </c>
      <c r="E557" s="42"/>
      <c r="F557" s="225" t="s">
        <v>801</v>
      </c>
      <c r="G557" s="42"/>
      <c r="H557" s="42"/>
      <c r="I557" s="221"/>
      <c r="J557" s="42"/>
      <c r="K557" s="42"/>
      <c r="L557" s="46"/>
      <c r="M557" s="222"/>
      <c r="N557" s="223"/>
      <c r="O557" s="86"/>
      <c r="P557" s="86"/>
      <c r="Q557" s="86"/>
      <c r="R557" s="86"/>
      <c r="S557" s="86"/>
      <c r="T557" s="87"/>
      <c r="U557" s="40"/>
      <c r="V557" s="40"/>
      <c r="W557" s="40"/>
      <c r="X557" s="40"/>
      <c r="Y557" s="40"/>
      <c r="Z557" s="40"/>
      <c r="AA557" s="40"/>
      <c r="AB557" s="40"/>
      <c r="AC557" s="40"/>
      <c r="AD557" s="40"/>
      <c r="AE557" s="40"/>
      <c r="AT557" s="19" t="s">
        <v>132</v>
      </c>
      <c r="AU557" s="19" t="s">
        <v>141</v>
      </c>
    </row>
    <row r="558" s="13" customFormat="1">
      <c r="A558" s="13"/>
      <c r="B558" s="226"/>
      <c r="C558" s="227"/>
      <c r="D558" s="219" t="s">
        <v>134</v>
      </c>
      <c r="E558" s="228" t="s">
        <v>28</v>
      </c>
      <c r="F558" s="229" t="s">
        <v>802</v>
      </c>
      <c r="G558" s="227"/>
      <c r="H558" s="230">
        <v>3</v>
      </c>
      <c r="I558" s="231"/>
      <c r="J558" s="227"/>
      <c r="K558" s="227"/>
      <c r="L558" s="232"/>
      <c r="M558" s="233"/>
      <c r="N558" s="234"/>
      <c r="O558" s="234"/>
      <c r="P558" s="234"/>
      <c r="Q558" s="234"/>
      <c r="R558" s="234"/>
      <c r="S558" s="234"/>
      <c r="T558" s="235"/>
      <c r="U558" s="13"/>
      <c r="V558" s="13"/>
      <c r="W558" s="13"/>
      <c r="X558" s="13"/>
      <c r="Y558" s="13"/>
      <c r="Z558" s="13"/>
      <c r="AA558" s="13"/>
      <c r="AB558" s="13"/>
      <c r="AC558" s="13"/>
      <c r="AD558" s="13"/>
      <c r="AE558" s="13"/>
      <c r="AT558" s="236" t="s">
        <v>134</v>
      </c>
      <c r="AU558" s="236" t="s">
        <v>141</v>
      </c>
      <c r="AV558" s="13" t="s">
        <v>83</v>
      </c>
      <c r="AW558" s="13" t="s">
        <v>35</v>
      </c>
      <c r="AX558" s="13" t="s">
        <v>81</v>
      </c>
      <c r="AY558" s="236" t="s">
        <v>121</v>
      </c>
    </row>
    <row r="559" s="2" customFormat="1" ht="16.5" customHeight="1">
      <c r="A559" s="40"/>
      <c r="B559" s="41"/>
      <c r="C559" s="206" t="s">
        <v>803</v>
      </c>
      <c r="D559" s="206" t="s">
        <v>123</v>
      </c>
      <c r="E559" s="207" t="s">
        <v>804</v>
      </c>
      <c r="F559" s="208" t="s">
        <v>805</v>
      </c>
      <c r="G559" s="209" t="s">
        <v>144</v>
      </c>
      <c r="H559" s="210">
        <v>6.1120000000000001</v>
      </c>
      <c r="I559" s="211"/>
      <c r="J559" s="212">
        <f>ROUND(I559*H559,2)</f>
        <v>0</v>
      </c>
      <c r="K559" s="208" t="s">
        <v>127</v>
      </c>
      <c r="L559" s="46"/>
      <c r="M559" s="213" t="s">
        <v>28</v>
      </c>
      <c r="N559" s="214" t="s">
        <v>44</v>
      </c>
      <c r="O559" s="86"/>
      <c r="P559" s="215">
        <f>O559*H559</f>
        <v>0</v>
      </c>
      <c r="Q559" s="215">
        <v>0</v>
      </c>
      <c r="R559" s="215">
        <f>Q559*H559</f>
        <v>0</v>
      </c>
      <c r="S559" s="215">
        <v>2</v>
      </c>
      <c r="T559" s="216">
        <f>S559*H559</f>
        <v>12.224</v>
      </c>
      <c r="U559" s="40"/>
      <c r="V559" s="40"/>
      <c r="W559" s="40"/>
      <c r="X559" s="40"/>
      <c r="Y559" s="40"/>
      <c r="Z559" s="40"/>
      <c r="AA559" s="40"/>
      <c r="AB559" s="40"/>
      <c r="AC559" s="40"/>
      <c r="AD559" s="40"/>
      <c r="AE559" s="40"/>
      <c r="AR559" s="217" t="s">
        <v>128</v>
      </c>
      <c r="AT559" s="217" t="s">
        <v>123</v>
      </c>
      <c r="AU559" s="217" t="s">
        <v>141</v>
      </c>
      <c r="AY559" s="19" t="s">
        <v>121</v>
      </c>
      <c r="BE559" s="218">
        <f>IF(N559="základní",J559,0)</f>
        <v>0</v>
      </c>
      <c r="BF559" s="218">
        <f>IF(N559="snížená",J559,0)</f>
        <v>0</v>
      </c>
      <c r="BG559" s="218">
        <f>IF(N559="zákl. přenesená",J559,0)</f>
        <v>0</v>
      </c>
      <c r="BH559" s="218">
        <f>IF(N559="sníž. přenesená",J559,0)</f>
        <v>0</v>
      </c>
      <c r="BI559" s="218">
        <f>IF(N559="nulová",J559,0)</f>
        <v>0</v>
      </c>
      <c r="BJ559" s="19" t="s">
        <v>81</v>
      </c>
      <c r="BK559" s="218">
        <f>ROUND(I559*H559,2)</f>
        <v>0</v>
      </c>
      <c r="BL559" s="19" t="s">
        <v>128</v>
      </c>
      <c r="BM559" s="217" t="s">
        <v>806</v>
      </c>
    </row>
    <row r="560" s="2" customFormat="1">
      <c r="A560" s="40"/>
      <c r="B560" s="41"/>
      <c r="C560" s="42"/>
      <c r="D560" s="219" t="s">
        <v>130</v>
      </c>
      <c r="E560" s="42"/>
      <c r="F560" s="220" t="s">
        <v>805</v>
      </c>
      <c r="G560" s="42"/>
      <c r="H560" s="42"/>
      <c r="I560" s="221"/>
      <c r="J560" s="42"/>
      <c r="K560" s="42"/>
      <c r="L560" s="46"/>
      <c r="M560" s="222"/>
      <c r="N560" s="223"/>
      <c r="O560" s="86"/>
      <c r="P560" s="86"/>
      <c r="Q560" s="86"/>
      <c r="R560" s="86"/>
      <c r="S560" s="86"/>
      <c r="T560" s="87"/>
      <c r="U560" s="40"/>
      <c r="V560" s="40"/>
      <c r="W560" s="40"/>
      <c r="X560" s="40"/>
      <c r="Y560" s="40"/>
      <c r="Z560" s="40"/>
      <c r="AA560" s="40"/>
      <c r="AB560" s="40"/>
      <c r="AC560" s="40"/>
      <c r="AD560" s="40"/>
      <c r="AE560" s="40"/>
      <c r="AT560" s="19" t="s">
        <v>130</v>
      </c>
      <c r="AU560" s="19" t="s">
        <v>141</v>
      </c>
    </row>
    <row r="561" s="2" customFormat="1">
      <c r="A561" s="40"/>
      <c r="B561" s="41"/>
      <c r="C561" s="42"/>
      <c r="D561" s="224" t="s">
        <v>132</v>
      </c>
      <c r="E561" s="42"/>
      <c r="F561" s="225" t="s">
        <v>807</v>
      </c>
      <c r="G561" s="42"/>
      <c r="H561" s="42"/>
      <c r="I561" s="221"/>
      <c r="J561" s="42"/>
      <c r="K561" s="42"/>
      <c r="L561" s="46"/>
      <c r="M561" s="222"/>
      <c r="N561" s="223"/>
      <c r="O561" s="86"/>
      <c r="P561" s="86"/>
      <c r="Q561" s="86"/>
      <c r="R561" s="86"/>
      <c r="S561" s="86"/>
      <c r="T561" s="87"/>
      <c r="U561" s="40"/>
      <c r="V561" s="40"/>
      <c r="W561" s="40"/>
      <c r="X561" s="40"/>
      <c r="Y561" s="40"/>
      <c r="Z561" s="40"/>
      <c r="AA561" s="40"/>
      <c r="AB561" s="40"/>
      <c r="AC561" s="40"/>
      <c r="AD561" s="40"/>
      <c r="AE561" s="40"/>
      <c r="AT561" s="19" t="s">
        <v>132</v>
      </c>
      <c r="AU561" s="19" t="s">
        <v>141</v>
      </c>
    </row>
    <row r="562" s="15" customFormat="1">
      <c r="A562" s="15"/>
      <c r="B562" s="259"/>
      <c r="C562" s="260"/>
      <c r="D562" s="219" t="s">
        <v>134</v>
      </c>
      <c r="E562" s="261" t="s">
        <v>28</v>
      </c>
      <c r="F562" s="262" t="s">
        <v>808</v>
      </c>
      <c r="G562" s="260"/>
      <c r="H562" s="261" t="s">
        <v>28</v>
      </c>
      <c r="I562" s="263"/>
      <c r="J562" s="260"/>
      <c r="K562" s="260"/>
      <c r="L562" s="264"/>
      <c r="M562" s="265"/>
      <c r="N562" s="266"/>
      <c r="O562" s="266"/>
      <c r="P562" s="266"/>
      <c r="Q562" s="266"/>
      <c r="R562" s="266"/>
      <c r="S562" s="266"/>
      <c r="T562" s="267"/>
      <c r="U562" s="15"/>
      <c r="V562" s="15"/>
      <c r="W562" s="15"/>
      <c r="X562" s="15"/>
      <c r="Y562" s="15"/>
      <c r="Z562" s="15"/>
      <c r="AA562" s="15"/>
      <c r="AB562" s="15"/>
      <c r="AC562" s="15"/>
      <c r="AD562" s="15"/>
      <c r="AE562" s="15"/>
      <c r="AT562" s="268" t="s">
        <v>134</v>
      </c>
      <c r="AU562" s="268" t="s">
        <v>141</v>
      </c>
      <c r="AV562" s="15" t="s">
        <v>81</v>
      </c>
      <c r="AW562" s="15" t="s">
        <v>35</v>
      </c>
      <c r="AX562" s="15" t="s">
        <v>73</v>
      </c>
      <c r="AY562" s="268" t="s">
        <v>121</v>
      </c>
    </row>
    <row r="563" s="13" customFormat="1">
      <c r="A563" s="13"/>
      <c r="B563" s="226"/>
      <c r="C563" s="227"/>
      <c r="D563" s="219" t="s">
        <v>134</v>
      </c>
      <c r="E563" s="228" t="s">
        <v>28</v>
      </c>
      <c r="F563" s="229" t="s">
        <v>809</v>
      </c>
      <c r="G563" s="227"/>
      <c r="H563" s="230">
        <v>3.4209999999999998</v>
      </c>
      <c r="I563" s="231"/>
      <c r="J563" s="227"/>
      <c r="K563" s="227"/>
      <c r="L563" s="232"/>
      <c r="M563" s="233"/>
      <c r="N563" s="234"/>
      <c r="O563" s="234"/>
      <c r="P563" s="234"/>
      <c r="Q563" s="234"/>
      <c r="R563" s="234"/>
      <c r="S563" s="234"/>
      <c r="T563" s="235"/>
      <c r="U563" s="13"/>
      <c r="V563" s="13"/>
      <c r="W563" s="13"/>
      <c r="X563" s="13"/>
      <c r="Y563" s="13"/>
      <c r="Z563" s="13"/>
      <c r="AA563" s="13"/>
      <c r="AB563" s="13"/>
      <c r="AC563" s="13"/>
      <c r="AD563" s="13"/>
      <c r="AE563" s="13"/>
      <c r="AT563" s="236" t="s">
        <v>134</v>
      </c>
      <c r="AU563" s="236" t="s">
        <v>141</v>
      </c>
      <c r="AV563" s="13" t="s">
        <v>83</v>
      </c>
      <c r="AW563" s="13" t="s">
        <v>35</v>
      </c>
      <c r="AX563" s="13" t="s">
        <v>73</v>
      </c>
      <c r="AY563" s="236" t="s">
        <v>121</v>
      </c>
    </row>
    <row r="564" s="13" customFormat="1">
      <c r="A564" s="13"/>
      <c r="B564" s="226"/>
      <c r="C564" s="227"/>
      <c r="D564" s="219" t="s">
        <v>134</v>
      </c>
      <c r="E564" s="228" t="s">
        <v>28</v>
      </c>
      <c r="F564" s="229" t="s">
        <v>810</v>
      </c>
      <c r="G564" s="227"/>
      <c r="H564" s="230">
        <v>0.22600000000000001</v>
      </c>
      <c r="I564" s="231"/>
      <c r="J564" s="227"/>
      <c r="K564" s="227"/>
      <c r="L564" s="232"/>
      <c r="M564" s="233"/>
      <c r="N564" s="234"/>
      <c r="O564" s="234"/>
      <c r="P564" s="234"/>
      <c r="Q564" s="234"/>
      <c r="R564" s="234"/>
      <c r="S564" s="234"/>
      <c r="T564" s="235"/>
      <c r="U564" s="13"/>
      <c r="V564" s="13"/>
      <c r="W564" s="13"/>
      <c r="X564" s="13"/>
      <c r="Y564" s="13"/>
      <c r="Z564" s="13"/>
      <c r="AA564" s="13"/>
      <c r="AB564" s="13"/>
      <c r="AC564" s="13"/>
      <c r="AD564" s="13"/>
      <c r="AE564" s="13"/>
      <c r="AT564" s="236" t="s">
        <v>134</v>
      </c>
      <c r="AU564" s="236" t="s">
        <v>141</v>
      </c>
      <c r="AV564" s="13" t="s">
        <v>83</v>
      </c>
      <c r="AW564" s="13" t="s">
        <v>35</v>
      </c>
      <c r="AX564" s="13" t="s">
        <v>73</v>
      </c>
      <c r="AY564" s="236" t="s">
        <v>121</v>
      </c>
    </row>
    <row r="565" s="13" customFormat="1">
      <c r="A565" s="13"/>
      <c r="B565" s="226"/>
      <c r="C565" s="227"/>
      <c r="D565" s="219" t="s">
        <v>134</v>
      </c>
      <c r="E565" s="228" t="s">
        <v>28</v>
      </c>
      <c r="F565" s="229" t="s">
        <v>811</v>
      </c>
      <c r="G565" s="227"/>
      <c r="H565" s="230">
        <v>2.4649999999999999</v>
      </c>
      <c r="I565" s="231"/>
      <c r="J565" s="227"/>
      <c r="K565" s="227"/>
      <c r="L565" s="232"/>
      <c r="M565" s="233"/>
      <c r="N565" s="234"/>
      <c r="O565" s="234"/>
      <c r="P565" s="234"/>
      <c r="Q565" s="234"/>
      <c r="R565" s="234"/>
      <c r="S565" s="234"/>
      <c r="T565" s="235"/>
      <c r="U565" s="13"/>
      <c r="V565" s="13"/>
      <c r="W565" s="13"/>
      <c r="X565" s="13"/>
      <c r="Y565" s="13"/>
      <c r="Z565" s="13"/>
      <c r="AA565" s="13"/>
      <c r="AB565" s="13"/>
      <c r="AC565" s="13"/>
      <c r="AD565" s="13"/>
      <c r="AE565" s="13"/>
      <c r="AT565" s="236" t="s">
        <v>134</v>
      </c>
      <c r="AU565" s="236" t="s">
        <v>141</v>
      </c>
      <c r="AV565" s="13" t="s">
        <v>83</v>
      </c>
      <c r="AW565" s="13" t="s">
        <v>35</v>
      </c>
      <c r="AX565" s="13" t="s">
        <v>73</v>
      </c>
      <c r="AY565" s="236" t="s">
        <v>121</v>
      </c>
    </row>
    <row r="566" s="14" customFormat="1">
      <c r="A566" s="14"/>
      <c r="B566" s="237"/>
      <c r="C566" s="238"/>
      <c r="D566" s="219" t="s">
        <v>134</v>
      </c>
      <c r="E566" s="239" t="s">
        <v>28</v>
      </c>
      <c r="F566" s="240" t="s">
        <v>160</v>
      </c>
      <c r="G566" s="238"/>
      <c r="H566" s="241">
        <v>6.1120000000000001</v>
      </c>
      <c r="I566" s="242"/>
      <c r="J566" s="238"/>
      <c r="K566" s="238"/>
      <c r="L566" s="243"/>
      <c r="M566" s="244"/>
      <c r="N566" s="245"/>
      <c r="O566" s="245"/>
      <c r="P566" s="245"/>
      <c r="Q566" s="245"/>
      <c r="R566" s="245"/>
      <c r="S566" s="245"/>
      <c r="T566" s="246"/>
      <c r="U566" s="14"/>
      <c r="V566" s="14"/>
      <c r="W566" s="14"/>
      <c r="X566" s="14"/>
      <c r="Y566" s="14"/>
      <c r="Z566" s="14"/>
      <c r="AA566" s="14"/>
      <c r="AB566" s="14"/>
      <c r="AC566" s="14"/>
      <c r="AD566" s="14"/>
      <c r="AE566" s="14"/>
      <c r="AT566" s="247" t="s">
        <v>134</v>
      </c>
      <c r="AU566" s="247" t="s">
        <v>141</v>
      </c>
      <c r="AV566" s="14" t="s">
        <v>128</v>
      </c>
      <c r="AW566" s="14" t="s">
        <v>35</v>
      </c>
      <c r="AX566" s="14" t="s">
        <v>81</v>
      </c>
      <c r="AY566" s="247" t="s">
        <v>121</v>
      </c>
    </row>
    <row r="567" s="12" customFormat="1" ht="22.8" customHeight="1">
      <c r="A567" s="12"/>
      <c r="B567" s="190"/>
      <c r="C567" s="191"/>
      <c r="D567" s="192" t="s">
        <v>72</v>
      </c>
      <c r="E567" s="204" t="s">
        <v>812</v>
      </c>
      <c r="F567" s="204" t="s">
        <v>813</v>
      </c>
      <c r="G567" s="191"/>
      <c r="H567" s="191"/>
      <c r="I567" s="194"/>
      <c r="J567" s="205">
        <f>BK567</f>
        <v>0</v>
      </c>
      <c r="K567" s="191"/>
      <c r="L567" s="196"/>
      <c r="M567" s="197"/>
      <c r="N567" s="198"/>
      <c r="O567" s="198"/>
      <c r="P567" s="199">
        <f>SUM(P568:P607)</f>
        <v>0</v>
      </c>
      <c r="Q567" s="198"/>
      <c r="R567" s="199">
        <f>SUM(R568:R607)</f>
        <v>0</v>
      </c>
      <c r="S567" s="198"/>
      <c r="T567" s="200">
        <f>SUM(T568:T607)</f>
        <v>0</v>
      </c>
      <c r="U567" s="12"/>
      <c r="V567" s="12"/>
      <c r="W567" s="12"/>
      <c r="X567" s="12"/>
      <c r="Y567" s="12"/>
      <c r="Z567" s="12"/>
      <c r="AA567" s="12"/>
      <c r="AB567" s="12"/>
      <c r="AC567" s="12"/>
      <c r="AD567" s="12"/>
      <c r="AE567" s="12"/>
      <c r="AR567" s="201" t="s">
        <v>81</v>
      </c>
      <c r="AT567" s="202" t="s">
        <v>72</v>
      </c>
      <c r="AU567" s="202" t="s">
        <v>81</v>
      </c>
      <c r="AY567" s="201" t="s">
        <v>121</v>
      </c>
      <c r="BK567" s="203">
        <f>SUM(BK568:BK607)</f>
        <v>0</v>
      </c>
    </row>
    <row r="568" s="2" customFormat="1" ht="21.75" customHeight="1">
      <c r="A568" s="40"/>
      <c r="B568" s="41"/>
      <c r="C568" s="206" t="s">
        <v>814</v>
      </c>
      <c r="D568" s="206" t="s">
        <v>123</v>
      </c>
      <c r="E568" s="207" t="s">
        <v>815</v>
      </c>
      <c r="F568" s="208" t="s">
        <v>816</v>
      </c>
      <c r="G568" s="209" t="s">
        <v>233</v>
      </c>
      <c r="H568" s="210">
        <v>0.94299999999999995</v>
      </c>
      <c r="I568" s="211"/>
      <c r="J568" s="212">
        <f>ROUND(I568*H568,2)</f>
        <v>0</v>
      </c>
      <c r="K568" s="208" t="s">
        <v>127</v>
      </c>
      <c r="L568" s="46"/>
      <c r="M568" s="213" t="s">
        <v>28</v>
      </c>
      <c r="N568" s="214" t="s">
        <v>44</v>
      </c>
      <c r="O568" s="86"/>
      <c r="P568" s="215">
        <f>O568*H568</f>
        <v>0</v>
      </c>
      <c r="Q568" s="215">
        <v>0</v>
      </c>
      <c r="R568" s="215">
        <f>Q568*H568</f>
        <v>0</v>
      </c>
      <c r="S568" s="215">
        <v>0</v>
      </c>
      <c r="T568" s="216">
        <f>S568*H568</f>
        <v>0</v>
      </c>
      <c r="U568" s="40"/>
      <c r="V568" s="40"/>
      <c r="W568" s="40"/>
      <c r="X568" s="40"/>
      <c r="Y568" s="40"/>
      <c r="Z568" s="40"/>
      <c r="AA568" s="40"/>
      <c r="AB568" s="40"/>
      <c r="AC568" s="40"/>
      <c r="AD568" s="40"/>
      <c r="AE568" s="40"/>
      <c r="AR568" s="217" t="s">
        <v>128</v>
      </c>
      <c r="AT568" s="217" t="s">
        <v>123</v>
      </c>
      <c r="AU568" s="217" t="s">
        <v>83</v>
      </c>
      <c r="AY568" s="19" t="s">
        <v>121</v>
      </c>
      <c r="BE568" s="218">
        <f>IF(N568="základní",J568,0)</f>
        <v>0</v>
      </c>
      <c r="BF568" s="218">
        <f>IF(N568="snížená",J568,0)</f>
        <v>0</v>
      </c>
      <c r="BG568" s="218">
        <f>IF(N568="zákl. přenesená",J568,0)</f>
        <v>0</v>
      </c>
      <c r="BH568" s="218">
        <f>IF(N568="sníž. přenesená",J568,0)</f>
        <v>0</v>
      </c>
      <c r="BI568" s="218">
        <f>IF(N568="nulová",J568,0)</f>
        <v>0</v>
      </c>
      <c r="BJ568" s="19" t="s">
        <v>81</v>
      </c>
      <c r="BK568" s="218">
        <f>ROUND(I568*H568,2)</f>
        <v>0</v>
      </c>
      <c r="BL568" s="19" t="s">
        <v>128</v>
      </c>
      <c r="BM568" s="217" t="s">
        <v>817</v>
      </c>
    </row>
    <row r="569" s="2" customFormat="1">
      <c r="A569" s="40"/>
      <c r="B569" s="41"/>
      <c r="C569" s="42"/>
      <c r="D569" s="219" t="s">
        <v>130</v>
      </c>
      <c r="E569" s="42"/>
      <c r="F569" s="220" t="s">
        <v>818</v>
      </c>
      <c r="G569" s="42"/>
      <c r="H569" s="42"/>
      <c r="I569" s="221"/>
      <c r="J569" s="42"/>
      <c r="K569" s="42"/>
      <c r="L569" s="46"/>
      <c r="M569" s="222"/>
      <c r="N569" s="223"/>
      <c r="O569" s="86"/>
      <c r="P569" s="86"/>
      <c r="Q569" s="86"/>
      <c r="R569" s="86"/>
      <c r="S569" s="86"/>
      <c r="T569" s="87"/>
      <c r="U569" s="40"/>
      <c r="V569" s="40"/>
      <c r="W569" s="40"/>
      <c r="X569" s="40"/>
      <c r="Y569" s="40"/>
      <c r="Z569" s="40"/>
      <c r="AA569" s="40"/>
      <c r="AB569" s="40"/>
      <c r="AC569" s="40"/>
      <c r="AD569" s="40"/>
      <c r="AE569" s="40"/>
      <c r="AT569" s="19" t="s">
        <v>130</v>
      </c>
      <c r="AU569" s="19" t="s">
        <v>83</v>
      </c>
    </row>
    <row r="570" s="2" customFormat="1">
      <c r="A570" s="40"/>
      <c r="B570" s="41"/>
      <c r="C570" s="42"/>
      <c r="D570" s="224" t="s">
        <v>132</v>
      </c>
      <c r="E570" s="42"/>
      <c r="F570" s="225" t="s">
        <v>819</v>
      </c>
      <c r="G570" s="42"/>
      <c r="H570" s="42"/>
      <c r="I570" s="221"/>
      <c r="J570" s="42"/>
      <c r="K570" s="42"/>
      <c r="L570" s="46"/>
      <c r="M570" s="222"/>
      <c r="N570" s="223"/>
      <c r="O570" s="86"/>
      <c r="P570" s="86"/>
      <c r="Q570" s="86"/>
      <c r="R570" s="86"/>
      <c r="S570" s="86"/>
      <c r="T570" s="87"/>
      <c r="U570" s="40"/>
      <c r="V570" s="40"/>
      <c r="W570" s="40"/>
      <c r="X570" s="40"/>
      <c r="Y570" s="40"/>
      <c r="Z570" s="40"/>
      <c r="AA570" s="40"/>
      <c r="AB570" s="40"/>
      <c r="AC570" s="40"/>
      <c r="AD570" s="40"/>
      <c r="AE570" s="40"/>
      <c r="AT570" s="19" t="s">
        <v>132</v>
      </c>
      <c r="AU570" s="19" t="s">
        <v>83</v>
      </c>
    </row>
    <row r="571" s="13" customFormat="1">
      <c r="A571" s="13"/>
      <c r="B571" s="226"/>
      <c r="C571" s="227"/>
      <c r="D571" s="219" t="s">
        <v>134</v>
      </c>
      <c r="E571" s="228" t="s">
        <v>28</v>
      </c>
      <c r="F571" s="229" t="s">
        <v>820</v>
      </c>
      <c r="G571" s="227"/>
      <c r="H571" s="230">
        <v>0.94299999999999995</v>
      </c>
      <c r="I571" s="231"/>
      <c r="J571" s="227"/>
      <c r="K571" s="227"/>
      <c r="L571" s="232"/>
      <c r="M571" s="233"/>
      <c r="N571" s="234"/>
      <c r="O571" s="234"/>
      <c r="P571" s="234"/>
      <c r="Q571" s="234"/>
      <c r="R571" s="234"/>
      <c r="S571" s="234"/>
      <c r="T571" s="235"/>
      <c r="U571" s="13"/>
      <c r="V571" s="13"/>
      <c r="W571" s="13"/>
      <c r="X571" s="13"/>
      <c r="Y571" s="13"/>
      <c r="Z571" s="13"/>
      <c r="AA571" s="13"/>
      <c r="AB571" s="13"/>
      <c r="AC571" s="13"/>
      <c r="AD571" s="13"/>
      <c r="AE571" s="13"/>
      <c r="AT571" s="236" t="s">
        <v>134</v>
      </c>
      <c r="AU571" s="236" t="s">
        <v>83</v>
      </c>
      <c r="AV571" s="13" t="s">
        <v>83</v>
      </c>
      <c r="AW571" s="13" t="s">
        <v>35</v>
      </c>
      <c r="AX571" s="13" t="s">
        <v>73</v>
      </c>
      <c r="AY571" s="236" t="s">
        <v>121</v>
      </c>
    </row>
    <row r="572" s="14" customFormat="1">
      <c r="A572" s="14"/>
      <c r="B572" s="237"/>
      <c r="C572" s="238"/>
      <c r="D572" s="219" t="s">
        <v>134</v>
      </c>
      <c r="E572" s="239" t="s">
        <v>28</v>
      </c>
      <c r="F572" s="240" t="s">
        <v>160</v>
      </c>
      <c r="G572" s="238"/>
      <c r="H572" s="241">
        <v>0.94299999999999995</v>
      </c>
      <c r="I572" s="242"/>
      <c r="J572" s="238"/>
      <c r="K572" s="238"/>
      <c r="L572" s="243"/>
      <c r="M572" s="244"/>
      <c r="N572" s="245"/>
      <c r="O572" s="245"/>
      <c r="P572" s="245"/>
      <c r="Q572" s="245"/>
      <c r="R572" s="245"/>
      <c r="S572" s="245"/>
      <c r="T572" s="246"/>
      <c r="U572" s="14"/>
      <c r="V572" s="14"/>
      <c r="W572" s="14"/>
      <c r="X572" s="14"/>
      <c r="Y572" s="14"/>
      <c r="Z572" s="14"/>
      <c r="AA572" s="14"/>
      <c r="AB572" s="14"/>
      <c r="AC572" s="14"/>
      <c r="AD572" s="14"/>
      <c r="AE572" s="14"/>
      <c r="AT572" s="247" t="s">
        <v>134</v>
      </c>
      <c r="AU572" s="247" t="s">
        <v>83</v>
      </c>
      <c r="AV572" s="14" t="s">
        <v>128</v>
      </c>
      <c r="AW572" s="14" t="s">
        <v>35</v>
      </c>
      <c r="AX572" s="14" t="s">
        <v>81</v>
      </c>
      <c r="AY572" s="247" t="s">
        <v>121</v>
      </c>
    </row>
    <row r="573" s="2" customFormat="1" ht="24.15" customHeight="1">
      <c r="A573" s="40"/>
      <c r="B573" s="41"/>
      <c r="C573" s="206" t="s">
        <v>821</v>
      </c>
      <c r="D573" s="206" t="s">
        <v>123</v>
      </c>
      <c r="E573" s="207" t="s">
        <v>822</v>
      </c>
      <c r="F573" s="208" t="s">
        <v>823</v>
      </c>
      <c r="G573" s="209" t="s">
        <v>233</v>
      </c>
      <c r="H573" s="210">
        <v>8.4870000000000001</v>
      </c>
      <c r="I573" s="211"/>
      <c r="J573" s="212">
        <f>ROUND(I573*H573,2)</f>
        <v>0</v>
      </c>
      <c r="K573" s="208" t="s">
        <v>127</v>
      </c>
      <c r="L573" s="46"/>
      <c r="M573" s="213" t="s">
        <v>28</v>
      </c>
      <c r="N573" s="214" t="s">
        <v>44</v>
      </c>
      <c r="O573" s="86"/>
      <c r="P573" s="215">
        <f>O573*H573</f>
        <v>0</v>
      </c>
      <c r="Q573" s="215">
        <v>0</v>
      </c>
      <c r="R573" s="215">
        <f>Q573*H573</f>
        <v>0</v>
      </c>
      <c r="S573" s="215">
        <v>0</v>
      </c>
      <c r="T573" s="216">
        <f>S573*H573</f>
        <v>0</v>
      </c>
      <c r="U573" s="40"/>
      <c r="V573" s="40"/>
      <c r="W573" s="40"/>
      <c r="X573" s="40"/>
      <c r="Y573" s="40"/>
      <c r="Z573" s="40"/>
      <c r="AA573" s="40"/>
      <c r="AB573" s="40"/>
      <c r="AC573" s="40"/>
      <c r="AD573" s="40"/>
      <c r="AE573" s="40"/>
      <c r="AR573" s="217" t="s">
        <v>128</v>
      </c>
      <c r="AT573" s="217" t="s">
        <v>123</v>
      </c>
      <c r="AU573" s="217" t="s">
        <v>83</v>
      </c>
      <c r="AY573" s="19" t="s">
        <v>121</v>
      </c>
      <c r="BE573" s="218">
        <f>IF(N573="základní",J573,0)</f>
        <v>0</v>
      </c>
      <c r="BF573" s="218">
        <f>IF(N573="snížená",J573,0)</f>
        <v>0</v>
      </c>
      <c r="BG573" s="218">
        <f>IF(N573="zákl. přenesená",J573,0)</f>
        <v>0</v>
      </c>
      <c r="BH573" s="218">
        <f>IF(N573="sníž. přenesená",J573,0)</f>
        <v>0</v>
      </c>
      <c r="BI573" s="218">
        <f>IF(N573="nulová",J573,0)</f>
        <v>0</v>
      </c>
      <c r="BJ573" s="19" t="s">
        <v>81</v>
      </c>
      <c r="BK573" s="218">
        <f>ROUND(I573*H573,2)</f>
        <v>0</v>
      </c>
      <c r="BL573" s="19" t="s">
        <v>128</v>
      </c>
      <c r="BM573" s="217" t="s">
        <v>824</v>
      </c>
    </row>
    <row r="574" s="2" customFormat="1">
      <c r="A574" s="40"/>
      <c r="B574" s="41"/>
      <c r="C574" s="42"/>
      <c r="D574" s="219" t="s">
        <v>130</v>
      </c>
      <c r="E574" s="42"/>
      <c r="F574" s="220" t="s">
        <v>825</v>
      </c>
      <c r="G574" s="42"/>
      <c r="H574" s="42"/>
      <c r="I574" s="221"/>
      <c r="J574" s="42"/>
      <c r="K574" s="42"/>
      <c r="L574" s="46"/>
      <c r="M574" s="222"/>
      <c r="N574" s="223"/>
      <c r="O574" s="86"/>
      <c r="P574" s="86"/>
      <c r="Q574" s="86"/>
      <c r="R574" s="86"/>
      <c r="S574" s="86"/>
      <c r="T574" s="87"/>
      <c r="U574" s="40"/>
      <c r="V574" s="40"/>
      <c r="W574" s="40"/>
      <c r="X574" s="40"/>
      <c r="Y574" s="40"/>
      <c r="Z574" s="40"/>
      <c r="AA574" s="40"/>
      <c r="AB574" s="40"/>
      <c r="AC574" s="40"/>
      <c r="AD574" s="40"/>
      <c r="AE574" s="40"/>
      <c r="AT574" s="19" t="s">
        <v>130</v>
      </c>
      <c r="AU574" s="19" t="s">
        <v>83</v>
      </c>
    </row>
    <row r="575" s="2" customFormat="1">
      <c r="A575" s="40"/>
      <c r="B575" s="41"/>
      <c r="C575" s="42"/>
      <c r="D575" s="224" t="s">
        <v>132</v>
      </c>
      <c r="E575" s="42"/>
      <c r="F575" s="225" t="s">
        <v>826</v>
      </c>
      <c r="G575" s="42"/>
      <c r="H575" s="42"/>
      <c r="I575" s="221"/>
      <c r="J575" s="42"/>
      <c r="K575" s="42"/>
      <c r="L575" s="46"/>
      <c r="M575" s="222"/>
      <c r="N575" s="223"/>
      <c r="O575" s="86"/>
      <c r="P575" s="86"/>
      <c r="Q575" s="86"/>
      <c r="R575" s="86"/>
      <c r="S575" s="86"/>
      <c r="T575" s="87"/>
      <c r="U575" s="40"/>
      <c r="V575" s="40"/>
      <c r="W575" s="40"/>
      <c r="X575" s="40"/>
      <c r="Y575" s="40"/>
      <c r="Z575" s="40"/>
      <c r="AA575" s="40"/>
      <c r="AB575" s="40"/>
      <c r="AC575" s="40"/>
      <c r="AD575" s="40"/>
      <c r="AE575" s="40"/>
      <c r="AT575" s="19" t="s">
        <v>132</v>
      </c>
      <c r="AU575" s="19" t="s">
        <v>83</v>
      </c>
    </row>
    <row r="576" s="2" customFormat="1">
      <c r="A576" s="40"/>
      <c r="B576" s="41"/>
      <c r="C576" s="42"/>
      <c r="D576" s="219" t="s">
        <v>192</v>
      </c>
      <c r="E576" s="42"/>
      <c r="F576" s="248" t="s">
        <v>193</v>
      </c>
      <c r="G576" s="42"/>
      <c r="H576" s="42"/>
      <c r="I576" s="221"/>
      <c r="J576" s="42"/>
      <c r="K576" s="42"/>
      <c r="L576" s="46"/>
      <c r="M576" s="222"/>
      <c r="N576" s="223"/>
      <c r="O576" s="86"/>
      <c r="P576" s="86"/>
      <c r="Q576" s="86"/>
      <c r="R576" s="86"/>
      <c r="S576" s="86"/>
      <c r="T576" s="87"/>
      <c r="U576" s="40"/>
      <c r="V576" s="40"/>
      <c r="W576" s="40"/>
      <c r="X576" s="40"/>
      <c r="Y576" s="40"/>
      <c r="Z576" s="40"/>
      <c r="AA576" s="40"/>
      <c r="AB576" s="40"/>
      <c r="AC576" s="40"/>
      <c r="AD576" s="40"/>
      <c r="AE576" s="40"/>
      <c r="AT576" s="19" t="s">
        <v>192</v>
      </c>
      <c r="AU576" s="19" t="s">
        <v>83</v>
      </c>
    </row>
    <row r="577" s="13" customFormat="1">
      <c r="A577" s="13"/>
      <c r="B577" s="226"/>
      <c r="C577" s="227"/>
      <c r="D577" s="219" t="s">
        <v>134</v>
      </c>
      <c r="E577" s="228" t="s">
        <v>28</v>
      </c>
      <c r="F577" s="229" t="s">
        <v>827</v>
      </c>
      <c r="G577" s="227"/>
      <c r="H577" s="230">
        <v>8.4870000000000001</v>
      </c>
      <c r="I577" s="231"/>
      <c r="J577" s="227"/>
      <c r="K577" s="227"/>
      <c r="L577" s="232"/>
      <c r="M577" s="233"/>
      <c r="N577" s="234"/>
      <c r="O577" s="234"/>
      <c r="P577" s="234"/>
      <c r="Q577" s="234"/>
      <c r="R577" s="234"/>
      <c r="S577" s="234"/>
      <c r="T577" s="235"/>
      <c r="U577" s="13"/>
      <c r="V577" s="13"/>
      <c r="W577" s="13"/>
      <c r="X577" s="13"/>
      <c r="Y577" s="13"/>
      <c r="Z577" s="13"/>
      <c r="AA577" s="13"/>
      <c r="AB577" s="13"/>
      <c r="AC577" s="13"/>
      <c r="AD577" s="13"/>
      <c r="AE577" s="13"/>
      <c r="AT577" s="236" t="s">
        <v>134</v>
      </c>
      <c r="AU577" s="236" t="s">
        <v>83</v>
      </c>
      <c r="AV577" s="13" t="s">
        <v>83</v>
      </c>
      <c r="AW577" s="13" t="s">
        <v>35</v>
      </c>
      <c r="AX577" s="13" t="s">
        <v>73</v>
      </c>
      <c r="AY577" s="236" t="s">
        <v>121</v>
      </c>
    </row>
    <row r="578" s="14" customFormat="1">
      <c r="A578" s="14"/>
      <c r="B578" s="237"/>
      <c r="C578" s="238"/>
      <c r="D578" s="219" t="s">
        <v>134</v>
      </c>
      <c r="E578" s="239" t="s">
        <v>28</v>
      </c>
      <c r="F578" s="240" t="s">
        <v>160</v>
      </c>
      <c r="G578" s="238"/>
      <c r="H578" s="241">
        <v>8.4870000000000001</v>
      </c>
      <c r="I578" s="242"/>
      <c r="J578" s="238"/>
      <c r="K578" s="238"/>
      <c r="L578" s="243"/>
      <c r="M578" s="244"/>
      <c r="N578" s="245"/>
      <c r="O578" s="245"/>
      <c r="P578" s="245"/>
      <c r="Q578" s="245"/>
      <c r="R578" s="245"/>
      <c r="S578" s="245"/>
      <c r="T578" s="246"/>
      <c r="U578" s="14"/>
      <c r="V578" s="14"/>
      <c r="W578" s="14"/>
      <c r="X578" s="14"/>
      <c r="Y578" s="14"/>
      <c r="Z578" s="14"/>
      <c r="AA578" s="14"/>
      <c r="AB578" s="14"/>
      <c r="AC578" s="14"/>
      <c r="AD578" s="14"/>
      <c r="AE578" s="14"/>
      <c r="AT578" s="247" t="s">
        <v>134</v>
      </c>
      <c r="AU578" s="247" t="s">
        <v>83</v>
      </c>
      <c r="AV578" s="14" t="s">
        <v>128</v>
      </c>
      <c r="AW578" s="14" t="s">
        <v>35</v>
      </c>
      <c r="AX578" s="14" t="s">
        <v>81</v>
      </c>
      <c r="AY578" s="247" t="s">
        <v>121</v>
      </c>
    </row>
    <row r="579" s="2" customFormat="1" ht="21.75" customHeight="1">
      <c r="A579" s="40"/>
      <c r="B579" s="41"/>
      <c r="C579" s="206" t="s">
        <v>828</v>
      </c>
      <c r="D579" s="206" t="s">
        <v>123</v>
      </c>
      <c r="E579" s="207" t="s">
        <v>829</v>
      </c>
      <c r="F579" s="208" t="s">
        <v>830</v>
      </c>
      <c r="G579" s="209" t="s">
        <v>233</v>
      </c>
      <c r="H579" s="210">
        <v>200.602</v>
      </c>
      <c r="I579" s="211"/>
      <c r="J579" s="212">
        <f>ROUND(I579*H579,2)</f>
        <v>0</v>
      </c>
      <c r="K579" s="208" t="s">
        <v>127</v>
      </c>
      <c r="L579" s="46"/>
      <c r="M579" s="213" t="s">
        <v>28</v>
      </c>
      <c r="N579" s="214" t="s">
        <v>44</v>
      </c>
      <c r="O579" s="86"/>
      <c r="P579" s="215">
        <f>O579*H579</f>
        <v>0</v>
      </c>
      <c r="Q579" s="215">
        <v>0</v>
      </c>
      <c r="R579" s="215">
        <f>Q579*H579</f>
        <v>0</v>
      </c>
      <c r="S579" s="215">
        <v>0</v>
      </c>
      <c r="T579" s="216">
        <f>S579*H579</f>
        <v>0</v>
      </c>
      <c r="U579" s="40"/>
      <c r="V579" s="40"/>
      <c r="W579" s="40"/>
      <c r="X579" s="40"/>
      <c r="Y579" s="40"/>
      <c r="Z579" s="40"/>
      <c r="AA579" s="40"/>
      <c r="AB579" s="40"/>
      <c r="AC579" s="40"/>
      <c r="AD579" s="40"/>
      <c r="AE579" s="40"/>
      <c r="AR579" s="217" t="s">
        <v>128</v>
      </c>
      <c r="AT579" s="217" t="s">
        <v>123</v>
      </c>
      <c r="AU579" s="217" t="s">
        <v>83</v>
      </c>
      <c r="AY579" s="19" t="s">
        <v>121</v>
      </c>
      <c r="BE579" s="218">
        <f>IF(N579="základní",J579,0)</f>
        <v>0</v>
      </c>
      <c r="BF579" s="218">
        <f>IF(N579="snížená",J579,0)</f>
        <v>0</v>
      </c>
      <c r="BG579" s="218">
        <f>IF(N579="zákl. přenesená",J579,0)</f>
        <v>0</v>
      </c>
      <c r="BH579" s="218">
        <f>IF(N579="sníž. přenesená",J579,0)</f>
        <v>0</v>
      </c>
      <c r="BI579" s="218">
        <f>IF(N579="nulová",J579,0)</f>
        <v>0</v>
      </c>
      <c r="BJ579" s="19" t="s">
        <v>81</v>
      </c>
      <c r="BK579" s="218">
        <f>ROUND(I579*H579,2)</f>
        <v>0</v>
      </c>
      <c r="BL579" s="19" t="s">
        <v>128</v>
      </c>
      <c r="BM579" s="217" t="s">
        <v>831</v>
      </c>
    </row>
    <row r="580" s="2" customFormat="1">
      <c r="A580" s="40"/>
      <c r="B580" s="41"/>
      <c r="C580" s="42"/>
      <c r="D580" s="219" t="s">
        <v>130</v>
      </c>
      <c r="E580" s="42"/>
      <c r="F580" s="220" t="s">
        <v>832</v>
      </c>
      <c r="G580" s="42"/>
      <c r="H580" s="42"/>
      <c r="I580" s="221"/>
      <c r="J580" s="42"/>
      <c r="K580" s="42"/>
      <c r="L580" s="46"/>
      <c r="M580" s="222"/>
      <c r="N580" s="223"/>
      <c r="O580" s="86"/>
      <c r="P580" s="86"/>
      <c r="Q580" s="86"/>
      <c r="R580" s="86"/>
      <c r="S580" s="86"/>
      <c r="T580" s="87"/>
      <c r="U580" s="40"/>
      <c r="V580" s="40"/>
      <c r="W580" s="40"/>
      <c r="X580" s="40"/>
      <c r="Y580" s="40"/>
      <c r="Z580" s="40"/>
      <c r="AA580" s="40"/>
      <c r="AB580" s="40"/>
      <c r="AC580" s="40"/>
      <c r="AD580" s="40"/>
      <c r="AE580" s="40"/>
      <c r="AT580" s="19" t="s">
        <v>130</v>
      </c>
      <c r="AU580" s="19" t="s">
        <v>83</v>
      </c>
    </row>
    <row r="581" s="2" customFormat="1">
      <c r="A581" s="40"/>
      <c r="B581" s="41"/>
      <c r="C581" s="42"/>
      <c r="D581" s="224" t="s">
        <v>132</v>
      </c>
      <c r="E581" s="42"/>
      <c r="F581" s="225" t="s">
        <v>833</v>
      </c>
      <c r="G581" s="42"/>
      <c r="H581" s="42"/>
      <c r="I581" s="221"/>
      <c r="J581" s="42"/>
      <c r="K581" s="42"/>
      <c r="L581" s="46"/>
      <c r="M581" s="222"/>
      <c r="N581" s="223"/>
      <c r="O581" s="86"/>
      <c r="P581" s="86"/>
      <c r="Q581" s="86"/>
      <c r="R581" s="86"/>
      <c r="S581" s="86"/>
      <c r="T581" s="87"/>
      <c r="U581" s="40"/>
      <c r="V581" s="40"/>
      <c r="W581" s="40"/>
      <c r="X581" s="40"/>
      <c r="Y581" s="40"/>
      <c r="Z581" s="40"/>
      <c r="AA581" s="40"/>
      <c r="AB581" s="40"/>
      <c r="AC581" s="40"/>
      <c r="AD581" s="40"/>
      <c r="AE581" s="40"/>
      <c r="AT581" s="19" t="s">
        <v>132</v>
      </c>
      <c r="AU581" s="19" t="s">
        <v>83</v>
      </c>
    </row>
    <row r="582" s="13" customFormat="1">
      <c r="A582" s="13"/>
      <c r="B582" s="226"/>
      <c r="C582" s="227"/>
      <c r="D582" s="219" t="s">
        <v>134</v>
      </c>
      <c r="E582" s="228" t="s">
        <v>28</v>
      </c>
      <c r="F582" s="229" t="s">
        <v>834</v>
      </c>
      <c r="G582" s="227"/>
      <c r="H582" s="230">
        <v>181.303</v>
      </c>
      <c r="I582" s="231"/>
      <c r="J582" s="227"/>
      <c r="K582" s="227"/>
      <c r="L582" s="232"/>
      <c r="M582" s="233"/>
      <c r="N582" s="234"/>
      <c r="O582" s="234"/>
      <c r="P582" s="234"/>
      <c r="Q582" s="234"/>
      <c r="R582" s="234"/>
      <c r="S582" s="234"/>
      <c r="T582" s="235"/>
      <c r="U582" s="13"/>
      <c r="V582" s="13"/>
      <c r="W582" s="13"/>
      <c r="X582" s="13"/>
      <c r="Y582" s="13"/>
      <c r="Z582" s="13"/>
      <c r="AA582" s="13"/>
      <c r="AB582" s="13"/>
      <c r="AC582" s="13"/>
      <c r="AD582" s="13"/>
      <c r="AE582" s="13"/>
      <c r="AT582" s="236" t="s">
        <v>134</v>
      </c>
      <c r="AU582" s="236" t="s">
        <v>83</v>
      </c>
      <c r="AV582" s="13" t="s">
        <v>83</v>
      </c>
      <c r="AW582" s="13" t="s">
        <v>35</v>
      </c>
      <c r="AX582" s="13" t="s">
        <v>73</v>
      </c>
      <c r="AY582" s="236" t="s">
        <v>121</v>
      </c>
    </row>
    <row r="583" s="13" customFormat="1">
      <c r="A583" s="13"/>
      <c r="B583" s="226"/>
      <c r="C583" s="227"/>
      <c r="D583" s="219" t="s">
        <v>134</v>
      </c>
      <c r="E583" s="228" t="s">
        <v>28</v>
      </c>
      <c r="F583" s="229" t="s">
        <v>835</v>
      </c>
      <c r="G583" s="227"/>
      <c r="H583" s="230">
        <v>18.428999999999998</v>
      </c>
      <c r="I583" s="231"/>
      <c r="J583" s="227"/>
      <c r="K583" s="227"/>
      <c r="L583" s="232"/>
      <c r="M583" s="233"/>
      <c r="N583" s="234"/>
      <c r="O583" s="234"/>
      <c r="P583" s="234"/>
      <c r="Q583" s="234"/>
      <c r="R583" s="234"/>
      <c r="S583" s="234"/>
      <c r="T583" s="235"/>
      <c r="U583" s="13"/>
      <c r="V583" s="13"/>
      <c r="W583" s="13"/>
      <c r="X583" s="13"/>
      <c r="Y583" s="13"/>
      <c r="Z583" s="13"/>
      <c r="AA583" s="13"/>
      <c r="AB583" s="13"/>
      <c r="AC583" s="13"/>
      <c r="AD583" s="13"/>
      <c r="AE583" s="13"/>
      <c r="AT583" s="236" t="s">
        <v>134</v>
      </c>
      <c r="AU583" s="236" t="s">
        <v>83</v>
      </c>
      <c r="AV583" s="13" t="s">
        <v>83</v>
      </c>
      <c r="AW583" s="13" t="s">
        <v>35</v>
      </c>
      <c r="AX583" s="13" t="s">
        <v>73</v>
      </c>
      <c r="AY583" s="236" t="s">
        <v>121</v>
      </c>
    </row>
    <row r="584" s="13" customFormat="1">
      <c r="A584" s="13"/>
      <c r="B584" s="226"/>
      <c r="C584" s="227"/>
      <c r="D584" s="219" t="s">
        <v>134</v>
      </c>
      <c r="E584" s="228" t="s">
        <v>28</v>
      </c>
      <c r="F584" s="229" t="s">
        <v>836</v>
      </c>
      <c r="G584" s="227"/>
      <c r="H584" s="230">
        <v>0.87</v>
      </c>
      <c r="I584" s="231"/>
      <c r="J584" s="227"/>
      <c r="K584" s="227"/>
      <c r="L584" s="232"/>
      <c r="M584" s="233"/>
      <c r="N584" s="234"/>
      <c r="O584" s="234"/>
      <c r="P584" s="234"/>
      <c r="Q584" s="234"/>
      <c r="R584" s="234"/>
      <c r="S584" s="234"/>
      <c r="T584" s="235"/>
      <c r="U584" s="13"/>
      <c r="V584" s="13"/>
      <c r="W584" s="13"/>
      <c r="X584" s="13"/>
      <c r="Y584" s="13"/>
      <c r="Z584" s="13"/>
      <c r="AA584" s="13"/>
      <c r="AB584" s="13"/>
      <c r="AC584" s="13"/>
      <c r="AD584" s="13"/>
      <c r="AE584" s="13"/>
      <c r="AT584" s="236" t="s">
        <v>134</v>
      </c>
      <c r="AU584" s="236" t="s">
        <v>83</v>
      </c>
      <c r="AV584" s="13" t="s">
        <v>83</v>
      </c>
      <c r="AW584" s="13" t="s">
        <v>35</v>
      </c>
      <c r="AX584" s="13" t="s">
        <v>73</v>
      </c>
      <c r="AY584" s="236" t="s">
        <v>121</v>
      </c>
    </row>
    <row r="585" s="14" customFormat="1">
      <c r="A585" s="14"/>
      <c r="B585" s="237"/>
      <c r="C585" s="238"/>
      <c r="D585" s="219" t="s">
        <v>134</v>
      </c>
      <c r="E585" s="239" t="s">
        <v>28</v>
      </c>
      <c r="F585" s="240" t="s">
        <v>160</v>
      </c>
      <c r="G585" s="238"/>
      <c r="H585" s="241">
        <v>200.602</v>
      </c>
      <c r="I585" s="242"/>
      <c r="J585" s="238"/>
      <c r="K585" s="238"/>
      <c r="L585" s="243"/>
      <c r="M585" s="244"/>
      <c r="N585" s="245"/>
      <c r="O585" s="245"/>
      <c r="P585" s="245"/>
      <c r="Q585" s="245"/>
      <c r="R585" s="245"/>
      <c r="S585" s="245"/>
      <c r="T585" s="246"/>
      <c r="U585" s="14"/>
      <c r="V585" s="14"/>
      <c r="W585" s="14"/>
      <c r="X585" s="14"/>
      <c r="Y585" s="14"/>
      <c r="Z585" s="14"/>
      <c r="AA585" s="14"/>
      <c r="AB585" s="14"/>
      <c r="AC585" s="14"/>
      <c r="AD585" s="14"/>
      <c r="AE585" s="14"/>
      <c r="AT585" s="247" t="s">
        <v>134</v>
      </c>
      <c r="AU585" s="247" t="s">
        <v>83</v>
      </c>
      <c r="AV585" s="14" t="s">
        <v>128</v>
      </c>
      <c r="AW585" s="14" t="s">
        <v>35</v>
      </c>
      <c r="AX585" s="14" t="s">
        <v>81</v>
      </c>
      <c r="AY585" s="247" t="s">
        <v>121</v>
      </c>
    </row>
    <row r="586" s="2" customFormat="1" ht="24.15" customHeight="1">
      <c r="A586" s="40"/>
      <c r="B586" s="41"/>
      <c r="C586" s="206" t="s">
        <v>837</v>
      </c>
      <c r="D586" s="206" t="s">
        <v>123</v>
      </c>
      <c r="E586" s="207" t="s">
        <v>838</v>
      </c>
      <c r="F586" s="208" t="s">
        <v>839</v>
      </c>
      <c r="G586" s="209" t="s">
        <v>233</v>
      </c>
      <c r="H586" s="210">
        <v>1805.4169999999999</v>
      </c>
      <c r="I586" s="211"/>
      <c r="J586" s="212">
        <f>ROUND(I586*H586,2)</f>
        <v>0</v>
      </c>
      <c r="K586" s="208" t="s">
        <v>127</v>
      </c>
      <c r="L586" s="46"/>
      <c r="M586" s="213" t="s">
        <v>28</v>
      </c>
      <c r="N586" s="214" t="s">
        <v>44</v>
      </c>
      <c r="O586" s="86"/>
      <c r="P586" s="215">
        <f>O586*H586</f>
        <v>0</v>
      </c>
      <c r="Q586" s="215">
        <v>0</v>
      </c>
      <c r="R586" s="215">
        <f>Q586*H586</f>
        <v>0</v>
      </c>
      <c r="S586" s="215">
        <v>0</v>
      </c>
      <c r="T586" s="216">
        <f>S586*H586</f>
        <v>0</v>
      </c>
      <c r="U586" s="40"/>
      <c r="V586" s="40"/>
      <c r="W586" s="40"/>
      <c r="X586" s="40"/>
      <c r="Y586" s="40"/>
      <c r="Z586" s="40"/>
      <c r="AA586" s="40"/>
      <c r="AB586" s="40"/>
      <c r="AC586" s="40"/>
      <c r="AD586" s="40"/>
      <c r="AE586" s="40"/>
      <c r="AR586" s="217" t="s">
        <v>128</v>
      </c>
      <c r="AT586" s="217" t="s">
        <v>123</v>
      </c>
      <c r="AU586" s="217" t="s">
        <v>83</v>
      </c>
      <c r="AY586" s="19" t="s">
        <v>121</v>
      </c>
      <c r="BE586" s="218">
        <f>IF(N586="základní",J586,0)</f>
        <v>0</v>
      </c>
      <c r="BF586" s="218">
        <f>IF(N586="snížená",J586,0)</f>
        <v>0</v>
      </c>
      <c r="BG586" s="218">
        <f>IF(N586="zákl. přenesená",J586,0)</f>
        <v>0</v>
      </c>
      <c r="BH586" s="218">
        <f>IF(N586="sníž. přenesená",J586,0)</f>
        <v>0</v>
      </c>
      <c r="BI586" s="218">
        <f>IF(N586="nulová",J586,0)</f>
        <v>0</v>
      </c>
      <c r="BJ586" s="19" t="s">
        <v>81</v>
      </c>
      <c r="BK586" s="218">
        <f>ROUND(I586*H586,2)</f>
        <v>0</v>
      </c>
      <c r="BL586" s="19" t="s">
        <v>128</v>
      </c>
      <c r="BM586" s="217" t="s">
        <v>840</v>
      </c>
    </row>
    <row r="587" s="2" customFormat="1">
      <c r="A587" s="40"/>
      <c r="B587" s="41"/>
      <c r="C587" s="42"/>
      <c r="D587" s="219" t="s">
        <v>130</v>
      </c>
      <c r="E587" s="42"/>
      <c r="F587" s="220" t="s">
        <v>825</v>
      </c>
      <c r="G587" s="42"/>
      <c r="H587" s="42"/>
      <c r="I587" s="221"/>
      <c r="J587" s="42"/>
      <c r="K587" s="42"/>
      <c r="L587" s="46"/>
      <c r="M587" s="222"/>
      <c r="N587" s="223"/>
      <c r="O587" s="86"/>
      <c r="P587" s="86"/>
      <c r="Q587" s="86"/>
      <c r="R587" s="86"/>
      <c r="S587" s="86"/>
      <c r="T587" s="87"/>
      <c r="U587" s="40"/>
      <c r="V587" s="40"/>
      <c r="W587" s="40"/>
      <c r="X587" s="40"/>
      <c r="Y587" s="40"/>
      <c r="Z587" s="40"/>
      <c r="AA587" s="40"/>
      <c r="AB587" s="40"/>
      <c r="AC587" s="40"/>
      <c r="AD587" s="40"/>
      <c r="AE587" s="40"/>
      <c r="AT587" s="19" t="s">
        <v>130</v>
      </c>
      <c r="AU587" s="19" t="s">
        <v>83</v>
      </c>
    </row>
    <row r="588" s="2" customFormat="1">
      <c r="A588" s="40"/>
      <c r="B588" s="41"/>
      <c r="C588" s="42"/>
      <c r="D588" s="224" t="s">
        <v>132</v>
      </c>
      <c r="E588" s="42"/>
      <c r="F588" s="225" t="s">
        <v>841</v>
      </c>
      <c r="G588" s="42"/>
      <c r="H588" s="42"/>
      <c r="I588" s="221"/>
      <c r="J588" s="42"/>
      <c r="K588" s="42"/>
      <c r="L588" s="46"/>
      <c r="M588" s="222"/>
      <c r="N588" s="223"/>
      <c r="O588" s="86"/>
      <c r="P588" s="86"/>
      <c r="Q588" s="86"/>
      <c r="R588" s="86"/>
      <c r="S588" s="86"/>
      <c r="T588" s="87"/>
      <c r="U588" s="40"/>
      <c r="V588" s="40"/>
      <c r="W588" s="40"/>
      <c r="X588" s="40"/>
      <c r="Y588" s="40"/>
      <c r="Z588" s="40"/>
      <c r="AA588" s="40"/>
      <c r="AB588" s="40"/>
      <c r="AC588" s="40"/>
      <c r="AD588" s="40"/>
      <c r="AE588" s="40"/>
      <c r="AT588" s="19" t="s">
        <v>132</v>
      </c>
      <c r="AU588" s="19" t="s">
        <v>83</v>
      </c>
    </row>
    <row r="589" s="2" customFormat="1">
      <c r="A589" s="40"/>
      <c r="B589" s="41"/>
      <c r="C589" s="42"/>
      <c r="D589" s="219" t="s">
        <v>192</v>
      </c>
      <c r="E589" s="42"/>
      <c r="F589" s="248" t="s">
        <v>193</v>
      </c>
      <c r="G589" s="42"/>
      <c r="H589" s="42"/>
      <c r="I589" s="221"/>
      <c r="J589" s="42"/>
      <c r="K589" s="42"/>
      <c r="L589" s="46"/>
      <c r="M589" s="222"/>
      <c r="N589" s="223"/>
      <c r="O589" s="86"/>
      <c r="P589" s="86"/>
      <c r="Q589" s="86"/>
      <c r="R589" s="86"/>
      <c r="S589" s="86"/>
      <c r="T589" s="87"/>
      <c r="U589" s="40"/>
      <c r="V589" s="40"/>
      <c r="W589" s="40"/>
      <c r="X589" s="40"/>
      <c r="Y589" s="40"/>
      <c r="Z589" s="40"/>
      <c r="AA589" s="40"/>
      <c r="AB589" s="40"/>
      <c r="AC589" s="40"/>
      <c r="AD589" s="40"/>
      <c r="AE589" s="40"/>
      <c r="AT589" s="19" t="s">
        <v>192</v>
      </c>
      <c r="AU589" s="19" t="s">
        <v>83</v>
      </c>
    </row>
    <row r="590" s="13" customFormat="1">
      <c r="A590" s="13"/>
      <c r="B590" s="226"/>
      <c r="C590" s="227"/>
      <c r="D590" s="219" t="s">
        <v>134</v>
      </c>
      <c r="E590" s="228" t="s">
        <v>28</v>
      </c>
      <c r="F590" s="229" t="s">
        <v>842</v>
      </c>
      <c r="G590" s="227"/>
      <c r="H590" s="230">
        <v>1631.7260000000001</v>
      </c>
      <c r="I590" s="231"/>
      <c r="J590" s="227"/>
      <c r="K590" s="227"/>
      <c r="L590" s="232"/>
      <c r="M590" s="233"/>
      <c r="N590" s="234"/>
      <c r="O590" s="234"/>
      <c r="P590" s="234"/>
      <c r="Q590" s="234"/>
      <c r="R590" s="234"/>
      <c r="S590" s="234"/>
      <c r="T590" s="235"/>
      <c r="U590" s="13"/>
      <c r="V590" s="13"/>
      <c r="W590" s="13"/>
      <c r="X590" s="13"/>
      <c r="Y590" s="13"/>
      <c r="Z590" s="13"/>
      <c r="AA590" s="13"/>
      <c r="AB590" s="13"/>
      <c r="AC590" s="13"/>
      <c r="AD590" s="13"/>
      <c r="AE590" s="13"/>
      <c r="AT590" s="236" t="s">
        <v>134</v>
      </c>
      <c r="AU590" s="236" t="s">
        <v>83</v>
      </c>
      <c r="AV590" s="13" t="s">
        <v>83</v>
      </c>
      <c r="AW590" s="13" t="s">
        <v>35</v>
      </c>
      <c r="AX590" s="13" t="s">
        <v>73</v>
      </c>
      <c r="AY590" s="236" t="s">
        <v>121</v>
      </c>
    </row>
    <row r="591" s="13" customFormat="1">
      <c r="A591" s="13"/>
      <c r="B591" s="226"/>
      <c r="C591" s="227"/>
      <c r="D591" s="219" t="s">
        <v>134</v>
      </c>
      <c r="E591" s="228" t="s">
        <v>28</v>
      </c>
      <c r="F591" s="229" t="s">
        <v>843</v>
      </c>
      <c r="G591" s="227"/>
      <c r="H591" s="230">
        <v>165.86099999999999</v>
      </c>
      <c r="I591" s="231"/>
      <c r="J591" s="227"/>
      <c r="K591" s="227"/>
      <c r="L591" s="232"/>
      <c r="M591" s="233"/>
      <c r="N591" s="234"/>
      <c r="O591" s="234"/>
      <c r="P591" s="234"/>
      <c r="Q591" s="234"/>
      <c r="R591" s="234"/>
      <c r="S591" s="234"/>
      <c r="T591" s="235"/>
      <c r="U591" s="13"/>
      <c r="V591" s="13"/>
      <c r="W591" s="13"/>
      <c r="X591" s="13"/>
      <c r="Y591" s="13"/>
      <c r="Z591" s="13"/>
      <c r="AA591" s="13"/>
      <c r="AB591" s="13"/>
      <c r="AC591" s="13"/>
      <c r="AD591" s="13"/>
      <c r="AE591" s="13"/>
      <c r="AT591" s="236" t="s">
        <v>134</v>
      </c>
      <c r="AU591" s="236" t="s">
        <v>83</v>
      </c>
      <c r="AV591" s="13" t="s">
        <v>83</v>
      </c>
      <c r="AW591" s="13" t="s">
        <v>35</v>
      </c>
      <c r="AX591" s="13" t="s">
        <v>73</v>
      </c>
      <c r="AY591" s="236" t="s">
        <v>121</v>
      </c>
    </row>
    <row r="592" s="13" customFormat="1">
      <c r="A592" s="13"/>
      <c r="B592" s="226"/>
      <c r="C592" s="227"/>
      <c r="D592" s="219" t="s">
        <v>134</v>
      </c>
      <c r="E592" s="228" t="s">
        <v>28</v>
      </c>
      <c r="F592" s="229" t="s">
        <v>844</v>
      </c>
      <c r="G592" s="227"/>
      <c r="H592" s="230">
        <v>7.8300000000000001</v>
      </c>
      <c r="I592" s="231"/>
      <c r="J592" s="227"/>
      <c r="K592" s="227"/>
      <c r="L592" s="232"/>
      <c r="M592" s="233"/>
      <c r="N592" s="234"/>
      <c r="O592" s="234"/>
      <c r="P592" s="234"/>
      <c r="Q592" s="234"/>
      <c r="R592" s="234"/>
      <c r="S592" s="234"/>
      <c r="T592" s="235"/>
      <c r="U592" s="13"/>
      <c r="V592" s="13"/>
      <c r="W592" s="13"/>
      <c r="X592" s="13"/>
      <c r="Y592" s="13"/>
      <c r="Z592" s="13"/>
      <c r="AA592" s="13"/>
      <c r="AB592" s="13"/>
      <c r="AC592" s="13"/>
      <c r="AD592" s="13"/>
      <c r="AE592" s="13"/>
      <c r="AT592" s="236" t="s">
        <v>134</v>
      </c>
      <c r="AU592" s="236" t="s">
        <v>83</v>
      </c>
      <c r="AV592" s="13" t="s">
        <v>83</v>
      </c>
      <c r="AW592" s="13" t="s">
        <v>35</v>
      </c>
      <c r="AX592" s="13" t="s">
        <v>73</v>
      </c>
      <c r="AY592" s="236" t="s">
        <v>121</v>
      </c>
    </row>
    <row r="593" s="14" customFormat="1">
      <c r="A593" s="14"/>
      <c r="B593" s="237"/>
      <c r="C593" s="238"/>
      <c r="D593" s="219" t="s">
        <v>134</v>
      </c>
      <c r="E593" s="239" t="s">
        <v>28</v>
      </c>
      <c r="F593" s="240" t="s">
        <v>160</v>
      </c>
      <c r="G593" s="238"/>
      <c r="H593" s="241">
        <v>1805.4169999999999</v>
      </c>
      <c r="I593" s="242"/>
      <c r="J593" s="238"/>
      <c r="K593" s="238"/>
      <c r="L593" s="243"/>
      <c r="M593" s="244"/>
      <c r="N593" s="245"/>
      <c r="O593" s="245"/>
      <c r="P593" s="245"/>
      <c r="Q593" s="245"/>
      <c r="R593" s="245"/>
      <c r="S593" s="245"/>
      <c r="T593" s="246"/>
      <c r="U593" s="14"/>
      <c r="V593" s="14"/>
      <c r="W593" s="14"/>
      <c r="X593" s="14"/>
      <c r="Y593" s="14"/>
      <c r="Z593" s="14"/>
      <c r="AA593" s="14"/>
      <c r="AB593" s="14"/>
      <c r="AC593" s="14"/>
      <c r="AD593" s="14"/>
      <c r="AE593" s="14"/>
      <c r="AT593" s="247" t="s">
        <v>134</v>
      </c>
      <c r="AU593" s="247" t="s">
        <v>83</v>
      </c>
      <c r="AV593" s="14" t="s">
        <v>128</v>
      </c>
      <c r="AW593" s="14" t="s">
        <v>35</v>
      </c>
      <c r="AX593" s="14" t="s">
        <v>81</v>
      </c>
      <c r="AY593" s="247" t="s">
        <v>121</v>
      </c>
    </row>
    <row r="594" s="2" customFormat="1" ht="37.8" customHeight="1">
      <c r="A594" s="40"/>
      <c r="B594" s="41"/>
      <c r="C594" s="206" t="s">
        <v>845</v>
      </c>
      <c r="D594" s="206" t="s">
        <v>123</v>
      </c>
      <c r="E594" s="207" t="s">
        <v>846</v>
      </c>
      <c r="F594" s="208" t="s">
        <v>847</v>
      </c>
      <c r="G594" s="209" t="s">
        <v>233</v>
      </c>
      <c r="H594" s="210">
        <v>181.303</v>
      </c>
      <c r="I594" s="211"/>
      <c r="J594" s="212">
        <f>ROUND(I594*H594,2)</f>
        <v>0</v>
      </c>
      <c r="K594" s="208" t="s">
        <v>127</v>
      </c>
      <c r="L594" s="46"/>
      <c r="M594" s="213" t="s">
        <v>28</v>
      </c>
      <c r="N594" s="214" t="s">
        <v>44</v>
      </c>
      <c r="O594" s="86"/>
      <c r="P594" s="215">
        <f>O594*H594</f>
        <v>0</v>
      </c>
      <c r="Q594" s="215">
        <v>0</v>
      </c>
      <c r="R594" s="215">
        <f>Q594*H594</f>
        <v>0</v>
      </c>
      <c r="S594" s="215">
        <v>0</v>
      </c>
      <c r="T594" s="216">
        <f>S594*H594</f>
        <v>0</v>
      </c>
      <c r="U594" s="40"/>
      <c r="V594" s="40"/>
      <c r="W594" s="40"/>
      <c r="X594" s="40"/>
      <c r="Y594" s="40"/>
      <c r="Z594" s="40"/>
      <c r="AA594" s="40"/>
      <c r="AB594" s="40"/>
      <c r="AC594" s="40"/>
      <c r="AD594" s="40"/>
      <c r="AE594" s="40"/>
      <c r="AR594" s="217" t="s">
        <v>128</v>
      </c>
      <c r="AT594" s="217" t="s">
        <v>123</v>
      </c>
      <c r="AU594" s="217" t="s">
        <v>83</v>
      </c>
      <c r="AY594" s="19" t="s">
        <v>121</v>
      </c>
      <c r="BE594" s="218">
        <f>IF(N594="základní",J594,0)</f>
        <v>0</v>
      </c>
      <c r="BF594" s="218">
        <f>IF(N594="snížená",J594,0)</f>
        <v>0</v>
      </c>
      <c r="BG594" s="218">
        <f>IF(N594="zákl. přenesená",J594,0)</f>
        <v>0</v>
      </c>
      <c r="BH594" s="218">
        <f>IF(N594="sníž. přenesená",J594,0)</f>
        <v>0</v>
      </c>
      <c r="BI594" s="218">
        <f>IF(N594="nulová",J594,0)</f>
        <v>0</v>
      </c>
      <c r="BJ594" s="19" t="s">
        <v>81</v>
      </c>
      <c r="BK594" s="218">
        <f>ROUND(I594*H594,2)</f>
        <v>0</v>
      </c>
      <c r="BL594" s="19" t="s">
        <v>128</v>
      </c>
      <c r="BM594" s="217" t="s">
        <v>848</v>
      </c>
    </row>
    <row r="595" s="2" customFormat="1">
      <c r="A595" s="40"/>
      <c r="B595" s="41"/>
      <c r="C595" s="42"/>
      <c r="D595" s="219" t="s">
        <v>130</v>
      </c>
      <c r="E595" s="42"/>
      <c r="F595" s="220" t="s">
        <v>849</v>
      </c>
      <c r="G595" s="42"/>
      <c r="H595" s="42"/>
      <c r="I595" s="221"/>
      <c r="J595" s="42"/>
      <c r="K595" s="42"/>
      <c r="L595" s="46"/>
      <c r="M595" s="222"/>
      <c r="N595" s="223"/>
      <c r="O595" s="86"/>
      <c r="P595" s="86"/>
      <c r="Q595" s="86"/>
      <c r="R595" s="86"/>
      <c r="S595" s="86"/>
      <c r="T595" s="87"/>
      <c r="U595" s="40"/>
      <c r="V595" s="40"/>
      <c r="W595" s="40"/>
      <c r="X595" s="40"/>
      <c r="Y595" s="40"/>
      <c r="Z595" s="40"/>
      <c r="AA595" s="40"/>
      <c r="AB595" s="40"/>
      <c r="AC595" s="40"/>
      <c r="AD595" s="40"/>
      <c r="AE595" s="40"/>
      <c r="AT595" s="19" t="s">
        <v>130</v>
      </c>
      <c r="AU595" s="19" t="s">
        <v>83</v>
      </c>
    </row>
    <row r="596" s="2" customFormat="1">
      <c r="A596" s="40"/>
      <c r="B596" s="41"/>
      <c r="C596" s="42"/>
      <c r="D596" s="224" t="s">
        <v>132</v>
      </c>
      <c r="E596" s="42"/>
      <c r="F596" s="225" t="s">
        <v>850</v>
      </c>
      <c r="G596" s="42"/>
      <c r="H596" s="42"/>
      <c r="I596" s="221"/>
      <c r="J596" s="42"/>
      <c r="K596" s="42"/>
      <c r="L596" s="46"/>
      <c r="M596" s="222"/>
      <c r="N596" s="223"/>
      <c r="O596" s="86"/>
      <c r="P596" s="86"/>
      <c r="Q596" s="86"/>
      <c r="R596" s="86"/>
      <c r="S596" s="86"/>
      <c r="T596" s="87"/>
      <c r="U596" s="40"/>
      <c r="V596" s="40"/>
      <c r="W596" s="40"/>
      <c r="X596" s="40"/>
      <c r="Y596" s="40"/>
      <c r="Z596" s="40"/>
      <c r="AA596" s="40"/>
      <c r="AB596" s="40"/>
      <c r="AC596" s="40"/>
      <c r="AD596" s="40"/>
      <c r="AE596" s="40"/>
      <c r="AT596" s="19" t="s">
        <v>132</v>
      </c>
      <c r="AU596" s="19" t="s">
        <v>83</v>
      </c>
    </row>
    <row r="597" s="13" customFormat="1">
      <c r="A597" s="13"/>
      <c r="B597" s="226"/>
      <c r="C597" s="227"/>
      <c r="D597" s="219" t="s">
        <v>134</v>
      </c>
      <c r="E597" s="228" t="s">
        <v>28</v>
      </c>
      <c r="F597" s="229" t="s">
        <v>851</v>
      </c>
      <c r="G597" s="227"/>
      <c r="H597" s="230">
        <v>181.303</v>
      </c>
      <c r="I597" s="231"/>
      <c r="J597" s="227"/>
      <c r="K597" s="227"/>
      <c r="L597" s="232"/>
      <c r="M597" s="233"/>
      <c r="N597" s="234"/>
      <c r="O597" s="234"/>
      <c r="P597" s="234"/>
      <c r="Q597" s="234"/>
      <c r="R597" s="234"/>
      <c r="S597" s="234"/>
      <c r="T597" s="235"/>
      <c r="U597" s="13"/>
      <c r="V597" s="13"/>
      <c r="W597" s="13"/>
      <c r="X597" s="13"/>
      <c r="Y597" s="13"/>
      <c r="Z597" s="13"/>
      <c r="AA597" s="13"/>
      <c r="AB597" s="13"/>
      <c r="AC597" s="13"/>
      <c r="AD597" s="13"/>
      <c r="AE597" s="13"/>
      <c r="AT597" s="236" t="s">
        <v>134</v>
      </c>
      <c r="AU597" s="236" t="s">
        <v>83</v>
      </c>
      <c r="AV597" s="13" t="s">
        <v>83</v>
      </c>
      <c r="AW597" s="13" t="s">
        <v>35</v>
      </c>
      <c r="AX597" s="13" t="s">
        <v>81</v>
      </c>
      <c r="AY597" s="236" t="s">
        <v>121</v>
      </c>
    </row>
    <row r="598" s="2" customFormat="1" ht="44.25" customHeight="1">
      <c r="A598" s="40"/>
      <c r="B598" s="41"/>
      <c r="C598" s="206" t="s">
        <v>852</v>
      </c>
      <c r="D598" s="206" t="s">
        <v>123</v>
      </c>
      <c r="E598" s="207" t="s">
        <v>853</v>
      </c>
      <c r="F598" s="208" t="s">
        <v>854</v>
      </c>
      <c r="G598" s="209" t="s">
        <v>233</v>
      </c>
      <c r="H598" s="210">
        <v>1.8129999999999999</v>
      </c>
      <c r="I598" s="211"/>
      <c r="J598" s="212">
        <f>ROUND(I598*H598,2)</f>
        <v>0</v>
      </c>
      <c r="K598" s="208" t="s">
        <v>127</v>
      </c>
      <c r="L598" s="46"/>
      <c r="M598" s="213" t="s">
        <v>28</v>
      </c>
      <c r="N598" s="214" t="s">
        <v>44</v>
      </c>
      <c r="O598" s="86"/>
      <c r="P598" s="215">
        <f>O598*H598</f>
        <v>0</v>
      </c>
      <c r="Q598" s="215">
        <v>0</v>
      </c>
      <c r="R598" s="215">
        <f>Q598*H598</f>
        <v>0</v>
      </c>
      <c r="S598" s="215">
        <v>0</v>
      </c>
      <c r="T598" s="216">
        <f>S598*H598</f>
        <v>0</v>
      </c>
      <c r="U598" s="40"/>
      <c r="V598" s="40"/>
      <c r="W598" s="40"/>
      <c r="X598" s="40"/>
      <c r="Y598" s="40"/>
      <c r="Z598" s="40"/>
      <c r="AA598" s="40"/>
      <c r="AB598" s="40"/>
      <c r="AC598" s="40"/>
      <c r="AD598" s="40"/>
      <c r="AE598" s="40"/>
      <c r="AR598" s="217" t="s">
        <v>128</v>
      </c>
      <c r="AT598" s="217" t="s">
        <v>123</v>
      </c>
      <c r="AU598" s="217" t="s">
        <v>83</v>
      </c>
      <c r="AY598" s="19" t="s">
        <v>121</v>
      </c>
      <c r="BE598" s="218">
        <f>IF(N598="základní",J598,0)</f>
        <v>0</v>
      </c>
      <c r="BF598" s="218">
        <f>IF(N598="snížená",J598,0)</f>
        <v>0</v>
      </c>
      <c r="BG598" s="218">
        <f>IF(N598="zákl. přenesená",J598,0)</f>
        <v>0</v>
      </c>
      <c r="BH598" s="218">
        <f>IF(N598="sníž. přenesená",J598,0)</f>
        <v>0</v>
      </c>
      <c r="BI598" s="218">
        <f>IF(N598="nulová",J598,0)</f>
        <v>0</v>
      </c>
      <c r="BJ598" s="19" t="s">
        <v>81</v>
      </c>
      <c r="BK598" s="218">
        <f>ROUND(I598*H598,2)</f>
        <v>0</v>
      </c>
      <c r="BL598" s="19" t="s">
        <v>128</v>
      </c>
      <c r="BM598" s="217" t="s">
        <v>855</v>
      </c>
    </row>
    <row r="599" s="2" customFormat="1">
      <c r="A599" s="40"/>
      <c r="B599" s="41"/>
      <c r="C599" s="42"/>
      <c r="D599" s="219" t="s">
        <v>130</v>
      </c>
      <c r="E599" s="42"/>
      <c r="F599" s="220" t="s">
        <v>235</v>
      </c>
      <c r="G599" s="42"/>
      <c r="H599" s="42"/>
      <c r="I599" s="221"/>
      <c r="J599" s="42"/>
      <c r="K599" s="42"/>
      <c r="L599" s="46"/>
      <c r="M599" s="222"/>
      <c r="N599" s="223"/>
      <c r="O599" s="86"/>
      <c r="P599" s="86"/>
      <c r="Q599" s="86"/>
      <c r="R599" s="86"/>
      <c r="S599" s="86"/>
      <c r="T599" s="87"/>
      <c r="U599" s="40"/>
      <c r="V599" s="40"/>
      <c r="W599" s="40"/>
      <c r="X599" s="40"/>
      <c r="Y599" s="40"/>
      <c r="Z599" s="40"/>
      <c r="AA599" s="40"/>
      <c r="AB599" s="40"/>
      <c r="AC599" s="40"/>
      <c r="AD599" s="40"/>
      <c r="AE599" s="40"/>
      <c r="AT599" s="19" t="s">
        <v>130</v>
      </c>
      <c r="AU599" s="19" t="s">
        <v>83</v>
      </c>
    </row>
    <row r="600" s="2" customFormat="1">
      <c r="A600" s="40"/>
      <c r="B600" s="41"/>
      <c r="C600" s="42"/>
      <c r="D600" s="224" t="s">
        <v>132</v>
      </c>
      <c r="E600" s="42"/>
      <c r="F600" s="225" t="s">
        <v>856</v>
      </c>
      <c r="G600" s="42"/>
      <c r="H600" s="42"/>
      <c r="I600" s="221"/>
      <c r="J600" s="42"/>
      <c r="K600" s="42"/>
      <c r="L600" s="46"/>
      <c r="M600" s="222"/>
      <c r="N600" s="223"/>
      <c r="O600" s="86"/>
      <c r="P600" s="86"/>
      <c r="Q600" s="86"/>
      <c r="R600" s="86"/>
      <c r="S600" s="86"/>
      <c r="T600" s="87"/>
      <c r="U600" s="40"/>
      <c r="V600" s="40"/>
      <c r="W600" s="40"/>
      <c r="X600" s="40"/>
      <c r="Y600" s="40"/>
      <c r="Z600" s="40"/>
      <c r="AA600" s="40"/>
      <c r="AB600" s="40"/>
      <c r="AC600" s="40"/>
      <c r="AD600" s="40"/>
      <c r="AE600" s="40"/>
      <c r="AT600" s="19" t="s">
        <v>132</v>
      </c>
      <c r="AU600" s="19" t="s">
        <v>83</v>
      </c>
    </row>
    <row r="601" s="13" customFormat="1">
      <c r="A601" s="13"/>
      <c r="B601" s="226"/>
      <c r="C601" s="227"/>
      <c r="D601" s="219" t="s">
        <v>134</v>
      </c>
      <c r="E601" s="228" t="s">
        <v>28</v>
      </c>
      <c r="F601" s="229" t="s">
        <v>857</v>
      </c>
      <c r="G601" s="227"/>
      <c r="H601" s="230">
        <v>0.94299999999999995</v>
      </c>
      <c r="I601" s="231"/>
      <c r="J601" s="227"/>
      <c r="K601" s="227"/>
      <c r="L601" s="232"/>
      <c r="M601" s="233"/>
      <c r="N601" s="234"/>
      <c r="O601" s="234"/>
      <c r="P601" s="234"/>
      <c r="Q601" s="234"/>
      <c r="R601" s="234"/>
      <c r="S601" s="234"/>
      <c r="T601" s="235"/>
      <c r="U601" s="13"/>
      <c r="V601" s="13"/>
      <c r="W601" s="13"/>
      <c r="X601" s="13"/>
      <c r="Y601" s="13"/>
      <c r="Z601" s="13"/>
      <c r="AA601" s="13"/>
      <c r="AB601" s="13"/>
      <c r="AC601" s="13"/>
      <c r="AD601" s="13"/>
      <c r="AE601" s="13"/>
      <c r="AT601" s="236" t="s">
        <v>134</v>
      </c>
      <c r="AU601" s="236" t="s">
        <v>83</v>
      </c>
      <c r="AV601" s="13" t="s">
        <v>83</v>
      </c>
      <c r="AW601" s="13" t="s">
        <v>35</v>
      </c>
      <c r="AX601" s="13" t="s">
        <v>73</v>
      </c>
      <c r="AY601" s="236" t="s">
        <v>121</v>
      </c>
    </row>
    <row r="602" s="13" customFormat="1">
      <c r="A602" s="13"/>
      <c r="B602" s="226"/>
      <c r="C602" s="227"/>
      <c r="D602" s="219" t="s">
        <v>134</v>
      </c>
      <c r="E602" s="228" t="s">
        <v>28</v>
      </c>
      <c r="F602" s="229" t="s">
        <v>858</v>
      </c>
      <c r="G602" s="227"/>
      <c r="H602" s="230">
        <v>0.87</v>
      </c>
      <c r="I602" s="231"/>
      <c r="J602" s="227"/>
      <c r="K602" s="227"/>
      <c r="L602" s="232"/>
      <c r="M602" s="233"/>
      <c r="N602" s="234"/>
      <c r="O602" s="234"/>
      <c r="P602" s="234"/>
      <c r="Q602" s="234"/>
      <c r="R602" s="234"/>
      <c r="S602" s="234"/>
      <c r="T602" s="235"/>
      <c r="U602" s="13"/>
      <c r="V602" s="13"/>
      <c r="W602" s="13"/>
      <c r="X602" s="13"/>
      <c r="Y602" s="13"/>
      <c r="Z602" s="13"/>
      <c r="AA602" s="13"/>
      <c r="AB602" s="13"/>
      <c r="AC602" s="13"/>
      <c r="AD602" s="13"/>
      <c r="AE602" s="13"/>
      <c r="AT602" s="236" t="s">
        <v>134</v>
      </c>
      <c r="AU602" s="236" t="s">
        <v>83</v>
      </c>
      <c r="AV602" s="13" t="s">
        <v>83</v>
      </c>
      <c r="AW602" s="13" t="s">
        <v>35</v>
      </c>
      <c r="AX602" s="13" t="s">
        <v>73</v>
      </c>
      <c r="AY602" s="236" t="s">
        <v>121</v>
      </c>
    </row>
    <row r="603" s="14" customFormat="1">
      <c r="A603" s="14"/>
      <c r="B603" s="237"/>
      <c r="C603" s="238"/>
      <c r="D603" s="219" t="s">
        <v>134</v>
      </c>
      <c r="E603" s="239" t="s">
        <v>28</v>
      </c>
      <c r="F603" s="240" t="s">
        <v>160</v>
      </c>
      <c r="G603" s="238"/>
      <c r="H603" s="241">
        <v>1.8129999999999999</v>
      </c>
      <c r="I603" s="242"/>
      <c r="J603" s="238"/>
      <c r="K603" s="238"/>
      <c r="L603" s="243"/>
      <c r="M603" s="244"/>
      <c r="N603" s="245"/>
      <c r="O603" s="245"/>
      <c r="P603" s="245"/>
      <c r="Q603" s="245"/>
      <c r="R603" s="245"/>
      <c r="S603" s="245"/>
      <c r="T603" s="246"/>
      <c r="U603" s="14"/>
      <c r="V603" s="14"/>
      <c r="W603" s="14"/>
      <c r="X603" s="14"/>
      <c r="Y603" s="14"/>
      <c r="Z603" s="14"/>
      <c r="AA603" s="14"/>
      <c r="AB603" s="14"/>
      <c r="AC603" s="14"/>
      <c r="AD603" s="14"/>
      <c r="AE603" s="14"/>
      <c r="AT603" s="247" t="s">
        <v>134</v>
      </c>
      <c r="AU603" s="247" t="s">
        <v>83</v>
      </c>
      <c r="AV603" s="14" t="s">
        <v>128</v>
      </c>
      <c r="AW603" s="14" t="s">
        <v>35</v>
      </c>
      <c r="AX603" s="14" t="s">
        <v>81</v>
      </c>
      <c r="AY603" s="247" t="s">
        <v>121</v>
      </c>
    </row>
    <row r="604" s="2" customFormat="1" ht="44.25" customHeight="1">
      <c r="A604" s="40"/>
      <c r="B604" s="41"/>
      <c r="C604" s="206" t="s">
        <v>859</v>
      </c>
      <c r="D604" s="206" t="s">
        <v>123</v>
      </c>
      <c r="E604" s="207" t="s">
        <v>860</v>
      </c>
      <c r="F604" s="208" t="s">
        <v>861</v>
      </c>
      <c r="G604" s="209" t="s">
        <v>233</v>
      </c>
      <c r="H604" s="210">
        <v>18.428999999999998</v>
      </c>
      <c r="I604" s="211"/>
      <c r="J604" s="212">
        <f>ROUND(I604*H604,2)</f>
        <v>0</v>
      </c>
      <c r="K604" s="208" t="s">
        <v>127</v>
      </c>
      <c r="L604" s="46"/>
      <c r="M604" s="213" t="s">
        <v>28</v>
      </c>
      <c r="N604" s="214" t="s">
        <v>44</v>
      </c>
      <c r="O604" s="86"/>
      <c r="P604" s="215">
        <f>O604*H604</f>
        <v>0</v>
      </c>
      <c r="Q604" s="215">
        <v>0</v>
      </c>
      <c r="R604" s="215">
        <f>Q604*H604</f>
        <v>0</v>
      </c>
      <c r="S604" s="215">
        <v>0</v>
      </c>
      <c r="T604" s="216">
        <f>S604*H604</f>
        <v>0</v>
      </c>
      <c r="U604" s="40"/>
      <c r="V604" s="40"/>
      <c r="W604" s="40"/>
      <c r="X604" s="40"/>
      <c r="Y604" s="40"/>
      <c r="Z604" s="40"/>
      <c r="AA604" s="40"/>
      <c r="AB604" s="40"/>
      <c r="AC604" s="40"/>
      <c r="AD604" s="40"/>
      <c r="AE604" s="40"/>
      <c r="AR604" s="217" t="s">
        <v>128</v>
      </c>
      <c r="AT604" s="217" t="s">
        <v>123</v>
      </c>
      <c r="AU604" s="217" t="s">
        <v>83</v>
      </c>
      <c r="AY604" s="19" t="s">
        <v>121</v>
      </c>
      <c r="BE604" s="218">
        <f>IF(N604="základní",J604,0)</f>
        <v>0</v>
      </c>
      <c r="BF604" s="218">
        <f>IF(N604="snížená",J604,0)</f>
        <v>0</v>
      </c>
      <c r="BG604" s="218">
        <f>IF(N604="zákl. přenesená",J604,0)</f>
        <v>0</v>
      </c>
      <c r="BH604" s="218">
        <f>IF(N604="sníž. přenesená",J604,0)</f>
        <v>0</v>
      </c>
      <c r="BI604" s="218">
        <f>IF(N604="nulová",J604,0)</f>
        <v>0</v>
      </c>
      <c r="BJ604" s="19" t="s">
        <v>81</v>
      </c>
      <c r="BK604" s="218">
        <f>ROUND(I604*H604,2)</f>
        <v>0</v>
      </c>
      <c r="BL604" s="19" t="s">
        <v>128</v>
      </c>
      <c r="BM604" s="217" t="s">
        <v>862</v>
      </c>
    </row>
    <row r="605" s="2" customFormat="1">
      <c r="A605" s="40"/>
      <c r="B605" s="41"/>
      <c r="C605" s="42"/>
      <c r="D605" s="219" t="s">
        <v>130</v>
      </c>
      <c r="E605" s="42"/>
      <c r="F605" s="220" t="s">
        <v>863</v>
      </c>
      <c r="G605" s="42"/>
      <c r="H605" s="42"/>
      <c r="I605" s="221"/>
      <c r="J605" s="42"/>
      <c r="K605" s="42"/>
      <c r="L605" s="46"/>
      <c r="M605" s="222"/>
      <c r="N605" s="223"/>
      <c r="O605" s="86"/>
      <c r="P605" s="86"/>
      <c r="Q605" s="86"/>
      <c r="R605" s="86"/>
      <c r="S605" s="86"/>
      <c r="T605" s="87"/>
      <c r="U605" s="40"/>
      <c r="V605" s="40"/>
      <c r="W605" s="40"/>
      <c r="X605" s="40"/>
      <c r="Y605" s="40"/>
      <c r="Z605" s="40"/>
      <c r="AA605" s="40"/>
      <c r="AB605" s="40"/>
      <c r="AC605" s="40"/>
      <c r="AD605" s="40"/>
      <c r="AE605" s="40"/>
      <c r="AT605" s="19" t="s">
        <v>130</v>
      </c>
      <c r="AU605" s="19" t="s">
        <v>83</v>
      </c>
    </row>
    <row r="606" s="2" customFormat="1">
      <c r="A606" s="40"/>
      <c r="B606" s="41"/>
      <c r="C606" s="42"/>
      <c r="D606" s="224" t="s">
        <v>132</v>
      </c>
      <c r="E606" s="42"/>
      <c r="F606" s="225" t="s">
        <v>864</v>
      </c>
      <c r="G606" s="42"/>
      <c r="H606" s="42"/>
      <c r="I606" s="221"/>
      <c r="J606" s="42"/>
      <c r="K606" s="42"/>
      <c r="L606" s="46"/>
      <c r="M606" s="222"/>
      <c r="N606" s="223"/>
      <c r="O606" s="86"/>
      <c r="P606" s="86"/>
      <c r="Q606" s="86"/>
      <c r="R606" s="86"/>
      <c r="S606" s="86"/>
      <c r="T606" s="87"/>
      <c r="U606" s="40"/>
      <c r="V606" s="40"/>
      <c r="W606" s="40"/>
      <c r="X606" s="40"/>
      <c r="Y606" s="40"/>
      <c r="Z606" s="40"/>
      <c r="AA606" s="40"/>
      <c r="AB606" s="40"/>
      <c r="AC606" s="40"/>
      <c r="AD606" s="40"/>
      <c r="AE606" s="40"/>
      <c r="AT606" s="19" t="s">
        <v>132</v>
      </c>
      <c r="AU606" s="19" t="s">
        <v>83</v>
      </c>
    </row>
    <row r="607" s="13" customFormat="1">
      <c r="A607" s="13"/>
      <c r="B607" s="226"/>
      <c r="C607" s="227"/>
      <c r="D607" s="219" t="s">
        <v>134</v>
      </c>
      <c r="E607" s="228" t="s">
        <v>28</v>
      </c>
      <c r="F607" s="229" t="s">
        <v>865</v>
      </c>
      <c r="G607" s="227"/>
      <c r="H607" s="230">
        <v>18.428999999999998</v>
      </c>
      <c r="I607" s="231"/>
      <c r="J607" s="227"/>
      <c r="K607" s="227"/>
      <c r="L607" s="232"/>
      <c r="M607" s="233"/>
      <c r="N607" s="234"/>
      <c r="O607" s="234"/>
      <c r="P607" s="234"/>
      <c r="Q607" s="234"/>
      <c r="R607" s="234"/>
      <c r="S607" s="234"/>
      <c r="T607" s="235"/>
      <c r="U607" s="13"/>
      <c r="V607" s="13"/>
      <c r="W607" s="13"/>
      <c r="X607" s="13"/>
      <c r="Y607" s="13"/>
      <c r="Z607" s="13"/>
      <c r="AA607" s="13"/>
      <c r="AB607" s="13"/>
      <c r="AC607" s="13"/>
      <c r="AD607" s="13"/>
      <c r="AE607" s="13"/>
      <c r="AT607" s="236" t="s">
        <v>134</v>
      </c>
      <c r="AU607" s="236" t="s">
        <v>83</v>
      </c>
      <c r="AV607" s="13" t="s">
        <v>83</v>
      </c>
      <c r="AW607" s="13" t="s">
        <v>35</v>
      </c>
      <c r="AX607" s="13" t="s">
        <v>81</v>
      </c>
      <c r="AY607" s="236" t="s">
        <v>121</v>
      </c>
    </row>
    <row r="608" s="12" customFormat="1" ht="22.8" customHeight="1">
      <c r="A608" s="12"/>
      <c r="B608" s="190"/>
      <c r="C608" s="191"/>
      <c r="D608" s="192" t="s">
        <v>72</v>
      </c>
      <c r="E608" s="204" t="s">
        <v>866</v>
      </c>
      <c r="F608" s="204" t="s">
        <v>867</v>
      </c>
      <c r="G608" s="191"/>
      <c r="H608" s="191"/>
      <c r="I608" s="194"/>
      <c r="J608" s="205">
        <f>BK608</f>
        <v>0</v>
      </c>
      <c r="K608" s="191"/>
      <c r="L608" s="196"/>
      <c r="M608" s="197"/>
      <c r="N608" s="198"/>
      <c r="O608" s="198"/>
      <c r="P608" s="199">
        <f>SUM(P609:P611)</f>
        <v>0</v>
      </c>
      <c r="Q608" s="198"/>
      <c r="R608" s="199">
        <f>SUM(R609:R611)</f>
        <v>0</v>
      </c>
      <c r="S608" s="198"/>
      <c r="T608" s="200">
        <f>SUM(T609:T611)</f>
        <v>0</v>
      </c>
      <c r="U608" s="12"/>
      <c r="V608" s="12"/>
      <c r="W608" s="12"/>
      <c r="X608" s="12"/>
      <c r="Y608" s="12"/>
      <c r="Z608" s="12"/>
      <c r="AA608" s="12"/>
      <c r="AB608" s="12"/>
      <c r="AC608" s="12"/>
      <c r="AD608" s="12"/>
      <c r="AE608" s="12"/>
      <c r="AR608" s="201" t="s">
        <v>81</v>
      </c>
      <c r="AT608" s="202" t="s">
        <v>72</v>
      </c>
      <c r="AU608" s="202" t="s">
        <v>81</v>
      </c>
      <c r="AY608" s="201" t="s">
        <v>121</v>
      </c>
      <c r="BK608" s="203">
        <f>SUM(BK609:BK611)</f>
        <v>0</v>
      </c>
    </row>
    <row r="609" s="2" customFormat="1" ht="24.15" customHeight="1">
      <c r="A609" s="40"/>
      <c r="B609" s="41"/>
      <c r="C609" s="206" t="s">
        <v>868</v>
      </c>
      <c r="D609" s="206" t="s">
        <v>123</v>
      </c>
      <c r="E609" s="207" t="s">
        <v>869</v>
      </c>
      <c r="F609" s="208" t="s">
        <v>870</v>
      </c>
      <c r="G609" s="209" t="s">
        <v>233</v>
      </c>
      <c r="H609" s="210">
        <v>116.502</v>
      </c>
      <c r="I609" s="211"/>
      <c r="J609" s="212">
        <f>ROUND(I609*H609,2)</f>
        <v>0</v>
      </c>
      <c r="K609" s="208" t="s">
        <v>127</v>
      </c>
      <c r="L609" s="46"/>
      <c r="M609" s="213" t="s">
        <v>28</v>
      </c>
      <c r="N609" s="214" t="s">
        <v>44</v>
      </c>
      <c r="O609" s="86"/>
      <c r="P609" s="215">
        <f>O609*H609</f>
        <v>0</v>
      </c>
      <c r="Q609" s="215">
        <v>0</v>
      </c>
      <c r="R609" s="215">
        <f>Q609*H609</f>
        <v>0</v>
      </c>
      <c r="S609" s="215">
        <v>0</v>
      </c>
      <c r="T609" s="216">
        <f>S609*H609</f>
        <v>0</v>
      </c>
      <c r="U609" s="40"/>
      <c r="V609" s="40"/>
      <c r="W609" s="40"/>
      <c r="X609" s="40"/>
      <c r="Y609" s="40"/>
      <c r="Z609" s="40"/>
      <c r="AA609" s="40"/>
      <c r="AB609" s="40"/>
      <c r="AC609" s="40"/>
      <c r="AD609" s="40"/>
      <c r="AE609" s="40"/>
      <c r="AR609" s="217" t="s">
        <v>128</v>
      </c>
      <c r="AT609" s="217" t="s">
        <v>123</v>
      </c>
      <c r="AU609" s="217" t="s">
        <v>83</v>
      </c>
      <c r="AY609" s="19" t="s">
        <v>121</v>
      </c>
      <c r="BE609" s="218">
        <f>IF(N609="základní",J609,0)</f>
        <v>0</v>
      </c>
      <c r="BF609" s="218">
        <f>IF(N609="snížená",J609,0)</f>
        <v>0</v>
      </c>
      <c r="BG609" s="218">
        <f>IF(N609="zákl. přenesená",J609,0)</f>
        <v>0</v>
      </c>
      <c r="BH609" s="218">
        <f>IF(N609="sníž. přenesená",J609,0)</f>
        <v>0</v>
      </c>
      <c r="BI609" s="218">
        <f>IF(N609="nulová",J609,0)</f>
        <v>0</v>
      </c>
      <c r="BJ609" s="19" t="s">
        <v>81</v>
      </c>
      <c r="BK609" s="218">
        <f>ROUND(I609*H609,2)</f>
        <v>0</v>
      </c>
      <c r="BL609" s="19" t="s">
        <v>128</v>
      </c>
      <c r="BM609" s="217" t="s">
        <v>871</v>
      </c>
    </row>
    <row r="610" s="2" customFormat="1">
      <c r="A610" s="40"/>
      <c r="B610" s="41"/>
      <c r="C610" s="42"/>
      <c r="D610" s="219" t="s">
        <v>130</v>
      </c>
      <c r="E610" s="42"/>
      <c r="F610" s="220" t="s">
        <v>872</v>
      </c>
      <c r="G610" s="42"/>
      <c r="H610" s="42"/>
      <c r="I610" s="221"/>
      <c r="J610" s="42"/>
      <c r="K610" s="42"/>
      <c r="L610" s="46"/>
      <c r="M610" s="222"/>
      <c r="N610" s="223"/>
      <c r="O610" s="86"/>
      <c r="P610" s="86"/>
      <c r="Q610" s="86"/>
      <c r="R610" s="86"/>
      <c r="S610" s="86"/>
      <c r="T610" s="87"/>
      <c r="U610" s="40"/>
      <c r="V610" s="40"/>
      <c r="W610" s="40"/>
      <c r="X610" s="40"/>
      <c r="Y610" s="40"/>
      <c r="Z610" s="40"/>
      <c r="AA610" s="40"/>
      <c r="AB610" s="40"/>
      <c r="AC610" s="40"/>
      <c r="AD610" s="40"/>
      <c r="AE610" s="40"/>
      <c r="AT610" s="19" t="s">
        <v>130</v>
      </c>
      <c r="AU610" s="19" t="s">
        <v>83</v>
      </c>
    </row>
    <row r="611" s="2" customFormat="1">
      <c r="A611" s="40"/>
      <c r="B611" s="41"/>
      <c r="C611" s="42"/>
      <c r="D611" s="224" t="s">
        <v>132</v>
      </c>
      <c r="E611" s="42"/>
      <c r="F611" s="225" t="s">
        <v>873</v>
      </c>
      <c r="G611" s="42"/>
      <c r="H611" s="42"/>
      <c r="I611" s="221"/>
      <c r="J611" s="42"/>
      <c r="K611" s="42"/>
      <c r="L611" s="46"/>
      <c r="M611" s="269"/>
      <c r="N611" s="270"/>
      <c r="O611" s="271"/>
      <c r="P611" s="271"/>
      <c r="Q611" s="271"/>
      <c r="R611" s="271"/>
      <c r="S611" s="271"/>
      <c r="T611" s="272"/>
      <c r="U611" s="40"/>
      <c r="V611" s="40"/>
      <c r="W611" s="40"/>
      <c r="X611" s="40"/>
      <c r="Y611" s="40"/>
      <c r="Z611" s="40"/>
      <c r="AA611" s="40"/>
      <c r="AB611" s="40"/>
      <c r="AC611" s="40"/>
      <c r="AD611" s="40"/>
      <c r="AE611" s="40"/>
      <c r="AT611" s="19" t="s">
        <v>132</v>
      </c>
      <c r="AU611" s="19" t="s">
        <v>83</v>
      </c>
    </row>
    <row r="612" s="2" customFormat="1" ht="6.96" customHeight="1">
      <c r="A612" s="40"/>
      <c r="B612" s="61"/>
      <c r="C612" s="62"/>
      <c r="D612" s="62"/>
      <c r="E612" s="62"/>
      <c r="F612" s="62"/>
      <c r="G612" s="62"/>
      <c r="H612" s="62"/>
      <c r="I612" s="62"/>
      <c r="J612" s="62"/>
      <c r="K612" s="62"/>
      <c r="L612" s="46"/>
      <c r="M612" s="40"/>
      <c r="O612" s="40"/>
      <c r="P612" s="40"/>
      <c r="Q612" s="40"/>
      <c r="R612" s="40"/>
      <c r="S612" s="40"/>
      <c r="T612" s="40"/>
      <c r="U612" s="40"/>
      <c r="V612" s="40"/>
      <c r="W612" s="40"/>
      <c r="X612" s="40"/>
      <c r="Y612" s="40"/>
      <c r="Z612" s="40"/>
      <c r="AA612" s="40"/>
      <c r="AB612" s="40"/>
      <c r="AC612" s="40"/>
      <c r="AD612" s="40"/>
      <c r="AE612" s="40"/>
    </row>
  </sheetData>
  <sheetProtection sheet="1" autoFilter="0" formatColumns="0" formatRows="0" objects="1" scenarios="1" spinCount="100000" saltValue="q+ZrbuYwDbGWtPeQ+ZanZ7KP/94z/ap8CJ6IWVnVfSpD2D/BzA+dNn5yQtq8pyQ+CtWBIwd21XRn77EtfNmlQA==" hashValue="jom72x3Wcj14na42Qs35k6dT3woHKP6G6ChqbzNV7REBita8DP8uDDvUAhiLNiJOoqdnwGk+9Lnr3nkG9nxDJA==" algorithmName="SHA-512" password="CC35"/>
  <autoFilter ref="C86:K611"/>
  <mergeCells count="9">
    <mergeCell ref="E7:H7"/>
    <mergeCell ref="E9:H9"/>
    <mergeCell ref="E18:H18"/>
    <mergeCell ref="E27:H27"/>
    <mergeCell ref="E48:H48"/>
    <mergeCell ref="E50:H50"/>
    <mergeCell ref="E77:H77"/>
    <mergeCell ref="E79:H79"/>
    <mergeCell ref="L2:V2"/>
  </mergeCells>
  <hyperlinks>
    <hyperlink ref="F92" r:id="rId1" display="https://podminky.urs.cz/item/CS_URS_2025_01/112151311"/>
    <hyperlink ref="F96" r:id="rId2" display="https://podminky.urs.cz/item/CS_URS_2025_01/112201111"/>
    <hyperlink ref="F100" r:id="rId3" display="https://podminky.urs.cz/item/CS_URS_2025_01/122151101"/>
    <hyperlink ref="F104" r:id="rId4" display="https://podminky.urs.cz/item/CS_URS_2025_01/122251102"/>
    <hyperlink ref="F114" r:id="rId5" display="https://podminky.urs.cz/item/CS_URS_2025_01/162201405"/>
    <hyperlink ref="F118" r:id="rId6" display="https://podminky.urs.cz/item/CS_URS_2025_01/162201415"/>
    <hyperlink ref="F122" r:id="rId7" display="https://podminky.urs.cz/item/CS_URS_2025_01/162201421"/>
    <hyperlink ref="F126" r:id="rId8" display="https://podminky.urs.cz/item/CS_URS_2025_01/162251102"/>
    <hyperlink ref="F130" r:id="rId9" display="https://podminky.urs.cz/item/CS_URS_2025_01/162301941"/>
    <hyperlink ref="F135" r:id="rId10" display="https://podminky.urs.cz/item/CS_URS_2025_01/162301961"/>
    <hyperlink ref="F140" r:id="rId11" display="https://podminky.urs.cz/item/CS_URS_2025_01/162301971"/>
    <hyperlink ref="F146" r:id="rId12" display="https://podminky.urs.cz/item/CS_URS_2025_01/162451106"/>
    <hyperlink ref="F152" r:id="rId13" display="https://podminky.urs.cz/item/CS_URS_2025_01/162751117"/>
    <hyperlink ref="F159" r:id="rId14" display="https://podminky.urs.cz/item/CS_URS_2025_01/167151101"/>
    <hyperlink ref="F165" r:id="rId15" display="https://podminky.urs.cz/item/CS_URS_2025_01/171201231"/>
    <hyperlink ref="F171" r:id="rId16" display="https://podminky.urs.cz/item/CS_URS_2025_01/171251101"/>
    <hyperlink ref="F175" r:id="rId17" display="https://podminky.urs.cz/item/CS_URS_2025_01/181111111"/>
    <hyperlink ref="F180" r:id="rId18" display="https://podminky.urs.cz/item/CS_URS_2025_01/181351003"/>
    <hyperlink ref="F185" r:id="rId19" display="https://podminky.urs.cz/item/CS_URS_2025_01/181411131"/>
    <hyperlink ref="F193" r:id="rId20" display="https://podminky.urs.cz/item/CS_URS_2025_01/181951112"/>
    <hyperlink ref="F198" r:id="rId21" display="https://podminky.urs.cz/item/CS_URS_2025_01/183402121"/>
    <hyperlink ref="F203" r:id="rId22" display="https://podminky.urs.cz/item/CS_URS_2025_01/184813511"/>
    <hyperlink ref="F208" r:id="rId23" display="https://podminky.urs.cz/item/CS_URS_2025_01/185804312"/>
    <hyperlink ref="F215" r:id="rId24" display="https://podminky.urs.cz/item/CS_URS_2025_01/564851111"/>
    <hyperlink ref="F219" r:id="rId25" display="https://podminky.urs.cz/item/CS_URS_2025_01/564861012"/>
    <hyperlink ref="F223" r:id="rId26" display="https://podminky.urs.cz/item/CS_URS_2025_01/564861113"/>
    <hyperlink ref="F227" r:id="rId27" display="https://podminky.urs.cz/item/CS_URS_2025_01/564871012"/>
    <hyperlink ref="F231" r:id="rId28" display="https://podminky.urs.cz/item/CS_URS_2025_01/565145121"/>
    <hyperlink ref="F235" r:id="rId29" display="https://podminky.urs.cz/item/CS_URS_2025_01/573191111"/>
    <hyperlink ref="F239" r:id="rId30" display="https://podminky.urs.cz/item/CS_URS_2025_01/573211108"/>
    <hyperlink ref="F243" r:id="rId31" display="https://podminky.urs.cz/item/CS_URS_2025_01/577134121"/>
    <hyperlink ref="F247" r:id="rId32" display="https://podminky.urs.cz/item/CS_URS_2025_01/581131316"/>
    <hyperlink ref="F255" r:id="rId33" display="https://podminky.urs.cz/item/CS_URS_2025_01/596211110"/>
    <hyperlink ref="F279" r:id="rId34" display="https://podminky.urs.cz/item/CS_URS_2025_01/596212211"/>
    <hyperlink ref="F294" r:id="rId35" display="https://podminky.urs.cz/item/CS_URS_2025_01/899133211"/>
    <hyperlink ref="F309" r:id="rId36" display="https://podminky.urs.cz/item/CS_URS_2025_01/912211131"/>
    <hyperlink ref="F318" r:id="rId37" display="https://podminky.urs.cz/item/CS_URS_2025_01/914111111"/>
    <hyperlink ref="F322" r:id="rId38" display="https://podminky.urs.cz/item/CS_URS_2025_01/914111112"/>
    <hyperlink ref="F349" r:id="rId39" display="https://podminky.urs.cz/item/CS_URS_2025_01/914511112"/>
    <hyperlink ref="F357" r:id="rId40" display="https://podminky.urs.cz/item/CS_URS_2025_01/915121121"/>
    <hyperlink ref="F361" r:id="rId41" display="https://podminky.urs.cz/item/CS_URS_2025_01/915131111"/>
    <hyperlink ref="F367" r:id="rId42" display="https://podminky.urs.cz/item/CS_URS_2025_01/915211111"/>
    <hyperlink ref="F371" r:id="rId43" display="https://podminky.urs.cz/item/CS_URS_2025_01/915211115"/>
    <hyperlink ref="F375" r:id="rId44" display="https://podminky.urs.cz/item/CS_URS_2025_01/915221121"/>
    <hyperlink ref="F381" r:id="rId45" display="https://podminky.urs.cz/item/CS_URS_2025_01/915223111"/>
    <hyperlink ref="F385" r:id="rId46" display="https://podminky.urs.cz/item/CS_URS_2025_01/915231111"/>
    <hyperlink ref="F392" r:id="rId47" display="https://podminky.urs.cz/item/CS_URS_2025_01/915611111"/>
    <hyperlink ref="F396" r:id="rId48" display="https://podminky.urs.cz/item/CS_URS_2025_01/915621111"/>
    <hyperlink ref="F400" r:id="rId49" display="https://podminky.urs.cz/item/CS_URS_2025_01/916131213"/>
    <hyperlink ref="F422" r:id="rId50" display="https://podminky.urs.cz/item/CS_URS_2025_01/916231213"/>
    <hyperlink ref="F432" r:id="rId51" display="https://podminky.urs.cz/item/CS_URS_2025_01/916241113"/>
    <hyperlink ref="F453" r:id="rId52" display="https://podminky.urs.cz/item/CS_URS_2025_01/916331112"/>
    <hyperlink ref="F461" r:id="rId53" display="https://podminky.urs.cz/item/CS_URS_2025_01/919125111"/>
    <hyperlink ref="F468" r:id="rId54" display="https://podminky.urs.cz/item/CS_URS_2025_01/919732211"/>
    <hyperlink ref="F473" r:id="rId55" display="https://podminky.urs.cz/item/CS_URS_2025_01/919735112"/>
    <hyperlink ref="F477" r:id="rId56" display="https://podminky.urs.cz/item/CS_URS_2025_01/919735113"/>
    <hyperlink ref="F483" r:id="rId57" display="https://podminky.urs.cz/item/CS_URS_2025_01/919735124"/>
    <hyperlink ref="F495" r:id="rId58" display="https://podminky.urs.cz/item/CS_URS_2025_01/939391015"/>
    <hyperlink ref="F500" r:id="rId59" display="https://podminky.urs.cz/item/CS_URS_2025_01/966007223"/>
    <hyperlink ref="F504" r:id="rId60" display="https://podminky.urs.cz/item/CS_URS_2025_01/979024443"/>
    <hyperlink ref="F508" r:id="rId61" display="https://podminky.urs.cz/item/CS_URS_2025_01/979054451"/>
    <hyperlink ref="F513" r:id="rId62" display="https://podminky.urs.cz/item/CS_URS_2025_01/113106123"/>
    <hyperlink ref="F517" r:id="rId63" display="https://podminky.urs.cz/item/CS_URS_2025_01/113106171"/>
    <hyperlink ref="F521" r:id="rId64" display="https://podminky.urs.cz/item/CS_URS_2025_01/113107122"/>
    <hyperlink ref="F525" r:id="rId65" display="https://podminky.urs.cz/item/CS_URS_2025_01/113107142"/>
    <hyperlink ref="F529" r:id="rId66" display="https://podminky.urs.cz/item/CS_URS_2025_01/113107232"/>
    <hyperlink ref="F533" r:id="rId67" display="https://podminky.urs.cz/item/CS_URS_2025_01/113107330"/>
    <hyperlink ref="F537" r:id="rId68" display="https://podminky.urs.cz/item/CS_URS_2025_01/113107342"/>
    <hyperlink ref="F541" r:id="rId69" display="https://podminky.urs.cz/item/CS_URS_2025_01/113201112"/>
    <hyperlink ref="F545" r:id="rId70" display="https://podminky.urs.cz/item/CS_URS_2025_01/113202111"/>
    <hyperlink ref="F549" r:id="rId71" display="https://podminky.urs.cz/item/CS_URS_2025_01/113204111"/>
    <hyperlink ref="F553" r:id="rId72" display="https://podminky.urs.cz/item/CS_URS_2025_01/966006132"/>
    <hyperlink ref="F557" r:id="rId73" display="https://podminky.urs.cz/item/CS_URS_2025_01/966006211"/>
    <hyperlink ref="F561" r:id="rId74" display="https://podminky.urs.cz/item/CS_URS_2025_01/961044111"/>
    <hyperlink ref="F570" r:id="rId75" display="https://podminky.urs.cz/item/CS_URS_2025_01/997221551"/>
    <hyperlink ref="F575" r:id="rId76" display="https://podminky.urs.cz/item/CS_URS_2025_01/997221559"/>
    <hyperlink ref="F581" r:id="rId77" display="https://podminky.urs.cz/item/CS_URS_2025_01/997221561"/>
    <hyperlink ref="F588" r:id="rId78" display="https://podminky.urs.cz/item/CS_URS_2025_01/997221569"/>
    <hyperlink ref="F596" r:id="rId79" display="https://podminky.urs.cz/item/CS_URS_2025_01/997221861"/>
    <hyperlink ref="F600" r:id="rId80" display="https://podminky.urs.cz/item/CS_URS_2025_01/997221873"/>
    <hyperlink ref="F606" r:id="rId81" display="https://podminky.urs.cz/item/CS_URS_2025_01/997221875"/>
    <hyperlink ref="F611" r:id="rId82" display="https://podminky.urs.cz/item/CS_URS_2025_01/998223011"/>
  </hyperlinks>
  <pageMargins left="0.39375" right="0.39375" top="0.39375" bottom="0.39375" header="0" footer="0"/>
  <pageSetup paperSize="9" orientation="portrait" blackAndWhite="1" fitToHeight="100"/>
  <headerFooter>
    <oddFooter>&amp;CStrana &amp;P z &amp;N</oddFooter>
  </headerFooter>
  <drawing r:id="rId83"/>
</worksheet>
</file>

<file path=xl/worksheets/sheet3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showGridLines="0" workbookViewId="0"/>
  </sheetViews>
  <cols>
    <col min="1" max="1" width="8.332031" style="1" customWidth="1"/>
    <col min="2" max="2" width="1.171875" style="1" customWidth="1"/>
    <col min="3" max="3" width="4.160156" style="1" customWidth="1"/>
    <col min="4" max="4" width="4.332031" style="1" customWidth="1"/>
    <col min="5" max="5" width="17.16016" style="1" customWidth="1"/>
    <col min="6" max="6" width="50.83203" style="1" customWidth="1"/>
    <col min="7" max="7" width="7.5" style="1" customWidth="1"/>
    <col min="8" max="8" width="14" style="1" customWidth="1"/>
    <col min="9" max="9" width="15.83203" style="1" customWidth="1"/>
    <col min="10" max="10" width="22.33203" style="1" customWidth="1"/>
    <col min="11" max="11" width="22.33203" style="1" customWidth="1"/>
    <col min="12" max="12" width="9.332031" style="1" customWidth="1"/>
    <col min="13" max="13" width="10.83203" style="1" hidden="1" customWidth="1"/>
    <col min="14" max="14" width="9.332031" style="1" hidden="1"/>
    <col min="15" max="15" width="14.16016" style="1" hidden="1" customWidth="1"/>
    <col min="16" max="16" width="14.16016" style="1" hidden="1" customWidth="1"/>
    <col min="17" max="17" width="14.16016" style="1" hidden="1" customWidth="1"/>
    <col min="18" max="18" width="14.16016" style="1" hidden="1" customWidth="1"/>
    <col min="19" max="19" width="14.16016" style="1" hidden="1" customWidth="1"/>
    <col min="20" max="20" width="14.16016" style="1" hidden="1" customWidth="1"/>
    <col min="21" max="21" width="16.33203" style="1" hidden="1" customWidth="1"/>
    <col min="22" max="22" width="12.33203" style="1" customWidth="1"/>
    <col min="23" max="23" width="16.33203" style="1" customWidth="1"/>
    <col min="24" max="24" width="12.33203" style="1" customWidth="1"/>
    <col min="25" max="25" width="15" style="1" customWidth="1"/>
    <col min="26" max="26" width="11" style="1" customWidth="1"/>
    <col min="27" max="27" width="15" style="1" customWidth="1"/>
    <col min="28" max="28" width="16.33203" style="1" customWidth="1"/>
    <col min="29" max="29" width="11" style="1" customWidth="1"/>
    <col min="30" max="30" width="15" style="1" customWidth="1"/>
    <col min="31" max="31" width="16.33203" style="1" customWidth="1"/>
    <col min="44" max="44" width="9.332031" style="1" hidden="1"/>
    <col min="45" max="45" width="9.332031" style="1" hidden="1"/>
    <col min="46" max="46" width="9.332031" style="1" hidden="1"/>
    <col min="47" max="47" width="9.332031" style="1" hidden="1"/>
    <col min="48" max="48" width="9.332031" style="1" hidden="1"/>
    <col min="49" max="49" width="9.332031" style="1" hidden="1"/>
    <col min="50" max="50" width="9.332031" style="1" hidden="1"/>
    <col min="51" max="51" width="9.332031" style="1" hidden="1"/>
    <col min="52" max="52" width="9.332031" style="1" hidden="1"/>
    <col min="53" max="53" width="9.332031" style="1" hidden="1"/>
    <col min="54" max="54" width="9.332031" style="1" hidden="1"/>
    <col min="55" max="55" width="9.332031" style="1" hidden="1"/>
    <col min="56" max="56" width="9.332031" style="1" hidden="1"/>
    <col min="57" max="57" width="9.332031" style="1" hidden="1"/>
    <col min="58" max="58" width="9.332031" style="1" hidden="1"/>
    <col min="59" max="59" width="9.332031" style="1" hidden="1"/>
    <col min="60" max="60" width="9.332031" style="1" hidden="1"/>
    <col min="61" max="61" width="9.332031" style="1" hidden="1"/>
    <col min="62" max="62" width="9.332031" style="1" hidden="1"/>
    <col min="63" max="63" width="9.332031" style="1" hidden="1"/>
    <col min="64" max="64" width="9.332031" style="1" hidden="1"/>
    <col min="65" max="65" width="9.332031" style="1" hidden="1"/>
  </cols>
  <sheetData>
    <row r="2" s="1" customFormat="1" ht="36.96" customHeight="1">
      <c r="L2" s="1"/>
      <c r="M2" s="1"/>
      <c r="N2" s="1"/>
      <c r="O2" s="1"/>
      <c r="P2" s="1"/>
      <c r="Q2" s="1"/>
      <c r="R2" s="1"/>
      <c r="S2" s="1"/>
      <c r="T2" s="1"/>
      <c r="U2" s="1"/>
      <c r="V2" s="1"/>
      <c r="AT2" s="19" t="s">
        <v>86</v>
      </c>
    </row>
    <row r="3" s="1" customFormat="1" ht="6.96" customHeight="1">
      <c r="B3" s="130"/>
      <c r="C3" s="131"/>
      <c r="D3" s="131"/>
      <c r="E3" s="131"/>
      <c r="F3" s="131"/>
      <c r="G3" s="131"/>
      <c r="H3" s="131"/>
      <c r="I3" s="131"/>
      <c r="J3" s="131"/>
      <c r="K3" s="131"/>
      <c r="L3" s="22"/>
      <c r="AT3" s="19" t="s">
        <v>83</v>
      </c>
    </row>
    <row r="4" s="1" customFormat="1" ht="24.96" customHeight="1">
      <c r="B4" s="22"/>
      <c r="D4" s="132" t="s">
        <v>91</v>
      </c>
      <c r="L4" s="22"/>
      <c r="M4" s="133" t="s">
        <v>10</v>
      </c>
      <c r="AT4" s="19" t="s">
        <v>4</v>
      </c>
    </row>
    <row r="5" s="1" customFormat="1" ht="6.96" customHeight="1">
      <c r="B5" s="22"/>
      <c r="L5" s="22"/>
    </row>
    <row r="6" s="1" customFormat="1" ht="12" customHeight="1">
      <c r="B6" s="22"/>
      <c r="D6" s="134" t="s">
        <v>16</v>
      </c>
      <c r="L6" s="22"/>
    </row>
    <row r="7" s="1" customFormat="1" ht="16.5" customHeight="1">
      <c r="B7" s="22"/>
      <c r="E7" s="135" t="str">
        <f>'Rekapitulace stavby'!K6</f>
        <v>Štětí - Odstavné plochy v ul. Jiráskova</v>
      </c>
      <c r="F7" s="134"/>
      <c r="G7" s="134"/>
      <c r="H7" s="134"/>
      <c r="L7" s="22"/>
    </row>
    <row r="8" s="2" customFormat="1" ht="12" customHeight="1">
      <c r="A8" s="40"/>
      <c r="B8" s="46"/>
      <c r="C8" s="40"/>
      <c r="D8" s="134" t="s">
        <v>92</v>
      </c>
      <c r="E8" s="40"/>
      <c r="F8" s="40"/>
      <c r="G8" s="40"/>
      <c r="H8" s="40"/>
      <c r="I8" s="40"/>
      <c r="J8" s="40"/>
      <c r="K8" s="40"/>
      <c r="L8" s="136"/>
      <c r="S8" s="40"/>
      <c r="T8" s="40"/>
      <c r="U8" s="40"/>
      <c r="V8" s="40"/>
      <c r="W8" s="40"/>
      <c r="X8" s="40"/>
      <c r="Y8" s="40"/>
      <c r="Z8" s="40"/>
      <c r="AA8" s="40"/>
      <c r="AB8" s="40"/>
      <c r="AC8" s="40"/>
      <c r="AD8" s="40"/>
      <c r="AE8" s="40"/>
    </row>
    <row r="9" s="2" customFormat="1" ht="16.5" customHeight="1">
      <c r="A9" s="40"/>
      <c r="B9" s="46"/>
      <c r="C9" s="40"/>
      <c r="D9" s="40"/>
      <c r="E9" s="137" t="s">
        <v>874</v>
      </c>
      <c r="F9" s="40"/>
      <c r="G9" s="40"/>
      <c r="H9" s="40"/>
      <c r="I9" s="40"/>
      <c r="J9" s="40"/>
      <c r="K9" s="40"/>
      <c r="L9" s="136"/>
      <c r="S9" s="40"/>
      <c r="T9" s="40"/>
      <c r="U9" s="40"/>
      <c r="V9" s="40"/>
      <c r="W9" s="40"/>
      <c r="X9" s="40"/>
      <c r="Y9" s="40"/>
      <c r="Z9" s="40"/>
      <c r="AA9" s="40"/>
      <c r="AB9" s="40"/>
      <c r="AC9" s="40"/>
      <c r="AD9" s="40"/>
      <c r="AE9" s="40"/>
    </row>
    <row r="10" s="2" customFormat="1">
      <c r="A10" s="40"/>
      <c r="B10" s="46"/>
      <c r="C10" s="40"/>
      <c r="D10" s="40"/>
      <c r="E10" s="40"/>
      <c r="F10" s="40"/>
      <c r="G10" s="40"/>
      <c r="H10" s="40"/>
      <c r="I10" s="40"/>
      <c r="J10" s="40"/>
      <c r="K10" s="40"/>
      <c r="L10" s="136"/>
      <c r="S10" s="40"/>
      <c r="T10" s="40"/>
      <c r="U10" s="40"/>
      <c r="V10" s="40"/>
      <c r="W10" s="40"/>
      <c r="X10" s="40"/>
      <c r="Y10" s="40"/>
      <c r="Z10" s="40"/>
      <c r="AA10" s="40"/>
      <c r="AB10" s="40"/>
      <c r="AC10" s="40"/>
      <c r="AD10" s="40"/>
      <c r="AE10" s="40"/>
    </row>
    <row r="11" s="2" customFormat="1" ht="12" customHeight="1">
      <c r="A11" s="40"/>
      <c r="B11" s="46"/>
      <c r="C11" s="40"/>
      <c r="D11" s="134" t="s">
        <v>18</v>
      </c>
      <c r="E11" s="40"/>
      <c r="F11" s="138" t="s">
        <v>28</v>
      </c>
      <c r="G11" s="40"/>
      <c r="H11" s="40"/>
      <c r="I11" s="134" t="s">
        <v>20</v>
      </c>
      <c r="J11" s="138" t="s">
        <v>28</v>
      </c>
      <c r="K11" s="40"/>
      <c r="L11" s="136"/>
      <c r="S11" s="40"/>
      <c r="T11" s="40"/>
      <c r="U11" s="40"/>
      <c r="V11" s="40"/>
      <c r="W11" s="40"/>
      <c r="X11" s="40"/>
      <c r="Y11" s="40"/>
      <c r="Z11" s="40"/>
      <c r="AA11" s="40"/>
      <c r="AB11" s="40"/>
      <c r="AC11" s="40"/>
      <c r="AD11" s="40"/>
      <c r="AE11" s="40"/>
    </row>
    <row r="12" s="2" customFormat="1" ht="12" customHeight="1">
      <c r="A12" s="40"/>
      <c r="B12" s="46"/>
      <c r="C12" s="40"/>
      <c r="D12" s="134" t="s">
        <v>22</v>
      </c>
      <c r="E12" s="40"/>
      <c r="F12" s="138" t="s">
        <v>23</v>
      </c>
      <c r="G12" s="40"/>
      <c r="H12" s="40"/>
      <c r="I12" s="134" t="s">
        <v>24</v>
      </c>
      <c r="J12" s="139" t="str">
        <f>'Rekapitulace stavby'!AN8</f>
        <v>21. 3. 2025</v>
      </c>
      <c r="K12" s="40"/>
      <c r="L12" s="136"/>
      <c r="S12" s="40"/>
      <c r="T12" s="40"/>
      <c r="U12" s="40"/>
      <c r="V12" s="40"/>
      <c r="W12" s="40"/>
      <c r="X12" s="40"/>
      <c r="Y12" s="40"/>
      <c r="Z12" s="40"/>
      <c r="AA12" s="40"/>
      <c r="AB12" s="40"/>
      <c r="AC12" s="40"/>
      <c r="AD12" s="40"/>
      <c r="AE12" s="40"/>
    </row>
    <row r="13" s="2" customFormat="1" ht="10.8" customHeight="1">
      <c r="A13" s="40"/>
      <c r="B13" s="46"/>
      <c r="C13" s="40"/>
      <c r="D13" s="40"/>
      <c r="E13" s="40"/>
      <c r="F13" s="40"/>
      <c r="G13" s="40"/>
      <c r="H13" s="40"/>
      <c r="I13" s="40"/>
      <c r="J13" s="40"/>
      <c r="K13" s="40"/>
      <c r="L13" s="136"/>
      <c r="S13" s="40"/>
      <c r="T13" s="40"/>
      <c r="U13" s="40"/>
      <c r="V13" s="40"/>
      <c r="W13" s="40"/>
      <c r="X13" s="40"/>
      <c r="Y13" s="40"/>
      <c r="Z13" s="40"/>
      <c r="AA13" s="40"/>
      <c r="AB13" s="40"/>
      <c r="AC13" s="40"/>
      <c r="AD13" s="40"/>
      <c r="AE13" s="40"/>
    </row>
    <row r="14" s="2" customFormat="1" ht="12" customHeight="1">
      <c r="A14" s="40"/>
      <c r="B14" s="46"/>
      <c r="C14" s="40"/>
      <c r="D14" s="134" t="s">
        <v>26</v>
      </c>
      <c r="E14" s="40"/>
      <c r="F14" s="40"/>
      <c r="G14" s="40"/>
      <c r="H14" s="40"/>
      <c r="I14" s="134" t="s">
        <v>27</v>
      </c>
      <c r="J14" s="138" t="str">
        <f>IF('Rekapitulace stavby'!AN10="","",'Rekapitulace stavby'!AN10)</f>
        <v/>
      </c>
      <c r="K14" s="40"/>
      <c r="L14" s="136"/>
      <c r="S14" s="40"/>
      <c r="T14" s="40"/>
      <c r="U14" s="40"/>
      <c r="V14" s="40"/>
      <c r="W14" s="40"/>
      <c r="X14" s="40"/>
      <c r="Y14" s="40"/>
      <c r="Z14" s="40"/>
      <c r="AA14" s="40"/>
      <c r="AB14" s="40"/>
      <c r="AC14" s="40"/>
      <c r="AD14" s="40"/>
      <c r="AE14" s="40"/>
    </row>
    <row r="15" s="2" customFormat="1" ht="18" customHeight="1">
      <c r="A15" s="40"/>
      <c r="B15" s="46"/>
      <c r="C15" s="40"/>
      <c r="D15" s="40"/>
      <c r="E15" s="138" t="str">
        <f>IF('Rekapitulace stavby'!E11="","",'Rekapitulace stavby'!E11)</f>
        <v xml:space="preserve"> </v>
      </c>
      <c r="F15" s="40"/>
      <c r="G15" s="40"/>
      <c r="H15" s="40"/>
      <c r="I15" s="134" t="s">
        <v>30</v>
      </c>
      <c r="J15" s="138" t="str">
        <f>IF('Rekapitulace stavby'!AN11="","",'Rekapitulace stavby'!AN11)</f>
        <v/>
      </c>
      <c r="K15" s="40"/>
      <c r="L15" s="136"/>
      <c r="S15" s="40"/>
      <c r="T15" s="40"/>
      <c r="U15" s="40"/>
      <c r="V15" s="40"/>
      <c r="W15" s="40"/>
      <c r="X15" s="40"/>
      <c r="Y15" s="40"/>
      <c r="Z15" s="40"/>
      <c r="AA15" s="40"/>
      <c r="AB15" s="40"/>
      <c r="AC15" s="40"/>
      <c r="AD15" s="40"/>
      <c r="AE15" s="40"/>
    </row>
    <row r="16" s="2" customFormat="1" ht="6.96" customHeight="1">
      <c r="A16" s="40"/>
      <c r="B16" s="46"/>
      <c r="C16" s="40"/>
      <c r="D16" s="40"/>
      <c r="E16" s="40"/>
      <c r="F16" s="40"/>
      <c r="G16" s="40"/>
      <c r="H16" s="40"/>
      <c r="I16" s="40"/>
      <c r="J16" s="40"/>
      <c r="K16" s="40"/>
      <c r="L16" s="136"/>
      <c r="S16" s="40"/>
      <c r="T16" s="40"/>
      <c r="U16" s="40"/>
      <c r="V16" s="40"/>
      <c r="W16" s="40"/>
      <c r="X16" s="40"/>
      <c r="Y16" s="40"/>
      <c r="Z16" s="40"/>
      <c r="AA16" s="40"/>
      <c r="AB16" s="40"/>
      <c r="AC16" s="40"/>
      <c r="AD16" s="40"/>
      <c r="AE16" s="40"/>
    </row>
    <row r="17" s="2" customFormat="1" ht="12" customHeight="1">
      <c r="A17" s="40"/>
      <c r="B17" s="46"/>
      <c r="C17" s="40"/>
      <c r="D17" s="134" t="s">
        <v>31</v>
      </c>
      <c r="E17" s="40"/>
      <c r="F17" s="40"/>
      <c r="G17" s="40"/>
      <c r="H17" s="40"/>
      <c r="I17" s="134" t="s">
        <v>27</v>
      </c>
      <c r="J17" s="35" t="str">
        <f>'Rekapitulace stavby'!AN13</f>
        <v>Vyplň údaj</v>
      </c>
      <c r="K17" s="40"/>
      <c r="L17" s="136"/>
      <c r="S17" s="40"/>
      <c r="T17" s="40"/>
      <c r="U17" s="40"/>
      <c r="V17" s="40"/>
      <c r="W17" s="40"/>
      <c r="X17" s="40"/>
      <c r="Y17" s="40"/>
      <c r="Z17" s="40"/>
      <c r="AA17" s="40"/>
      <c r="AB17" s="40"/>
      <c r="AC17" s="40"/>
      <c r="AD17" s="40"/>
      <c r="AE17" s="40"/>
    </row>
    <row r="18" s="2" customFormat="1" ht="18" customHeight="1">
      <c r="A18" s="40"/>
      <c r="B18" s="46"/>
      <c r="C18" s="40"/>
      <c r="D18" s="40"/>
      <c r="E18" s="35" t="str">
        <f>'Rekapitulace stavby'!E14</f>
        <v>Vyplň údaj</v>
      </c>
      <c r="F18" s="138"/>
      <c r="G18" s="138"/>
      <c r="H18" s="138"/>
      <c r="I18" s="134" t="s">
        <v>30</v>
      </c>
      <c r="J18" s="35" t="str">
        <f>'Rekapitulace stavby'!AN14</f>
        <v>Vyplň údaj</v>
      </c>
      <c r="K18" s="40"/>
      <c r="L18" s="136"/>
      <c r="S18" s="40"/>
      <c r="T18" s="40"/>
      <c r="U18" s="40"/>
      <c r="V18" s="40"/>
      <c r="W18" s="40"/>
      <c r="X18" s="40"/>
      <c r="Y18" s="40"/>
      <c r="Z18" s="40"/>
      <c r="AA18" s="40"/>
      <c r="AB18" s="40"/>
      <c r="AC18" s="40"/>
      <c r="AD18" s="40"/>
      <c r="AE18" s="40"/>
    </row>
    <row r="19" s="2" customFormat="1" ht="6.96" customHeight="1">
      <c r="A19" s="40"/>
      <c r="B19" s="46"/>
      <c r="C19" s="40"/>
      <c r="D19" s="40"/>
      <c r="E19" s="40"/>
      <c r="F19" s="40"/>
      <c r="G19" s="40"/>
      <c r="H19" s="40"/>
      <c r="I19" s="40"/>
      <c r="J19" s="40"/>
      <c r="K19" s="40"/>
      <c r="L19" s="136"/>
      <c r="S19" s="40"/>
      <c r="T19" s="40"/>
      <c r="U19" s="40"/>
      <c r="V19" s="40"/>
      <c r="W19" s="40"/>
      <c r="X19" s="40"/>
      <c r="Y19" s="40"/>
      <c r="Z19" s="40"/>
      <c r="AA19" s="40"/>
      <c r="AB19" s="40"/>
      <c r="AC19" s="40"/>
      <c r="AD19" s="40"/>
      <c r="AE19" s="40"/>
    </row>
    <row r="20" s="2" customFormat="1" ht="12" customHeight="1">
      <c r="A20" s="40"/>
      <c r="B20" s="46"/>
      <c r="C20" s="40"/>
      <c r="D20" s="134" t="s">
        <v>33</v>
      </c>
      <c r="E20" s="40"/>
      <c r="F20" s="40"/>
      <c r="G20" s="40"/>
      <c r="H20" s="40"/>
      <c r="I20" s="134" t="s">
        <v>27</v>
      </c>
      <c r="J20" s="138" t="str">
        <f>IF('Rekapitulace stavby'!AN16="","",'Rekapitulace stavby'!AN16)</f>
        <v/>
      </c>
      <c r="K20" s="40"/>
      <c r="L20" s="136"/>
      <c r="S20" s="40"/>
      <c r="T20" s="40"/>
      <c r="U20" s="40"/>
      <c r="V20" s="40"/>
      <c r="W20" s="40"/>
      <c r="X20" s="40"/>
      <c r="Y20" s="40"/>
      <c r="Z20" s="40"/>
      <c r="AA20" s="40"/>
      <c r="AB20" s="40"/>
      <c r="AC20" s="40"/>
      <c r="AD20" s="40"/>
      <c r="AE20" s="40"/>
    </row>
    <row r="21" s="2" customFormat="1" ht="18" customHeight="1">
      <c r="A21" s="40"/>
      <c r="B21" s="46"/>
      <c r="C21" s="40"/>
      <c r="D21" s="40"/>
      <c r="E21" s="138" t="str">
        <f>IF('Rekapitulace stavby'!E17="","",'Rekapitulace stavby'!E17)</f>
        <v>Projekce dopravní Filip, s.r.o.</v>
      </c>
      <c r="F21" s="40"/>
      <c r="G21" s="40"/>
      <c r="H21" s="40"/>
      <c r="I21" s="134" t="s">
        <v>30</v>
      </c>
      <c r="J21" s="138" t="str">
        <f>IF('Rekapitulace stavby'!AN17="","",'Rekapitulace stavby'!AN17)</f>
        <v/>
      </c>
      <c r="K21" s="40"/>
      <c r="L21" s="136"/>
      <c r="S21" s="40"/>
      <c r="T21" s="40"/>
      <c r="U21" s="40"/>
      <c r="V21" s="40"/>
      <c r="W21" s="40"/>
      <c r="X21" s="40"/>
      <c r="Y21" s="40"/>
      <c r="Z21" s="40"/>
      <c r="AA21" s="40"/>
      <c r="AB21" s="40"/>
      <c r="AC21" s="40"/>
      <c r="AD21" s="40"/>
      <c r="AE21" s="40"/>
    </row>
    <row r="22" s="2" customFormat="1" ht="6.96" customHeight="1">
      <c r="A22" s="40"/>
      <c r="B22" s="46"/>
      <c r="C22" s="40"/>
      <c r="D22" s="40"/>
      <c r="E22" s="40"/>
      <c r="F22" s="40"/>
      <c r="G22" s="40"/>
      <c r="H22" s="40"/>
      <c r="I22" s="40"/>
      <c r="J22" s="40"/>
      <c r="K22" s="40"/>
      <c r="L22" s="136"/>
      <c r="S22" s="40"/>
      <c r="T22" s="40"/>
      <c r="U22" s="40"/>
      <c r="V22" s="40"/>
      <c r="W22" s="40"/>
      <c r="X22" s="40"/>
      <c r="Y22" s="40"/>
      <c r="Z22" s="40"/>
      <c r="AA22" s="40"/>
      <c r="AB22" s="40"/>
      <c r="AC22" s="40"/>
      <c r="AD22" s="40"/>
      <c r="AE22" s="40"/>
    </row>
    <row r="23" s="2" customFormat="1" ht="12" customHeight="1">
      <c r="A23" s="40"/>
      <c r="B23" s="46"/>
      <c r="C23" s="40"/>
      <c r="D23" s="134" t="s">
        <v>36</v>
      </c>
      <c r="E23" s="40"/>
      <c r="F23" s="40"/>
      <c r="G23" s="40"/>
      <c r="H23" s="40"/>
      <c r="I23" s="134" t="s">
        <v>27</v>
      </c>
      <c r="J23" s="138" t="str">
        <f>IF('Rekapitulace stavby'!AN19="","",'Rekapitulace stavby'!AN19)</f>
        <v/>
      </c>
      <c r="K23" s="40"/>
      <c r="L23" s="136"/>
      <c r="S23" s="40"/>
      <c r="T23" s="40"/>
      <c r="U23" s="40"/>
      <c r="V23" s="40"/>
      <c r="W23" s="40"/>
      <c r="X23" s="40"/>
      <c r="Y23" s="40"/>
      <c r="Z23" s="40"/>
      <c r="AA23" s="40"/>
      <c r="AB23" s="40"/>
      <c r="AC23" s="40"/>
      <c r="AD23" s="40"/>
      <c r="AE23" s="40"/>
    </row>
    <row r="24" s="2" customFormat="1" ht="18" customHeight="1">
      <c r="A24" s="40"/>
      <c r="B24" s="46"/>
      <c r="C24" s="40"/>
      <c r="D24" s="40"/>
      <c r="E24" s="138" t="str">
        <f>IF('Rekapitulace stavby'!E20="","",'Rekapitulace stavby'!E20)</f>
        <v xml:space="preserve"> </v>
      </c>
      <c r="F24" s="40"/>
      <c r="G24" s="40"/>
      <c r="H24" s="40"/>
      <c r="I24" s="134" t="s">
        <v>30</v>
      </c>
      <c r="J24" s="138" t="str">
        <f>IF('Rekapitulace stavby'!AN20="","",'Rekapitulace stavby'!AN20)</f>
        <v/>
      </c>
      <c r="K24" s="40"/>
      <c r="L24" s="136"/>
      <c r="S24" s="40"/>
      <c r="T24" s="40"/>
      <c r="U24" s="40"/>
      <c r="V24" s="40"/>
      <c r="W24" s="40"/>
      <c r="X24" s="40"/>
      <c r="Y24" s="40"/>
      <c r="Z24" s="40"/>
      <c r="AA24" s="40"/>
      <c r="AB24" s="40"/>
      <c r="AC24" s="40"/>
      <c r="AD24" s="40"/>
      <c r="AE24" s="40"/>
    </row>
    <row r="25" s="2" customFormat="1" ht="6.96" customHeight="1">
      <c r="A25" s="40"/>
      <c r="B25" s="46"/>
      <c r="C25" s="40"/>
      <c r="D25" s="40"/>
      <c r="E25" s="40"/>
      <c r="F25" s="40"/>
      <c r="G25" s="40"/>
      <c r="H25" s="40"/>
      <c r="I25" s="40"/>
      <c r="J25" s="40"/>
      <c r="K25" s="40"/>
      <c r="L25" s="136"/>
      <c r="S25" s="40"/>
      <c r="T25" s="40"/>
      <c r="U25" s="40"/>
      <c r="V25" s="40"/>
      <c r="W25" s="40"/>
      <c r="X25" s="40"/>
      <c r="Y25" s="40"/>
      <c r="Z25" s="40"/>
      <c r="AA25" s="40"/>
      <c r="AB25" s="40"/>
      <c r="AC25" s="40"/>
      <c r="AD25" s="40"/>
      <c r="AE25" s="40"/>
    </row>
    <row r="26" s="2" customFormat="1" ht="12" customHeight="1">
      <c r="A26" s="40"/>
      <c r="B26" s="46"/>
      <c r="C26" s="40"/>
      <c r="D26" s="134" t="s">
        <v>37</v>
      </c>
      <c r="E26" s="40"/>
      <c r="F26" s="40"/>
      <c r="G26" s="40"/>
      <c r="H26" s="40"/>
      <c r="I26" s="40"/>
      <c r="J26" s="40"/>
      <c r="K26" s="40"/>
      <c r="L26" s="136"/>
      <c r="S26" s="40"/>
      <c r="T26" s="40"/>
      <c r="U26" s="40"/>
      <c r="V26" s="40"/>
      <c r="W26" s="40"/>
      <c r="X26" s="40"/>
      <c r="Y26" s="40"/>
      <c r="Z26" s="40"/>
      <c r="AA26" s="40"/>
      <c r="AB26" s="40"/>
      <c r="AC26" s="40"/>
      <c r="AD26" s="40"/>
      <c r="AE26" s="40"/>
    </row>
    <row r="27" s="8" customFormat="1" ht="16.5" customHeight="1">
      <c r="A27" s="140"/>
      <c r="B27" s="141"/>
      <c r="C27" s="140"/>
      <c r="D27" s="140"/>
      <c r="E27" s="142" t="s">
        <v>28</v>
      </c>
      <c r="F27" s="142"/>
      <c r="G27" s="142"/>
      <c r="H27" s="142"/>
      <c r="I27" s="140"/>
      <c r="J27" s="140"/>
      <c r="K27" s="140"/>
      <c r="L27" s="143"/>
      <c r="S27" s="140"/>
      <c r="T27" s="140"/>
      <c r="U27" s="140"/>
      <c r="V27" s="140"/>
      <c r="W27" s="140"/>
      <c r="X27" s="140"/>
      <c r="Y27" s="140"/>
      <c r="Z27" s="140"/>
      <c r="AA27" s="140"/>
      <c r="AB27" s="140"/>
      <c r="AC27" s="140"/>
      <c r="AD27" s="140"/>
      <c r="AE27" s="140"/>
    </row>
    <row r="28" s="2" customFormat="1" ht="6.96" customHeight="1">
      <c r="A28" s="40"/>
      <c r="B28" s="46"/>
      <c r="C28" s="40"/>
      <c r="D28" s="40"/>
      <c r="E28" s="40"/>
      <c r="F28" s="40"/>
      <c r="G28" s="40"/>
      <c r="H28" s="40"/>
      <c r="I28" s="40"/>
      <c r="J28" s="40"/>
      <c r="K28" s="40"/>
      <c r="L28" s="136"/>
      <c r="S28" s="40"/>
      <c r="T28" s="40"/>
      <c r="U28" s="40"/>
      <c r="V28" s="40"/>
      <c r="W28" s="40"/>
      <c r="X28" s="40"/>
      <c r="Y28" s="40"/>
      <c r="Z28" s="40"/>
      <c r="AA28" s="40"/>
      <c r="AB28" s="40"/>
      <c r="AC28" s="40"/>
      <c r="AD28" s="40"/>
      <c r="AE28" s="40"/>
    </row>
    <row r="29" s="2" customFormat="1" ht="6.96" customHeight="1">
      <c r="A29" s="40"/>
      <c r="B29" s="46"/>
      <c r="C29" s="40"/>
      <c r="D29" s="144"/>
      <c r="E29" s="144"/>
      <c r="F29" s="144"/>
      <c r="G29" s="144"/>
      <c r="H29" s="144"/>
      <c r="I29" s="144"/>
      <c r="J29" s="144"/>
      <c r="K29" s="144"/>
      <c r="L29" s="136"/>
      <c r="S29" s="40"/>
      <c r="T29" s="40"/>
      <c r="U29" s="40"/>
      <c r="V29" s="40"/>
      <c r="W29" s="40"/>
      <c r="X29" s="40"/>
      <c r="Y29" s="40"/>
      <c r="Z29" s="40"/>
      <c r="AA29" s="40"/>
      <c r="AB29" s="40"/>
      <c r="AC29" s="40"/>
      <c r="AD29" s="40"/>
      <c r="AE29" s="40"/>
    </row>
    <row r="30" s="2" customFormat="1" ht="25.44" customHeight="1">
      <c r="A30" s="40"/>
      <c r="B30" s="46"/>
      <c r="C30" s="40"/>
      <c r="D30" s="145" t="s">
        <v>39</v>
      </c>
      <c r="E30" s="40"/>
      <c r="F30" s="40"/>
      <c r="G30" s="40"/>
      <c r="H30" s="40"/>
      <c r="I30" s="40"/>
      <c r="J30" s="146">
        <f>ROUND(J83, 2)</f>
        <v>0</v>
      </c>
      <c r="K30" s="40"/>
      <c r="L30" s="136"/>
      <c r="S30" s="40"/>
      <c r="T30" s="40"/>
      <c r="U30" s="40"/>
      <c r="V30" s="40"/>
      <c r="W30" s="40"/>
      <c r="X30" s="40"/>
      <c r="Y30" s="40"/>
      <c r="Z30" s="40"/>
      <c r="AA30" s="40"/>
      <c r="AB30" s="40"/>
      <c r="AC30" s="40"/>
      <c r="AD30" s="40"/>
      <c r="AE30" s="40"/>
    </row>
    <row r="31" s="2" customFormat="1" ht="6.96" customHeight="1">
      <c r="A31" s="40"/>
      <c r="B31" s="46"/>
      <c r="C31" s="40"/>
      <c r="D31" s="144"/>
      <c r="E31" s="144"/>
      <c r="F31" s="144"/>
      <c r="G31" s="144"/>
      <c r="H31" s="144"/>
      <c r="I31" s="144"/>
      <c r="J31" s="144"/>
      <c r="K31" s="144"/>
      <c r="L31" s="136"/>
      <c r="S31" s="40"/>
      <c r="T31" s="40"/>
      <c r="U31" s="40"/>
      <c r="V31" s="40"/>
      <c r="W31" s="40"/>
      <c r="X31" s="40"/>
      <c r="Y31" s="40"/>
      <c r="Z31" s="40"/>
      <c r="AA31" s="40"/>
      <c r="AB31" s="40"/>
      <c r="AC31" s="40"/>
      <c r="AD31" s="40"/>
      <c r="AE31" s="40"/>
    </row>
    <row r="32" s="2" customFormat="1" ht="14.4" customHeight="1">
      <c r="A32" s="40"/>
      <c r="B32" s="46"/>
      <c r="C32" s="40"/>
      <c r="D32" s="40"/>
      <c r="E32" s="40"/>
      <c r="F32" s="147" t="s">
        <v>41</v>
      </c>
      <c r="G32" s="40"/>
      <c r="H32" s="40"/>
      <c r="I32" s="147" t="s">
        <v>40</v>
      </c>
      <c r="J32" s="147" t="s">
        <v>42</v>
      </c>
      <c r="K32" s="40"/>
      <c r="L32" s="136"/>
      <c r="S32" s="40"/>
      <c r="T32" s="40"/>
      <c r="U32" s="40"/>
      <c r="V32" s="40"/>
      <c r="W32" s="40"/>
      <c r="X32" s="40"/>
      <c r="Y32" s="40"/>
      <c r="Z32" s="40"/>
      <c r="AA32" s="40"/>
      <c r="AB32" s="40"/>
      <c r="AC32" s="40"/>
      <c r="AD32" s="40"/>
      <c r="AE32" s="40"/>
    </row>
    <row r="33" s="2" customFormat="1" ht="14.4" customHeight="1">
      <c r="A33" s="40"/>
      <c r="B33" s="46"/>
      <c r="C33" s="40"/>
      <c r="D33" s="148" t="s">
        <v>43</v>
      </c>
      <c r="E33" s="134" t="s">
        <v>44</v>
      </c>
      <c r="F33" s="149">
        <f>ROUND((SUM(BE83:BE179)),  2)</f>
        <v>0</v>
      </c>
      <c r="G33" s="40"/>
      <c r="H33" s="40"/>
      <c r="I33" s="150">
        <v>0.20999999999999999</v>
      </c>
      <c r="J33" s="149">
        <f>ROUND(((SUM(BE83:BE179))*I33),  2)</f>
        <v>0</v>
      </c>
      <c r="K33" s="40"/>
      <c r="L33" s="136"/>
      <c r="S33" s="40"/>
      <c r="T33" s="40"/>
      <c r="U33" s="40"/>
      <c r="V33" s="40"/>
      <c r="W33" s="40"/>
      <c r="X33" s="40"/>
      <c r="Y33" s="40"/>
      <c r="Z33" s="40"/>
      <c r="AA33" s="40"/>
      <c r="AB33" s="40"/>
      <c r="AC33" s="40"/>
      <c r="AD33" s="40"/>
      <c r="AE33" s="40"/>
    </row>
    <row r="34" s="2" customFormat="1" ht="14.4" customHeight="1">
      <c r="A34" s="40"/>
      <c r="B34" s="46"/>
      <c r="C34" s="40"/>
      <c r="D34" s="40"/>
      <c r="E34" s="134" t="s">
        <v>45</v>
      </c>
      <c r="F34" s="149">
        <f>ROUND((SUM(BF83:BF179)),  2)</f>
        <v>0</v>
      </c>
      <c r="G34" s="40"/>
      <c r="H34" s="40"/>
      <c r="I34" s="150">
        <v>0.12</v>
      </c>
      <c r="J34" s="149">
        <f>ROUND(((SUM(BF83:BF179))*I34),  2)</f>
        <v>0</v>
      </c>
      <c r="K34" s="40"/>
      <c r="L34" s="136"/>
      <c r="S34" s="40"/>
      <c r="T34" s="40"/>
      <c r="U34" s="40"/>
      <c r="V34" s="40"/>
      <c r="W34" s="40"/>
      <c r="X34" s="40"/>
      <c r="Y34" s="40"/>
      <c r="Z34" s="40"/>
      <c r="AA34" s="40"/>
      <c r="AB34" s="40"/>
      <c r="AC34" s="40"/>
      <c r="AD34" s="40"/>
      <c r="AE34" s="40"/>
    </row>
    <row r="35" hidden="1" s="2" customFormat="1" ht="14.4" customHeight="1">
      <c r="A35" s="40"/>
      <c r="B35" s="46"/>
      <c r="C35" s="40"/>
      <c r="D35" s="40"/>
      <c r="E35" s="134" t="s">
        <v>46</v>
      </c>
      <c r="F35" s="149">
        <f>ROUND((SUM(BG83:BG179)),  2)</f>
        <v>0</v>
      </c>
      <c r="G35" s="40"/>
      <c r="H35" s="40"/>
      <c r="I35" s="150">
        <v>0.20999999999999999</v>
      </c>
      <c r="J35" s="149">
        <f>0</f>
        <v>0</v>
      </c>
      <c r="K35" s="40"/>
      <c r="L35" s="136"/>
      <c r="S35" s="40"/>
      <c r="T35" s="40"/>
      <c r="U35" s="40"/>
      <c r="V35" s="40"/>
      <c r="W35" s="40"/>
      <c r="X35" s="40"/>
      <c r="Y35" s="40"/>
      <c r="Z35" s="40"/>
      <c r="AA35" s="40"/>
      <c r="AB35" s="40"/>
      <c r="AC35" s="40"/>
      <c r="AD35" s="40"/>
      <c r="AE35" s="40"/>
    </row>
    <row r="36" hidden="1" s="2" customFormat="1" ht="14.4" customHeight="1">
      <c r="A36" s="40"/>
      <c r="B36" s="46"/>
      <c r="C36" s="40"/>
      <c r="D36" s="40"/>
      <c r="E36" s="134" t="s">
        <v>47</v>
      </c>
      <c r="F36" s="149">
        <f>ROUND((SUM(BH83:BH179)),  2)</f>
        <v>0</v>
      </c>
      <c r="G36" s="40"/>
      <c r="H36" s="40"/>
      <c r="I36" s="150">
        <v>0.12</v>
      </c>
      <c r="J36" s="149">
        <f>0</f>
        <v>0</v>
      </c>
      <c r="K36" s="40"/>
      <c r="L36" s="136"/>
      <c r="S36" s="40"/>
      <c r="T36" s="40"/>
      <c r="U36" s="40"/>
      <c r="V36" s="40"/>
      <c r="W36" s="40"/>
      <c r="X36" s="40"/>
      <c r="Y36" s="40"/>
      <c r="Z36" s="40"/>
      <c r="AA36" s="40"/>
      <c r="AB36" s="40"/>
      <c r="AC36" s="40"/>
      <c r="AD36" s="40"/>
      <c r="AE36" s="40"/>
    </row>
    <row r="37" hidden="1" s="2" customFormat="1" ht="14.4" customHeight="1">
      <c r="A37" s="40"/>
      <c r="B37" s="46"/>
      <c r="C37" s="40"/>
      <c r="D37" s="40"/>
      <c r="E37" s="134" t="s">
        <v>48</v>
      </c>
      <c r="F37" s="149">
        <f>ROUND((SUM(BI83:BI179)),  2)</f>
        <v>0</v>
      </c>
      <c r="G37" s="40"/>
      <c r="H37" s="40"/>
      <c r="I37" s="150">
        <v>0</v>
      </c>
      <c r="J37" s="149">
        <f>0</f>
        <v>0</v>
      </c>
      <c r="K37" s="40"/>
      <c r="L37" s="136"/>
      <c r="S37" s="40"/>
      <c r="T37" s="40"/>
      <c r="U37" s="40"/>
      <c r="V37" s="40"/>
      <c r="W37" s="40"/>
      <c r="X37" s="40"/>
      <c r="Y37" s="40"/>
      <c r="Z37" s="40"/>
      <c r="AA37" s="40"/>
      <c r="AB37" s="40"/>
      <c r="AC37" s="40"/>
      <c r="AD37" s="40"/>
      <c r="AE37" s="40"/>
    </row>
    <row r="38" s="2" customFormat="1" ht="6.96" customHeight="1">
      <c r="A38" s="40"/>
      <c r="B38" s="46"/>
      <c r="C38" s="40"/>
      <c r="D38" s="40"/>
      <c r="E38" s="40"/>
      <c r="F38" s="40"/>
      <c r="G38" s="40"/>
      <c r="H38" s="40"/>
      <c r="I38" s="40"/>
      <c r="J38" s="40"/>
      <c r="K38" s="40"/>
      <c r="L38" s="136"/>
      <c r="S38" s="40"/>
      <c r="T38" s="40"/>
      <c r="U38" s="40"/>
      <c r="V38" s="40"/>
      <c r="W38" s="40"/>
      <c r="X38" s="40"/>
      <c r="Y38" s="40"/>
      <c r="Z38" s="40"/>
      <c r="AA38" s="40"/>
      <c r="AB38" s="40"/>
      <c r="AC38" s="40"/>
      <c r="AD38" s="40"/>
      <c r="AE38" s="40"/>
    </row>
    <row r="39" s="2" customFormat="1" ht="25.44" customHeight="1">
      <c r="A39" s="40"/>
      <c r="B39" s="46"/>
      <c r="C39" s="151"/>
      <c r="D39" s="152" t="s">
        <v>49</v>
      </c>
      <c r="E39" s="153"/>
      <c r="F39" s="153"/>
      <c r="G39" s="154" t="s">
        <v>50</v>
      </c>
      <c r="H39" s="155" t="s">
        <v>51</v>
      </c>
      <c r="I39" s="153"/>
      <c r="J39" s="156">
        <f>SUM(J30:J37)</f>
        <v>0</v>
      </c>
      <c r="K39" s="157"/>
      <c r="L39" s="136"/>
      <c r="S39" s="40"/>
      <c r="T39" s="40"/>
      <c r="U39" s="40"/>
      <c r="V39" s="40"/>
      <c r="W39" s="40"/>
      <c r="X39" s="40"/>
      <c r="Y39" s="40"/>
      <c r="Z39" s="40"/>
      <c r="AA39" s="40"/>
      <c r="AB39" s="40"/>
      <c r="AC39" s="40"/>
      <c r="AD39" s="40"/>
      <c r="AE39" s="40"/>
    </row>
    <row r="40" s="2" customFormat="1" ht="14.4" customHeight="1">
      <c r="A40" s="40"/>
      <c r="B40" s="158"/>
      <c r="C40" s="159"/>
      <c r="D40" s="159"/>
      <c r="E40" s="159"/>
      <c r="F40" s="159"/>
      <c r="G40" s="159"/>
      <c r="H40" s="159"/>
      <c r="I40" s="159"/>
      <c r="J40" s="159"/>
      <c r="K40" s="159"/>
      <c r="L40" s="136"/>
      <c r="S40" s="40"/>
      <c r="T40" s="40"/>
      <c r="U40" s="40"/>
      <c r="V40" s="40"/>
      <c r="W40" s="40"/>
      <c r="X40" s="40"/>
      <c r="Y40" s="40"/>
      <c r="Z40" s="40"/>
      <c r="AA40" s="40"/>
      <c r="AB40" s="40"/>
      <c r="AC40" s="40"/>
      <c r="AD40" s="40"/>
      <c r="AE40" s="40"/>
    </row>
    <row r="44" s="2" customFormat="1" ht="6.96" customHeight="1">
      <c r="A44" s="40"/>
      <c r="B44" s="160"/>
      <c r="C44" s="161"/>
      <c r="D44" s="161"/>
      <c r="E44" s="161"/>
      <c r="F44" s="161"/>
      <c r="G44" s="161"/>
      <c r="H44" s="161"/>
      <c r="I44" s="161"/>
      <c r="J44" s="161"/>
      <c r="K44" s="161"/>
      <c r="L44" s="136"/>
      <c r="S44" s="40"/>
      <c r="T44" s="40"/>
      <c r="U44" s="40"/>
      <c r="V44" s="40"/>
      <c r="W44" s="40"/>
      <c r="X44" s="40"/>
      <c r="Y44" s="40"/>
      <c r="Z44" s="40"/>
      <c r="AA44" s="40"/>
      <c r="AB44" s="40"/>
      <c r="AC44" s="40"/>
      <c r="AD44" s="40"/>
      <c r="AE44" s="40"/>
    </row>
    <row r="45" s="2" customFormat="1" ht="24.96" customHeight="1">
      <c r="A45" s="40"/>
      <c r="B45" s="41"/>
      <c r="C45" s="25" t="s">
        <v>94</v>
      </c>
      <c r="D45" s="42"/>
      <c r="E45" s="42"/>
      <c r="F45" s="42"/>
      <c r="G45" s="42"/>
      <c r="H45" s="42"/>
      <c r="I45" s="42"/>
      <c r="J45" s="42"/>
      <c r="K45" s="42"/>
      <c r="L45" s="136"/>
      <c r="S45" s="40"/>
      <c r="T45" s="40"/>
      <c r="U45" s="40"/>
      <c r="V45" s="40"/>
      <c r="W45" s="40"/>
      <c r="X45" s="40"/>
      <c r="Y45" s="40"/>
      <c r="Z45" s="40"/>
      <c r="AA45" s="40"/>
      <c r="AB45" s="40"/>
      <c r="AC45" s="40"/>
      <c r="AD45" s="40"/>
      <c r="AE45" s="40"/>
    </row>
    <row r="46" s="2" customFormat="1" ht="6.96" customHeight="1">
      <c r="A46" s="40"/>
      <c r="B46" s="41"/>
      <c r="C46" s="42"/>
      <c r="D46" s="42"/>
      <c r="E46" s="42"/>
      <c r="F46" s="42"/>
      <c r="G46" s="42"/>
      <c r="H46" s="42"/>
      <c r="I46" s="42"/>
      <c r="J46" s="42"/>
      <c r="K46" s="42"/>
      <c r="L46" s="136"/>
      <c r="S46" s="40"/>
      <c r="T46" s="40"/>
      <c r="U46" s="40"/>
      <c r="V46" s="40"/>
      <c r="W46" s="40"/>
      <c r="X46" s="40"/>
      <c r="Y46" s="40"/>
      <c r="Z46" s="40"/>
      <c r="AA46" s="40"/>
      <c r="AB46" s="40"/>
      <c r="AC46" s="40"/>
      <c r="AD46" s="40"/>
      <c r="AE46" s="40"/>
    </row>
    <row r="47" s="2" customFormat="1" ht="12" customHeight="1">
      <c r="A47" s="40"/>
      <c r="B47" s="41"/>
      <c r="C47" s="34" t="s">
        <v>16</v>
      </c>
      <c r="D47" s="42"/>
      <c r="E47" s="42"/>
      <c r="F47" s="42"/>
      <c r="G47" s="42"/>
      <c r="H47" s="42"/>
      <c r="I47" s="42"/>
      <c r="J47" s="42"/>
      <c r="K47" s="42"/>
      <c r="L47" s="136"/>
      <c r="S47" s="40"/>
      <c r="T47" s="40"/>
      <c r="U47" s="40"/>
      <c r="V47" s="40"/>
      <c r="W47" s="40"/>
      <c r="X47" s="40"/>
      <c r="Y47" s="40"/>
      <c r="Z47" s="40"/>
      <c r="AA47" s="40"/>
      <c r="AB47" s="40"/>
      <c r="AC47" s="40"/>
      <c r="AD47" s="40"/>
      <c r="AE47" s="40"/>
    </row>
    <row r="48" s="2" customFormat="1" ht="16.5" customHeight="1">
      <c r="A48" s="40"/>
      <c r="B48" s="41"/>
      <c r="C48" s="42"/>
      <c r="D48" s="42"/>
      <c r="E48" s="162" t="str">
        <f>E7</f>
        <v>Štětí - Odstavné plochy v ul. Jiráskova</v>
      </c>
      <c r="F48" s="34"/>
      <c r="G48" s="34"/>
      <c r="H48" s="34"/>
      <c r="I48" s="42"/>
      <c r="J48" s="42"/>
      <c r="K48" s="42"/>
      <c r="L48" s="136"/>
      <c r="S48" s="40"/>
      <c r="T48" s="40"/>
      <c r="U48" s="40"/>
      <c r="V48" s="40"/>
      <c r="W48" s="40"/>
      <c r="X48" s="40"/>
      <c r="Y48" s="40"/>
      <c r="Z48" s="40"/>
      <c r="AA48" s="40"/>
      <c r="AB48" s="40"/>
      <c r="AC48" s="40"/>
      <c r="AD48" s="40"/>
      <c r="AE48" s="40"/>
    </row>
    <row r="49" s="2" customFormat="1" ht="12" customHeight="1">
      <c r="A49" s="40"/>
      <c r="B49" s="41"/>
      <c r="C49" s="34" t="s">
        <v>92</v>
      </c>
      <c r="D49" s="42"/>
      <c r="E49" s="42"/>
      <c r="F49" s="42"/>
      <c r="G49" s="42"/>
      <c r="H49" s="42"/>
      <c r="I49" s="42"/>
      <c r="J49" s="42"/>
      <c r="K49" s="42"/>
      <c r="L49" s="136"/>
      <c r="S49" s="40"/>
      <c r="T49" s="40"/>
      <c r="U49" s="40"/>
      <c r="V49" s="40"/>
      <c r="W49" s="40"/>
      <c r="X49" s="40"/>
      <c r="Y49" s="40"/>
      <c r="Z49" s="40"/>
      <c r="AA49" s="40"/>
      <c r="AB49" s="40"/>
      <c r="AC49" s="40"/>
      <c r="AD49" s="40"/>
      <c r="AE49" s="40"/>
    </row>
    <row r="50" s="2" customFormat="1" ht="16.5" customHeight="1">
      <c r="A50" s="40"/>
      <c r="B50" s="41"/>
      <c r="C50" s="42"/>
      <c r="D50" s="42"/>
      <c r="E50" s="71" t="str">
        <f>E9</f>
        <v>SO 401 - Veřejné osvětlení</v>
      </c>
      <c r="F50" s="42"/>
      <c r="G50" s="42"/>
      <c r="H50" s="42"/>
      <c r="I50" s="42"/>
      <c r="J50" s="42"/>
      <c r="K50" s="42"/>
      <c r="L50" s="136"/>
      <c r="S50" s="40"/>
      <c r="T50" s="40"/>
      <c r="U50" s="40"/>
      <c r="V50" s="40"/>
      <c r="W50" s="40"/>
      <c r="X50" s="40"/>
      <c r="Y50" s="40"/>
      <c r="Z50" s="40"/>
      <c r="AA50" s="40"/>
      <c r="AB50" s="40"/>
      <c r="AC50" s="40"/>
      <c r="AD50" s="40"/>
      <c r="AE50" s="40"/>
    </row>
    <row r="51" s="2" customFormat="1" ht="6.96" customHeight="1">
      <c r="A51" s="40"/>
      <c r="B51" s="41"/>
      <c r="C51" s="42"/>
      <c r="D51" s="42"/>
      <c r="E51" s="42"/>
      <c r="F51" s="42"/>
      <c r="G51" s="42"/>
      <c r="H51" s="42"/>
      <c r="I51" s="42"/>
      <c r="J51" s="42"/>
      <c r="K51" s="42"/>
      <c r="L51" s="136"/>
      <c r="S51" s="40"/>
      <c r="T51" s="40"/>
      <c r="U51" s="40"/>
      <c r="V51" s="40"/>
      <c r="W51" s="40"/>
      <c r="X51" s="40"/>
      <c r="Y51" s="40"/>
      <c r="Z51" s="40"/>
      <c r="AA51" s="40"/>
      <c r="AB51" s="40"/>
      <c r="AC51" s="40"/>
      <c r="AD51" s="40"/>
      <c r="AE51" s="40"/>
    </row>
    <row r="52" s="2" customFormat="1" ht="12" customHeight="1">
      <c r="A52" s="40"/>
      <c r="B52" s="41"/>
      <c r="C52" s="34" t="s">
        <v>22</v>
      </c>
      <c r="D52" s="42"/>
      <c r="E52" s="42"/>
      <c r="F52" s="29" t="str">
        <f>F12</f>
        <v>Štětí</v>
      </c>
      <c r="G52" s="42"/>
      <c r="H52" s="42"/>
      <c r="I52" s="34" t="s">
        <v>24</v>
      </c>
      <c r="J52" s="74" t="str">
        <f>IF(J12="","",J12)</f>
        <v>21. 3. 2025</v>
      </c>
      <c r="K52" s="42"/>
      <c r="L52" s="136"/>
      <c r="S52" s="40"/>
      <c r="T52" s="40"/>
      <c r="U52" s="40"/>
      <c r="V52" s="40"/>
      <c r="W52" s="40"/>
      <c r="X52" s="40"/>
      <c r="Y52" s="40"/>
      <c r="Z52" s="40"/>
      <c r="AA52" s="40"/>
      <c r="AB52" s="40"/>
      <c r="AC52" s="40"/>
      <c r="AD52" s="40"/>
      <c r="AE52" s="40"/>
    </row>
    <row r="53" s="2" customFormat="1" ht="6.96" customHeight="1">
      <c r="A53" s="40"/>
      <c r="B53" s="41"/>
      <c r="C53" s="42"/>
      <c r="D53" s="42"/>
      <c r="E53" s="42"/>
      <c r="F53" s="42"/>
      <c r="G53" s="42"/>
      <c r="H53" s="42"/>
      <c r="I53" s="42"/>
      <c r="J53" s="42"/>
      <c r="K53" s="42"/>
      <c r="L53" s="136"/>
      <c r="S53" s="40"/>
      <c r="T53" s="40"/>
      <c r="U53" s="40"/>
      <c r="V53" s="40"/>
      <c r="W53" s="40"/>
      <c r="X53" s="40"/>
      <c r="Y53" s="40"/>
      <c r="Z53" s="40"/>
      <c r="AA53" s="40"/>
      <c r="AB53" s="40"/>
      <c r="AC53" s="40"/>
      <c r="AD53" s="40"/>
      <c r="AE53" s="40"/>
    </row>
    <row r="54" s="2" customFormat="1" ht="25.65" customHeight="1">
      <c r="A54" s="40"/>
      <c r="B54" s="41"/>
      <c r="C54" s="34" t="s">
        <v>26</v>
      </c>
      <c r="D54" s="42"/>
      <c r="E54" s="42"/>
      <c r="F54" s="29" t="str">
        <f>E15</f>
        <v xml:space="preserve"> </v>
      </c>
      <c r="G54" s="42"/>
      <c r="H54" s="42"/>
      <c r="I54" s="34" t="s">
        <v>33</v>
      </c>
      <c r="J54" s="38" t="str">
        <f>E21</f>
        <v>Projekce dopravní Filip, s.r.o.</v>
      </c>
      <c r="K54" s="42"/>
      <c r="L54" s="136"/>
      <c r="S54" s="40"/>
      <c r="T54" s="40"/>
      <c r="U54" s="40"/>
      <c r="V54" s="40"/>
      <c r="W54" s="40"/>
      <c r="X54" s="40"/>
      <c r="Y54" s="40"/>
      <c r="Z54" s="40"/>
      <c r="AA54" s="40"/>
      <c r="AB54" s="40"/>
      <c r="AC54" s="40"/>
      <c r="AD54" s="40"/>
      <c r="AE54" s="40"/>
    </row>
    <row r="55" s="2" customFormat="1" ht="15.15" customHeight="1">
      <c r="A55" s="40"/>
      <c r="B55" s="41"/>
      <c r="C55" s="34" t="s">
        <v>31</v>
      </c>
      <c r="D55" s="42"/>
      <c r="E55" s="42"/>
      <c r="F55" s="29" t="str">
        <f>IF(E18="","",E18)</f>
        <v>Vyplň údaj</v>
      </c>
      <c r="G55" s="42"/>
      <c r="H55" s="42"/>
      <c r="I55" s="34" t="s">
        <v>36</v>
      </c>
      <c r="J55" s="38" t="str">
        <f>E24</f>
        <v xml:space="preserve"> </v>
      </c>
      <c r="K55" s="42"/>
      <c r="L55" s="136"/>
      <c r="S55" s="40"/>
      <c r="T55" s="40"/>
      <c r="U55" s="40"/>
      <c r="V55" s="40"/>
      <c r="W55" s="40"/>
      <c r="X55" s="40"/>
      <c r="Y55" s="40"/>
      <c r="Z55" s="40"/>
      <c r="AA55" s="40"/>
      <c r="AB55" s="40"/>
      <c r="AC55" s="40"/>
      <c r="AD55" s="40"/>
      <c r="AE55" s="40"/>
    </row>
    <row r="56" s="2" customFormat="1" ht="10.32" customHeight="1">
      <c r="A56" s="40"/>
      <c r="B56" s="41"/>
      <c r="C56" s="42"/>
      <c r="D56" s="42"/>
      <c r="E56" s="42"/>
      <c r="F56" s="42"/>
      <c r="G56" s="42"/>
      <c r="H56" s="42"/>
      <c r="I56" s="42"/>
      <c r="J56" s="42"/>
      <c r="K56" s="42"/>
      <c r="L56" s="136"/>
      <c r="S56" s="40"/>
      <c r="T56" s="40"/>
      <c r="U56" s="40"/>
      <c r="V56" s="40"/>
      <c r="W56" s="40"/>
      <c r="X56" s="40"/>
      <c r="Y56" s="40"/>
      <c r="Z56" s="40"/>
      <c r="AA56" s="40"/>
      <c r="AB56" s="40"/>
      <c r="AC56" s="40"/>
      <c r="AD56" s="40"/>
      <c r="AE56" s="40"/>
    </row>
    <row r="57" s="2" customFormat="1" ht="29.28" customHeight="1">
      <c r="A57" s="40"/>
      <c r="B57" s="41"/>
      <c r="C57" s="163" t="s">
        <v>95</v>
      </c>
      <c r="D57" s="164"/>
      <c r="E57" s="164"/>
      <c r="F57" s="164"/>
      <c r="G57" s="164"/>
      <c r="H57" s="164"/>
      <c r="I57" s="164"/>
      <c r="J57" s="165" t="s">
        <v>96</v>
      </c>
      <c r="K57" s="164"/>
      <c r="L57" s="136"/>
      <c r="S57" s="40"/>
      <c r="T57" s="40"/>
      <c r="U57" s="40"/>
      <c r="V57" s="40"/>
      <c r="W57" s="40"/>
      <c r="X57" s="40"/>
      <c r="Y57" s="40"/>
      <c r="Z57" s="40"/>
      <c r="AA57" s="40"/>
      <c r="AB57" s="40"/>
      <c r="AC57" s="40"/>
      <c r="AD57" s="40"/>
      <c r="AE57" s="40"/>
    </row>
    <row r="58" s="2" customFormat="1" ht="10.32" customHeight="1">
      <c r="A58" s="40"/>
      <c r="B58" s="41"/>
      <c r="C58" s="42"/>
      <c r="D58" s="42"/>
      <c r="E58" s="42"/>
      <c r="F58" s="42"/>
      <c r="G58" s="42"/>
      <c r="H58" s="42"/>
      <c r="I58" s="42"/>
      <c r="J58" s="42"/>
      <c r="K58" s="42"/>
      <c r="L58" s="136"/>
      <c r="S58" s="40"/>
      <c r="T58" s="40"/>
      <c r="U58" s="40"/>
      <c r="V58" s="40"/>
      <c r="W58" s="40"/>
      <c r="X58" s="40"/>
      <c r="Y58" s="40"/>
      <c r="Z58" s="40"/>
      <c r="AA58" s="40"/>
      <c r="AB58" s="40"/>
      <c r="AC58" s="40"/>
      <c r="AD58" s="40"/>
      <c r="AE58" s="40"/>
    </row>
    <row r="59" s="2" customFormat="1" ht="22.8" customHeight="1">
      <c r="A59" s="40"/>
      <c r="B59" s="41"/>
      <c r="C59" s="166" t="s">
        <v>71</v>
      </c>
      <c r="D59" s="42"/>
      <c r="E59" s="42"/>
      <c r="F59" s="42"/>
      <c r="G59" s="42"/>
      <c r="H59" s="42"/>
      <c r="I59" s="42"/>
      <c r="J59" s="104">
        <f>J83</f>
        <v>0</v>
      </c>
      <c r="K59" s="42"/>
      <c r="L59" s="136"/>
      <c r="S59" s="40"/>
      <c r="T59" s="40"/>
      <c r="U59" s="40"/>
      <c r="V59" s="40"/>
      <c r="W59" s="40"/>
      <c r="X59" s="40"/>
      <c r="Y59" s="40"/>
      <c r="Z59" s="40"/>
      <c r="AA59" s="40"/>
      <c r="AB59" s="40"/>
      <c r="AC59" s="40"/>
      <c r="AD59" s="40"/>
      <c r="AE59" s="40"/>
      <c r="AU59" s="19" t="s">
        <v>97</v>
      </c>
    </row>
    <row r="60" s="9" customFormat="1" ht="24.96" customHeight="1">
      <c r="A60" s="9"/>
      <c r="B60" s="167"/>
      <c r="C60" s="168"/>
      <c r="D60" s="169" t="s">
        <v>875</v>
      </c>
      <c r="E60" s="170"/>
      <c r="F60" s="170"/>
      <c r="G60" s="170"/>
      <c r="H60" s="170"/>
      <c r="I60" s="170"/>
      <c r="J60" s="171">
        <f>J84</f>
        <v>0</v>
      </c>
      <c r="K60" s="168"/>
      <c r="L60" s="172"/>
      <c r="S60" s="9"/>
      <c r="T60" s="9"/>
      <c r="U60" s="9"/>
      <c r="V60" s="9"/>
      <c r="W60" s="9"/>
      <c r="X60" s="9"/>
      <c r="Y60" s="9"/>
      <c r="Z60" s="9"/>
      <c r="AA60" s="9"/>
      <c r="AB60" s="9"/>
      <c r="AC60" s="9"/>
      <c r="AD60" s="9"/>
      <c r="AE60" s="9"/>
    </row>
    <row r="61" s="9" customFormat="1" ht="24.96" customHeight="1">
      <c r="A61" s="9"/>
      <c r="B61" s="167"/>
      <c r="C61" s="168"/>
      <c r="D61" s="169" t="s">
        <v>876</v>
      </c>
      <c r="E61" s="170"/>
      <c r="F61" s="170"/>
      <c r="G61" s="170"/>
      <c r="H61" s="170"/>
      <c r="I61" s="170"/>
      <c r="J61" s="171">
        <f>J127</f>
        <v>0</v>
      </c>
      <c r="K61" s="168"/>
      <c r="L61" s="172"/>
      <c r="S61" s="9"/>
      <c r="T61" s="9"/>
      <c r="U61" s="9"/>
      <c r="V61" s="9"/>
      <c r="W61" s="9"/>
      <c r="X61" s="9"/>
      <c r="Y61" s="9"/>
      <c r="Z61" s="9"/>
      <c r="AA61" s="9"/>
      <c r="AB61" s="9"/>
      <c r="AC61" s="9"/>
      <c r="AD61" s="9"/>
      <c r="AE61" s="9"/>
    </row>
    <row r="62" s="9" customFormat="1" ht="24.96" customHeight="1">
      <c r="A62" s="9"/>
      <c r="B62" s="167"/>
      <c r="C62" s="168"/>
      <c r="D62" s="169" t="s">
        <v>877</v>
      </c>
      <c r="E62" s="170"/>
      <c r="F62" s="170"/>
      <c r="G62" s="170"/>
      <c r="H62" s="170"/>
      <c r="I62" s="170"/>
      <c r="J62" s="171">
        <f>J166</f>
        <v>0</v>
      </c>
      <c r="K62" s="168"/>
      <c r="L62" s="172"/>
      <c r="S62" s="9"/>
      <c r="T62" s="9"/>
      <c r="U62" s="9"/>
      <c r="V62" s="9"/>
      <c r="W62" s="9"/>
      <c r="X62" s="9"/>
      <c r="Y62" s="9"/>
      <c r="Z62" s="9"/>
      <c r="AA62" s="9"/>
      <c r="AB62" s="9"/>
      <c r="AC62" s="9"/>
      <c r="AD62" s="9"/>
      <c r="AE62" s="9"/>
    </row>
    <row r="63" s="9" customFormat="1" ht="24.96" customHeight="1">
      <c r="A63" s="9"/>
      <c r="B63" s="167"/>
      <c r="C63" s="168"/>
      <c r="D63" s="169" t="s">
        <v>878</v>
      </c>
      <c r="E63" s="170"/>
      <c r="F63" s="170"/>
      <c r="G63" s="170"/>
      <c r="H63" s="170"/>
      <c r="I63" s="170"/>
      <c r="J63" s="171">
        <f>J175</f>
        <v>0</v>
      </c>
      <c r="K63" s="168"/>
      <c r="L63" s="172"/>
      <c r="S63" s="9"/>
      <c r="T63" s="9"/>
      <c r="U63" s="9"/>
      <c r="V63" s="9"/>
      <c r="W63" s="9"/>
      <c r="X63" s="9"/>
      <c r="Y63" s="9"/>
      <c r="Z63" s="9"/>
      <c r="AA63" s="9"/>
      <c r="AB63" s="9"/>
      <c r="AC63" s="9"/>
      <c r="AD63" s="9"/>
      <c r="AE63" s="9"/>
    </row>
    <row r="64" s="2" customFormat="1" ht="21.84" customHeight="1">
      <c r="A64" s="40"/>
      <c r="B64" s="41"/>
      <c r="C64" s="42"/>
      <c r="D64" s="42"/>
      <c r="E64" s="42"/>
      <c r="F64" s="42"/>
      <c r="G64" s="42"/>
      <c r="H64" s="42"/>
      <c r="I64" s="42"/>
      <c r="J64" s="42"/>
      <c r="K64" s="42"/>
      <c r="L64" s="136"/>
      <c r="S64" s="40"/>
      <c r="T64" s="40"/>
      <c r="U64" s="40"/>
      <c r="V64" s="40"/>
      <c r="W64" s="40"/>
      <c r="X64" s="40"/>
      <c r="Y64" s="40"/>
      <c r="Z64" s="40"/>
      <c r="AA64" s="40"/>
      <c r="AB64" s="40"/>
      <c r="AC64" s="40"/>
      <c r="AD64" s="40"/>
      <c r="AE64" s="40"/>
    </row>
    <row r="65" s="2" customFormat="1" ht="6.96" customHeight="1">
      <c r="A65" s="40"/>
      <c r="B65" s="61"/>
      <c r="C65" s="62"/>
      <c r="D65" s="62"/>
      <c r="E65" s="62"/>
      <c r="F65" s="62"/>
      <c r="G65" s="62"/>
      <c r="H65" s="62"/>
      <c r="I65" s="62"/>
      <c r="J65" s="62"/>
      <c r="K65" s="62"/>
      <c r="L65" s="136"/>
      <c r="S65" s="40"/>
      <c r="T65" s="40"/>
      <c r="U65" s="40"/>
      <c r="V65" s="40"/>
      <c r="W65" s="40"/>
      <c r="X65" s="40"/>
      <c r="Y65" s="40"/>
      <c r="Z65" s="40"/>
      <c r="AA65" s="40"/>
      <c r="AB65" s="40"/>
      <c r="AC65" s="40"/>
      <c r="AD65" s="40"/>
      <c r="AE65" s="40"/>
    </row>
    <row r="69" s="2" customFormat="1" ht="6.96" customHeight="1">
      <c r="A69" s="40"/>
      <c r="B69" s="63"/>
      <c r="C69" s="64"/>
      <c r="D69" s="64"/>
      <c r="E69" s="64"/>
      <c r="F69" s="64"/>
      <c r="G69" s="64"/>
      <c r="H69" s="64"/>
      <c r="I69" s="64"/>
      <c r="J69" s="64"/>
      <c r="K69" s="64"/>
      <c r="L69" s="136"/>
      <c r="S69" s="40"/>
      <c r="T69" s="40"/>
      <c r="U69" s="40"/>
      <c r="V69" s="40"/>
      <c r="W69" s="40"/>
      <c r="X69" s="40"/>
      <c r="Y69" s="40"/>
      <c r="Z69" s="40"/>
      <c r="AA69" s="40"/>
      <c r="AB69" s="40"/>
      <c r="AC69" s="40"/>
      <c r="AD69" s="40"/>
      <c r="AE69" s="40"/>
    </row>
    <row r="70" s="2" customFormat="1" ht="24.96" customHeight="1">
      <c r="A70" s="40"/>
      <c r="B70" s="41"/>
      <c r="C70" s="25" t="s">
        <v>106</v>
      </c>
      <c r="D70" s="42"/>
      <c r="E70" s="42"/>
      <c r="F70" s="42"/>
      <c r="G70" s="42"/>
      <c r="H70" s="42"/>
      <c r="I70" s="42"/>
      <c r="J70" s="42"/>
      <c r="K70" s="42"/>
      <c r="L70" s="136"/>
      <c r="S70" s="40"/>
      <c r="T70" s="40"/>
      <c r="U70" s="40"/>
      <c r="V70" s="40"/>
      <c r="W70" s="40"/>
      <c r="X70" s="40"/>
      <c r="Y70" s="40"/>
      <c r="Z70" s="40"/>
      <c r="AA70" s="40"/>
      <c r="AB70" s="40"/>
      <c r="AC70" s="40"/>
      <c r="AD70" s="40"/>
      <c r="AE70" s="40"/>
    </row>
    <row r="71" s="2" customFormat="1" ht="6.96" customHeight="1">
      <c r="A71" s="40"/>
      <c r="B71" s="41"/>
      <c r="C71" s="42"/>
      <c r="D71" s="42"/>
      <c r="E71" s="42"/>
      <c r="F71" s="42"/>
      <c r="G71" s="42"/>
      <c r="H71" s="42"/>
      <c r="I71" s="42"/>
      <c r="J71" s="42"/>
      <c r="K71" s="42"/>
      <c r="L71" s="136"/>
      <c r="S71" s="40"/>
      <c r="T71" s="40"/>
      <c r="U71" s="40"/>
      <c r="V71" s="40"/>
      <c r="W71" s="40"/>
      <c r="X71" s="40"/>
      <c r="Y71" s="40"/>
      <c r="Z71" s="40"/>
      <c r="AA71" s="40"/>
      <c r="AB71" s="40"/>
      <c r="AC71" s="40"/>
      <c r="AD71" s="40"/>
      <c r="AE71" s="40"/>
    </row>
    <row r="72" s="2" customFormat="1" ht="12" customHeight="1">
      <c r="A72" s="40"/>
      <c r="B72" s="41"/>
      <c r="C72" s="34" t="s">
        <v>16</v>
      </c>
      <c r="D72" s="42"/>
      <c r="E72" s="42"/>
      <c r="F72" s="42"/>
      <c r="G72" s="42"/>
      <c r="H72" s="42"/>
      <c r="I72" s="42"/>
      <c r="J72" s="42"/>
      <c r="K72" s="42"/>
      <c r="L72" s="136"/>
      <c r="S72" s="40"/>
      <c r="T72" s="40"/>
      <c r="U72" s="40"/>
      <c r="V72" s="40"/>
      <c r="W72" s="40"/>
      <c r="X72" s="40"/>
      <c r="Y72" s="40"/>
      <c r="Z72" s="40"/>
      <c r="AA72" s="40"/>
      <c r="AB72" s="40"/>
      <c r="AC72" s="40"/>
      <c r="AD72" s="40"/>
      <c r="AE72" s="40"/>
    </row>
    <row r="73" s="2" customFormat="1" ht="16.5" customHeight="1">
      <c r="A73" s="40"/>
      <c r="B73" s="41"/>
      <c r="C73" s="42"/>
      <c r="D73" s="42"/>
      <c r="E73" s="162" t="str">
        <f>E7</f>
        <v>Štětí - Odstavné plochy v ul. Jiráskova</v>
      </c>
      <c r="F73" s="34"/>
      <c r="G73" s="34"/>
      <c r="H73" s="34"/>
      <c r="I73" s="42"/>
      <c r="J73" s="42"/>
      <c r="K73" s="42"/>
      <c r="L73" s="136"/>
      <c r="S73" s="40"/>
      <c r="T73" s="40"/>
      <c r="U73" s="40"/>
      <c r="V73" s="40"/>
      <c r="W73" s="40"/>
      <c r="X73" s="40"/>
      <c r="Y73" s="40"/>
      <c r="Z73" s="40"/>
      <c r="AA73" s="40"/>
      <c r="AB73" s="40"/>
      <c r="AC73" s="40"/>
      <c r="AD73" s="40"/>
      <c r="AE73" s="40"/>
    </row>
    <row r="74" s="2" customFormat="1" ht="12" customHeight="1">
      <c r="A74" s="40"/>
      <c r="B74" s="41"/>
      <c r="C74" s="34" t="s">
        <v>92</v>
      </c>
      <c r="D74" s="42"/>
      <c r="E74" s="42"/>
      <c r="F74" s="42"/>
      <c r="G74" s="42"/>
      <c r="H74" s="42"/>
      <c r="I74" s="42"/>
      <c r="J74" s="42"/>
      <c r="K74" s="42"/>
      <c r="L74" s="136"/>
      <c r="S74" s="40"/>
      <c r="T74" s="40"/>
      <c r="U74" s="40"/>
      <c r="V74" s="40"/>
      <c r="W74" s="40"/>
      <c r="X74" s="40"/>
      <c r="Y74" s="40"/>
      <c r="Z74" s="40"/>
      <c r="AA74" s="40"/>
      <c r="AB74" s="40"/>
      <c r="AC74" s="40"/>
      <c r="AD74" s="40"/>
      <c r="AE74" s="40"/>
    </row>
    <row r="75" s="2" customFormat="1" ht="16.5" customHeight="1">
      <c r="A75" s="40"/>
      <c r="B75" s="41"/>
      <c r="C75" s="42"/>
      <c r="D75" s="42"/>
      <c r="E75" s="71" t="str">
        <f>E9</f>
        <v>SO 401 - Veřejné osvětlení</v>
      </c>
      <c r="F75" s="42"/>
      <c r="G75" s="42"/>
      <c r="H75" s="42"/>
      <c r="I75" s="42"/>
      <c r="J75" s="42"/>
      <c r="K75" s="42"/>
      <c r="L75" s="136"/>
      <c r="S75" s="40"/>
      <c r="T75" s="40"/>
      <c r="U75" s="40"/>
      <c r="V75" s="40"/>
      <c r="W75" s="40"/>
      <c r="X75" s="40"/>
      <c r="Y75" s="40"/>
      <c r="Z75" s="40"/>
      <c r="AA75" s="40"/>
      <c r="AB75" s="40"/>
      <c r="AC75" s="40"/>
      <c r="AD75" s="40"/>
      <c r="AE75" s="40"/>
    </row>
    <row r="76" s="2" customFormat="1" ht="6.96" customHeight="1">
      <c r="A76" s="40"/>
      <c r="B76" s="41"/>
      <c r="C76" s="42"/>
      <c r="D76" s="42"/>
      <c r="E76" s="42"/>
      <c r="F76" s="42"/>
      <c r="G76" s="42"/>
      <c r="H76" s="42"/>
      <c r="I76" s="42"/>
      <c r="J76" s="42"/>
      <c r="K76" s="42"/>
      <c r="L76" s="136"/>
      <c r="S76" s="40"/>
      <c r="T76" s="40"/>
      <c r="U76" s="40"/>
      <c r="V76" s="40"/>
      <c r="W76" s="40"/>
      <c r="X76" s="40"/>
      <c r="Y76" s="40"/>
      <c r="Z76" s="40"/>
      <c r="AA76" s="40"/>
      <c r="AB76" s="40"/>
      <c r="AC76" s="40"/>
      <c r="AD76" s="40"/>
      <c r="AE76" s="40"/>
    </row>
    <row r="77" s="2" customFormat="1" ht="12" customHeight="1">
      <c r="A77" s="40"/>
      <c r="B77" s="41"/>
      <c r="C77" s="34" t="s">
        <v>22</v>
      </c>
      <c r="D77" s="42"/>
      <c r="E77" s="42"/>
      <c r="F77" s="29" t="str">
        <f>F12</f>
        <v>Štětí</v>
      </c>
      <c r="G77" s="42"/>
      <c r="H77" s="42"/>
      <c r="I77" s="34" t="s">
        <v>24</v>
      </c>
      <c r="J77" s="74" t="str">
        <f>IF(J12="","",J12)</f>
        <v>21. 3. 2025</v>
      </c>
      <c r="K77" s="42"/>
      <c r="L77" s="136"/>
      <c r="S77" s="40"/>
      <c r="T77" s="40"/>
      <c r="U77" s="40"/>
      <c r="V77" s="40"/>
      <c r="W77" s="40"/>
      <c r="X77" s="40"/>
      <c r="Y77" s="40"/>
      <c r="Z77" s="40"/>
      <c r="AA77" s="40"/>
      <c r="AB77" s="40"/>
      <c r="AC77" s="40"/>
      <c r="AD77" s="40"/>
      <c r="AE77" s="40"/>
    </row>
    <row r="78" s="2" customFormat="1" ht="6.96" customHeight="1">
      <c r="A78" s="40"/>
      <c r="B78" s="41"/>
      <c r="C78" s="42"/>
      <c r="D78" s="42"/>
      <c r="E78" s="42"/>
      <c r="F78" s="42"/>
      <c r="G78" s="42"/>
      <c r="H78" s="42"/>
      <c r="I78" s="42"/>
      <c r="J78" s="42"/>
      <c r="K78" s="42"/>
      <c r="L78" s="136"/>
      <c r="S78" s="40"/>
      <c r="T78" s="40"/>
      <c r="U78" s="40"/>
      <c r="V78" s="40"/>
      <c r="W78" s="40"/>
      <c r="X78" s="40"/>
      <c r="Y78" s="40"/>
      <c r="Z78" s="40"/>
      <c r="AA78" s="40"/>
      <c r="AB78" s="40"/>
      <c r="AC78" s="40"/>
      <c r="AD78" s="40"/>
      <c r="AE78" s="40"/>
    </row>
    <row r="79" s="2" customFormat="1" ht="25.65" customHeight="1">
      <c r="A79" s="40"/>
      <c r="B79" s="41"/>
      <c r="C79" s="34" t="s">
        <v>26</v>
      </c>
      <c r="D79" s="42"/>
      <c r="E79" s="42"/>
      <c r="F79" s="29" t="str">
        <f>E15</f>
        <v xml:space="preserve"> </v>
      </c>
      <c r="G79" s="42"/>
      <c r="H79" s="42"/>
      <c r="I79" s="34" t="s">
        <v>33</v>
      </c>
      <c r="J79" s="38" t="str">
        <f>E21</f>
        <v>Projekce dopravní Filip, s.r.o.</v>
      </c>
      <c r="K79" s="42"/>
      <c r="L79" s="136"/>
      <c r="S79" s="40"/>
      <c r="T79" s="40"/>
      <c r="U79" s="40"/>
      <c r="V79" s="40"/>
      <c r="W79" s="40"/>
      <c r="X79" s="40"/>
      <c r="Y79" s="40"/>
      <c r="Z79" s="40"/>
      <c r="AA79" s="40"/>
      <c r="AB79" s="40"/>
      <c r="AC79" s="40"/>
      <c r="AD79" s="40"/>
      <c r="AE79" s="40"/>
    </row>
    <row r="80" s="2" customFormat="1" ht="15.15" customHeight="1">
      <c r="A80" s="40"/>
      <c r="B80" s="41"/>
      <c r="C80" s="34" t="s">
        <v>31</v>
      </c>
      <c r="D80" s="42"/>
      <c r="E80" s="42"/>
      <c r="F80" s="29" t="str">
        <f>IF(E18="","",E18)</f>
        <v>Vyplň údaj</v>
      </c>
      <c r="G80" s="42"/>
      <c r="H80" s="42"/>
      <c r="I80" s="34" t="s">
        <v>36</v>
      </c>
      <c r="J80" s="38" t="str">
        <f>E24</f>
        <v xml:space="preserve"> </v>
      </c>
      <c r="K80" s="42"/>
      <c r="L80" s="136"/>
      <c r="S80" s="40"/>
      <c r="T80" s="40"/>
      <c r="U80" s="40"/>
      <c r="V80" s="40"/>
      <c r="W80" s="40"/>
      <c r="X80" s="40"/>
      <c r="Y80" s="40"/>
      <c r="Z80" s="40"/>
      <c r="AA80" s="40"/>
      <c r="AB80" s="40"/>
      <c r="AC80" s="40"/>
      <c r="AD80" s="40"/>
      <c r="AE80" s="40"/>
    </row>
    <row r="81" s="2" customFormat="1" ht="10.32" customHeight="1">
      <c r="A81" s="40"/>
      <c r="B81" s="41"/>
      <c r="C81" s="42"/>
      <c r="D81" s="42"/>
      <c r="E81" s="42"/>
      <c r="F81" s="42"/>
      <c r="G81" s="42"/>
      <c r="H81" s="42"/>
      <c r="I81" s="42"/>
      <c r="J81" s="42"/>
      <c r="K81" s="42"/>
      <c r="L81" s="136"/>
      <c r="S81" s="40"/>
      <c r="T81" s="40"/>
      <c r="U81" s="40"/>
      <c r="V81" s="40"/>
      <c r="W81" s="40"/>
      <c r="X81" s="40"/>
      <c r="Y81" s="40"/>
      <c r="Z81" s="40"/>
      <c r="AA81" s="40"/>
      <c r="AB81" s="40"/>
      <c r="AC81" s="40"/>
      <c r="AD81" s="40"/>
      <c r="AE81" s="40"/>
    </row>
    <row r="82" s="11" customFormat="1" ht="29.28" customHeight="1">
      <c r="A82" s="179"/>
      <c r="B82" s="180"/>
      <c r="C82" s="181" t="s">
        <v>107</v>
      </c>
      <c r="D82" s="182" t="s">
        <v>58</v>
      </c>
      <c r="E82" s="182" t="s">
        <v>54</v>
      </c>
      <c r="F82" s="182" t="s">
        <v>55</v>
      </c>
      <c r="G82" s="182" t="s">
        <v>108</v>
      </c>
      <c r="H82" s="182" t="s">
        <v>109</v>
      </c>
      <c r="I82" s="182" t="s">
        <v>110</v>
      </c>
      <c r="J82" s="182" t="s">
        <v>96</v>
      </c>
      <c r="K82" s="183" t="s">
        <v>111</v>
      </c>
      <c r="L82" s="184"/>
      <c r="M82" s="94" t="s">
        <v>28</v>
      </c>
      <c r="N82" s="95" t="s">
        <v>43</v>
      </c>
      <c r="O82" s="95" t="s">
        <v>112</v>
      </c>
      <c r="P82" s="95" t="s">
        <v>113</v>
      </c>
      <c r="Q82" s="95" t="s">
        <v>114</v>
      </c>
      <c r="R82" s="95" t="s">
        <v>115</v>
      </c>
      <c r="S82" s="95" t="s">
        <v>116</v>
      </c>
      <c r="T82" s="96" t="s">
        <v>117</v>
      </c>
      <c r="U82" s="179"/>
      <c r="V82" s="179"/>
      <c r="W82" s="179"/>
      <c r="X82" s="179"/>
      <c r="Y82" s="179"/>
      <c r="Z82" s="179"/>
      <c r="AA82" s="179"/>
      <c r="AB82" s="179"/>
      <c r="AC82" s="179"/>
      <c r="AD82" s="179"/>
      <c r="AE82" s="179"/>
    </row>
    <row r="83" s="2" customFormat="1" ht="22.8" customHeight="1">
      <c r="A83" s="40"/>
      <c r="B83" s="41"/>
      <c r="C83" s="101" t="s">
        <v>118</v>
      </c>
      <c r="D83" s="42"/>
      <c r="E83" s="42"/>
      <c r="F83" s="42"/>
      <c r="G83" s="42"/>
      <c r="H83" s="42"/>
      <c r="I83" s="42"/>
      <c r="J83" s="185">
        <f>BK83</f>
        <v>0</v>
      </c>
      <c r="K83" s="42"/>
      <c r="L83" s="46"/>
      <c r="M83" s="97"/>
      <c r="N83" s="186"/>
      <c r="O83" s="98"/>
      <c r="P83" s="187">
        <f>P84+P127+P166+P175</f>
        <v>0</v>
      </c>
      <c r="Q83" s="98"/>
      <c r="R83" s="187">
        <f>R84+R127+R166+R175</f>
        <v>0</v>
      </c>
      <c r="S83" s="98"/>
      <c r="T83" s="188">
        <f>T84+T127+T166+T175</f>
        <v>0</v>
      </c>
      <c r="U83" s="40"/>
      <c r="V83" s="40"/>
      <c r="W83" s="40"/>
      <c r="X83" s="40"/>
      <c r="Y83" s="40"/>
      <c r="Z83" s="40"/>
      <c r="AA83" s="40"/>
      <c r="AB83" s="40"/>
      <c r="AC83" s="40"/>
      <c r="AD83" s="40"/>
      <c r="AE83" s="40"/>
      <c r="AT83" s="19" t="s">
        <v>72</v>
      </c>
      <c r="AU83" s="19" t="s">
        <v>97</v>
      </c>
      <c r="BK83" s="189">
        <f>BK84+BK127+BK166+BK175</f>
        <v>0</v>
      </c>
    </row>
    <row r="84" s="12" customFormat="1" ht="25.92" customHeight="1">
      <c r="A84" s="12"/>
      <c r="B84" s="190"/>
      <c r="C84" s="191"/>
      <c r="D84" s="192" t="s">
        <v>72</v>
      </c>
      <c r="E84" s="193" t="s">
        <v>879</v>
      </c>
      <c r="F84" s="193" t="s">
        <v>880</v>
      </c>
      <c r="G84" s="191"/>
      <c r="H84" s="191"/>
      <c r="I84" s="194"/>
      <c r="J84" s="195">
        <f>BK84</f>
        <v>0</v>
      </c>
      <c r="K84" s="191"/>
      <c r="L84" s="196"/>
      <c r="M84" s="197"/>
      <c r="N84" s="198"/>
      <c r="O84" s="198"/>
      <c r="P84" s="199">
        <f>SUM(P85:P126)</f>
        <v>0</v>
      </c>
      <c r="Q84" s="198"/>
      <c r="R84" s="199">
        <f>SUM(R85:R126)</f>
        <v>0</v>
      </c>
      <c r="S84" s="198"/>
      <c r="T84" s="200">
        <f>SUM(T85:T126)</f>
        <v>0</v>
      </c>
      <c r="U84" s="12"/>
      <c r="V84" s="12"/>
      <c r="W84" s="12"/>
      <c r="X84" s="12"/>
      <c r="Y84" s="12"/>
      <c r="Z84" s="12"/>
      <c r="AA84" s="12"/>
      <c r="AB84" s="12"/>
      <c r="AC84" s="12"/>
      <c r="AD84" s="12"/>
      <c r="AE84" s="12"/>
      <c r="AR84" s="201" t="s">
        <v>81</v>
      </c>
      <c r="AT84" s="202" t="s">
        <v>72</v>
      </c>
      <c r="AU84" s="202" t="s">
        <v>73</v>
      </c>
      <c r="AY84" s="201" t="s">
        <v>121</v>
      </c>
      <c r="BK84" s="203">
        <f>SUM(BK85:BK126)</f>
        <v>0</v>
      </c>
    </row>
    <row r="85" s="2" customFormat="1" ht="16.5" customHeight="1">
      <c r="A85" s="40"/>
      <c r="B85" s="41"/>
      <c r="C85" s="249" t="s">
        <v>81</v>
      </c>
      <c r="D85" s="249" t="s">
        <v>267</v>
      </c>
      <c r="E85" s="250" t="s">
        <v>881</v>
      </c>
      <c r="F85" s="251" t="s">
        <v>882</v>
      </c>
      <c r="G85" s="252" t="s">
        <v>500</v>
      </c>
      <c r="H85" s="253">
        <v>37</v>
      </c>
      <c r="I85" s="254"/>
      <c r="J85" s="255">
        <f>ROUND(I85*H85,2)</f>
        <v>0</v>
      </c>
      <c r="K85" s="251" t="s">
        <v>28</v>
      </c>
      <c r="L85" s="256"/>
      <c r="M85" s="257" t="s">
        <v>28</v>
      </c>
      <c r="N85" s="258" t="s">
        <v>44</v>
      </c>
      <c r="O85" s="86"/>
      <c r="P85" s="215">
        <f>O85*H85</f>
        <v>0</v>
      </c>
      <c r="Q85" s="215">
        <v>0</v>
      </c>
      <c r="R85" s="215">
        <f>Q85*H85</f>
        <v>0</v>
      </c>
      <c r="S85" s="215">
        <v>0</v>
      </c>
      <c r="T85" s="216">
        <f>S85*H85</f>
        <v>0</v>
      </c>
      <c r="U85" s="40"/>
      <c r="V85" s="40"/>
      <c r="W85" s="40"/>
      <c r="X85" s="40"/>
      <c r="Y85" s="40"/>
      <c r="Z85" s="40"/>
      <c r="AA85" s="40"/>
      <c r="AB85" s="40"/>
      <c r="AC85" s="40"/>
      <c r="AD85" s="40"/>
      <c r="AE85" s="40"/>
      <c r="AR85" s="217" t="s">
        <v>179</v>
      </c>
      <c r="AT85" s="217" t="s">
        <v>267</v>
      </c>
      <c r="AU85" s="217" t="s">
        <v>81</v>
      </c>
      <c r="AY85" s="19" t="s">
        <v>121</v>
      </c>
      <c r="BE85" s="218">
        <f>IF(N85="základní",J85,0)</f>
        <v>0</v>
      </c>
      <c r="BF85" s="218">
        <f>IF(N85="snížená",J85,0)</f>
        <v>0</v>
      </c>
      <c r="BG85" s="218">
        <f>IF(N85="zákl. přenesená",J85,0)</f>
        <v>0</v>
      </c>
      <c r="BH85" s="218">
        <f>IF(N85="sníž. přenesená",J85,0)</f>
        <v>0</v>
      </c>
      <c r="BI85" s="218">
        <f>IF(N85="nulová",J85,0)</f>
        <v>0</v>
      </c>
      <c r="BJ85" s="19" t="s">
        <v>81</v>
      </c>
      <c r="BK85" s="218">
        <f>ROUND(I85*H85,2)</f>
        <v>0</v>
      </c>
      <c r="BL85" s="19" t="s">
        <v>128</v>
      </c>
      <c r="BM85" s="217" t="s">
        <v>83</v>
      </c>
    </row>
    <row r="86" s="2" customFormat="1">
      <c r="A86" s="40"/>
      <c r="B86" s="41"/>
      <c r="C86" s="42"/>
      <c r="D86" s="219" t="s">
        <v>130</v>
      </c>
      <c r="E86" s="42"/>
      <c r="F86" s="220" t="s">
        <v>882</v>
      </c>
      <c r="G86" s="42"/>
      <c r="H86" s="42"/>
      <c r="I86" s="221"/>
      <c r="J86" s="42"/>
      <c r="K86" s="42"/>
      <c r="L86" s="46"/>
      <c r="M86" s="222"/>
      <c r="N86" s="223"/>
      <c r="O86" s="86"/>
      <c r="P86" s="86"/>
      <c r="Q86" s="86"/>
      <c r="R86" s="86"/>
      <c r="S86" s="86"/>
      <c r="T86" s="87"/>
      <c r="U86" s="40"/>
      <c r="V86" s="40"/>
      <c r="W86" s="40"/>
      <c r="X86" s="40"/>
      <c r="Y86" s="40"/>
      <c r="Z86" s="40"/>
      <c r="AA86" s="40"/>
      <c r="AB86" s="40"/>
      <c r="AC86" s="40"/>
      <c r="AD86" s="40"/>
      <c r="AE86" s="40"/>
      <c r="AT86" s="19" t="s">
        <v>130</v>
      </c>
      <c r="AU86" s="19" t="s">
        <v>81</v>
      </c>
    </row>
    <row r="87" s="2" customFormat="1" ht="16.5" customHeight="1">
      <c r="A87" s="40"/>
      <c r="B87" s="41"/>
      <c r="C87" s="249" t="s">
        <v>83</v>
      </c>
      <c r="D87" s="249" t="s">
        <v>267</v>
      </c>
      <c r="E87" s="250" t="s">
        <v>883</v>
      </c>
      <c r="F87" s="251" t="s">
        <v>884</v>
      </c>
      <c r="G87" s="252" t="s">
        <v>500</v>
      </c>
      <c r="H87" s="253">
        <v>22</v>
      </c>
      <c r="I87" s="254"/>
      <c r="J87" s="255">
        <f>ROUND(I87*H87,2)</f>
        <v>0</v>
      </c>
      <c r="K87" s="251" t="s">
        <v>28</v>
      </c>
      <c r="L87" s="256"/>
      <c r="M87" s="257" t="s">
        <v>28</v>
      </c>
      <c r="N87" s="258" t="s">
        <v>44</v>
      </c>
      <c r="O87" s="86"/>
      <c r="P87" s="215">
        <f>O87*H87</f>
        <v>0</v>
      </c>
      <c r="Q87" s="215">
        <v>0</v>
      </c>
      <c r="R87" s="215">
        <f>Q87*H87</f>
        <v>0</v>
      </c>
      <c r="S87" s="215">
        <v>0</v>
      </c>
      <c r="T87" s="216">
        <f>S87*H87</f>
        <v>0</v>
      </c>
      <c r="U87" s="40"/>
      <c r="V87" s="40"/>
      <c r="W87" s="40"/>
      <c r="X87" s="40"/>
      <c r="Y87" s="40"/>
      <c r="Z87" s="40"/>
      <c r="AA87" s="40"/>
      <c r="AB87" s="40"/>
      <c r="AC87" s="40"/>
      <c r="AD87" s="40"/>
      <c r="AE87" s="40"/>
      <c r="AR87" s="217" t="s">
        <v>179</v>
      </c>
      <c r="AT87" s="217" t="s">
        <v>267</v>
      </c>
      <c r="AU87" s="217" t="s">
        <v>81</v>
      </c>
      <c r="AY87" s="19" t="s">
        <v>121</v>
      </c>
      <c r="BE87" s="218">
        <f>IF(N87="základní",J87,0)</f>
        <v>0</v>
      </c>
      <c r="BF87" s="218">
        <f>IF(N87="snížená",J87,0)</f>
        <v>0</v>
      </c>
      <c r="BG87" s="218">
        <f>IF(N87="zákl. přenesená",J87,0)</f>
        <v>0</v>
      </c>
      <c r="BH87" s="218">
        <f>IF(N87="sníž. přenesená",J87,0)</f>
        <v>0</v>
      </c>
      <c r="BI87" s="218">
        <f>IF(N87="nulová",J87,0)</f>
        <v>0</v>
      </c>
      <c r="BJ87" s="19" t="s">
        <v>81</v>
      </c>
      <c r="BK87" s="218">
        <f>ROUND(I87*H87,2)</f>
        <v>0</v>
      </c>
      <c r="BL87" s="19" t="s">
        <v>128</v>
      </c>
      <c r="BM87" s="217" t="s">
        <v>128</v>
      </c>
    </row>
    <row r="88" s="2" customFormat="1">
      <c r="A88" s="40"/>
      <c r="B88" s="41"/>
      <c r="C88" s="42"/>
      <c r="D88" s="219" t="s">
        <v>130</v>
      </c>
      <c r="E88" s="42"/>
      <c r="F88" s="220" t="s">
        <v>884</v>
      </c>
      <c r="G88" s="42"/>
      <c r="H88" s="42"/>
      <c r="I88" s="221"/>
      <c r="J88" s="42"/>
      <c r="K88" s="42"/>
      <c r="L88" s="46"/>
      <c r="M88" s="222"/>
      <c r="N88" s="223"/>
      <c r="O88" s="86"/>
      <c r="P88" s="86"/>
      <c r="Q88" s="86"/>
      <c r="R88" s="86"/>
      <c r="S88" s="86"/>
      <c r="T88" s="87"/>
      <c r="U88" s="40"/>
      <c r="V88" s="40"/>
      <c r="W88" s="40"/>
      <c r="X88" s="40"/>
      <c r="Y88" s="40"/>
      <c r="Z88" s="40"/>
      <c r="AA88" s="40"/>
      <c r="AB88" s="40"/>
      <c r="AC88" s="40"/>
      <c r="AD88" s="40"/>
      <c r="AE88" s="40"/>
      <c r="AT88" s="19" t="s">
        <v>130</v>
      </c>
      <c r="AU88" s="19" t="s">
        <v>81</v>
      </c>
    </row>
    <row r="89" s="2" customFormat="1" ht="16.5" customHeight="1">
      <c r="A89" s="40"/>
      <c r="B89" s="41"/>
      <c r="C89" s="249" t="s">
        <v>141</v>
      </c>
      <c r="D89" s="249" t="s">
        <v>267</v>
      </c>
      <c r="E89" s="250" t="s">
        <v>885</v>
      </c>
      <c r="F89" s="251" t="s">
        <v>886</v>
      </c>
      <c r="G89" s="252" t="s">
        <v>500</v>
      </c>
      <c r="H89" s="253">
        <v>29</v>
      </c>
      <c r="I89" s="254"/>
      <c r="J89" s="255">
        <f>ROUND(I89*H89,2)</f>
        <v>0</v>
      </c>
      <c r="K89" s="251" t="s">
        <v>28</v>
      </c>
      <c r="L89" s="256"/>
      <c r="M89" s="257" t="s">
        <v>28</v>
      </c>
      <c r="N89" s="258" t="s">
        <v>44</v>
      </c>
      <c r="O89" s="86"/>
      <c r="P89" s="215">
        <f>O89*H89</f>
        <v>0</v>
      </c>
      <c r="Q89" s="215">
        <v>0</v>
      </c>
      <c r="R89" s="215">
        <f>Q89*H89</f>
        <v>0</v>
      </c>
      <c r="S89" s="215">
        <v>0</v>
      </c>
      <c r="T89" s="216">
        <f>S89*H89</f>
        <v>0</v>
      </c>
      <c r="U89" s="40"/>
      <c r="V89" s="40"/>
      <c r="W89" s="40"/>
      <c r="X89" s="40"/>
      <c r="Y89" s="40"/>
      <c r="Z89" s="40"/>
      <c r="AA89" s="40"/>
      <c r="AB89" s="40"/>
      <c r="AC89" s="40"/>
      <c r="AD89" s="40"/>
      <c r="AE89" s="40"/>
      <c r="AR89" s="217" t="s">
        <v>179</v>
      </c>
      <c r="AT89" s="217" t="s">
        <v>267</v>
      </c>
      <c r="AU89" s="217" t="s">
        <v>81</v>
      </c>
      <c r="AY89" s="19" t="s">
        <v>121</v>
      </c>
      <c r="BE89" s="218">
        <f>IF(N89="základní",J89,0)</f>
        <v>0</v>
      </c>
      <c r="BF89" s="218">
        <f>IF(N89="snížená",J89,0)</f>
        <v>0</v>
      </c>
      <c r="BG89" s="218">
        <f>IF(N89="zákl. přenesená",J89,0)</f>
        <v>0</v>
      </c>
      <c r="BH89" s="218">
        <f>IF(N89="sníž. přenesená",J89,0)</f>
        <v>0</v>
      </c>
      <c r="BI89" s="218">
        <f>IF(N89="nulová",J89,0)</f>
        <v>0</v>
      </c>
      <c r="BJ89" s="19" t="s">
        <v>81</v>
      </c>
      <c r="BK89" s="218">
        <f>ROUND(I89*H89,2)</f>
        <v>0</v>
      </c>
      <c r="BL89" s="19" t="s">
        <v>128</v>
      </c>
      <c r="BM89" s="217" t="s">
        <v>167</v>
      </c>
    </row>
    <row r="90" s="2" customFormat="1">
      <c r="A90" s="40"/>
      <c r="B90" s="41"/>
      <c r="C90" s="42"/>
      <c r="D90" s="219" t="s">
        <v>130</v>
      </c>
      <c r="E90" s="42"/>
      <c r="F90" s="220" t="s">
        <v>886</v>
      </c>
      <c r="G90" s="42"/>
      <c r="H90" s="42"/>
      <c r="I90" s="221"/>
      <c r="J90" s="42"/>
      <c r="K90" s="42"/>
      <c r="L90" s="46"/>
      <c r="M90" s="222"/>
      <c r="N90" s="223"/>
      <c r="O90" s="86"/>
      <c r="P90" s="86"/>
      <c r="Q90" s="86"/>
      <c r="R90" s="86"/>
      <c r="S90" s="86"/>
      <c r="T90" s="87"/>
      <c r="U90" s="40"/>
      <c r="V90" s="40"/>
      <c r="W90" s="40"/>
      <c r="X90" s="40"/>
      <c r="Y90" s="40"/>
      <c r="Z90" s="40"/>
      <c r="AA90" s="40"/>
      <c r="AB90" s="40"/>
      <c r="AC90" s="40"/>
      <c r="AD90" s="40"/>
      <c r="AE90" s="40"/>
      <c r="AT90" s="19" t="s">
        <v>130</v>
      </c>
      <c r="AU90" s="19" t="s">
        <v>81</v>
      </c>
    </row>
    <row r="91" s="2" customFormat="1" ht="16.5" customHeight="1">
      <c r="A91" s="40"/>
      <c r="B91" s="41"/>
      <c r="C91" s="249" t="s">
        <v>128</v>
      </c>
      <c r="D91" s="249" t="s">
        <v>267</v>
      </c>
      <c r="E91" s="250" t="s">
        <v>887</v>
      </c>
      <c r="F91" s="251" t="s">
        <v>888</v>
      </c>
      <c r="G91" s="252" t="s">
        <v>500</v>
      </c>
      <c r="H91" s="253">
        <v>7</v>
      </c>
      <c r="I91" s="254"/>
      <c r="J91" s="255">
        <f>ROUND(I91*H91,2)</f>
        <v>0</v>
      </c>
      <c r="K91" s="251" t="s">
        <v>28</v>
      </c>
      <c r="L91" s="256"/>
      <c r="M91" s="257" t="s">
        <v>28</v>
      </c>
      <c r="N91" s="258" t="s">
        <v>44</v>
      </c>
      <c r="O91" s="86"/>
      <c r="P91" s="215">
        <f>O91*H91</f>
        <v>0</v>
      </c>
      <c r="Q91" s="215">
        <v>0</v>
      </c>
      <c r="R91" s="215">
        <f>Q91*H91</f>
        <v>0</v>
      </c>
      <c r="S91" s="215">
        <v>0</v>
      </c>
      <c r="T91" s="216">
        <f>S91*H91</f>
        <v>0</v>
      </c>
      <c r="U91" s="40"/>
      <c r="V91" s="40"/>
      <c r="W91" s="40"/>
      <c r="X91" s="40"/>
      <c r="Y91" s="40"/>
      <c r="Z91" s="40"/>
      <c r="AA91" s="40"/>
      <c r="AB91" s="40"/>
      <c r="AC91" s="40"/>
      <c r="AD91" s="40"/>
      <c r="AE91" s="40"/>
      <c r="AR91" s="217" t="s">
        <v>179</v>
      </c>
      <c r="AT91" s="217" t="s">
        <v>267</v>
      </c>
      <c r="AU91" s="217" t="s">
        <v>81</v>
      </c>
      <c r="AY91" s="19" t="s">
        <v>121</v>
      </c>
      <c r="BE91" s="218">
        <f>IF(N91="základní",J91,0)</f>
        <v>0</v>
      </c>
      <c r="BF91" s="218">
        <f>IF(N91="snížená",J91,0)</f>
        <v>0</v>
      </c>
      <c r="BG91" s="218">
        <f>IF(N91="zákl. přenesená",J91,0)</f>
        <v>0</v>
      </c>
      <c r="BH91" s="218">
        <f>IF(N91="sníž. přenesená",J91,0)</f>
        <v>0</v>
      </c>
      <c r="BI91" s="218">
        <f>IF(N91="nulová",J91,0)</f>
        <v>0</v>
      </c>
      <c r="BJ91" s="19" t="s">
        <v>81</v>
      </c>
      <c r="BK91" s="218">
        <f>ROUND(I91*H91,2)</f>
        <v>0</v>
      </c>
      <c r="BL91" s="19" t="s">
        <v>128</v>
      </c>
      <c r="BM91" s="217" t="s">
        <v>179</v>
      </c>
    </row>
    <row r="92" s="2" customFormat="1">
      <c r="A92" s="40"/>
      <c r="B92" s="41"/>
      <c r="C92" s="42"/>
      <c r="D92" s="219" t="s">
        <v>130</v>
      </c>
      <c r="E92" s="42"/>
      <c r="F92" s="220" t="s">
        <v>888</v>
      </c>
      <c r="G92" s="42"/>
      <c r="H92" s="42"/>
      <c r="I92" s="221"/>
      <c r="J92" s="42"/>
      <c r="K92" s="42"/>
      <c r="L92" s="46"/>
      <c r="M92" s="222"/>
      <c r="N92" s="223"/>
      <c r="O92" s="86"/>
      <c r="P92" s="86"/>
      <c r="Q92" s="86"/>
      <c r="R92" s="86"/>
      <c r="S92" s="86"/>
      <c r="T92" s="87"/>
      <c r="U92" s="40"/>
      <c r="V92" s="40"/>
      <c r="W92" s="40"/>
      <c r="X92" s="40"/>
      <c r="Y92" s="40"/>
      <c r="Z92" s="40"/>
      <c r="AA92" s="40"/>
      <c r="AB92" s="40"/>
      <c r="AC92" s="40"/>
      <c r="AD92" s="40"/>
      <c r="AE92" s="40"/>
      <c r="AT92" s="19" t="s">
        <v>130</v>
      </c>
      <c r="AU92" s="19" t="s">
        <v>81</v>
      </c>
    </row>
    <row r="93" s="2" customFormat="1" ht="16.5" customHeight="1">
      <c r="A93" s="40"/>
      <c r="B93" s="41"/>
      <c r="C93" s="249" t="s">
        <v>161</v>
      </c>
      <c r="D93" s="249" t="s">
        <v>267</v>
      </c>
      <c r="E93" s="250" t="s">
        <v>889</v>
      </c>
      <c r="F93" s="251" t="s">
        <v>890</v>
      </c>
      <c r="G93" s="252" t="s">
        <v>500</v>
      </c>
      <c r="H93" s="253">
        <v>25</v>
      </c>
      <c r="I93" s="254"/>
      <c r="J93" s="255">
        <f>ROUND(I93*H93,2)</f>
        <v>0</v>
      </c>
      <c r="K93" s="251" t="s">
        <v>28</v>
      </c>
      <c r="L93" s="256"/>
      <c r="M93" s="257" t="s">
        <v>28</v>
      </c>
      <c r="N93" s="258" t="s">
        <v>44</v>
      </c>
      <c r="O93" s="86"/>
      <c r="P93" s="215">
        <f>O93*H93</f>
        <v>0</v>
      </c>
      <c r="Q93" s="215">
        <v>0</v>
      </c>
      <c r="R93" s="215">
        <f>Q93*H93</f>
        <v>0</v>
      </c>
      <c r="S93" s="215">
        <v>0</v>
      </c>
      <c r="T93" s="216">
        <f>S93*H93</f>
        <v>0</v>
      </c>
      <c r="U93" s="40"/>
      <c r="V93" s="40"/>
      <c r="W93" s="40"/>
      <c r="X93" s="40"/>
      <c r="Y93" s="40"/>
      <c r="Z93" s="40"/>
      <c r="AA93" s="40"/>
      <c r="AB93" s="40"/>
      <c r="AC93" s="40"/>
      <c r="AD93" s="40"/>
      <c r="AE93" s="40"/>
      <c r="AR93" s="217" t="s">
        <v>179</v>
      </c>
      <c r="AT93" s="217" t="s">
        <v>267</v>
      </c>
      <c r="AU93" s="217" t="s">
        <v>81</v>
      </c>
      <c r="AY93" s="19" t="s">
        <v>121</v>
      </c>
      <c r="BE93" s="218">
        <f>IF(N93="základní",J93,0)</f>
        <v>0</v>
      </c>
      <c r="BF93" s="218">
        <f>IF(N93="snížená",J93,0)</f>
        <v>0</v>
      </c>
      <c r="BG93" s="218">
        <f>IF(N93="zákl. přenesená",J93,0)</f>
        <v>0</v>
      </c>
      <c r="BH93" s="218">
        <f>IF(N93="sníž. přenesená",J93,0)</f>
        <v>0</v>
      </c>
      <c r="BI93" s="218">
        <f>IF(N93="nulová",J93,0)</f>
        <v>0</v>
      </c>
      <c r="BJ93" s="19" t="s">
        <v>81</v>
      </c>
      <c r="BK93" s="218">
        <f>ROUND(I93*H93,2)</f>
        <v>0</v>
      </c>
      <c r="BL93" s="19" t="s">
        <v>128</v>
      </c>
      <c r="BM93" s="217" t="s">
        <v>195</v>
      </c>
    </row>
    <row r="94" s="2" customFormat="1">
      <c r="A94" s="40"/>
      <c r="B94" s="41"/>
      <c r="C94" s="42"/>
      <c r="D94" s="219" t="s">
        <v>130</v>
      </c>
      <c r="E94" s="42"/>
      <c r="F94" s="220" t="s">
        <v>890</v>
      </c>
      <c r="G94" s="42"/>
      <c r="H94" s="42"/>
      <c r="I94" s="221"/>
      <c r="J94" s="42"/>
      <c r="K94" s="42"/>
      <c r="L94" s="46"/>
      <c r="M94" s="222"/>
      <c r="N94" s="223"/>
      <c r="O94" s="86"/>
      <c r="P94" s="86"/>
      <c r="Q94" s="86"/>
      <c r="R94" s="86"/>
      <c r="S94" s="86"/>
      <c r="T94" s="87"/>
      <c r="U94" s="40"/>
      <c r="V94" s="40"/>
      <c r="W94" s="40"/>
      <c r="X94" s="40"/>
      <c r="Y94" s="40"/>
      <c r="Z94" s="40"/>
      <c r="AA94" s="40"/>
      <c r="AB94" s="40"/>
      <c r="AC94" s="40"/>
      <c r="AD94" s="40"/>
      <c r="AE94" s="40"/>
      <c r="AT94" s="19" t="s">
        <v>130</v>
      </c>
      <c r="AU94" s="19" t="s">
        <v>81</v>
      </c>
    </row>
    <row r="95" s="2" customFormat="1" ht="21.75" customHeight="1">
      <c r="A95" s="40"/>
      <c r="B95" s="41"/>
      <c r="C95" s="249" t="s">
        <v>167</v>
      </c>
      <c r="D95" s="249" t="s">
        <v>267</v>
      </c>
      <c r="E95" s="250" t="s">
        <v>891</v>
      </c>
      <c r="F95" s="251" t="s">
        <v>892</v>
      </c>
      <c r="G95" s="252" t="s">
        <v>500</v>
      </c>
      <c r="H95" s="253">
        <v>6</v>
      </c>
      <c r="I95" s="254"/>
      <c r="J95" s="255">
        <f>ROUND(I95*H95,2)</f>
        <v>0</v>
      </c>
      <c r="K95" s="251" t="s">
        <v>28</v>
      </c>
      <c r="L95" s="256"/>
      <c r="M95" s="257" t="s">
        <v>28</v>
      </c>
      <c r="N95" s="258" t="s">
        <v>44</v>
      </c>
      <c r="O95" s="86"/>
      <c r="P95" s="215">
        <f>O95*H95</f>
        <v>0</v>
      </c>
      <c r="Q95" s="215">
        <v>0</v>
      </c>
      <c r="R95" s="215">
        <f>Q95*H95</f>
        <v>0</v>
      </c>
      <c r="S95" s="215">
        <v>0</v>
      </c>
      <c r="T95" s="216">
        <f>S95*H95</f>
        <v>0</v>
      </c>
      <c r="U95" s="40"/>
      <c r="V95" s="40"/>
      <c r="W95" s="40"/>
      <c r="X95" s="40"/>
      <c r="Y95" s="40"/>
      <c r="Z95" s="40"/>
      <c r="AA95" s="40"/>
      <c r="AB95" s="40"/>
      <c r="AC95" s="40"/>
      <c r="AD95" s="40"/>
      <c r="AE95" s="40"/>
      <c r="AR95" s="217" t="s">
        <v>179</v>
      </c>
      <c r="AT95" s="217" t="s">
        <v>267</v>
      </c>
      <c r="AU95" s="217" t="s">
        <v>81</v>
      </c>
      <c r="AY95" s="19" t="s">
        <v>121</v>
      </c>
      <c r="BE95" s="218">
        <f>IF(N95="základní",J95,0)</f>
        <v>0</v>
      </c>
      <c r="BF95" s="218">
        <f>IF(N95="snížená",J95,0)</f>
        <v>0</v>
      </c>
      <c r="BG95" s="218">
        <f>IF(N95="zákl. přenesená",J95,0)</f>
        <v>0</v>
      </c>
      <c r="BH95" s="218">
        <f>IF(N95="sníž. přenesená",J95,0)</f>
        <v>0</v>
      </c>
      <c r="BI95" s="218">
        <f>IF(N95="nulová",J95,0)</f>
        <v>0</v>
      </c>
      <c r="BJ95" s="19" t="s">
        <v>81</v>
      </c>
      <c r="BK95" s="218">
        <f>ROUND(I95*H95,2)</f>
        <v>0</v>
      </c>
      <c r="BL95" s="19" t="s">
        <v>128</v>
      </c>
      <c r="BM95" s="217" t="s">
        <v>8</v>
      </c>
    </row>
    <row r="96" s="2" customFormat="1">
      <c r="A96" s="40"/>
      <c r="B96" s="41"/>
      <c r="C96" s="42"/>
      <c r="D96" s="219" t="s">
        <v>130</v>
      </c>
      <c r="E96" s="42"/>
      <c r="F96" s="220" t="s">
        <v>892</v>
      </c>
      <c r="G96" s="42"/>
      <c r="H96" s="42"/>
      <c r="I96" s="221"/>
      <c r="J96" s="42"/>
      <c r="K96" s="42"/>
      <c r="L96" s="46"/>
      <c r="M96" s="222"/>
      <c r="N96" s="223"/>
      <c r="O96" s="86"/>
      <c r="P96" s="86"/>
      <c r="Q96" s="86"/>
      <c r="R96" s="86"/>
      <c r="S96" s="86"/>
      <c r="T96" s="87"/>
      <c r="U96" s="40"/>
      <c r="V96" s="40"/>
      <c r="W96" s="40"/>
      <c r="X96" s="40"/>
      <c r="Y96" s="40"/>
      <c r="Z96" s="40"/>
      <c r="AA96" s="40"/>
      <c r="AB96" s="40"/>
      <c r="AC96" s="40"/>
      <c r="AD96" s="40"/>
      <c r="AE96" s="40"/>
      <c r="AT96" s="19" t="s">
        <v>130</v>
      </c>
      <c r="AU96" s="19" t="s">
        <v>81</v>
      </c>
    </row>
    <row r="97" s="2" customFormat="1" ht="16.5" customHeight="1">
      <c r="A97" s="40"/>
      <c r="B97" s="41"/>
      <c r="C97" s="249" t="s">
        <v>173</v>
      </c>
      <c r="D97" s="249" t="s">
        <v>267</v>
      </c>
      <c r="E97" s="250" t="s">
        <v>893</v>
      </c>
      <c r="F97" s="251" t="s">
        <v>894</v>
      </c>
      <c r="G97" s="252" t="s">
        <v>895</v>
      </c>
      <c r="H97" s="253">
        <v>8</v>
      </c>
      <c r="I97" s="254"/>
      <c r="J97" s="255">
        <f>ROUND(I97*H97,2)</f>
        <v>0</v>
      </c>
      <c r="K97" s="251" t="s">
        <v>28</v>
      </c>
      <c r="L97" s="256"/>
      <c r="M97" s="257" t="s">
        <v>28</v>
      </c>
      <c r="N97" s="258" t="s">
        <v>44</v>
      </c>
      <c r="O97" s="86"/>
      <c r="P97" s="215">
        <f>O97*H97</f>
        <v>0</v>
      </c>
      <c r="Q97" s="215">
        <v>0</v>
      </c>
      <c r="R97" s="215">
        <f>Q97*H97</f>
        <v>0</v>
      </c>
      <c r="S97" s="215">
        <v>0</v>
      </c>
      <c r="T97" s="216">
        <f>S97*H97</f>
        <v>0</v>
      </c>
      <c r="U97" s="40"/>
      <c r="V97" s="40"/>
      <c r="W97" s="40"/>
      <c r="X97" s="40"/>
      <c r="Y97" s="40"/>
      <c r="Z97" s="40"/>
      <c r="AA97" s="40"/>
      <c r="AB97" s="40"/>
      <c r="AC97" s="40"/>
      <c r="AD97" s="40"/>
      <c r="AE97" s="40"/>
      <c r="AR97" s="217" t="s">
        <v>179</v>
      </c>
      <c r="AT97" s="217" t="s">
        <v>267</v>
      </c>
      <c r="AU97" s="217" t="s">
        <v>81</v>
      </c>
      <c r="AY97" s="19" t="s">
        <v>121</v>
      </c>
      <c r="BE97" s="218">
        <f>IF(N97="základní",J97,0)</f>
        <v>0</v>
      </c>
      <c r="BF97" s="218">
        <f>IF(N97="snížená",J97,0)</f>
        <v>0</v>
      </c>
      <c r="BG97" s="218">
        <f>IF(N97="zákl. přenesená",J97,0)</f>
        <v>0</v>
      </c>
      <c r="BH97" s="218">
        <f>IF(N97="sníž. přenesená",J97,0)</f>
        <v>0</v>
      </c>
      <c r="BI97" s="218">
        <f>IF(N97="nulová",J97,0)</f>
        <v>0</v>
      </c>
      <c r="BJ97" s="19" t="s">
        <v>81</v>
      </c>
      <c r="BK97" s="218">
        <f>ROUND(I97*H97,2)</f>
        <v>0</v>
      </c>
      <c r="BL97" s="19" t="s">
        <v>128</v>
      </c>
      <c r="BM97" s="217" t="s">
        <v>222</v>
      </c>
    </row>
    <row r="98" s="2" customFormat="1">
      <c r="A98" s="40"/>
      <c r="B98" s="41"/>
      <c r="C98" s="42"/>
      <c r="D98" s="219" t="s">
        <v>130</v>
      </c>
      <c r="E98" s="42"/>
      <c r="F98" s="220" t="s">
        <v>894</v>
      </c>
      <c r="G98" s="42"/>
      <c r="H98" s="42"/>
      <c r="I98" s="221"/>
      <c r="J98" s="42"/>
      <c r="K98" s="42"/>
      <c r="L98" s="46"/>
      <c r="M98" s="222"/>
      <c r="N98" s="223"/>
      <c r="O98" s="86"/>
      <c r="P98" s="86"/>
      <c r="Q98" s="86"/>
      <c r="R98" s="86"/>
      <c r="S98" s="86"/>
      <c r="T98" s="87"/>
      <c r="U98" s="40"/>
      <c r="V98" s="40"/>
      <c r="W98" s="40"/>
      <c r="X98" s="40"/>
      <c r="Y98" s="40"/>
      <c r="Z98" s="40"/>
      <c r="AA98" s="40"/>
      <c r="AB98" s="40"/>
      <c r="AC98" s="40"/>
      <c r="AD98" s="40"/>
      <c r="AE98" s="40"/>
      <c r="AT98" s="19" t="s">
        <v>130</v>
      </c>
      <c r="AU98" s="19" t="s">
        <v>81</v>
      </c>
    </row>
    <row r="99" s="2" customFormat="1" ht="16.5" customHeight="1">
      <c r="A99" s="40"/>
      <c r="B99" s="41"/>
      <c r="C99" s="249" t="s">
        <v>179</v>
      </c>
      <c r="D99" s="249" t="s">
        <v>267</v>
      </c>
      <c r="E99" s="250" t="s">
        <v>896</v>
      </c>
      <c r="F99" s="251" t="s">
        <v>897</v>
      </c>
      <c r="G99" s="252" t="s">
        <v>895</v>
      </c>
      <c r="H99" s="253">
        <v>3</v>
      </c>
      <c r="I99" s="254"/>
      <c r="J99" s="255">
        <f>ROUND(I99*H99,2)</f>
        <v>0</v>
      </c>
      <c r="K99" s="251" t="s">
        <v>28</v>
      </c>
      <c r="L99" s="256"/>
      <c r="M99" s="257" t="s">
        <v>28</v>
      </c>
      <c r="N99" s="258" t="s">
        <v>44</v>
      </c>
      <c r="O99" s="86"/>
      <c r="P99" s="215">
        <f>O99*H99</f>
        <v>0</v>
      </c>
      <c r="Q99" s="215">
        <v>0</v>
      </c>
      <c r="R99" s="215">
        <f>Q99*H99</f>
        <v>0</v>
      </c>
      <c r="S99" s="215">
        <v>0</v>
      </c>
      <c r="T99" s="216">
        <f>S99*H99</f>
        <v>0</v>
      </c>
      <c r="U99" s="40"/>
      <c r="V99" s="40"/>
      <c r="W99" s="40"/>
      <c r="X99" s="40"/>
      <c r="Y99" s="40"/>
      <c r="Z99" s="40"/>
      <c r="AA99" s="40"/>
      <c r="AB99" s="40"/>
      <c r="AC99" s="40"/>
      <c r="AD99" s="40"/>
      <c r="AE99" s="40"/>
      <c r="AR99" s="217" t="s">
        <v>179</v>
      </c>
      <c r="AT99" s="217" t="s">
        <v>267</v>
      </c>
      <c r="AU99" s="217" t="s">
        <v>81</v>
      </c>
      <c r="AY99" s="19" t="s">
        <v>121</v>
      </c>
      <c r="BE99" s="218">
        <f>IF(N99="základní",J99,0)</f>
        <v>0</v>
      </c>
      <c r="BF99" s="218">
        <f>IF(N99="snížená",J99,0)</f>
        <v>0</v>
      </c>
      <c r="BG99" s="218">
        <f>IF(N99="zákl. přenesená",J99,0)</f>
        <v>0</v>
      </c>
      <c r="BH99" s="218">
        <f>IF(N99="sníž. přenesená",J99,0)</f>
        <v>0</v>
      </c>
      <c r="BI99" s="218">
        <f>IF(N99="nulová",J99,0)</f>
        <v>0</v>
      </c>
      <c r="BJ99" s="19" t="s">
        <v>81</v>
      </c>
      <c r="BK99" s="218">
        <f>ROUND(I99*H99,2)</f>
        <v>0</v>
      </c>
      <c r="BL99" s="19" t="s">
        <v>128</v>
      </c>
      <c r="BM99" s="217" t="s">
        <v>239</v>
      </c>
    </row>
    <row r="100" s="2" customFormat="1">
      <c r="A100" s="40"/>
      <c r="B100" s="41"/>
      <c r="C100" s="42"/>
      <c r="D100" s="219" t="s">
        <v>130</v>
      </c>
      <c r="E100" s="42"/>
      <c r="F100" s="220" t="s">
        <v>897</v>
      </c>
      <c r="G100" s="42"/>
      <c r="H100" s="42"/>
      <c r="I100" s="221"/>
      <c r="J100" s="42"/>
      <c r="K100" s="42"/>
      <c r="L100" s="46"/>
      <c r="M100" s="222"/>
      <c r="N100" s="223"/>
      <c r="O100" s="86"/>
      <c r="P100" s="86"/>
      <c r="Q100" s="86"/>
      <c r="R100" s="86"/>
      <c r="S100" s="86"/>
      <c r="T100" s="87"/>
      <c r="U100" s="40"/>
      <c r="V100" s="40"/>
      <c r="W100" s="40"/>
      <c r="X100" s="40"/>
      <c r="Y100" s="40"/>
      <c r="Z100" s="40"/>
      <c r="AA100" s="40"/>
      <c r="AB100" s="40"/>
      <c r="AC100" s="40"/>
      <c r="AD100" s="40"/>
      <c r="AE100" s="40"/>
      <c r="AT100" s="19" t="s">
        <v>130</v>
      </c>
      <c r="AU100" s="19" t="s">
        <v>81</v>
      </c>
    </row>
    <row r="101" s="2" customFormat="1" ht="24.15" customHeight="1">
      <c r="A101" s="40"/>
      <c r="B101" s="41"/>
      <c r="C101" s="249" t="s">
        <v>186</v>
      </c>
      <c r="D101" s="249" t="s">
        <v>267</v>
      </c>
      <c r="E101" s="250" t="s">
        <v>898</v>
      </c>
      <c r="F101" s="251" t="s">
        <v>899</v>
      </c>
      <c r="G101" s="252" t="s">
        <v>895</v>
      </c>
      <c r="H101" s="253">
        <v>2</v>
      </c>
      <c r="I101" s="254"/>
      <c r="J101" s="255">
        <f>ROUND(I101*H101,2)</f>
        <v>0</v>
      </c>
      <c r="K101" s="251" t="s">
        <v>28</v>
      </c>
      <c r="L101" s="256"/>
      <c r="M101" s="257" t="s">
        <v>28</v>
      </c>
      <c r="N101" s="258" t="s">
        <v>44</v>
      </c>
      <c r="O101" s="86"/>
      <c r="P101" s="215">
        <f>O101*H101</f>
        <v>0</v>
      </c>
      <c r="Q101" s="215">
        <v>0</v>
      </c>
      <c r="R101" s="215">
        <f>Q101*H101</f>
        <v>0</v>
      </c>
      <c r="S101" s="215">
        <v>0</v>
      </c>
      <c r="T101" s="216">
        <f>S101*H101</f>
        <v>0</v>
      </c>
      <c r="U101" s="40"/>
      <c r="V101" s="40"/>
      <c r="W101" s="40"/>
      <c r="X101" s="40"/>
      <c r="Y101" s="40"/>
      <c r="Z101" s="40"/>
      <c r="AA101" s="40"/>
      <c r="AB101" s="40"/>
      <c r="AC101" s="40"/>
      <c r="AD101" s="40"/>
      <c r="AE101" s="40"/>
      <c r="AR101" s="217" t="s">
        <v>179</v>
      </c>
      <c r="AT101" s="217" t="s">
        <v>267</v>
      </c>
      <c r="AU101" s="217" t="s">
        <v>81</v>
      </c>
      <c r="AY101" s="19" t="s">
        <v>121</v>
      </c>
      <c r="BE101" s="218">
        <f>IF(N101="základní",J101,0)</f>
        <v>0</v>
      </c>
      <c r="BF101" s="218">
        <f>IF(N101="snížená",J101,0)</f>
        <v>0</v>
      </c>
      <c r="BG101" s="218">
        <f>IF(N101="zákl. přenesená",J101,0)</f>
        <v>0</v>
      </c>
      <c r="BH101" s="218">
        <f>IF(N101="sníž. přenesená",J101,0)</f>
        <v>0</v>
      </c>
      <c r="BI101" s="218">
        <f>IF(N101="nulová",J101,0)</f>
        <v>0</v>
      </c>
      <c r="BJ101" s="19" t="s">
        <v>81</v>
      </c>
      <c r="BK101" s="218">
        <f>ROUND(I101*H101,2)</f>
        <v>0</v>
      </c>
      <c r="BL101" s="19" t="s">
        <v>128</v>
      </c>
      <c r="BM101" s="217" t="s">
        <v>254</v>
      </c>
    </row>
    <row r="102" s="2" customFormat="1">
      <c r="A102" s="40"/>
      <c r="B102" s="41"/>
      <c r="C102" s="42"/>
      <c r="D102" s="219" t="s">
        <v>130</v>
      </c>
      <c r="E102" s="42"/>
      <c r="F102" s="220" t="s">
        <v>899</v>
      </c>
      <c r="G102" s="42"/>
      <c r="H102" s="42"/>
      <c r="I102" s="221"/>
      <c r="J102" s="42"/>
      <c r="K102" s="42"/>
      <c r="L102" s="46"/>
      <c r="M102" s="222"/>
      <c r="N102" s="223"/>
      <c r="O102" s="86"/>
      <c r="P102" s="86"/>
      <c r="Q102" s="86"/>
      <c r="R102" s="86"/>
      <c r="S102" s="86"/>
      <c r="T102" s="87"/>
      <c r="U102" s="40"/>
      <c r="V102" s="40"/>
      <c r="W102" s="40"/>
      <c r="X102" s="40"/>
      <c r="Y102" s="40"/>
      <c r="Z102" s="40"/>
      <c r="AA102" s="40"/>
      <c r="AB102" s="40"/>
      <c r="AC102" s="40"/>
      <c r="AD102" s="40"/>
      <c r="AE102" s="40"/>
      <c r="AT102" s="19" t="s">
        <v>130</v>
      </c>
      <c r="AU102" s="19" t="s">
        <v>81</v>
      </c>
    </row>
    <row r="103" s="2" customFormat="1" ht="16.5" customHeight="1">
      <c r="A103" s="40"/>
      <c r="B103" s="41"/>
      <c r="C103" s="249" t="s">
        <v>195</v>
      </c>
      <c r="D103" s="249" t="s">
        <v>267</v>
      </c>
      <c r="E103" s="250" t="s">
        <v>900</v>
      </c>
      <c r="F103" s="251" t="s">
        <v>901</v>
      </c>
      <c r="G103" s="252" t="s">
        <v>895</v>
      </c>
      <c r="H103" s="253">
        <v>1</v>
      </c>
      <c r="I103" s="254"/>
      <c r="J103" s="255">
        <f>ROUND(I103*H103,2)</f>
        <v>0</v>
      </c>
      <c r="K103" s="251" t="s">
        <v>28</v>
      </c>
      <c r="L103" s="256"/>
      <c r="M103" s="257" t="s">
        <v>28</v>
      </c>
      <c r="N103" s="258" t="s">
        <v>44</v>
      </c>
      <c r="O103" s="86"/>
      <c r="P103" s="215">
        <f>O103*H103</f>
        <v>0</v>
      </c>
      <c r="Q103" s="215">
        <v>0</v>
      </c>
      <c r="R103" s="215">
        <f>Q103*H103</f>
        <v>0</v>
      </c>
      <c r="S103" s="215">
        <v>0</v>
      </c>
      <c r="T103" s="216">
        <f>S103*H103</f>
        <v>0</v>
      </c>
      <c r="U103" s="40"/>
      <c r="V103" s="40"/>
      <c r="W103" s="40"/>
      <c r="X103" s="40"/>
      <c r="Y103" s="40"/>
      <c r="Z103" s="40"/>
      <c r="AA103" s="40"/>
      <c r="AB103" s="40"/>
      <c r="AC103" s="40"/>
      <c r="AD103" s="40"/>
      <c r="AE103" s="40"/>
      <c r="AR103" s="217" t="s">
        <v>179</v>
      </c>
      <c r="AT103" s="217" t="s">
        <v>267</v>
      </c>
      <c r="AU103" s="217" t="s">
        <v>81</v>
      </c>
      <c r="AY103" s="19" t="s">
        <v>121</v>
      </c>
      <c r="BE103" s="218">
        <f>IF(N103="základní",J103,0)</f>
        <v>0</v>
      </c>
      <c r="BF103" s="218">
        <f>IF(N103="snížená",J103,0)</f>
        <v>0</v>
      </c>
      <c r="BG103" s="218">
        <f>IF(N103="zákl. přenesená",J103,0)</f>
        <v>0</v>
      </c>
      <c r="BH103" s="218">
        <f>IF(N103="sníž. přenesená",J103,0)</f>
        <v>0</v>
      </c>
      <c r="BI103" s="218">
        <f>IF(N103="nulová",J103,0)</f>
        <v>0</v>
      </c>
      <c r="BJ103" s="19" t="s">
        <v>81</v>
      </c>
      <c r="BK103" s="218">
        <f>ROUND(I103*H103,2)</f>
        <v>0</v>
      </c>
      <c r="BL103" s="19" t="s">
        <v>128</v>
      </c>
      <c r="BM103" s="217" t="s">
        <v>266</v>
      </c>
    </row>
    <row r="104" s="2" customFormat="1">
      <c r="A104" s="40"/>
      <c r="B104" s="41"/>
      <c r="C104" s="42"/>
      <c r="D104" s="219" t="s">
        <v>130</v>
      </c>
      <c r="E104" s="42"/>
      <c r="F104" s="220" t="s">
        <v>901</v>
      </c>
      <c r="G104" s="42"/>
      <c r="H104" s="42"/>
      <c r="I104" s="221"/>
      <c r="J104" s="42"/>
      <c r="K104" s="42"/>
      <c r="L104" s="46"/>
      <c r="M104" s="222"/>
      <c r="N104" s="223"/>
      <c r="O104" s="86"/>
      <c r="P104" s="86"/>
      <c r="Q104" s="86"/>
      <c r="R104" s="86"/>
      <c r="S104" s="86"/>
      <c r="T104" s="87"/>
      <c r="U104" s="40"/>
      <c r="V104" s="40"/>
      <c r="W104" s="40"/>
      <c r="X104" s="40"/>
      <c r="Y104" s="40"/>
      <c r="Z104" s="40"/>
      <c r="AA104" s="40"/>
      <c r="AB104" s="40"/>
      <c r="AC104" s="40"/>
      <c r="AD104" s="40"/>
      <c r="AE104" s="40"/>
      <c r="AT104" s="19" t="s">
        <v>130</v>
      </c>
      <c r="AU104" s="19" t="s">
        <v>81</v>
      </c>
    </row>
    <row r="105" s="2" customFormat="1" ht="24.15" customHeight="1">
      <c r="A105" s="40"/>
      <c r="B105" s="41"/>
      <c r="C105" s="249" t="s">
        <v>201</v>
      </c>
      <c r="D105" s="249" t="s">
        <v>267</v>
      </c>
      <c r="E105" s="250" t="s">
        <v>902</v>
      </c>
      <c r="F105" s="251" t="s">
        <v>903</v>
      </c>
      <c r="G105" s="252" t="s">
        <v>895</v>
      </c>
      <c r="H105" s="253">
        <v>1</v>
      </c>
      <c r="I105" s="254"/>
      <c r="J105" s="255">
        <f>ROUND(I105*H105,2)</f>
        <v>0</v>
      </c>
      <c r="K105" s="251" t="s">
        <v>28</v>
      </c>
      <c r="L105" s="256"/>
      <c r="M105" s="257" t="s">
        <v>28</v>
      </c>
      <c r="N105" s="258" t="s">
        <v>44</v>
      </c>
      <c r="O105" s="86"/>
      <c r="P105" s="215">
        <f>O105*H105</f>
        <v>0</v>
      </c>
      <c r="Q105" s="215">
        <v>0</v>
      </c>
      <c r="R105" s="215">
        <f>Q105*H105</f>
        <v>0</v>
      </c>
      <c r="S105" s="215">
        <v>0</v>
      </c>
      <c r="T105" s="216">
        <f>S105*H105</f>
        <v>0</v>
      </c>
      <c r="U105" s="40"/>
      <c r="V105" s="40"/>
      <c r="W105" s="40"/>
      <c r="X105" s="40"/>
      <c r="Y105" s="40"/>
      <c r="Z105" s="40"/>
      <c r="AA105" s="40"/>
      <c r="AB105" s="40"/>
      <c r="AC105" s="40"/>
      <c r="AD105" s="40"/>
      <c r="AE105" s="40"/>
      <c r="AR105" s="217" t="s">
        <v>179</v>
      </c>
      <c r="AT105" s="217" t="s">
        <v>267</v>
      </c>
      <c r="AU105" s="217" t="s">
        <v>81</v>
      </c>
      <c r="AY105" s="19" t="s">
        <v>121</v>
      </c>
      <c r="BE105" s="218">
        <f>IF(N105="základní",J105,0)</f>
        <v>0</v>
      </c>
      <c r="BF105" s="218">
        <f>IF(N105="snížená",J105,0)</f>
        <v>0</v>
      </c>
      <c r="BG105" s="218">
        <f>IF(N105="zákl. přenesená",J105,0)</f>
        <v>0</v>
      </c>
      <c r="BH105" s="218">
        <f>IF(N105="sníž. přenesená",J105,0)</f>
        <v>0</v>
      </c>
      <c r="BI105" s="218">
        <f>IF(N105="nulová",J105,0)</f>
        <v>0</v>
      </c>
      <c r="BJ105" s="19" t="s">
        <v>81</v>
      </c>
      <c r="BK105" s="218">
        <f>ROUND(I105*H105,2)</f>
        <v>0</v>
      </c>
      <c r="BL105" s="19" t="s">
        <v>128</v>
      </c>
      <c r="BM105" s="217" t="s">
        <v>279</v>
      </c>
    </row>
    <row r="106" s="2" customFormat="1">
      <c r="A106" s="40"/>
      <c r="B106" s="41"/>
      <c r="C106" s="42"/>
      <c r="D106" s="219" t="s">
        <v>130</v>
      </c>
      <c r="E106" s="42"/>
      <c r="F106" s="220" t="s">
        <v>903</v>
      </c>
      <c r="G106" s="42"/>
      <c r="H106" s="42"/>
      <c r="I106" s="221"/>
      <c r="J106" s="42"/>
      <c r="K106" s="42"/>
      <c r="L106" s="46"/>
      <c r="M106" s="222"/>
      <c r="N106" s="223"/>
      <c r="O106" s="86"/>
      <c r="P106" s="86"/>
      <c r="Q106" s="86"/>
      <c r="R106" s="86"/>
      <c r="S106" s="86"/>
      <c r="T106" s="87"/>
      <c r="U106" s="40"/>
      <c r="V106" s="40"/>
      <c r="W106" s="40"/>
      <c r="X106" s="40"/>
      <c r="Y106" s="40"/>
      <c r="Z106" s="40"/>
      <c r="AA106" s="40"/>
      <c r="AB106" s="40"/>
      <c r="AC106" s="40"/>
      <c r="AD106" s="40"/>
      <c r="AE106" s="40"/>
      <c r="AT106" s="19" t="s">
        <v>130</v>
      </c>
      <c r="AU106" s="19" t="s">
        <v>81</v>
      </c>
    </row>
    <row r="107" s="2" customFormat="1" ht="24.15" customHeight="1">
      <c r="A107" s="40"/>
      <c r="B107" s="41"/>
      <c r="C107" s="249" t="s">
        <v>8</v>
      </c>
      <c r="D107" s="249" t="s">
        <v>267</v>
      </c>
      <c r="E107" s="250" t="s">
        <v>904</v>
      </c>
      <c r="F107" s="251" t="s">
        <v>905</v>
      </c>
      <c r="G107" s="252" t="s">
        <v>895</v>
      </c>
      <c r="H107" s="253">
        <v>1</v>
      </c>
      <c r="I107" s="254"/>
      <c r="J107" s="255">
        <f>ROUND(I107*H107,2)</f>
        <v>0</v>
      </c>
      <c r="K107" s="251" t="s">
        <v>28</v>
      </c>
      <c r="L107" s="256"/>
      <c r="M107" s="257" t="s">
        <v>28</v>
      </c>
      <c r="N107" s="258" t="s">
        <v>44</v>
      </c>
      <c r="O107" s="86"/>
      <c r="P107" s="215">
        <f>O107*H107</f>
        <v>0</v>
      </c>
      <c r="Q107" s="215">
        <v>0</v>
      </c>
      <c r="R107" s="215">
        <f>Q107*H107</f>
        <v>0</v>
      </c>
      <c r="S107" s="215">
        <v>0</v>
      </c>
      <c r="T107" s="216">
        <f>S107*H107</f>
        <v>0</v>
      </c>
      <c r="U107" s="40"/>
      <c r="V107" s="40"/>
      <c r="W107" s="40"/>
      <c r="X107" s="40"/>
      <c r="Y107" s="40"/>
      <c r="Z107" s="40"/>
      <c r="AA107" s="40"/>
      <c r="AB107" s="40"/>
      <c r="AC107" s="40"/>
      <c r="AD107" s="40"/>
      <c r="AE107" s="40"/>
      <c r="AR107" s="217" t="s">
        <v>179</v>
      </c>
      <c r="AT107" s="217" t="s">
        <v>267</v>
      </c>
      <c r="AU107" s="217" t="s">
        <v>81</v>
      </c>
      <c r="AY107" s="19" t="s">
        <v>121</v>
      </c>
      <c r="BE107" s="218">
        <f>IF(N107="základní",J107,0)</f>
        <v>0</v>
      </c>
      <c r="BF107" s="218">
        <f>IF(N107="snížená",J107,0)</f>
        <v>0</v>
      </c>
      <c r="BG107" s="218">
        <f>IF(N107="zákl. přenesená",J107,0)</f>
        <v>0</v>
      </c>
      <c r="BH107" s="218">
        <f>IF(N107="sníž. přenesená",J107,0)</f>
        <v>0</v>
      </c>
      <c r="BI107" s="218">
        <f>IF(N107="nulová",J107,0)</f>
        <v>0</v>
      </c>
      <c r="BJ107" s="19" t="s">
        <v>81</v>
      </c>
      <c r="BK107" s="218">
        <f>ROUND(I107*H107,2)</f>
        <v>0</v>
      </c>
      <c r="BL107" s="19" t="s">
        <v>128</v>
      </c>
      <c r="BM107" s="217" t="s">
        <v>291</v>
      </c>
    </row>
    <row r="108" s="2" customFormat="1">
      <c r="A108" s="40"/>
      <c r="B108" s="41"/>
      <c r="C108" s="42"/>
      <c r="D108" s="219" t="s">
        <v>130</v>
      </c>
      <c r="E108" s="42"/>
      <c r="F108" s="220" t="s">
        <v>905</v>
      </c>
      <c r="G108" s="42"/>
      <c r="H108" s="42"/>
      <c r="I108" s="221"/>
      <c r="J108" s="42"/>
      <c r="K108" s="42"/>
      <c r="L108" s="46"/>
      <c r="M108" s="222"/>
      <c r="N108" s="223"/>
      <c r="O108" s="86"/>
      <c r="P108" s="86"/>
      <c r="Q108" s="86"/>
      <c r="R108" s="86"/>
      <c r="S108" s="86"/>
      <c r="T108" s="87"/>
      <c r="U108" s="40"/>
      <c r="V108" s="40"/>
      <c r="W108" s="40"/>
      <c r="X108" s="40"/>
      <c r="Y108" s="40"/>
      <c r="Z108" s="40"/>
      <c r="AA108" s="40"/>
      <c r="AB108" s="40"/>
      <c r="AC108" s="40"/>
      <c r="AD108" s="40"/>
      <c r="AE108" s="40"/>
      <c r="AT108" s="19" t="s">
        <v>130</v>
      </c>
      <c r="AU108" s="19" t="s">
        <v>81</v>
      </c>
    </row>
    <row r="109" s="2" customFormat="1" ht="24.15" customHeight="1">
      <c r="A109" s="40"/>
      <c r="B109" s="41"/>
      <c r="C109" s="249" t="s">
        <v>214</v>
      </c>
      <c r="D109" s="249" t="s">
        <v>267</v>
      </c>
      <c r="E109" s="250" t="s">
        <v>906</v>
      </c>
      <c r="F109" s="251" t="s">
        <v>907</v>
      </c>
      <c r="G109" s="252" t="s">
        <v>895</v>
      </c>
      <c r="H109" s="253">
        <v>1</v>
      </c>
      <c r="I109" s="254"/>
      <c r="J109" s="255">
        <f>ROUND(I109*H109,2)</f>
        <v>0</v>
      </c>
      <c r="K109" s="251" t="s">
        <v>28</v>
      </c>
      <c r="L109" s="256"/>
      <c r="M109" s="257" t="s">
        <v>28</v>
      </c>
      <c r="N109" s="258" t="s">
        <v>44</v>
      </c>
      <c r="O109" s="86"/>
      <c r="P109" s="215">
        <f>O109*H109</f>
        <v>0</v>
      </c>
      <c r="Q109" s="215">
        <v>0</v>
      </c>
      <c r="R109" s="215">
        <f>Q109*H109</f>
        <v>0</v>
      </c>
      <c r="S109" s="215">
        <v>0</v>
      </c>
      <c r="T109" s="216">
        <f>S109*H109</f>
        <v>0</v>
      </c>
      <c r="U109" s="40"/>
      <c r="V109" s="40"/>
      <c r="W109" s="40"/>
      <c r="X109" s="40"/>
      <c r="Y109" s="40"/>
      <c r="Z109" s="40"/>
      <c r="AA109" s="40"/>
      <c r="AB109" s="40"/>
      <c r="AC109" s="40"/>
      <c r="AD109" s="40"/>
      <c r="AE109" s="40"/>
      <c r="AR109" s="217" t="s">
        <v>179</v>
      </c>
      <c r="AT109" s="217" t="s">
        <v>267</v>
      </c>
      <c r="AU109" s="217" t="s">
        <v>81</v>
      </c>
      <c r="AY109" s="19" t="s">
        <v>121</v>
      </c>
      <c r="BE109" s="218">
        <f>IF(N109="základní",J109,0)</f>
        <v>0</v>
      </c>
      <c r="BF109" s="218">
        <f>IF(N109="snížená",J109,0)</f>
        <v>0</v>
      </c>
      <c r="BG109" s="218">
        <f>IF(N109="zákl. přenesená",J109,0)</f>
        <v>0</v>
      </c>
      <c r="BH109" s="218">
        <f>IF(N109="sníž. přenesená",J109,0)</f>
        <v>0</v>
      </c>
      <c r="BI109" s="218">
        <f>IF(N109="nulová",J109,0)</f>
        <v>0</v>
      </c>
      <c r="BJ109" s="19" t="s">
        <v>81</v>
      </c>
      <c r="BK109" s="218">
        <f>ROUND(I109*H109,2)</f>
        <v>0</v>
      </c>
      <c r="BL109" s="19" t="s">
        <v>128</v>
      </c>
      <c r="BM109" s="217" t="s">
        <v>307</v>
      </c>
    </row>
    <row r="110" s="2" customFormat="1">
      <c r="A110" s="40"/>
      <c r="B110" s="41"/>
      <c r="C110" s="42"/>
      <c r="D110" s="219" t="s">
        <v>130</v>
      </c>
      <c r="E110" s="42"/>
      <c r="F110" s="220" t="s">
        <v>907</v>
      </c>
      <c r="G110" s="42"/>
      <c r="H110" s="42"/>
      <c r="I110" s="221"/>
      <c r="J110" s="42"/>
      <c r="K110" s="42"/>
      <c r="L110" s="46"/>
      <c r="M110" s="222"/>
      <c r="N110" s="223"/>
      <c r="O110" s="86"/>
      <c r="P110" s="86"/>
      <c r="Q110" s="86"/>
      <c r="R110" s="86"/>
      <c r="S110" s="86"/>
      <c r="T110" s="87"/>
      <c r="U110" s="40"/>
      <c r="V110" s="40"/>
      <c r="W110" s="40"/>
      <c r="X110" s="40"/>
      <c r="Y110" s="40"/>
      <c r="Z110" s="40"/>
      <c r="AA110" s="40"/>
      <c r="AB110" s="40"/>
      <c r="AC110" s="40"/>
      <c r="AD110" s="40"/>
      <c r="AE110" s="40"/>
      <c r="AT110" s="19" t="s">
        <v>130</v>
      </c>
      <c r="AU110" s="19" t="s">
        <v>81</v>
      </c>
    </row>
    <row r="111" s="2" customFormat="1" ht="16.5" customHeight="1">
      <c r="A111" s="40"/>
      <c r="B111" s="41"/>
      <c r="C111" s="249" t="s">
        <v>222</v>
      </c>
      <c r="D111" s="249" t="s">
        <v>267</v>
      </c>
      <c r="E111" s="250" t="s">
        <v>908</v>
      </c>
      <c r="F111" s="251" t="s">
        <v>909</v>
      </c>
      <c r="G111" s="252" t="s">
        <v>895</v>
      </c>
      <c r="H111" s="253">
        <v>1</v>
      </c>
      <c r="I111" s="254"/>
      <c r="J111" s="255">
        <f>ROUND(I111*H111,2)</f>
        <v>0</v>
      </c>
      <c r="K111" s="251" t="s">
        <v>28</v>
      </c>
      <c r="L111" s="256"/>
      <c r="M111" s="257" t="s">
        <v>28</v>
      </c>
      <c r="N111" s="258" t="s">
        <v>44</v>
      </c>
      <c r="O111" s="86"/>
      <c r="P111" s="215">
        <f>O111*H111</f>
        <v>0</v>
      </c>
      <c r="Q111" s="215">
        <v>0</v>
      </c>
      <c r="R111" s="215">
        <f>Q111*H111</f>
        <v>0</v>
      </c>
      <c r="S111" s="215">
        <v>0</v>
      </c>
      <c r="T111" s="216">
        <f>S111*H111</f>
        <v>0</v>
      </c>
      <c r="U111" s="40"/>
      <c r="V111" s="40"/>
      <c r="W111" s="40"/>
      <c r="X111" s="40"/>
      <c r="Y111" s="40"/>
      <c r="Z111" s="40"/>
      <c r="AA111" s="40"/>
      <c r="AB111" s="40"/>
      <c r="AC111" s="40"/>
      <c r="AD111" s="40"/>
      <c r="AE111" s="40"/>
      <c r="AR111" s="217" t="s">
        <v>179</v>
      </c>
      <c r="AT111" s="217" t="s">
        <v>267</v>
      </c>
      <c r="AU111" s="217" t="s">
        <v>81</v>
      </c>
      <c r="AY111" s="19" t="s">
        <v>121</v>
      </c>
      <c r="BE111" s="218">
        <f>IF(N111="základní",J111,0)</f>
        <v>0</v>
      </c>
      <c r="BF111" s="218">
        <f>IF(N111="snížená",J111,0)</f>
        <v>0</v>
      </c>
      <c r="BG111" s="218">
        <f>IF(N111="zákl. přenesená",J111,0)</f>
        <v>0</v>
      </c>
      <c r="BH111" s="218">
        <f>IF(N111="sníž. přenesená",J111,0)</f>
        <v>0</v>
      </c>
      <c r="BI111" s="218">
        <f>IF(N111="nulová",J111,0)</f>
        <v>0</v>
      </c>
      <c r="BJ111" s="19" t="s">
        <v>81</v>
      </c>
      <c r="BK111" s="218">
        <f>ROUND(I111*H111,2)</f>
        <v>0</v>
      </c>
      <c r="BL111" s="19" t="s">
        <v>128</v>
      </c>
      <c r="BM111" s="217" t="s">
        <v>321</v>
      </c>
    </row>
    <row r="112" s="2" customFormat="1">
      <c r="A112" s="40"/>
      <c r="B112" s="41"/>
      <c r="C112" s="42"/>
      <c r="D112" s="219" t="s">
        <v>130</v>
      </c>
      <c r="E112" s="42"/>
      <c r="F112" s="220" t="s">
        <v>909</v>
      </c>
      <c r="G112" s="42"/>
      <c r="H112" s="42"/>
      <c r="I112" s="221"/>
      <c r="J112" s="42"/>
      <c r="K112" s="42"/>
      <c r="L112" s="46"/>
      <c r="M112" s="222"/>
      <c r="N112" s="223"/>
      <c r="O112" s="86"/>
      <c r="P112" s="86"/>
      <c r="Q112" s="86"/>
      <c r="R112" s="86"/>
      <c r="S112" s="86"/>
      <c r="T112" s="87"/>
      <c r="U112" s="40"/>
      <c r="V112" s="40"/>
      <c r="W112" s="40"/>
      <c r="X112" s="40"/>
      <c r="Y112" s="40"/>
      <c r="Z112" s="40"/>
      <c r="AA112" s="40"/>
      <c r="AB112" s="40"/>
      <c r="AC112" s="40"/>
      <c r="AD112" s="40"/>
      <c r="AE112" s="40"/>
      <c r="AT112" s="19" t="s">
        <v>130</v>
      </c>
      <c r="AU112" s="19" t="s">
        <v>81</v>
      </c>
    </row>
    <row r="113" s="2" customFormat="1" ht="16.5" customHeight="1">
      <c r="A113" s="40"/>
      <c r="B113" s="41"/>
      <c r="C113" s="249" t="s">
        <v>230</v>
      </c>
      <c r="D113" s="249" t="s">
        <v>267</v>
      </c>
      <c r="E113" s="250" t="s">
        <v>910</v>
      </c>
      <c r="F113" s="251" t="s">
        <v>911</v>
      </c>
      <c r="G113" s="252" t="s">
        <v>895</v>
      </c>
      <c r="H113" s="253">
        <v>1</v>
      </c>
      <c r="I113" s="254"/>
      <c r="J113" s="255">
        <f>ROUND(I113*H113,2)</f>
        <v>0</v>
      </c>
      <c r="K113" s="251" t="s">
        <v>28</v>
      </c>
      <c r="L113" s="256"/>
      <c r="M113" s="257" t="s">
        <v>28</v>
      </c>
      <c r="N113" s="258" t="s">
        <v>44</v>
      </c>
      <c r="O113" s="86"/>
      <c r="P113" s="215">
        <f>O113*H113</f>
        <v>0</v>
      </c>
      <c r="Q113" s="215">
        <v>0</v>
      </c>
      <c r="R113" s="215">
        <f>Q113*H113</f>
        <v>0</v>
      </c>
      <c r="S113" s="215">
        <v>0</v>
      </c>
      <c r="T113" s="216">
        <f>S113*H113</f>
        <v>0</v>
      </c>
      <c r="U113" s="40"/>
      <c r="V113" s="40"/>
      <c r="W113" s="40"/>
      <c r="X113" s="40"/>
      <c r="Y113" s="40"/>
      <c r="Z113" s="40"/>
      <c r="AA113" s="40"/>
      <c r="AB113" s="40"/>
      <c r="AC113" s="40"/>
      <c r="AD113" s="40"/>
      <c r="AE113" s="40"/>
      <c r="AR113" s="217" t="s">
        <v>179</v>
      </c>
      <c r="AT113" s="217" t="s">
        <v>267</v>
      </c>
      <c r="AU113" s="217" t="s">
        <v>81</v>
      </c>
      <c r="AY113" s="19" t="s">
        <v>121</v>
      </c>
      <c r="BE113" s="218">
        <f>IF(N113="základní",J113,0)</f>
        <v>0</v>
      </c>
      <c r="BF113" s="218">
        <f>IF(N113="snížená",J113,0)</f>
        <v>0</v>
      </c>
      <c r="BG113" s="218">
        <f>IF(N113="zákl. přenesená",J113,0)</f>
        <v>0</v>
      </c>
      <c r="BH113" s="218">
        <f>IF(N113="sníž. přenesená",J113,0)</f>
        <v>0</v>
      </c>
      <c r="BI113" s="218">
        <f>IF(N113="nulová",J113,0)</f>
        <v>0</v>
      </c>
      <c r="BJ113" s="19" t="s">
        <v>81</v>
      </c>
      <c r="BK113" s="218">
        <f>ROUND(I113*H113,2)</f>
        <v>0</v>
      </c>
      <c r="BL113" s="19" t="s">
        <v>128</v>
      </c>
      <c r="BM113" s="217" t="s">
        <v>334</v>
      </c>
    </row>
    <row r="114" s="2" customFormat="1">
      <c r="A114" s="40"/>
      <c r="B114" s="41"/>
      <c r="C114" s="42"/>
      <c r="D114" s="219" t="s">
        <v>130</v>
      </c>
      <c r="E114" s="42"/>
      <c r="F114" s="220" t="s">
        <v>911</v>
      </c>
      <c r="G114" s="42"/>
      <c r="H114" s="42"/>
      <c r="I114" s="221"/>
      <c r="J114" s="42"/>
      <c r="K114" s="42"/>
      <c r="L114" s="46"/>
      <c r="M114" s="222"/>
      <c r="N114" s="223"/>
      <c r="O114" s="86"/>
      <c r="P114" s="86"/>
      <c r="Q114" s="86"/>
      <c r="R114" s="86"/>
      <c r="S114" s="86"/>
      <c r="T114" s="87"/>
      <c r="U114" s="40"/>
      <c r="V114" s="40"/>
      <c r="W114" s="40"/>
      <c r="X114" s="40"/>
      <c r="Y114" s="40"/>
      <c r="Z114" s="40"/>
      <c r="AA114" s="40"/>
      <c r="AB114" s="40"/>
      <c r="AC114" s="40"/>
      <c r="AD114" s="40"/>
      <c r="AE114" s="40"/>
      <c r="AT114" s="19" t="s">
        <v>130</v>
      </c>
      <c r="AU114" s="19" t="s">
        <v>81</v>
      </c>
    </row>
    <row r="115" s="2" customFormat="1" ht="16.5" customHeight="1">
      <c r="A115" s="40"/>
      <c r="B115" s="41"/>
      <c r="C115" s="249" t="s">
        <v>239</v>
      </c>
      <c r="D115" s="249" t="s">
        <v>267</v>
      </c>
      <c r="E115" s="250" t="s">
        <v>912</v>
      </c>
      <c r="F115" s="251" t="s">
        <v>913</v>
      </c>
      <c r="G115" s="252" t="s">
        <v>895</v>
      </c>
      <c r="H115" s="253">
        <v>1</v>
      </c>
      <c r="I115" s="254"/>
      <c r="J115" s="255">
        <f>ROUND(I115*H115,2)</f>
        <v>0</v>
      </c>
      <c r="K115" s="251" t="s">
        <v>28</v>
      </c>
      <c r="L115" s="256"/>
      <c r="M115" s="257" t="s">
        <v>28</v>
      </c>
      <c r="N115" s="258" t="s">
        <v>44</v>
      </c>
      <c r="O115" s="86"/>
      <c r="P115" s="215">
        <f>O115*H115</f>
        <v>0</v>
      </c>
      <c r="Q115" s="215">
        <v>0</v>
      </c>
      <c r="R115" s="215">
        <f>Q115*H115</f>
        <v>0</v>
      </c>
      <c r="S115" s="215">
        <v>0</v>
      </c>
      <c r="T115" s="216">
        <f>S115*H115</f>
        <v>0</v>
      </c>
      <c r="U115" s="40"/>
      <c r="V115" s="40"/>
      <c r="W115" s="40"/>
      <c r="X115" s="40"/>
      <c r="Y115" s="40"/>
      <c r="Z115" s="40"/>
      <c r="AA115" s="40"/>
      <c r="AB115" s="40"/>
      <c r="AC115" s="40"/>
      <c r="AD115" s="40"/>
      <c r="AE115" s="40"/>
      <c r="AR115" s="217" t="s">
        <v>179</v>
      </c>
      <c r="AT115" s="217" t="s">
        <v>267</v>
      </c>
      <c r="AU115" s="217" t="s">
        <v>81</v>
      </c>
      <c r="AY115" s="19" t="s">
        <v>121</v>
      </c>
      <c r="BE115" s="218">
        <f>IF(N115="základní",J115,0)</f>
        <v>0</v>
      </c>
      <c r="BF115" s="218">
        <f>IF(N115="snížená",J115,0)</f>
        <v>0</v>
      </c>
      <c r="BG115" s="218">
        <f>IF(N115="zákl. přenesená",J115,0)</f>
        <v>0</v>
      </c>
      <c r="BH115" s="218">
        <f>IF(N115="sníž. přenesená",J115,0)</f>
        <v>0</v>
      </c>
      <c r="BI115" s="218">
        <f>IF(N115="nulová",J115,0)</f>
        <v>0</v>
      </c>
      <c r="BJ115" s="19" t="s">
        <v>81</v>
      </c>
      <c r="BK115" s="218">
        <f>ROUND(I115*H115,2)</f>
        <v>0</v>
      </c>
      <c r="BL115" s="19" t="s">
        <v>128</v>
      </c>
      <c r="BM115" s="217" t="s">
        <v>346</v>
      </c>
    </row>
    <row r="116" s="2" customFormat="1">
      <c r="A116" s="40"/>
      <c r="B116" s="41"/>
      <c r="C116" s="42"/>
      <c r="D116" s="219" t="s">
        <v>130</v>
      </c>
      <c r="E116" s="42"/>
      <c r="F116" s="220" t="s">
        <v>913</v>
      </c>
      <c r="G116" s="42"/>
      <c r="H116" s="42"/>
      <c r="I116" s="221"/>
      <c r="J116" s="42"/>
      <c r="K116" s="42"/>
      <c r="L116" s="46"/>
      <c r="M116" s="222"/>
      <c r="N116" s="223"/>
      <c r="O116" s="86"/>
      <c r="P116" s="86"/>
      <c r="Q116" s="86"/>
      <c r="R116" s="86"/>
      <c r="S116" s="86"/>
      <c r="T116" s="87"/>
      <c r="U116" s="40"/>
      <c r="V116" s="40"/>
      <c r="W116" s="40"/>
      <c r="X116" s="40"/>
      <c r="Y116" s="40"/>
      <c r="Z116" s="40"/>
      <c r="AA116" s="40"/>
      <c r="AB116" s="40"/>
      <c r="AC116" s="40"/>
      <c r="AD116" s="40"/>
      <c r="AE116" s="40"/>
      <c r="AT116" s="19" t="s">
        <v>130</v>
      </c>
      <c r="AU116" s="19" t="s">
        <v>81</v>
      </c>
    </row>
    <row r="117" s="2" customFormat="1" ht="16.5" customHeight="1">
      <c r="A117" s="40"/>
      <c r="B117" s="41"/>
      <c r="C117" s="249" t="s">
        <v>246</v>
      </c>
      <c r="D117" s="249" t="s">
        <v>267</v>
      </c>
      <c r="E117" s="250" t="s">
        <v>914</v>
      </c>
      <c r="F117" s="251" t="s">
        <v>915</v>
      </c>
      <c r="G117" s="252" t="s">
        <v>895</v>
      </c>
      <c r="H117" s="253">
        <v>2</v>
      </c>
      <c r="I117" s="254"/>
      <c r="J117" s="255">
        <f>ROUND(I117*H117,2)</f>
        <v>0</v>
      </c>
      <c r="K117" s="251" t="s">
        <v>28</v>
      </c>
      <c r="L117" s="256"/>
      <c r="M117" s="257" t="s">
        <v>28</v>
      </c>
      <c r="N117" s="258" t="s">
        <v>44</v>
      </c>
      <c r="O117" s="86"/>
      <c r="P117" s="215">
        <f>O117*H117</f>
        <v>0</v>
      </c>
      <c r="Q117" s="215">
        <v>0</v>
      </c>
      <c r="R117" s="215">
        <f>Q117*H117</f>
        <v>0</v>
      </c>
      <c r="S117" s="215">
        <v>0</v>
      </c>
      <c r="T117" s="216">
        <f>S117*H117</f>
        <v>0</v>
      </c>
      <c r="U117" s="40"/>
      <c r="V117" s="40"/>
      <c r="W117" s="40"/>
      <c r="X117" s="40"/>
      <c r="Y117" s="40"/>
      <c r="Z117" s="40"/>
      <c r="AA117" s="40"/>
      <c r="AB117" s="40"/>
      <c r="AC117" s="40"/>
      <c r="AD117" s="40"/>
      <c r="AE117" s="40"/>
      <c r="AR117" s="217" t="s">
        <v>179</v>
      </c>
      <c r="AT117" s="217" t="s">
        <v>267</v>
      </c>
      <c r="AU117" s="217" t="s">
        <v>81</v>
      </c>
      <c r="AY117" s="19" t="s">
        <v>121</v>
      </c>
      <c r="BE117" s="218">
        <f>IF(N117="základní",J117,0)</f>
        <v>0</v>
      </c>
      <c r="BF117" s="218">
        <f>IF(N117="snížená",J117,0)</f>
        <v>0</v>
      </c>
      <c r="BG117" s="218">
        <f>IF(N117="zákl. přenesená",J117,0)</f>
        <v>0</v>
      </c>
      <c r="BH117" s="218">
        <f>IF(N117="sníž. přenesená",J117,0)</f>
        <v>0</v>
      </c>
      <c r="BI117" s="218">
        <f>IF(N117="nulová",J117,0)</f>
        <v>0</v>
      </c>
      <c r="BJ117" s="19" t="s">
        <v>81</v>
      </c>
      <c r="BK117" s="218">
        <f>ROUND(I117*H117,2)</f>
        <v>0</v>
      </c>
      <c r="BL117" s="19" t="s">
        <v>128</v>
      </c>
      <c r="BM117" s="217" t="s">
        <v>359</v>
      </c>
    </row>
    <row r="118" s="2" customFormat="1">
      <c r="A118" s="40"/>
      <c r="B118" s="41"/>
      <c r="C118" s="42"/>
      <c r="D118" s="219" t="s">
        <v>130</v>
      </c>
      <c r="E118" s="42"/>
      <c r="F118" s="220" t="s">
        <v>915</v>
      </c>
      <c r="G118" s="42"/>
      <c r="H118" s="42"/>
      <c r="I118" s="221"/>
      <c r="J118" s="42"/>
      <c r="K118" s="42"/>
      <c r="L118" s="46"/>
      <c r="M118" s="222"/>
      <c r="N118" s="223"/>
      <c r="O118" s="86"/>
      <c r="P118" s="86"/>
      <c r="Q118" s="86"/>
      <c r="R118" s="86"/>
      <c r="S118" s="86"/>
      <c r="T118" s="87"/>
      <c r="U118" s="40"/>
      <c r="V118" s="40"/>
      <c r="W118" s="40"/>
      <c r="X118" s="40"/>
      <c r="Y118" s="40"/>
      <c r="Z118" s="40"/>
      <c r="AA118" s="40"/>
      <c r="AB118" s="40"/>
      <c r="AC118" s="40"/>
      <c r="AD118" s="40"/>
      <c r="AE118" s="40"/>
      <c r="AT118" s="19" t="s">
        <v>130</v>
      </c>
      <c r="AU118" s="19" t="s">
        <v>81</v>
      </c>
    </row>
    <row r="119" s="2" customFormat="1" ht="16.5" customHeight="1">
      <c r="A119" s="40"/>
      <c r="B119" s="41"/>
      <c r="C119" s="249" t="s">
        <v>254</v>
      </c>
      <c r="D119" s="249" t="s">
        <v>267</v>
      </c>
      <c r="E119" s="250" t="s">
        <v>916</v>
      </c>
      <c r="F119" s="251" t="s">
        <v>917</v>
      </c>
      <c r="G119" s="252" t="s">
        <v>895</v>
      </c>
      <c r="H119" s="253">
        <v>1</v>
      </c>
      <c r="I119" s="254"/>
      <c r="J119" s="255">
        <f>ROUND(I119*H119,2)</f>
        <v>0</v>
      </c>
      <c r="K119" s="251" t="s">
        <v>28</v>
      </c>
      <c r="L119" s="256"/>
      <c r="M119" s="257" t="s">
        <v>28</v>
      </c>
      <c r="N119" s="258" t="s">
        <v>44</v>
      </c>
      <c r="O119" s="86"/>
      <c r="P119" s="215">
        <f>O119*H119</f>
        <v>0</v>
      </c>
      <c r="Q119" s="215">
        <v>0</v>
      </c>
      <c r="R119" s="215">
        <f>Q119*H119</f>
        <v>0</v>
      </c>
      <c r="S119" s="215">
        <v>0</v>
      </c>
      <c r="T119" s="216">
        <f>S119*H119</f>
        <v>0</v>
      </c>
      <c r="U119" s="40"/>
      <c r="V119" s="40"/>
      <c r="W119" s="40"/>
      <c r="X119" s="40"/>
      <c r="Y119" s="40"/>
      <c r="Z119" s="40"/>
      <c r="AA119" s="40"/>
      <c r="AB119" s="40"/>
      <c r="AC119" s="40"/>
      <c r="AD119" s="40"/>
      <c r="AE119" s="40"/>
      <c r="AR119" s="217" t="s">
        <v>179</v>
      </c>
      <c r="AT119" s="217" t="s">
        <v>267</v>
      </c>
      <c r="AU119" s="217" t="s">
        <v>81</v>
      </c>
      <c r="AY119" s="19" t="s">
        <v>121</v>
      </c>
      <c r="BE119" s="218">
        <f>IF(N119="základní",J119,0)</f>
        <v>0</v>
      </c>
      <c r="BF119" s="218">
        <f>IF(N119="snížená",J119,0)</f>
        <v>0</v>
      </c>
      <c r="BG119" s="218">
        <f>IF(N119="zákl. přenesená",J119,0)</f>
        <v>0</v>
      </c>
      <c r="BH119" s="218">
        <f>IF(N119="sníž. přenesená",J119,0)</f>
        <v>0</v>
      </c>
      <c r="BI119" s="218">
        <f>IF(N119="nulová",J119,0)</f>
        <v>0</v>
      </c>
      <c r="BJ119" s="19" t="s">
        <v>81</v>
      </c>
      <c r="BK119" s="218">
        <f>ROUND(I119*H119,2)</f>
        <v>0</v>
      </c>
      <c r="BL119" s="19" t="s">
        <v>128</v>
      </c>
      <c r="BM119" s="217" t="s">
        <v>378</v>
      </c>
    </row>
    <row r="120" s="2" customFormat="1">
      <c r="A120" s="40"/>
      <c r="B120" s="41"/>
      <c r="C120" s="42"/>
      <c r="D120" s="219" t="s">
        <v>130</v>
      </c>
      <c r="E120" s="42"/>
      <c r="F120" s="220" t="s">
        <v>917</v>
      </c>
      <c r="G120" s="42"/>
      <c r="H120" s="42"/>
      <c r="I120" s="221"/>
      <c r="J120" s="42"/>
      <c r="K120" s="42"/>
      <c r="L120" s="46"/>
      <c r="M120" s="222"/>
      <c r="N120" s="223"/>
      <c r="O120" s="86"/>
      <c r="P120" s="86"/>
      <c r="Q120" s="86"/>
      <c r="R120" s="86"/>
      <c r="S120" s="86"/>
      <c r="T120" s="87"/>
      <c r="U120" s="40"/>
      <c r="V120" s="40"/>
      <c r="W120" s="40"/>
      <c r="X120" s="40"/>
      <c r="Y120" s="40"/>
      <c r="Z120" s="40"/>
      <c r="AA120" s="40"/>
      <c r="AB120" s="40"/>
      <c r="AC120" s="40"/>
      <c r="AD120" s="40"/>
      <c r="AE120" s="40"/>
      <c r="AT120" s="19" t="s">
        <v>130</v>
      </c>
      <c r="AU120" s="19" t="s">
        <v>81</v>
      </c>
    </row>
    <row r="121" s="2" customFormat="1" ht="16.5" customHeight="1">
      <c r="A121" s="40"/>
      <c r="B121" s="41"/>
      <c r="C121" s="249" t="s">
        <v>260</v>
      </c>
      <c r="D121" s="249" t="s">
        <v>267</v>
      </c>
      <c r="E121" s="250" t="s">
        <v>918</v>
      </c>
      <c r="F121" s="251" t="s">
        <v>919</v>
      </c>
      <c r="G121" s="252" t="s">
        <v>895</v>
      </c>
      <c r="H121" s="253">
        <v>2</v>
      </c>
      <c r="I121" s="254"/>
      <c r="J121" s="255">
        <f>ROUND(I121*H121,2)</f>
        <v>0</v>
      </c>
      <c r="K121" s="251" t="s">
        <v>28</v>
      </c>
      <c r="L121" s="256"/>
      <c r="M121" s="257" t="s">
        <v>28</v>
      </c>
      <c r="N121" s="258" t="s">
        <v>44</v>
      </c>
      <c r="O121" s="86"/>
      <c r="P121" s="215">
        <f>O121*H121</f>
        <v>0</v>
      </c>
      <c r="Q121" s="215">
        <v>0</v>
      </c>
      <c r="R121" s="215">
        <f>Q121*H121</f>
        <v>0</v>
      </c>
      <c r="S121" s="215">
        <v>0</v>
      </c>
      <c r="T121" s="216">
        <f>S121*H121</f>
        <v>0</v>
      </c>
      <c r="U121" s="40"/>
      <c r="V121" s="40"/>
      <c r="W121" s="40"/>
      <c r="X121" s="40"/>
      <c r="Y121" s="40"/>
      <c r="Z121" s="40"/>
      <c r="AA121" s="40"/>
      <c r="AB121" s="40"/>
      <c r="AC121" s="40"/>
      <c r="AD121" s="40"/>
      <c r="AE121" s="40"/>
      <c r="AR121" s="217" t="s">
        <v>179</v>
      </c>
      <c r="AT121" s="217" t="s">
        <v>267</v>
      </c>
      <c r="AU121" s="217" t="s">
        <v>81</v>
      </c>
      <c r="AY121" s="19" t="s">
        <v>121</v>
      </c>
      <c r="BE121" s="218">
        <f>IF(N121="základní",J121,0)</f>
        <v>0</v>
      </c>
      <c r="BF121" s="218">
        <f>IF(N121="snížená",J121,0)</f>
        <v>0</v>
      </c>
      <c r="BG121" s="218">
        <f>IF(N121="zákl. přenesená",J121,0)</f>
        <v>0</v>
      </c>
      <c r="BH121" s="218">
        <f>IF(N121="sníž. přenesená",J121,0)</f>
        <v>0</v>
      </c>
      <c r="BI121" s="218">
        <f>IF(N121="nulová",J121,0)</f>
        <v>0</v>
      </c>
      <c r="BJ121" s="19" t="s">
        <v>81</v>
      </c>
      <c r="BK121" s="218">
        <f>ROUND(I121*H121,2)</f>
        <v>0</v>
      </c>
      <c r="BL121" s="19" t="s">
        <v>128</v>
      </c>
      <c r="BM121" s="217" t="s">
        <v>388</v>
      </c>
    </row>
    <row r="122" s="2" customFormat="1">
      <c r="A122" s="40"/>
      <c r="B122" s="41"/>
      <c r="C122" s="42"/>
      <c r="D122" s="219" t="s">
        <v>130</v>
      </c>
      <c r="E122" s="42"/>
      <c r="F122" s="220" t="s">
        <v>919</v>
      </c>
      <c r="G122" s="42"/>
      <c r="H122" s="42"/>
      <c r="I122" s="221"/>
      <c r="J122" s="42"/>
      <c r="K122" s="42"/>
      <c r="L122" s="46"/>
      <c r="M122" s="222"/>
      <c r="N122" s="223"/>
      <c r="O122" s="86"/>
      <c r="P122" s="86"/>
      <c r="Q122" s="86"/>
      <c r="R122" s="86"/>
      <c r="S122" s="86"/>
      <c r="T122" s="87"/>
      <c r="U122" s="40"/>
      <c r="V122" s="40"/>
      <c r="W122" s="40"/>
      <c r="X122" s="40"/>
      <c r="Y122" s="40"/>
      <c r="Z122" s="40"/>
      <c r="AA122" s="40"/>
      <c r="AB122" s="40"/>
      <c r="AC122" s="40"/>
      <c r="AD122" s="40"/>
      <c r="AE122" s="40"/>
      <c r="AT122" s="19" t="s">
        <v>130</v>
      </c>
      <c r="AU122" s="19" t="s">
        <v>81</v>
      </c>
    </row>
    <row r="123" s="2" customFormat="1" ht="16.5" customHeight="1">
      <c r="A123" s="40"/>
      <c r="B123" s="41"/>
      <c r="C123" s="249" t="s">
        <v>266</v>
      </c>
      <c r="D123" s="249" t="s">
        <v>267</v>
      </c>
      <c r="E123" s="250" t="s">
        <v>920</v>
      </c>
      <c r="F123" s="251" t="s">
        <v>921</v>
      </c>
      <c r="G123" s="252" t="s">
        <v>895</v>
      </c>
      <c r="H123" s="253">
        <v>3</v>
      </c>
      <c r="I123" s="254"/>
      <c r="J123" s="255">
        <f>ROUND(I123*H123,2)</f>
        <v>0</v>
      </c>
      <c r="K123" s="251" t="s">
        <v>28</v>
      </c>
      <c r="L123" s="256"/>
      <c r="M123" s="257" t="s">
        <v>28</v>
      </c>
      <c r="N123" s="258" t="s">
        <v>44</v>
      </c>
      <c r="O123" s="86"/>
      <c r="P123" s="215">
        <f>O123*H123</f>
        <v>0</v>
      </c>
      <c r="Q123" s="215">
        <v>0</v>
      </c>
      <c r="R123" s="215">
        <f>Q123*H123</f>
        <v>0</v>
      </c>
      <c r="S123" s="215">
        <v>0</v>
      </c>
      <c r="T123" s="216">
        <f>S123*H123</f>
        <v>0</v>
      </c>
      <c r="U123" s="40"/>
      <c r="V123" s="40"/>
      <c r="W123" s="40"/>
      <c r="X123" s="40"/>
      <c r="Y123" s="40"/>
      <c r="Z123" s="40"/>
      <c r="AA123" s="40"/>
      <c r="AB123" s="40"/>
      <c r="AC123" s="40"/>
      <c r="AD123" s="40"/>
      <c r="AE123" s="40"/>
      <c r="AR123" s="217" t="s">
        <v>179</v>
      </c>
      <c r="AT123" s="217" t="s">
        <v>267</v>
      </c>
      <c r="AU123" s="217" t="s">
        <v>81</v>
      </c>
      <c r="AY123" s="19" t="s">
        <v>121</v>
      </c>
      <c r="BE123" s="218">
        <f>IF(N123="základní",J123,0)</f>
        <v>0</v>
      </c>
      <c r="BF123" s="218">
        <f>IF(N123="snížená",J123,0)</f>
        <v>0</v>
      </c>
      <c r="BG123" s="218">
        <f>IF(N123="zákl. přenesená",J123,0)</f>
        <v>0</v>
      </c>
      <c r="BH123" s="218">
        <f>IF(N123="sníž. přenesená",J123,0)</f>
        <v>0</v>
      </c>
      <c r="BI123" s="218">
        <f>IF(N123="nulová",J123,0)</f>
        <v>0</v>
      </c>
      <c r="BJ123" s="19" t="s">
        <v>81</v>
      </c>
      <c r="BK123" s="218">
        <f>ROUND(I123*H123,2)</f>
        <v>0</v>
      </c>
      <c r="BL123" s="19" t="s">
        <v>128</v>
      </c>
      <c r="BM123" s="217" t="s">
        <v>401</v>
      </c>
    </row>
    <row r="124" s="2" customFormat="1">
      <c r="A124" s="40"/>
      <c r="B124" s="41"/>
      <c r="C124" s="42"/>
      <c r="D124" s="219" t="s">
        <v>130</v>
      </c>
      <c r="E124" s="42"/>
      <c r="F124" s="220" t="s">
        <v>921</v>
      </c>
      <c r="G124" s="42"/>
      <c r="H124" s="42"/>
      <c r="I124" s="221"/>
      <c r="J124" s="42"/>
      <c r="K124" s="42"/>
      <c r="L124" s="46"/>
      <c r="M124" s="222"/>
      <c r="N124" s="223"/>
      <c r="O124" s="86"/>
      <c r="P124" s="86"/>
      <c r="Q124" s="86"/>
      <c r="R124" s="86"/>
      <c r="S124" s="86"/>
      <c r="T124" s="87"/>
      <c r="U124" s="40"/>
      <c r="V124" s="40"/>
      <c r="W124" s="40"/>
      <c r="X124" s="40"/>
      <c r="Y124" s="40"/>
      <c r="Z124" s="40"/>
      <c r="AA124" s="40"/>
      <c r="AB124" s="40"/>
      <c r="AC124" s="40"/>
      <c r="AD124" s="40"/>
      <c r="AE124" s="40"/>
      <c r="AT124" s="19" t="s">
        <v>130</v>
      </c>
      <c r="AU124" s="19" t="s">
        <v>81</v>
      </c>
    </row>
    <row r="125" s="2" customFormat="1" ht="16.5" customHeight="1">
      <c r="A125" s="40"/>
      <c r="B125" s="41"/>
      <c r="C125" s="249" t="s">
        <v>7</v>
      </c>
      <c r="D125" s="249" t="s">
        <v>267</v>
      </c>
      <c r="E125" s="250" t="s">
        <v>922</v>
      </c>
      <c r="F125" s="251" t="s">
        <v>923</v>
      </c>
      <c r="G125" s="252" t="s">
        <v>895</v>
      </c>
      <c r="H125" s="253">
        <v>3</v>
      </c>
      <c r="I125" s="254"/>
      <c r="J125" s="255">
        <f>ROUND(I125*H125,2)</f>
        <v>0</v>
      </c>
      <c r="K125" s="251" t="s">
        <v>28</v>
      </c>
      <c r="L125" s="256"/>
      <c r="M125" s="257" t="s">
        <v>28</v>
      </c>
      <c r="N125" s="258" t="s">
        <v>44</v>
      </c>
      <c r="O125" s="86"/>
      <c r="P125" s="215">
        <f>O125*H125</f>
        <v>0</v>
      </c>
      <c r="Q125" s="215">
        <v>0</v>
      </c>
      <c r="R125" s="215">
        <f>Q125*H125</f>
        <v>0</v>
      </c>
      <c r="S125" s="215">
        <v>0</v>
      </c>
      <c r="T125" s="216">
        <f>S125*H125</f>
        <v>0</v>
      </c>
      <c r="U125" s="40"/>
      <c r="V125" s="40"/>
      <c r="W125" s="40"/>
      <c r="X125" s="40"/>
      <c r="Y125" s="40"/>
      <c r="Z125" s="40"/>
      <c r="AA125" s="40"/>
      <c r="AB125" s="40"/>
      <c r="AC125" s="40"/>
      <c r="AD125" s="40"/>
      <c r="AE125" s="40"/>
      <c r="AR125" s="217" t="s">
        <v>179</v>
      </c>
      <c r="AT125" s="217" t="s">
        <v>267</v>
      </c>
      <c r="AU125" s="217" t="s">
        <v>81</v>
      </c>
      <c r="AY125" s="19" t="s">
        <v>121</v>
      </c>
      <c r="BE125" s="218">
        <f>IF(N125="základní",J125,0)</f>
        <v>0</v>
      </c>
      <c r="BF125" s="218">
        <f>IF(N125="snížená",J125,0)</f>
        <v>0</v>
      </c>
      <c r="BG125" s="218">
        <f>IF(N125="zákl. přenesená",J125,0)</f>
        <v>0</v>
      </c>
      <c r="BH125" s="218">
        <f>IF(N125="sníž. přenesená",J125,0)</f>
        <v>0</v>
      </c>
      <c r="BI125" s="218">
        <f>IF(N125="nulová",J125,0)</f>
        <v>0</v>
      </c>
      <c r="BJ125" s="19" t="s">
        <v>81</v>
      </c>
      <c r="BK125" s="218">
        <f>ROUND(I125*H125,2)</f>
        <v>0</v>
      </c>
      <c r="BL125" s="19" t="s">
        <v>128</v>
      </c>
      <c r="BM125" s="217" t="s">
        <v>414</v>
      </c>
    </row>
    <row r="126" s="2" customFormat="1">
      <c r="A126" s="40"/>
      <c r="B126" s="41"/>
      <c r="C126" s="42"/>
      <c r="D126" s="219" t="s">
        <v>130</v>
      </c>
      <c r="E126" s="42"/>
      <c r="F126" s="220" t="s">
        <v>923</v>
      </c>
      <c r="G126" s="42"/>
      <c r="H126" s="42"/>
      <c r="I126" s="221"/>
      <c r="J126" s="42"/>
      <c r="K126" s="42"/>
      <c r="L126" s="46"/>
      <c r="M126" s="222"/>
      <c r="N126" s="223"/>
      <c r="O126" s="86"/>
      <c r="P126" s="86"/>
      <c r="Q126" s="86"/>
      <c r="R126" s="86"/>
      <c r="S126" s="86"/>
      <c r="T126" s="87"/>
      <c r="U126" s="40"/>
      <c r="V126" s="40"/>
      <c r="W126" s="40"/>
      <c r="X126" s="40"/>
      <c r="Y126" s="40"/>
      <c r="Z126" s="40"/>
      <c r="AA126" s="40"/>
      <c r="AB126" s="40"/>
      <c r="AC126" s="40"/>
      <c r="AD126" s="40"/>
      <c r="AE126" s="40"/>
      <c r="AT126" s="19" t="s">
        <v>130</v>
      </c>
      <c r="AU126" s="19" t="s">
        <v>81</v>
      </c>
    </row>
    <row r="127" s="12" customFormat="1" ht="25.92" customHeight="1">
      <c r="A127" s="12"/>
      <c r="B127" s="190"/>
      <c r="C127" s="191"/>
      <c r="D127" s="192" t="s">
        <v>72</v>
      </c>
      <c r="E127" s="193" t="s">
        <v>924</v>
      </c>
      <c r="F127" s="193" t="s">
        <v>925</v>
      </c>
      <c r="G127" s="191"/>
      <c r="H127" s="191"/>
      <c r="I127" s="194"/>
      <c r="J127" s="195">
        <f>BK127</f>
        <v>0</v>
      </c>
      <c r="K127" s="191"/>
      <c r="L127" s="196"/>
      <c r="M127" s="197"/>
      <c r="N127" s="198"/>
      <c r="O127" s="198"/>
      <c r="P127" s="199">
        <f>SUM(P128:P165)</f>
        <v>0</v>
      </c>
      <c r="Q127" s="198"/>
      <c r="R127" s="199">
        <f>SUM(R128:R165)</f>
        <v>0</v>
      </c>
      <c r="S127" s="198"/>
      <c r="T127" s="200">
        <f>SUM(T128:T165)</f>
        <v>0</v>
      </c>
      <c r="U127" s="12"/>
      <c r="V127" s="12"/>
      <c r="W127" s="12"/>
      <c r="X127" s="12"/>
      <c r="Y127" s="12"/>
      <c r="Z127" s="12"/>
      <c r="AA127" s="12"/>
      <c r="AB127" s="12"/>
      <c r="AC127" s="12"/>
      <c r="AD127" s="12"/>
      <c r="AE127" s="12"/>
      <c r="AR127" s="201" t="s">
        <v>81</v>
      </c>
      <c r="AT127" s="202" t="s">
        <v>72</v>
      </c>
      <c r="AU127" s="202" t="s">
        <v>73</v>
      </c>
      <c r="AY127" s="201" t="s">
        <v>121</v>
      </c>
      <c r="BK127" s="203">
        <f>SUM(BK128:BK165)</f>
        <v>0</v>
      </c>
    </row>
    <row r="128" s="2" customFormat="1" ht="16.5" customHeight="1">
      <c r="A128" s="40"/>
      <c r="B128" s="41"/>
      <c r="C128" s="206" t="s">
        <v>279</v>
      </c>
      <c r="D128" s="206" t="s">
        <v>123</v>
      </c>
      <c r="E128" s="207" t="s">
        <v>926</v>
      </c>
      <c r="F128" s="208" t="s">
        <v>927</v>
      </c>
      <c r="G128" s="209" t="s">
        <v>500</v>
      </c>
      <c r="H128" s="210">
        <v>37</v>
      </c>
      <c r="I128" s="211"/>
      <c r="J128" s="212">
        <f>ROUND(I128*H128,2)</f>
        <v>0</v>
      </c>
      <c r="K128" s="208" t="s">
        <v>28</v>
      </c>
      <c r="L128" s="46"/>
      <c r="M128" s="213" t="s">
        <v>28</v>
      </c>
      <c r="N128" s="214" t="s">
        <v>44</v>
      </c>
      <c r="O128" s="86"/>
      <c r="P128" s="215">
        <f>O128*H128</f>
        <v>0</v>
      </c>
      <c r="Q128" s="215">
        <v>0</v>
      </c>
      <c r="R128" s="215">
        <f>Q128*H128</f>
        <v>0</v>
      </c>
      <c r="S128" s="215">
        <v>0</v>
      </c>
      <c r="T128" s="216">
        <f>S128*H128</f>
        <v>0</v>
      </c>
      <c r="U128" s="40"/>
      <c r="V128" s="40"/>
      <c r="W128" s="40"/>
      <c r="X128" s="40"/>
      <c r="Y128" s="40"/>
      <c r="Z128" s="40"/>
      <c r="AA128" s="40"/>
      <c r="AB128" s="40"/>
      <c r="AC128" s="40"/>
      <c r="AD128" s="40"/>
      <c r="AE128" s="40"/>
      <c r="AR128" s="217" t="s">
        <v>128</v>
      </c>
      <c r="AT128" s="217" t="s">
        <v>123</v>
      </c>
      <c r="AU128" s="217" t="s">
        <v>81</v>
      </c>
      <c r="AY128" s="19" t="s">
        <v>121</v>
      </c>
      <c r="BE128" s="218">
        <f>IF(N128="základní",J128,0)</f>
        <v>0</v>
      </c>
      <c r="BF128" s="218">
        <f>IF(N128="snížená",J128,0)</f>
        <v>0</v>
      </c>
      <c r="BG128" s="218">
        <f>IF(N128="zákl. přenesená",J128,0)</f>
        <v>0</v>
      </c>
      <c r="BH128" s="218">
        <f>IF(N128="sníž. přenesená",J128,0)</f>
        <v>0</v>
      </c>
      <c r="BI128" s="218">
        <f>IF(N128="nulová",J128,0)</f>
        <v>0</v>
      </c>
      <c r="BJ128" s="19" t="s">
        <v>81</v>
      </c>
      <c r="BK128" s="218">
        <f>ROUND(I128*H128,2)</f>
        <v>0</v>
      </c>
      <c r="BL128" s="19" t="s">
        <v>128</v>
      </c>
      <c r="BM128" s="217" t="s">
        <v>426</v>
      </c>
    </row>
    <row r="129" s="2" customFormat="1">
      <c r="A129" s="40"/>
      <c r="B129" s="41"/>
      <c r="C129" s="42"/>
      <c r="D129" s="219" t="s">
        <v>130</v>
      </c>
      <c r="E129" s="42"/>
      <c r="F129" s="220" t="s">
        <v>927</v>
      </c>
      <c r="G129" s="42"/>
      <c r="H129" s="42"/>
      <c r="I129" s="221"/>
      <c r="J129" s="42"/>
      <c r="K129" s="42"/>
      <c r="L129" s="46"/>
      <c r="M129" s="222"/>
      <c r="N129" s="223"/>
      <c r="O129" s="86"/>
      <c r="P129" s="86"/>
      <c r="Q129" s="86"/>
      <c r="R129" s="86"/>
      <c r="S129" s="86"/>
      <c r="T129" s="87"/>
      <c r="U129" s="40"/>
      <c r="V129" s="40"/>
      <c r="W129" s="40"/>
      <c r="X129" s="40"/>
      <c r="Y129" s="40"/>
      <c r="Z129" s="40"/>
      <c r="AA129" s="40"/>
      <c r="AB129" s="40"/>
      <c r="AC129" s="40"/>
      <c r="AD129" s="40"/>
      <c r="AE129" s="40"/>
      <c r="AT129" s="19" t="s">
        <v>130</v>
      </c>
      <c r="AU129" s="19" t="s">
        <v>81</v>
      </c>
    </row>
    <row r="130" s="2" customFormat="1" ht="16.5" customHeight="1">
      <c r="A130" s="40"/>
      <c r="B130" s="41"/>
      <c r="C130" s="206" t="s">
        <v>285</v>
      </c>
      <c r="D130" s="206" t="s">
        <v>123</v>
      </c>
      <c r="E130" s="207" t="s">
        <v>928</v>
      </c>
      <c r="F130" s="208" t="s">
        <v>929</v>
      </c>
      <c r="G130" s="209" t="s">
        <v>500</v>
      </c>
      <c r="H130" s="210">
        <v>22</v>
      </c>
      <c r="I130" s="211"/>
      <c r="J130" s="212">
        <f>ROUND(I130*H130,2)</f>
        <v>0</v>
      </c>
      <c r="K130" s="208" t="s">
        <v>28</v>
      </c>
      <c r="L130" s="46"/>
      <c r="M130" s="213" t="s">
        <v>28</v>
      </c>
      <c r="N130" s="214" t="s">
        <v>44</v>
      </c>
      <c r="O130" s="86"/>
      <c r="P130" s="215">
        <f>O130*H130</f>
        <v>0</v>
      </c>
      <c r="Q130" s="215">
        <v>0</v>
      </c>
      <c r="R130" s="215">
        <f>Q130*H130</f>
        <v>0</v>
      </c>
      <c r="S130" s="215">
        <v>0</v>
      </c>
      <c r="T130" s="216">
        <f>S130*H130</f>
        <v>0</v>
      </c>
      <c r="U130" s="40"/>
      <c r="V130" s="40"/>
      <c r="W130" s="40"/>
      <c r="X130" s="40"/>
      <c r="Y130" s="40"/>
      <c r="Z130" s="40"/>
      <c r="AA130" s="40"/>
      <c r="AB130" s="40"/>
      <c r="AC130" s="40"/>
      <c r="AD130" s="40"/>
      <c r="AE130" s="40"/>
      <c r="AR130" s="217" t="s">
        <v>128</v>
      </c>
      <c r="AT130" s="217" t="s">
        <v>123</v>
      </c>
      <c r="AU130" s="217" t="s">
        <v>81</v>
      </c>
      <c r="AY130" s="19" t="s">
        <v>121</v>
      </c>
      <c r="BE130" s="218">
        <f>IF(N130="základní",J130,0)</f>
        <v>0</v>
      </c>
      <c r="BF130" s="218">
        <f>IF(N130="snížená",J130,0)</f>
        <v>0</v>
      </c>
      <c r="BG130" s="218">
        <f>IF(N130="zákl. přenesená",J130,0)</f>
        <v>0</v>
      </c>
      <c r="BH130" s="218">
        <f>IF(N130="sníž. přenesená",J130,0)</f>
        <v>0</v>
      </c>
      <c r="BI130" s="218">
        <f>IF(N130="nulová",J130,0)</f>
        <v>0</v>
      </c>
      <c r="BJ130" s="19" t="s">
        <v>81</v>
      </c>
      <c r="BK130" s="218">
        <f>ROUND(I130*H130,2)</f>
        <v>0</v>
      </c>
      <c r="BL130" s="19" t="s">
        <v>128</v>
      </c>
      <c r="BM130" s="217" t="s">
        <v>435</v>
      </c>
    </row>
    <row r="131" s="2" customFormat="1">
      <c r="A131" s="40"/>
      <c r="B131" s="41"/>
      <c r="C131" s="42"/>
      <c r="D131" s="219" t="s">
        <v>130</v>
      </c>
      <c r="E131" s="42"/>
      <c r="F131" s="220" t="s">
        <v>929</v>
      </c>
      <c r="G131" s="42"/>
      <c r="H131" s="42"/>
      <c r="I131" s="221"/>
      <c r="J131" s="42"/>
      <c r="K131" s="42"/>
      <c r="L131" s="46"/>
      <c r="M131" s="222"/>
      <c r="N131" s="223"/>
      <c r="O131" s="86"/>
      <c r="P131" s="86"/>
      <c r="Q131" s="86"/>
      <c r="R131" s="86"/>
      <c r="S131" s="86"/>
      <c r="T131" s="87"/>
      <c r="U131" s="40"/>
      <c r="V131" s="40"/>
      <c r="W131" s="40"/>
      <c r="X131" s="40"/>
      <c r="Y131" s="40"/>
      <c r="Z131" s="40"/>
      <c r="AA131" s="40"/>
      <c r="AB131" s="40"/>
      <c r="AC131" s="40"/>
      <c r="AD131" s="40"/>
      <c r="AE131" s="40"/>
      <c r="AT131" s="19" t="s">
        <v>130</v>
      </c>
      <c r="AU131" s="19" t="s">
        <v>81</v>
      </c>
    </row>
    <row r="132" s="2" customFormat="1" ht="16.5" customHeight="1">
      <c r="A132" s="40"/>
      <c r="B132" s="41"/>
      <c r="C132" s="206" t="s">
        <v>291</v>
      </c>
      <c r="D132" s="206" t="s">
        <v>123</v>
      </c>
      <c r="E132" s="207" t="s">
        <v>930</v>
      </c>
      <c r="F132" s="208" t="s">
        <v>931</v>
      </c>
      <c r="G132" s="209" t="s">
        <v>500</v>
      </c>
      <c r="H132" s="210">
        <v>29</v>
      </c>
      <c r="I132" s="211"/>
      <c r="J132" s="212">
        <f>ROUND(I132*H132,2)</f>
        <v>0</v>
      </c>
      <c r="K132" s="208" t="s">
        <v>28</v>
      </c>
      <c r="L132" s="46"/>
      <c r="M132" s="213" t="s">
        <v>28</v>
      </c>
      <c r="N132" s="214" t="s">
        <v>44</v>
      </c>
      <c r="O132" s="86"/>
      <c r="P132" s="215">
        <f>O132*H132</f>
        <v>0</v>
      </c>
      <c r="Q132" s="215">
        <v>0</v>
      </c>
      <c r="R132" s="215">
        <f>Q132*H132</f>
        <v>0</v>
      </c>
      <c r="S132" s="215">
        <v>0</v>
      </c>
      <c r="T132" s="216">
        <f>S132*H132</f>
        <v>0</v>
      </c>
      <c r="U132" s="40"/>
      <c r="V132" s="40"/>
      <c r="W132" s="40"/>
      <c r="X132" s="40"/>
      <c r="Y132" s="40"/>
      <c r="Z132" s="40"/>
      <c r="AA132" s="40"/>
      <c r="AB132" s="40"/>
      <c r="AC132" s="40"/>
      <c r="AD132" s="40"/>
      <c r="AE132" s="40"/>
      <c r="AR132" s="217" t="s">
        <v>128</v>
      </c>
      <c r="AT132" s="217" t="s">
        <v>123</v>
      </c>
      <c r="AU132" s="217" t="s">
        <v>81</v>
      </c>
      <c r="AY132" s="19" t="s">
        <v>121</v>
      </c>
      <c r="BE132" s="218">
        <f>IF(N132="základní",J132,0)</f>
        <v>0</v>
      </c>
      <c r="BF132" s="218">
        <f>IF(N132="snížená",J132,0)</f>
        <v>0</v>
      </c>
      <c r="BG132" s="218">
        <f>IF(N132="zákl. přenesená",J132,0)</f>
        <v>0</v>
      </c>
      <c r="BH132" s="218">
        <f>IF(N132="sníž. přenesená",J132,0)</f>
        <v>0</v>
      </c>
      <c r="BI132" s="218">
        <f>IF(N132="nulová",J132,0)</f>
        <v>0</v>
      </c>
      <c r="BJ132" s="19" t="s">
        <v>81</v>
      </c>
      <c r="BK132" s="218">
        <f>ROUND(I132*H132,2)</f>
        <v>0</v>
      </c>
      <c r="BL132" s="19" t="s">
        <v>128</v>
      </c>
      <c r="BM132" s="217" t="s">
        <v>445</v>
      </c>
    </row>
    <row r="133" s="2" customFormat="1">
      <c r="A133" s="40"/>
      <c r="B133" s="41"/>
      <c r="C133" s="42"/>
      <c r="D133" s="219" t="s">
        <v>130</v>
      </c>
      <c r="E133" s="42"/>
      <c r="F133" s="220" t="s">
        <v>931</v>
      </c>
      <c r="G133" s="42"/>
      <c r="H133" s="42"/>
      <c r="I133" s="221"/>
      <c r="J133" s="42"/>
      <c r="K133" s="42"/>
      <c r="L133" s="46"/>
      <c r="M133" s="222"/>
      <c r="N133" s="223"/>
      <c r="O133" s="86"/>
      <c r="P133" s="86"/>
      <c r="Q133" s="86"/>
      <c r="R133" s="86"/>
      <c r="S133" s="86"/>
      <c r="T133" s="87"/>
      <c r="U133" s="40"/>
      <c r="V133" s="40"/>
      <c r="W133" s="40"/>
      <c r="X133" s="40"/>
      <c r="Y133" s="40"/>
      <c r="Z133" s="40"/>
      <c r="AA133" s="40"/>
      <c r="AB133" s="40"/>
      <c r="AC133" s="40"/>
      <c r="AD133" s="40"/>
      <c r="AE133" s="40"/>
      <c r="AT133" s="19" t="s">
        <v>130</v>
      </c>
      <c r="AU133" s="19" t="s">
        <v>81</v>
      </c>
    </row>
    <row r="134" s="2" customFormat="1" ht="16.5" customHeight="1">
      <c r="A134" s="40"/>
      <c r="B134" s="41"/>
      <c r="C134" s="206" t="s">
        <v>300</v>
      </c>
      <c r="D134" s="206" t="s">
        <v>123</v>
      </c>
      <c r="E134" s="207" t="s">
        <v>932</v>
      </c>
      <c r="F134" s="208" t="s">
        <v>933</v>
      </c>
      <c r="G134" s="209" t="s">
        <v>500</v>
      </c>
      <c r="H134" s="210">
        <v>7</v>
      </c>
      <c r="I134" s="211"/>
      <c r="J134" s="212">
        <f>ROUND(I134*H134,2)</f>
        <v>0</v>
      </c>
      <c r="K134" s="208" t="s">
        <v>28</v>
      </c>
      <c r="L134" s="46"/>
      <c r="M134" s="213" t="s">
        <v>28</v>
      </c>
      <c r="N134" s="214" t="s">
        <v>44</v>
      </c>
      <c r="O134" s="86"/>
      <c r="P134" s="215">
        <f>O134*H134</f>
        <v>0</v>
      </c>
      <c r="Q134" s="215">
        <v>0</v>
      </c>
      <c r="R134" s="215">
        <f>Q134*H134</f>
        <v>0</v>
      </c>
      <c r="S134" s="215">
        <v>0</v>
      </c>
      <c r="T134" s="216">
        <f>S134*H134</f>
        <v>0</v>
      </c>
      <c r="U134" s="40"/>
      <c r="V134" s="40"/>
      <c r="W134" s="40"/>
      <c r="X134" s="40"/>
      <c r="Y134" s="40"/>
      <c r="Z134" s="40"/>
      <c r="AA134" s="40"/>
      <c r="AB134" s="40"/>
      <c r="AC134" s="40"/>
      <c r="AD134" s="40"/>
      <c r="AE134" s="40"/>
      <c r="AR134" s="217" t="s">
        <v>128</v>
      </c>
      <c r="AT134" s="217" t="s">
        <v>123</v>
      </c>
      <c r="AU134" s="217" t="s">
        <v>81</v>
      </c>
      <c r="AY134" s="19" t="s">
        <v>121</v>
      </c>
      <c r="BE134" s="218">
        <f>IF(N134="základní",J134,0)</f>
        <v>0</v>
      </c>
      <c r="BF134" s="218">
        <f>IF(N134="snížená",J134,0)</f>
        <v>0</v>
      </c>
      <c r="BG134" s="218">
        <f>IF(N134="zákl. přenesená",J134,0)</f>
        <v>0</v>
      </c>
      <c r="BH134" s="218">
        <f>IF(N134="sníž. přenesená",J134,0)</f>
        <v>0</v>
      </c>
      <c r="BI134" s="218">
        <f>IF(N134="nulová",J134,0)</f>
        <v>0</v>
      </c>
      <c r="BJ134" s="19" t="s">
        <v>81</v>
      </c>
      <c r="BK134" s="218">
        <f>ROUND(I134*H134,2)</f>
        <v>0</v>
      </c>
      <c r="BL134" s="19" t="s">
        <v>128</v>
      </c>
      <c r="BM134" s="217" t="s">
        <v>458</v>
      </c>
    </row>
    <row r="135" s="2" customFormat="1">
      <c r="A135" s="40"/>
      <c r="B135" s="41"/>
      <c r="C135" s="42"/>
      <c r="D135" s="219" t="s">
        <v>130</v>
      </c>
      <c r="E135" s="42"/>
      <c r="F135" s="220" t="s">
        <v>933</v>
      </c>
      <c r="G135" s="42"/>
      <c r="H135" s="42"/>
      <c r="I135" s="221"/>
      <c r="J135" s="42"/>
      <c r="K135" s="42"/>
      <c r="L135" s="46"/>
      <c r="M135" s="222"/>
      <c r="N135" s="223"/>
      <c r="O135" s="86"/>
      <c r="P135" s="86"/>
      <c r="Q135" s="86"/>
      <c r="R135" s="86"/>
      <c r="S135" s="86"/>
      <c r="T135" s="87"/>
      <c r="U135" s="40"/>
      <c r="V135" s="40"/>
      <c r="W135" s="40"/>
      <c r="X135" s="40"/>
      <c r="Y135" s="40"/>
      <c r="Z135" s="40"/>
      <c r="AA135" s="40"/>
      <c r="AB135" s="40"/>
      <c r="AC135" s="40"/>
      <c r="AD135" s="40"/>
      <c r="AE135" s="40"/>
      <c r="AT135" s="19" t="s">
        <v>130</v>
      </c>
      <c r="AU135" s="19" t="s">
        <v>81</v>
      </c>
    </row>
    <row r="136" s="2" customFormat="1" ht="16.5" customHeight="1">
      <c r="A136" s="40"/>
      <c r="B136" s="41"/>
      <c r="C136" s="206" t="s">
        <v>307</v>
      </c>
      <c r="D136" s="206" t="s">
        <v>123</v>
      </c>
      <c r="E136" s="207" t="s">
        <v>934</v>
      </c>
      <c r="F136" s="208" t="s">
        <v>935</v>
      </c>
      <c r="G136" s="209" t="s">
        <v>500</v>
      </c>
      <c r="H136" s="210">
        <v>31</v>
      </c>
      <c r="I136" s="211"/>
      <c r="J136" s="212">
        <f>ROUND(I136*H136,2)</f>
        <v>0</v>
      </c>
      <c r="K136" s="208" t="s">
        <v>28</v>
      </c>
      <c r="L136" s="46"/>
      <c r="M136" s="213" t="s">
        <v>28</v>
      </c>
      <c r="N136" s="214" t="s">
        <v>44</v>
      </c>
      <c r="O136" s="86"/>
      <c r="P136" s="215">
        <f>O136*H136</f>
        <v>0</v>
      </c>
      <c r="Q136" s="215">
        <v>0</v>
      </c>
      <c r="R136" s="215">
        <f>Q136*H136</f>
        <v>0</v>
      </c>
      <c r="S136" s="215">
        <v>0</v>
      </c>
      <c r="T136" s="216">
        <f>S136*H136</f>
        <v>0</v>
      </c>
      <c r="U136" s="40"/>
      <c r="V136" s="40"/>
      <c r="W136" s="40"/>
      <c r="X136" s="40"/>
      <c r="Y136" s="40"/>
      <c r="Z136" s="40"/>
      <c r="AA136" s="40"/>
      <c r="AB136" s="40"/>
      <c r="AC136" s="40"/>
      <c r="AD136" s="40"/>
      <c r="AE136" s="40"/>
      <c r="AR136" s="217" t="s">
        <v>128</v>
      </c>
      <c r="AT136" s="217" t="s">
        <v>123</v>
      </c>
      <c r="AU136" s="217" t="s">
        <v>81</v>
      </c>
      <c r="AY136" s="19" t="s">
        <v>121</v>
      </c>
      <c r="BE136" s="218">
        <f>IF(N136="základní",J136,0)</f>
        <v>0</v>
      </c>
      <c r="BF136" s="218">
        <f>IF(N136="snížená",J136,0)</f>
        <v>0</v>
      </c>
      <c r="BG136" s="218">
        <f>IF(N136="zákl. přenesená",J136,0)</f>
        <v>0</v>
      </c>
      <c r="BH136" s="218">
        <f>IF(N136="sníž. přenesená",J136,0)</f>
        <v>0</v>
      </c>
      <c r="BI136" s="218">
        <f>IF(N136="nulová",J136,0)</f>
        <v>0</v>
      </c>
      <c r="BJ136" s="19" t="s">
        <v>81</v>
      </c>
      <c r="BK136" s="218">
        <f>ROUND(I136*H136,2)</f>
        <v>0</v>
      </c>
      <c r="BL136" s="19" t="s">
        <v>128</v>
      </c>
      <c r="BM136" s="217" t="s">
        <v>469</v>
      </c>
    </row>
    <row r="137" s="2" customFormat="1">
      <c r="A137" s="40"/>
      <c r="B137" s="41"/>
      <c r="C137" s="42"/>
      <c r="D137" s="219" t="s">
        <v>130</v>
      </c>
      <c r="E137" s="42"/>
      <c r="F137" s="220" t="s">
        <v>936</v>
      </c>
      <c r="G137" s="42"/>
      <c r="H137" s="42"/>
      <c r="I137" s="221"/>
      <c r="J137" s="42"/>
      <c r="K137" s="42"/>
      <c r="L137" s="46"/>
      <c r="M137" s="222"/>
      <c r="N137" s="223"/>
      <c r="O137" s="86"/>
      <c r="P137" s="86"/>
      <c r="Q137" s="86"/>
      <c r="R137" s="86"/>
      <c r="S137" s="86"/>
      <c r="T137" s="87"/>
      <c r="U137" s="40"/>
      <c r="V137" s="40"/>
      <c r="W137" s="40"/>
      <c r="X137" s="40"/>
      <c r="Y137" s="40"/>
      <c r="Z137" s="40"/>
      <c r="AA137" s="40"/>
      <c r="AB137" s="40"/>
      <c r="AC137" s="40"/>
      <c r="AD137" s="40"/>
      <c r="AE137" s="40"/>
      <c r="AT137" s="19" t="s">
        <v>130</v>
      </c>
      <c r="AU137" s="19" t="s">
        <v>81</v>
      </c>
    </row>
    <row r="138" s="2" customFormat="1" ht="16.5" customHeight="1">
      <c r="A138" s="40"/>
      <c r="B138" s="41"/>
      <c r="C138" s="206" t="s">
        <v>314</v>
      </c>
      <c r="D138" s="206" t="s">
        <v>123</v>
      </c>
      <c r="E138" s="207" t="s">
        <v>937</v>
      </c>
      <c r="F138" s="208" t="s">
        <v>938</v>
      </c>
      <c r="G138" s="209" t="s">
        <v>895</v>
      </c>
      <c r="H138" s="210">
        <v>3</v>
      </c>
      <c r="I138" s="211"/>
      <c r="J138" s="212">
        <f>ROUND(I138*H138,2)</f>
        <v>0</v>
      </c>
      <c r="K138" s="208" t="s">
        <v>28</v>
      </c>
      <c r="L138" s="46"/>
      <c r="M138" s="213" t="s">
        <v>28</v>
      </c>
      <c r="N138" s="214" t="s">
        <v>44</v>
      </c>
      <c r="O138" s="86"/>
      <c r="P138" s="215">
        <f>O138*H138</f>
        <v>0</v>
      </c>
      <c r="Q138" s="215">
        <v>0</v>
      </c>
      <c r="R138" s="215">
        <f>Q138*H138</f>
        <v>0</v>
      </c>
      <c r="S138" s="215">
        <v>0</v>
      </c>
      <c r="T138" s="216">
        <f>S138*H138</f>
        <v>0</v>
      </c>
      <c r="U138" s="40"/>
      <c r="V138" s="40"/>
      <c r="W138" s="40"/>
      <c r="X138" s="40"/>
      <c r="Y138" s="40"/>
      <c r="Z138" s="40"/>
      <c r="AA138" s="40"/>
      <c r="AB138" s="40"/>
      <c r="AC138" s="40"/>
      <c r="AD138" s="40"/>
      <c r="AE138" s="40"/>
      <c r="AR138" s="217" t="s">
        <v>128</v>
      </c>
      <c r="AT138" s="217" t="s">
        <v>123</v>
      </c>
      <c r="AU138" s="217" t="s">
        <v>81</v>
      </c>
      <c r="AY138" s="19" t="s">
        <v>121</v>
      </c>
      <c r="BE138" s="218">
        <f>IF(N138="základní",J138,0)</f>
        <v>0</v>
      </c>
      <c r="BF138" s="218">
        <f>IF(N138="snížená",J138,0)</f>
        <v>0</v>
      </c>
      <c r="BG138" s="218">
        <f>IF(N138="zákl. přenesená",J138,0)</f>
        <v>0</v>
      </c>
      <c r="BH138" s="218">
        <f>IF(N138="sníž. přenesená",J138,0)</f>
        <v>0</v>
      </c>
      <c r="BI138" s="218">
        <f>IF(N138="nulová",J138,0)</f>
        <v>0</v>
      </c>
      <c r="BJ138" s="19" t="s">
        <v>81</v>
      </c>
      <c r="BK138" s="218">
        <f>ROUND(I138*H138,2)</f>
        <v>0</v>
      </c>
      <c r="BL138" s="19" t="s">
        <v>128</v>
      </c>
      <c r="BM138" s="217" t="s">
        <v>482</v>
      </c>
    </row>
    <row r="139" s="2" customFormat="1">
      <c r="A139" s="40"/>
      <c r="B139" s="41"/>
      <c r="C139" s="42"/>
      <c r="D139" s="219" t="s">
        <v>130</v>
      </c>
      <c r="E139" s="42"/>
      <c r="F139" s="220" t="s">
        <v>938</v>
      </c>
      <c r="G139" s="42"/>
      <c r="H139" s="42"/>
      <c r="I139" s="221"/>
      <c r="J139" s="42"/>
      <c r="K139" s="42"/>
      <c r="L139" s="46"/>
      <c r="M139" s="222"/>
      <c r="N139" s="223"/>
      <c r="O139" s="86"/>
      <c r="P139" s="86"/>
      <c r="Q139" s="86"/>
      <c r="R139" s="86"/>
      <c r="S139" s="86"/>
      <c r="T139" s="87"/>
      <c r="U139" s="40"/>
      <c r="V139" s="40"/>
      <c r="W139" s="40"/>
      <c r="X139" s="40"/>
      <c r="Y139" s="40"/>
      <c r="Z139" s="40"/>
      <c r="AA139" s="40"/>
      <c r="AB139" s="40"/>
      <c r="AC139" s="40"/>
      <c r="AD139" s="40"/>
      <c r="AE139" s="40"/>
      <c r="AT139" s="19" t="s">
        <v>130</v>
      </c>
      <c r="AU139" s="19" t="s">
        <v>81</v>
      </c>
    </row>
    <row r="140" s="2" customFormat="1" ht="16.5" customHeight="1">
      <c r="A140" s="40"/>
      <c r="B140" s="41"/>
      <c r="C140" s="206" t="s">
        <v>321</v>
      </c>
      <c r="D140" s="206" t="s">
        <v>123</v>
      </c>
      <c r="E140" s="207" t="s">
        <v>939</v>
      </c>
      <c r="F140" s="208" t="s">
        <v>940</v>
      </c>
      <c r="G140" s="209" t="s">
        <v>895</v>
      </c>
      <c r="H140" s="210">
        <v>8</v>
      </c>
      <c r="I140" s="211"/>
      <c r="J140" s="212">
        <f>ROUND(I140*H140,2)</f>
        <v>0</v>
      </c>
      <c r="K140" s="208" t="s">
        <v>28</v>
      </c>
      <c r="L140" s="46"/>
      <c r="M140" s="213" t="s">
        <v>28</v>
      </c>
      <c r="N140" s="214" t="s">
        <v>44</v>
      </c>
      <c r="O140" s="86"/>
      <c r="P140" s="215">
        <f>O140*H140</f>
        <v>0</v>
      </c>
      <c r="Q140" s="215">
        <v>0</v>
      </c>
      <c r="R140" s="215">
        <f>Q140*H140</f>
        <v>0</v>
      </c>
      <c r="S140" s="215">
        <v>0</v>
      </c>
      <c r="T140" s="216">
        <f>S140*H140</f>
        <v>0</v>
      </c>
      <c r="U140" s="40"/>
      <c r="V140" s="40"/>
      <c r="W140" s="40"/>
      <c r="X140" s="40"/>
      <c r="Y140" s="40"/>
      <c r="Z140" s="40"/>
      <c r="AA140" s="40"/>
      <c r="AB140" s="40"/>
      <c r="AC140" s="40"/>
      <c r="AD140" s="40"/>
      <c r="AE140" s="40"/>
      <c r="AR140" s="217" t="s">
        <v>128</v>
      </c>
      <c r="AT140" s="217" t="s">
        <v>123</v>
      </c>
      <c r="AU140" s="217" t="s">
        <v>81</v>
      </c>
      <c r="AY140" s="19" t="s">
        <v>121</v>
      </c>
      <c r="BE140" s="218">
        <f>IF(N140="základní",J140,0)</f>
        <v>0</v>
      </c>
      <c r="BF140" s="218">
        <f>IF(N140="snížená",J140,0)</f>
        <v>0</v>
      </c>
      <c r="BG140" s="218">
        <f>IF(N140="zákl. přenesená",J140,0)</f>
        <v>0</v>
      </c>
      <c r="BH140" s="218">
        <f>IF(N140="sníž. přenesená",J140,0)</f>
        <v>0</v>
      </c>
      <c r="BI140" s="218">
        <f>IF(N140="nulová",J140,0)</f>
        <v>0</v>
      </c>
      <c r="BJ140" s="19" t="s">
        <v>81</v>
      </c>
      <c r="BK140" s="218">
        <f>ROUND(I140*H140,2)</f>
        <v>0</v>
      </c>
      <c r="BL140" s="19" t="s">
        <v>128</v>
      </c>
      <c r="BM140" s="217" t="s">
        <v>493</v>
      </c>
    </row>
    <row r="141" s="2" customFormat="1">
      <c r="A141" s="40"/>
      <c r="B141" s="41"/>
      <c r="C141" s="42"/>
      <c r="D141" s="219" t="s">
        <v>130</v>
      </c>
      <c r="E141" s="42"/>
      <c r="F141" s="220" t="s">
        <v>940</v>
      </c>
      <c r="G141" s="42"/>
      <c r="H141" s="42"/>
      <c r="I141" s="221"/>
      <c r="J141" s="42"/>
      <c r="K141" s="42"/>
      <c r="L141" s="46"/>
      <c r="M141" s="222"/>
      <c r="N141" s="223"/>
      <c r="O141" s="86"/>
      <c r="P141" s="86"/>
      <c r="Q141" s="86"/>
      <c r="R141" s="86"/>
      <c r="S141" s="86"/>
      <c r="T141" s="87"/>
      <c r="U141" s="40"/>
      <c r="V141" s="40"/>
      <c r="W141" s="40"/>
      <c r="X141" s="40"/>
      <c r="Y141" s="40"/>
      <c r="Z141" s="40"/>
      <c r="AA141" s="40"/>
      <c r="AB141" s="40"/>
      <c r="AC141" s="40"/>
      <c r="AD141" s="40"/>
      <c r="AE141" s="40"/>
      <c r="AT141" s="19" t="s">
        <v>130</v>
      </c>
      <c r="AU141" s="19" t="s">
        <v>81</v>
      </c>
    </row>
    <row r="142" s="2" customFormat="1" ht="16.5" customHeight="1">
      <c r="A142" s="40"/>
      <c r="B142" s="41"/>
      <c r="C142" s="206" t="s">
        <v>328</v>
      </c>
      <c r="D142" s="206" t="s">
        <v>123</v>
      </c>
      <c r="E142" s="207" t="s">
        <v>941</v>
      </c>
      <c r="F142" s="208" t="s">
        <v>942</v>
      </c>
      <c r="G142" s="209" t="s">
        <v>895</v>
      </c>
      <c r="H142" s="210">
        <v>3</v>
      </c>
      <c r="I142" s="211"/>
      <c r="J142" s="212">
        <f>ROUND(I142*H142,2)</f>
        <v>0</v>
      </c>
      <c r="K142" s="208" t="s">
        <v>28</v>
      </c>
      <c r="L142" s="46"/>
      <c r="M142" s="213" t="s">
        <v>28</v>
      </c>
      <c r="N142" s="214" t="s">
        <v>44</v>
      </c>
      <c r="O142" s="86"/>
      <c r="P142" s="215">
        <f>O142*H142</f>
        <v>0</v>
      </c>
      <c r="Q142" s="215">
        <v>0</v>
      </c>
      <c r="R142" s="215">
        <f>Q142*H142</f>
        <v>0</v>
      </c>
      <c r="S142" s="215">
        <v>0</v>
      </c>
      <c r="T142" s="216">
        <f>S142*H142</f>
        <v>0</v>
      </c>
      <c r="U142" s="40"/>
      <c r="V142" s="40"/>
      <c r="W142" s="40"/>
      <c r="X142" s="40"/>
      <c r="Y142" s="40"/>
      <c r="Z142" s="40"/>
      <c r="AA142" s="40"/>
      <c r="AB142" s="40"/>
      <c r="AC142" s="40"/>
      <c r="AD142" s="40"/>
      <c r="AE142" s="40"/>
      <c r="AR142" s="217" t="s">
        <v>128</v>
      </c>
      <c r="AT142" s="217" t="s">
        <v>123</v>
      </c>
      <c r="AU142" s="217" t="s">
        <v>81</v>
      </c>
      <c r="AY142" s="19" t="s">
        <v>121</v>
      </c>
      <c r="BE142" s="218">
        <f>IF(N142="základní",J142,0)</f>
        <v>0</v>
      </c>
      <c r="BF142" s="218">
        <f>IF(N142="snížená",J142,0)</f>
        <v>0</v>
      </c>
      <c r="BG142" s="218">
        <f>IF(N142="zákl. přenesená",J142,0)</f>
        <v>0</v>
      </c>
      <c r="BH142" s="218">
        <f>IF(N142="sníž. přenesená",J142,0)</f>
        <v>0</v>
      </c>
      <c r="BI142" s="218">
        <f>IF(N142="nulová",J142,0)</f>
        <v>0</v>
      </c>
      <c r="BJ142" s="19" t="s">
        <v>81</v>
      </c>
      <c r="BK142" s="218">
        <f>ROUND(I142*H142,2)</f>
        <v>0</v>
      </c>
      <c r="BL142" s="19" t="s">
        <v>128</v>
      </c>
      <c r="BM142" s="217" t="s">
        <v>505</v>
      </c>
    </row>
    <row r="143" s="2" customFormat="1">
      <c r="A143" s="40"/>
      <c r="B143" s="41"/>
      <c r="C143" s="42"/>
      <c r="D143" s="219" t="s">
        <v>130</v>
      </c>
      <c r="E143" s="42"/>
      <c r="F143" s="220" t="s">
        <v>942</v>
      </c>
      <c r="G143" s="42"/>
      <c r="H143" s="42"/>
      <c r="I143" s="221"/>
      <c r="J143" s="42"/>
      <c r="K143" s="42"/>
      <c r="L143" s="46"/>
      <c r="M143" s="222"/>
      <c r="N143" s="223"/>
      <c r="O143" s="86"/>
      <c r="P143" s="86"/>
      <c r="Q143" s="86"/>
      <c r="R143" s="86"/>
      <c r="S143" s="86"/>
      <c r="T143" s="87"/>
      <c r="U143" s="40"/>
      <c r="V143" s="40"/>
      <c r="W143" s="40"/>
      <c r="X143" s="40"/>
      <c r="Y143" s="40"/>
      <c r="Z143" s="40"/>
      <c r="AA143" s="40"/>
      <c r="AB143" s="40"/>
      <c r="AC143" s="40"/>
      <c r="AD143" s="40"/>
      <c r="AE143" s="40"/>
      <c r="AT143" s="19" t="s">
        <v>130</v>
      </c>
      <c r="AU143" s="19" t="s">
        <v>81</v>
      </c>
    </row>
    <row r="144" s="2" customFormat="1" ht="16.5" customHeight="1">
      <c r="A144" s="40"/>
      <c r="B144" s="41"/>
      <c r="C144" s="206" t="s">
        <v>334</v>
      </c>
      <c r="D144" s="206" t="s">
        <v>123</v>
      </c>
      <c r="E144" s="207" t="s">
        <v>943</v>
      </c>
      <c r="F144" s="208" t="s">
        <v>944</v>
      </c>
      <c r="G144" s="209" t="s">
        <v>895</v>
      </c>
      <c r="H144" s="210">
        <v>3</v>
      </c>
      <c r="I144" s="211"/>
      <c r="J144" s="212">
        <f>ROUND(I144*H144,2)</f>
        <v>0</v>
      </c>
      <c r="K144" s="208" t="s">
        <v>28</v>
      </c>
      <c r="L144" s="46"/>
      <c r="M144" s="213" t="s">
        <v>28</v>
      </c>
      <c r="N144" s="214" t="s">
        <v>44</v>
      </c>
      <c r="O144" s="86"/>
      <c r="P144" s="215">
        <f>O144*H144</f>
        <v>0</v>
      </c>
      <c r="Q144" s="215">
        <v>0</v>
      </c>
      <c r="R144" s="215">
        <f>Q144*H144</f>
        <v>0</v>
      </c>
      <c r="S144" s="215">
        <v>0</v>
      </c>
      <c r="T144" s="216">
        <f>S144*H144</f>
        <v>0</v>
      </c>
      <c r="U144" s="40"/>
      <c r="V144" s="40"/>
      <c r="W144" s="40"/>
      <c r="X144" s="40"/>
      <c r="Y144" s="40"/>
      <c r="Z144" s="40"/>
      <c r="AA144" s="40"/>
      <c r="AB144" s="40"/>
      <c r="AC144" s="40"/>
      <c r="AD144" s="40"/>
      <c r="AE144" s="40"/>
      <c r="AR144" s="217" t="s">
        <v>128</v>
      </c>
      <c r="AT144" s="217" t="s">
        <v>123</v>
      </c>
      <c r="AU144" s="217" t="s">
        <v>81</v>
      </c>
      <c r="AY144" s="19" t="s">
        <v>121</v>
      </c>
      <c r="BE144" s="218">
        <f>IF(N144="základní",J144,0)</f>
        <v>0</v>
      </c>
      <c r="BF144" s="218">
        <f>IF(N144="snížená",J144,0)</f>
        <v>0</v>
      </c>
      <c r="BG144" s="218">
        <f>IF(N144="zákl. přenesená",J144,0)</f>
        <v>0</v>
      </c>
      <c r="BH144" s="218">
        <f>IF(N144="sníž. přenesená",J144,0)</f>
        <v>0</v>
      </c>
      <c r="BI144" s="218">
        <f>IF(N144="nulová",J144,0)</f>
        <v>0</v>
      </c>
      <c r="BJ144" s="19" t="s">
        <v>81</v>
      </c>
      <c r="BK144" s="218">
        <f>ROUND(I144*H144,2)</f>
        <v>0</v>
      </c>
      <c r="BL144" s="19" t="s">
        <v>128</v>
      </c>
      <c r="BM144" s="217" t="s">
        <v>520</v>
      </c>
    </row>
    <row r="145" s="2" customFormat="1">
      <c r="A145" s="40"/>
      <c r="B145" s="41"/>
      <c r="C145" s="42"/>
      <c r="D145" s="219" t="s">
        <v>130</v>
      </c>
      <c r="E145" s="42"/>
      <c r="F145" s="220" t="s">
        <v>944</v>
      </c>
      <c r="G145" s="42"/>
      <c r="H145" s="42"/>
      <c r="I145" s="221"/>
      <c r="J145" s="42"/>
      <c r="K145" s="42"/>
      <c r="L145" s="46"/>
      <c r="M145" s="222"/>
      <c r="N145" s="223"/>
      <c r="O145" s="86"/>
      <c r="P145" s="86"/>
      <c r="Q145" s="86"/>
      <c r="R145" s="86"/>
      <c r="S145" s="86"/>
      <c r="T145" s="87"/>
      <c r="U145" s="40"/>
      <c r="V145" s="40"/>
      <c r="W145" s="40"/>
      <c r="X145" s="40"/>
      <c r="Y145" s="40"/>
      <c r="Z145" s="40"/>
      <c r="AA145" s="40"/>
      <c r="AB145" s="40"/>
      <c r="AC145" s="40"/>
      <c r="AD145" s="40"/>
      <c r="AE145" s="40"/>
      <c r="AT145" s="19" t="s">
        <v>130</v>
      </c>
      <c r="AU145" s="19" t="s">
        <v>81</v>
      </c>
    </row>
    <row r="146" s="2" customFormat="1" ht="16.5" customHeight="1">
      <c r="A146" s="40"/>
      <c r="B146" s="41"/>
      <c r="C146" s="206" t="s">
        <v>340</v>
      </c>
      <c r="D146" s="206" t="s">
        <v>123</v>
      </c>
      <c r="E146" s="207" t="s">
        <v>945</v>
      </c>
      <c r="F146" s="208" t="s">
        <v>946</v>
      </c>
      <c r="G146" s="209" t="s">
        <v>895</v>
      </c>
      <c r="H146" s="210">
        <v>3</v>
      </c>
      <c r="I146" s="211"/>
      <c r="J146" s="212">
        <f>ROUND(I146*H146,2)</f>
        <v>0</v>
      </c>
      <c r="K146" s="208" t="s">
        <v>28</v>
      </c>
      <c r="L146" s="46"/>
      <c r="M146" s="213" t="s">
        <v>28</v>
      </c>
      <c r="N146" s="214" t="s">
        <v>44</v>
      </c>
      <c r="O146" s="86"/>
      <c r="P146" s="215">
        <f>O146*H146</f>
        <v>0</v>
      </c>
      <c r="Q146" s="215">
        <v>0</v>
      </c>
      <c r="R146" s="215">
        <f>Q146*H146</f>
        <v>0</v>
      </c>
      <c r="S146" s="215">
        <v>0</v>
      </c>
      <c r="T146" s="216">
        <f>S146*H146</f>
        <v>0</v>
      </c>
      <c r="U146" s="40"/>
      <c r="V146" s="40"/>
      <c r="W146" s="40"/>
      <c r="X146" s="40"/>
      <c r="Y146" s="40"/>
      <c r="Z146" s="40"/>
      <c r="AA146" s="40"/>
      <c r="AB146" s="40"/>
      <c r="AC146" s="40"/>
      <c r="AD146" s="40"/>
      <c r="AE146" s="40"/>
      <c r="AR146" s="217" t="s">
        <v>128</v>
      </c>
      <c r="AT146" s="217" t="s">
        <v>123</v>
      </c>
      <c r="AU146" s="217" t="s">
        <v>81</v>
      </c>
      <c r="AY146" s="19" t="s">
        <v>121</v>
      </c>
      <c r="BE146" s="218">
        <f>IF(N146="základní",J146,0)</f>
        <v>0</v>
      </c>
      <c r="BF146" s="218">
        <f>IF(N146="snížená",J146,0)</f>
        <v>0</v>
      </c>
      <c r="BG146" s="218">
        <f>IF(N146="zákl. přenesená",J146,0)</f>
        <v>0</v>
      </c>
      <c r="BH146" s="218">
        <f>IF(N146="sníž. přenesená",J146,0)</f>
        <v>0</v>
      </c>
      <c r="BI146" s="218">
        <f>IF(N146="nulová",J146,0)</f>
        <v>0</v>
      </c>
      <c r="BJ146" s="19" t="s">
        <v>81</v>
      </c>
      <c r="BK146" s="218">
        <f>ROUND(I146*H146,2)</f>
        <v>0</v>
      </c>
      <c r="BL146" s="19" t="s">
        <v>128</v>
      </c>
      <c r="BM146" s="217" t="s">
        <v>534</v>
      </c>
    </row>
    <row r="147" s="2" customFormat="1">
      <c r="A147" s="40"/>
      <c r="B147" s="41"/>
      <c r="C147" s="42"/>
      <c r="D147" s="219" t="s">
        <v>130</v>
      </c>
      <c r="E147" s="42"/>
      <c r="F147" s="220" t="s">
        <v>946</v>
      </c>
      <c r="G147" s="42"/>
      <c r="H147" s="42"/>
      <c r="I147" s="221"/>
      <c r="J147" s="42"/>
      <c r="K147" s="42"/>
      <c r="L147" s="46"/>
      <c r="M147" s="222"/>
      <c r="N147" s="223"/>
      <c r="O147" s="86"/>
      <c r="P147" s="86"/>
      <c r="Q147" s="86"/>
      <c r="R147" s="86"/>
      <c r="S147" s="86"/>
      <c r="T147" s="87"/>
      <c r="U147" s="40"/>
      <c r="V147" s="40"/>
      <c r="W147" s="40"/>
      <c r="X147" s="40"/>
      <c r="Y147" s="40"/>
      <c r="Z147" s="40"/>
      <c r="AA147" s="40"/>
      <c r="AB147" s="40"/>
      <c r="AC147" s="40"/>
      <c r="AD147" s="40"/>
      <c r="AE147" s="40"/>
      <c r="AT147" s="19" t="s">
        <v>130</v>
      </c>
      <c r="AU147" s="19" t="s">
        <v>81</v>
      </c>
    </row>
    <row r="148" s="2" customFormat="1" ht="16.5" customHeight="1">
      <c r="A148" s="40"/>
      <c r="B148" s="41"/>
      <c r="C148" s="206" t="s">
        <v>346</v>
      </c>
      <c r="D148" s="206" t="s">
        <v>123</v>
      </c>
      <c r="E148" s="207" t="s">
        <v>947</v>
      </c>
      <c r="F148" s="208" t="s">
        <v>948</v>
      </c>
      <c r="G148" s="209" t="s">
        <v>895</v>
      </c>
      <c r="H148" s="210">
        <v>3</v>
      </c>
      <c r="I148" s="211"/>
      <c r="J148" s="212">
        <f>ROUND(I148*H148,2)</f>
        <v>0</v>
      </c>
      <c r="K148" s="208" t="s">
        <v>28</v>
      </c>
      <c r="L148" s="46"/>
      <c r="M148" s="213" t="s">
        <v>28</v>
      </c>
      <c r="N148" s="214" t="s">
        <v>44</v>
      </c>
      <c r="O148" s="86"/>
      <c r="P148" s="215">
        <f>O148*H148</f>
        <v>0</v>
      </c>
      <c r="Q148" s="215">
        <v>0</v>
      </c>
      <c r="R148" s="215">
        <f>Q148*H148</f>
        <v>0</v>
      </c>
      <c r="S148" s="215">
        <v>0</v>
      </c>
      <c r="T148" s="216">
        <f>S148*H148</f>
        <v>0</v>
      </c>
      <c r="U148" s="40"/>
      <c r="V148" s="40"/>
      <c r="W148" s="40"/>
      <c r="X148" s="40"/>
      <c r="Y148" s="40"/>
      <c r="Z148" s="40"/>
      <c r="AA148" s="40"/>
      <c r="AB148" s="40"/>
      <c r="AC148" s="40"/>
      <c r="AD148" s="40"/>
      <c r="AE148" s="40"/>
      <c r="AR148" s="217" t="s">
        <v>128</v>
      </c>
      <c r="AT148" s="217" t="s">
        <v>123</v>
      </c>
      <c r="AU148" s="217" t="s">
        <v>81</v>
      </c>
      <c r="AY148" s="19" t="s">
        <v>121</v>
      </c>
      <c r="BE148" s="218">
        <f>IF(N148="základní",J148,0)</f>
        <v>0</v>
      </c>
      <c r="BF148" s="218">
        <f>IF(N148="snížená",J148,0)</f>
        <v>0</v>
      </c>
      <c r="BG148" s="218">
        <f>IF(N148="zákl. přenesená",J148,0)</f>
        <v>0</v>
      </c>
      <c r="BH148" s="218">
        <f>IF(N148="sníž. přenesená",J148,0)</f>
        <v>0</v>
      </c>
      <c r="BI148" s="218">
        <f>IF(N148="nulová",J148,0)</f>
        <v>0</v>
      </c>
      <c r="BJ148" s="19" t="s">
        <v>81</v>
      </c>
      <c r="BK148" s="218">
        <f>ROUND(I148*H148,2)</f>
        <v>0</v>
      </c>
      <c r="BL148" s="19" t="s">
        <v>128</v>
      </c>
      <c r="BM148" s="217" t="s">
        <v>550</v>
      </c>
    </row>
    <row r="149" s="2" customFormat="1">
      <c r="A149" s="40"/>
      <c r="B149" s="41"/>
      <c r="C149" s="42"/>
      <c r="D149" s="219" t="s">
        <v>130</v>
      </c>
      <c r="E149" s="42"/>
      <c r="F149" s="220" t="s">
        <v>948</v>
      </c>
      <c r="G149" s="42"/>
      <c r="H149" s="42"/>
      <c r="I149" s="221"/>
      <c r="J149" s="42"/>
      <c r="K149" s="42"/>
      <c r="L149" s="46"/>
      <c r="M149" s="222"/>
      <c r="N149" s="223"/>
      <c r="O149" s="86"/>
      <c r="P149" s="86"/>
      <c r="Q149" s="86"/>
      <c r="R149" s="86"/>
      <c r="S149" s="86"/>
      <c r="T149" s="87"/>
      <c r="U149" s="40"/>
      <c r="V149" s="40"/>
      <c r="W149" s="40"/>
      <c r="X149" s="40"/>
      <c r="Y149" s="40"/>
      <c r="Z149" s="40"/>
      <c r="AA149" s="40"/>
      <c r="AB149" s="40"/>
      <c r="AC149" s="40"/>
      <c r="AD149" s="40"/>
      <c r="AE149" s="40"/>
      <c r="AT149" s="19" t="s">
        <v>130</v>
      </c>
      <c r="AU149" s="19" t="s">
        <v>81</v>
      </c>
    </row>
    <row r="150" s="2" customFormat="1" ht="21.75" customHeight="1">
      <c r="A150" s="40"/>
      <c r="B150" s="41"/>
      <c r="C150" s="206" t="s">
        <v>352</v>
      </c>
      <c r="D150" s="206" t="s">
        <v>123</v>
      </c>
      <c r="E150" s="207" t="s">
        <v>949</v>
      </c>
      <c r="F150" s="208" t="s">
        <v>950</v>
      </c>
      <c r="G150" s="209" t="s">
        <v>144</v>
      </c>
      <c r="H150" s="210">
        <v>0.84999999999999998</v>
      </c>
      <c r="I150" s="211"/>
      <c r="J150" s="212">
        <f>ROUND(I150*H150,2)</f>
        <v>0</v>
      </c>
      <c r="K150" s="208" t="s">
        <v>28</v>
      </c>
      <c r="L150" s="46"/>
      <c r="M150" s="213" t="s">
        <v>28</v>
      </c>
      <c r="N150" s="214" t="s">
        <v>44</v>
      </c>
      <c r="O150" s="86"/>
      <c r="P150" s="215">
        <f>O150*H150</f>
        <v>0</v>
      </c>
      <c r="Q150" s="215">
        <v>0</v>
      </c>
      <c r="R150" s="215">
        <f>Q150*H150</f>
        <v>0</v>
      </c>
      <c r="S150" s="215">
        <v>0</v>
      </c>
      <c r="T150" s="216">
        <f>S150*H150</f>
        <v>0</v>
      </c>
      <c r="U150" s="40"/>
      <c r="V150" s="40"/>
      <c r="W150" s="40"/>
      <c r="X150" s="40"/>
      <c r="Y150" s="40"/>
      <c r="Z150" s="40"/>
      <c r="AA150" s="40"/>
      <c r="AB150" s="40"/>
      <c r="AC150" s="40"/>
      <c r="AD150" s="40"/>
      <c r="AE150" s="40"/>
      <c r="AR150" s="217" t="s">
        <v>128</v>
      </c>
      <c r="AT150" s="217" t="s">
        <v>123</v>
      </c>
      <c r="AU150" s="217" t="s">
        <v>81</v>
      </c>
      <c r="AY150" s="19" t="s">
        <v>121</v>
      </c>
      <c r="BE150" s="218">
        <f>IF(N150="základní",J150,0)</f>
        <v>0</v>
      </c>
      <c r="BF150" s="218">
        <f>IF(N150="snížená",J150,0)</f>
        <v>0</v>
      </c>
      <c r="BG150" s="218">
        <f>IF(N150="zákl. přenesená",J150,0)</f>
        <v>0</v>
      </c>
      <c r="BH150" s="218">
        <f>IF(N150="sníž. přenesená",J150,0)</f>
        <v>0</v>
      </c>
      <c r="BI150" s="218">
        <f>IF(N150="nulová",J150,0)</f>
        <v>0</v>
      </c>
      <c r="BJ150" s="19" t="s">
        <v>81</v>
      </c>
      <c r="BK150" s="218">
        <f>ROUND(I150*H150,2)</f>
        <v>0</v>
      </c>
      <c r="BL150" s="19" t="s">
        <v>128</v>
      </c>
      <c r="BM150" s="217" t="s">
        <v>564</v>
      </c>
    </row>
    <row r="151" s="2" customFormat="1">
      <c r="A151" s="40"/>
      <c r="B151" s="41"/>
      <c r="C151" s="42"/>
      <c r="D151" s="219" t="s">
        <v>130</v>
      </c>
      <c r="E151" s="42"/>
      <c r="F151" s="220" t="s">
        <v>950</v>
      </c>
      <c r="G151" s="42"/>
      <c r="H151" s="42"/>
      <c r="I151" s="221"/>
      <c r="J151" s="42"/>
      <c r="K151" s="42"/>
      <c r="L151" s="46"/>
      <c r="M151" s="222"/>
      <c r="N151" s="223"/>
      <c r="O151" s="86"/>
      <c r="P151" s="86"/>
      <c r="Q151" s="86"/>
      <c r="R151" s="86"/>
      <c r="S151" s="86"/>
      <c r="T151" s="87"/>
      <c r="U151" s="40"/>
      <c r="V151" s="40"/>
      <c r="W151" s="40"/>
      <c r="X151" s="40"/>
      <c r="Y151" s="40"/>
      <c r="Z151" s="40"/>
      <c r="AA151" s="40"/>
      <c r="AB151" s="40"/>
      <c r="AC151" s="40"/>
      <c r="AD151" s="40"/>
      <c r="AE151" s="40"/>
      <c r="AT151" s="19" t="s">
        <v>130</v>
      </c>
      <c r="AU151" s="19" t="s">
        <v>81</v>
      </c>
    </row>
    <row r="152" s="2" customFormat="1" ht="16.5" customHeight="1">
      <c r="A152" s="40"/>
      <c r="B152" s="41"/>
      <c r="C152" s="206" t="s">
        <v>359</v>
      </c>
      <c r="D152" s="206" t="s">
        <v>123</v>
      </c>
      <c r="E152" s="207" t="s">
        <v>951</v>
      </c>
      <c r="F152" s="208" t="s">
        <v>952</v>
      </c>
      <c r="G152" s="209" t="s">
        <v>144</v>
      </c>
      <c r="H152" s="210">
        <v>0.65000000000000002</v>
      </c>
      <c r="I152" s="211"/>
      <c r="J152" s="212">
        <f>ROUND(I152*H152,2)</f>
        <v>0</v>
      </c>
      <c r="K152" s="208" t="s">
        <v>28</v>
      </c>
      <c r="L152" s="46"/>
      <c r="M152" s="213" t="s">
        <v>28</v>
      </c>
      <c r="N152" s="214" t="s">
        <v>44</v>
      </c>
      <c r="O152" s="86"/>
      <c r="P152" s="215">
        <f>O152*H152</f>
        <v>0</v>
      </c>
      <c r="Q152" s="215">
        <v>0</v>
      </c>
      <c r="R152" s="215">
        <f>Q152*H152</f>
        <v>0</v>
      </c>
      <c r="S152" s="215">
        <v>0</v>
      </c>
      <c r="T152" s="216">
        <f>S152*H152</f>
        <v>0</v>
      </c>
      <c r="U152" s="40"/>
      <c r="V152" s="40"/>
      <c r="W152" s="40"/>
      <c r="X152" s="40"/>
      <c r="Y152" s="40"/>
      <c r="Z152" s="40"/>
      <c r="AA152" s="40"/>
      <c r="AB152" s="40"/>
      <c r="AC152" s="40"/>
      <c r="AD152" s="40"/>
      <c r="AE152" s="40"/>
      <c r="AR152" s="217" t="s">
        <v>128</v>
      </c>
      <c r="AT152" s="217" t="s">
        <v>123</v>
      </c>
      <c r="AU152" s="217" t="s">
        <v>81</v>
      </c>
      <c r="AY152" s="19" t="s">
        <v>121</v>
      </c>
      <c r="BE152" s="218">
        <f>IF(N152="základní",J152,0)</f>
        <v>0</v>
      </c>
      <c r="BF152" s="218">
        <f>IF(N152="snížená",J152,0)</f>
        <v>0</v>
      </c>
      <c r="BG152" s="218">
        <f>IF(N152="zákl. přenesená",J152,0)</f>
        <v>0</v>
      </c>
      <c r="BH152" s="218">
        <f>IF(N152="sníž. přenesená",J152,0)</f>
        <v>0</v>
      </c>
      <c r="BI152" s="218">
        <f>IF(N152="nulová",J152,0)</f>
        <v>0</v>
      </c>
      <c r="BJ152" s="19" t="s">
        <v>81</v>
      </c>
      <c r="BK152" s="218">
        <f>ROUND(I152*H152,2)</f>
        <v>0</v>
      </c>
      <c r="BL152" s="19" t="s">
        <v>128</v>
      </c>
      <c r="BM152" s="217" t="s">
        <v>578</v>
      </c>
    </row>
    <row r="153" s="2" customFormat="1">
      <c r="A153" s="40"/>
      <c r="B153" s="41"/>
      <c r="C153" s="42"/>
      <c r="D153" s="219" t="s">
        <v>130</v>
      </c>
      <c r="E153" s="42"/>
      <c r="F153" s="220" t="s">
        <v>952</v>
      </c>
      <c r="G153" s="42"/>
      <c r="H153" s="42"/>
      <c r="I153" s="221"/>
      <c r="J153" s="42"/>
      <c r="K153" s="42"/>
      <c r="L153" s="46"/>
      <c r="M153" s="222"/>
      <c r="N153" s="223"/>
      <c r="O153" s="86"/>
      <c r="P153" s="86"/>
      <c r="Q153" s="86"/>
      <c r="R153" s="86"/>
      <c r="S153" s="86"/>
      <c r="T153" s="87"/>
      <c r="U153" s="40"/>
      <c r="V153" s="40"/>
      <c r="W153" s="40"/>
      <c r="X153" s="40"/>
      <c r="Y153" s="40"/>
      <c r="Z153" s="40"/>
      <c r="AA153" s="40"/>
      <c r="AB153" s="40"/>
      <c r="AC153" s="40"/>
      <c r="AD153" s="40"/>
      <c r="AE153" s="40"/>
      <c r="AT153" s="19" t="s">
        <v>130</v>
      </c>
      <c r="AU153" s="19" t="s">
        <v>81</v>
      </c>
    </row>
    <row r="154" s="2" customFormat="1" ht="24.15" customHeight="1">
      <c r="A154" s="40"/>
      <c r="B154" s="41"/>
      <c r="C154" s="206" t="s">
        <v>366</v>
      </c>
      <c r="D154" s="206" t="s">
        <v>123</v>
      </c>
      <c r="E154" s="207" t="s">
        <v>953</v>
      </c>
      <c r="F154" s="208" t="s">
        <v>954</v>
      </c>
      <c r="G154" s="209" t="s">
        <v>895</v>
      </c>
      <c r="H154" s="210">
        <v>3</v>
      </c>
      <c r="I154" s="211"/>
      <c r="J154" s="212">
        <f>ROUND(I154*H154,2)</f>
        <v>0</v>
      </c>
      <c r="K154" s="208" t="s">
        <v>28</v>
      </c>
      <c r="L154" s="46"/>
      <c r="M154" s="213" t="s">
        <v>28</v>
      </c>
      <c r="N154" s="214" t="s">
        <v>44</v>
      </c>
      <c r="O154" s="86"/>
      <c r="P154" s="215">
        <f>O154*H154</f>
        <v>0</v>
      </c>
      <c r="Q154" s="215">
        <v>0</v>
      </c>
      <c r="R154" s="215">
        <f>Q154*H154</f>
        <v>0</v>
      </c>
      <c r="S154" s="215">
        <v>0</v>
      </c>
      <c r="T154" s="216">
        <f>S154*H154</f>
        <v>0</v>
      </c>
      <c r="U154" s="40"/>
      <c r="V154" s="40"/>
      <c r="W154" s="40"/>
      <c r="X154" s="40"/>
      <c r="Y154" s="40"/>
      <c r="Z154" s="40"/>
      <c r="AA154" s="40"/>
      <c r="AB154" s="40"/>
      <c r="AC154" s="40"/>
      <c r="AD154" s="40"/>
      <c r="AE154" s="40"/>
      <c r="AR154" s="217" t="s">
        <v>128</v>
      </c>
      <c r="AT154" s="217" t="s">
        <v>123</v>
      </c>
      <c r="AU154" s="217" t="s">
        <v>81</v>
      </c>
      <c r="AY154" s="19" t="s">
        <v>121</v>
      </c>
      <c r="BE154" s="218">
        <f>IF(N154="základní",J154,0)</f>
        <v>0</v>
      </c>
      <c r="BF154" s="218">
        <f>IF(N154="snížená",J154,0)</f>
        <v>0</v>
      </c>
      <c r="BG154" s="218">
        <f>IF(N154="zákl. přenesená",J154,0)</f>
        <v>0</v>
      </c>
      <c r="BH154" s="218">
        <f>IF(N154="sníž. přenesená",J154,0)</f>
        <v>0</v>
      </c>
      <c r="BI154" s="218">
        <f>IF(N154="nulová",J154,0)</f>
        <v>0</v>
      </c>
      <c r="BJ154" s="19" t="s">
        <v>81</v>
      </c>
      <c r="BK154" s="218">
        <f>ROUND(I154*H154,2)</f>
        <v>0</v>
      </c>
      <c r="BL154" s="19" t="s">
        <v>128</v>
      </c>
      <c r="BM154" s="217" t="s">
        <v>589</v>
      </c>
    </row>
    <row r="155" s="2" customFormat="1">
      <c r="A155" s="40"/>
      <c r="B155" s="41"/>
      <c r="C155" s="42"/>
      <c r="D155" s="219" t="s">
        <v>130</v>
      </c>
      <c r="E155" s="42"/>
      <c r="F155" s="220" t="s">
        <v>954</v>
      </c>
      <c r="G155" s="42"/>
      <c r="H155" s="42"/>
      <c r="I155" s="221"/>
      <c r="J155" s="42"/>
      <c r="K155" s="42"/>
      <c r="L155" s="46"/>
      <c r="M155" s="222"/>
      <c r="N155" s="223"/>
      <c r="O155" s="86"/>
      <c r="P155" s="86"/>
      <c r="Q155" s="86"/>
      <c r="R155" s="86"/>
      <c r="S155" s="86"/>
      <c r="T155" s="87"/>
      <c r="U155" s="40"/>
      <c r="V155" s="40"/>
      <c r="W155" s="40"/>
      <c r="X155" s="40"/>
      <c r="Y155" s="40"/>
      <c r="Z155" s="40"/>
      <c r="AA155" s="40"/>
      <c r="AB155" s="40"/>
      <c r="AC155" s="40"/>
      <c r="AD155" s="40"/>
      <c r="AE155" s="40"/>
      <c r="AT155" s="19" t="s">
        <v>130</v>
      </c>
      <c r="AU155" s="19" t="s">
        <v>81</v>
      </c>
    </row>
    <row r="156" s="2" customFormat="1" ht="24.15" customHeight="1">
      <c r="A156" s="40"/>
      <c r="B156" s="41"/>
      <c r="C156" s="206" t="s">
        <v>378</v>
      </c>
      <c r="D156" s="206" t="s">
        <v>123</v>
      </c>
      <c r="E156" s="207" t="s">
        <v>955</v>
      </c>
      <c r="F156" s="208" t="s">
        <v>956</v>
      </c>
      <c r="G156" s="209" t="s">
        <v>500</v>
      </c>
      <c r="H156" s="210">
        <v>7</v>
      </c>
      <c r="I156" s="211"/>
      <c r="J156" s="212">
        <f>ROUND(I156*H156,2)</f>
        <v>0</v>
      </c>
      <c r="K156" s="208" t="s">
        <v>28</v>
      </c>
      <c r="L156" s="46"/>
      <c r="M156" s="213" t="s">
        <v>28</v>
      </c>
      <c r="N156" s="214" t="s">
        <v>44</v>
      </c>
      <c r="O156" s="86"/>
      <c r="P156" s="215">
        <f>O156*H156</f>
        <v>0</v>
      </c>
      <c r="Q156" s="215">
        <v>0</v>
      </c>
      <c r="R156" s="215">
        <f>Q156*H156</f>
        <v>0</v>
      </c>
      <c r="S156" s="215">
        <v>0</v>
      </c>
      <c r="T156" s="216">
        <f>S156*H156</f>
        <v>0</v>
      </c>
      <c r="U156" s="40"/>
      <c r="V156" s="40"/>
      <c r="W156" s="40"/>
      <c r="X156" s="40"/>
      <c r="Y156" s="40"/>
      <c r="Z156" s="40"/>
      <c r="AA156" s="40"/>
      <c r="AB156" s="40"/>
      <c r="AC156" s="40"/>
      <c r="AD156" s="40"/>
      <c r="AE156" s="40"/>
      <c r="AR156" s="217" t="s">
        <v>128</v>
      </c>
      <c r="AT156" s="217" t="s">
        <v>123</v>
      </c>
      <c r="AU156" s="217" t="s">
        <v>81</v>
      </c>
      <c r="AY156" s="19" t="s">
        <v>121</v>
      </c>
      <c r="BE156" s="218">
        <f>IF(N156="základní",J156,0)</f>
        <v>0</v>
      </c>
      <c r="BF156" s="218">
        <f>IF(N156="snížená",J156,0)</f>
        <v>0</v>
      </c>
      <c r="BG156" s="218">
        <f>IF(N156="zákl. přenesená",J156,0)</f>
        <v>0</v>
      </c>
      <c r="BH156" s="218">
        <f>IF(N156="sníž. přenesená",J156,0)</f>
        <v>0</v>
      </c>
      <c r="BI156" s="218">
        <f>IF(N156="nulová",J156,0)</f>
        <v>0</v>
      </c>
      <c r="BJ156" s="19" t="s">
        <v>81</v>
      </c>
      <c r="BK156" s="218">
        <f>ROUND(I156*H156,2)</f>
        <v>0</v>
      </c>
      <c r="BL156" s="19" t="s">
        <v>128</v>
      </c>
      <c r="BM156" s="217" t="s">
        <v>601</v>
      </c>
    </row>
    <row r="157" s="2" customFormat="1">
      <c r="A157" s="40"/>
      <c r="B157" s="41"/>
      <c r="C157" s="42"/>
      <c r="D157" s="219" t="s">
        <v>130</v>
      </c>
      <c r="E157" s="42"/>
      <c r="F157" s="220" t="s">
        <v>956</v>
      </c>
      <c r="G157" s="42"/>
      <c r="H157" s="42"/>
      <c r="I157" s="221"/>
      <c r="J157" s="42"/>
      <c r="K157" s="42"/>
      <c r="L157" s="46"/>
      <c r="M157" s="222"/>
      <c r="N157" s="223"/>
      <c r="O157" s="86"/>
      <c r="P157" s="86"/>
      <c r="Q157" s="86"/>
      <c r="R157" s="86"/>
      <c r="S157" s="86"/>
      <c r="T157" s="87"/>
      <c r="U157" s="40"/>
      <c r="V157" s="40"/>
      <c r="W157" s="40"/>
      <c r="X157" s="40"/>
      <c r="Y157" s="40"/>
      <c r="Z157" s="40"/>
      <c r="AA157" s="40"/>
      <c r="AB157" s="40"/>
      <c r="AC157" s="40"/>
      <c r="AD157" s="40"/>
      <c r="AE157" s="40"/>
      <c r="AT157" s="19" t="s">
        <v>130</v>
      </c>
      <c r="AU157" s="19" t="s">
        <v>81</v>
      </c>
    </row>
    <row r="158" s="2" customFormat="1" ht="24.15" customHeight="1">
      <c r="A158" s="40"/>
      <c r="B158" s="41"/>
      <c r="C158" s="206" t="s">
        <v>383</v>
      </c>
      <c r="D158" s="206" t="s">
        <v>123</v>
      </c>
      <c r="E158" s="207" t="s">
        <v>957</v>
      </c>
      <c r="F158" s="208" t="s">
        <v>958</v>
      </c>
      <c r="G158" s="209" t="s">
        <v>500</v>
      </c>
      <c r="H158" s="210">
        <v>7</v>
      </c>
      <c r="I158" s="211"/>
      <c r="J158" s="212">
        <f>ROUND(I158*H158,2)</f>
        <v>0</v>
      </c>
      <c r="K158" s="208" t="s">
        <v>28</v>
      </c>
      <c r="L158" s="46"/>
      <c r="M158" s="213" t="s">
        <v>28</v>
      </c>
      <c r="N158" s="214" t="s">
        <v>44</v>
      </c>
      <c r="O158" s="86"/>
      <c r="P158" s="215">
        <f>O158*H158</f>
        <v>0</v>
      </c>
      <c r="Q158" s="215">
        <v>0</v>
      </c>
      <c r="R158" s="215">
        <f>Q158*H158</f>
        <v>0</v>
      </c>
      <c r="S158" s="215">
        <v>0</v>
      </c>
      <c r="T158" s="216">
        <f>S158*H158</f>
        <v>0</v>
      </c>
      <c r="U158" s="40"/>
      <c r="V158" s="40"/>
      <c r="W158" s="40"/>
      <c r="X158" s="40"/>
      <c r="Y158" s="40"/>
      <c r="Z158" s="40"/>
      <c r="AA158" s="40"/>
      <c r="AB158" s="40"/>
      <c r="AC158" s="40"/>
      <c r="AD158" s="40"/>
      <c r="AE158" s="40"/>
      <c r="AR158" s="217" t="s">
        <v>128</v>
      </c>
      <c r="AT158" s="217" t="s">
        <v>123</v>
      </c>
      <c r="AU158" s="217" t="s">
        <v>81</v>
      </c>
      <c r="AY158" s="19" t="s">
        <v>121</v>
      </c>
      <c r="BE158" s="218">
        <f>IF(N158="základní",J158,0)</f>
        <v>0</v>
      </c>
      <c r="BF158" s="218">
        <f>IF(N158="snížená",J158,0)</f>
        <v>0</v>
      </c>
      <c r="BG158" s="218">
        <f>IF(N158="zákl. přenesená",J158,0)</f>
        <v>0</v>
      </c>
      <c r="BH158" s="218">
        <f>IF(N158="sníž. přenesená",J158,0)</f>
        <v>0</v>
      </c>
      <c r="BI158" s="218">
        <f>IF(N158="nulová",J158,0)</f>
        <v>0</v>
      </c>
      <c r="BJ158" s="19" t="s">
        <v>81</v>
      </c>
      <c r="BK158" s="218">
        <f>ROUND(I158*H158,2)</f>
        <v>0</v>
      </c>
      <c r="BL158" s="19" t="s">
        <v>128</v>
      </c>
      <c r="BM158" s="217" t="s">
        <v>616</v>
      </c>
    </row>
    <row r="159" s="2" customFormat="1">
      <c r="A159" s="40"/>
      <c r="B159" s="41"/>
      <c r="C159" s="42"/>
      <c r="D159" s="219" t="s">
        <v>130</v>
      </c>
      <c r="E159" s="42"/>
      <c r="F159" s="220" t="s">
        <v>958</v>
      </c>
      <c r="G159" s="42"/>
      <c r="H159" s="42"/>
      <c r="I159" s="221"/>
      <c r="J159" s="42"/>
      <c r="K159" s="42"/>
      <c r="L159" s="46"/>
      <c r="M159" s="222"/>
      <c r="N159" s="223"/>
      <c r="O159" s="86"/>
      <c r="P159" s="86"/>
      <c r="Q159" s="86"/>
      <c r="R159" s="86"/>
      <c r="S159" s="86"/>
      <c r="T159" s="87"/>
      <c r="U159" s="40"/>
      <c r="V159" s="40"/>
      <c r="W159" s="40"/>
      <c r="X159" s="40"/>
      <c r="Y159" s="40"/>
      <c r="Z159" s="40"/>
      <c r="AA159" s="40"/>
      <c r="AB159" s="40"/>
      <c r="AC159" s="40"/>
      <c r="AD159" s="40"/>
      <c r="AE159" s="40"/>
      <c r="AT159" s="19" t="s">
        <v>130</v>
      </c>
      <c r="AU159" s="19" t="s">
        <v>81</v>
      </c>
    </row>
    <row r="160" s="2" customFormat="1" ht="16.5" customHeight="1">
      <c r="A160" s="40"/>
      <c r="B160" s="41"/>
      <c r="C160" s="206" t="s">
        <v>388</v>
      </c>
      <c r="D160" s="206" t="s">
        <v>123</v>
      </c>
      <c r="E160" s="207" t="s">
        <v>959</v>
      </c>
      <c r="F160" s="208" t="s">
        <v>960</v>
      </c>
      <c r="G160" s="209" t="s">
        <v>895</v>
      </c>
      <c r="H160" s="210">
        <v>4</v>
      </c>
      <c r="I160" s="211"/>
      <c r="J160" s="212">
        <f>ROUND(I160*H160,2)</f>
        <v>0</v>
      </c>
      <c r="K160" s="208" t="s">
        <v>28</v>
      </c>
      <c r="L160" s="46"/>
      <c r="M160" s="213" t="s">
        <v>28</v>
      </c>
      <c r="N160" s="214" t="s">
        <v>44</v>
      </c>
      <c r="O160" s="86"/>
      <c r="P160" s="215">
        <f>O160*H160</f>
        <v>0</v>
      </c>
      <c r="Q160" s="215">
        <v>0</v>
      </c>
      <c r="R160" s="215">
        <f>Q160*H160</f>
        <v>0</v>
      </c>
      <c r="S160" s="215">
        <v>0</v>
      </c>
      <c r="T160" s="216">
        <f>S160*H160</f>
        <v>0</v>
      </c>
      <c r="U160" s="40"/>
      <c r="V160" s="40"/>
      <c r="W160" s="40"/>
      <c r="X160" s="40"/>
      <c r="Y160" s="40"/>
      <c r="Z160" s="40"/>
      <c r="AA160" s="40"/>
      <c r="AB160" s="40"/>
      <c r="AC160" s="40"/>
      <c r="AD160" s="40"/>
      <c r="AE160" s="40"/>
      <c r="AR160" s="217" t="s">
        <v>128</v>
      </c>
      <c r="AT160" s="217" t="s">
        <v>123</v>
      </c>
      <c r="AU160" s="217" t="s">
        <v>81</v>
      </c>
      <c r="AY160" s="19" t="s">
        <v>121</v>
      </c>
      <c r="BE160" s="218">
        <f>IF(N160="základní",J160,0)</f>
        <v>0</v>
      </c>
      <c r="BF160" s="218">
        <f>IF(N160="snížená",J160,0)</f>
        <v>0</v>
      </c>
      <c r="BG160" s="218">
        <f>IF(N160="zákl. přenesená",J160,0)</f>
        <v>0</v>
      </c>
      <c r="BH160" s="218">
        <f>IF(N160="sníž. přenesená",J160,0)</f>
        <v>0</v>
      </c>
      <c r="BI160" s="218">
        <f>IF(N160="nulová",J160,0)</f>
        <v>0</v>
      </c>
      <c r="BJ160" s="19" t="s">
        <v>81</v>
      </c>
      <c r="BK160" s="218">
        <f>ROUND(I160*H160,2)</f>
        <v>0</v>
      </c>
      <c r="BL160" s="19" t="s">
        <v>128</v>
      </c>
      <c r="BM160" s="217" t="s">
        <v>629</v>
      </c>
    </row>
    <row r="161" s="2" customFormat="1">
      <c r="A161" s="40"/>
      <c r="B161" s="41"/>
      <c r="C161" s="42"/>
      <c r="D161" s="219" t="s">
        <v>130</v>
      </c>
      <c r="E161" s="42"/>
      <c r="F161" s="220" t="s">
        <v>961</v>
      </c>
      <c r="G161" s="42"/>
      <c r="H161" s="42"/>
      <c r="I161" s="221"/>
      <c r="J161" s="42"/>
      <c r="K161" s="42"/>
      <c r="L161" s="46"/>
      <c r="M161" s="222"/>
      <c r="N161" s="223"/>
      <c r="O161" s="86"/>
      <c r="P161" s="86"/>
      <c r="Q161" s="86"/>
      <c r="R161" s="86"/>
      <c r="S161" s="86"/>
      <c r="T161" s="87"/>
      <c r="U161" s="40"/>
      <c r="V161" s="40"/>
      <c r="W161" s="40"/>
      <c r="X161" s="40"/>
      <c r="Y161" s="40"/>
      <c r="Z161" s="40"/>
      <c r="AA161" s="40"/>
      <c r="AB161" s="40"/>
      <c r="AC161" s="40"/>
      <c r="AD161" s="40"/>
      <c r="AE161" s="40"/>
      <c r="AT161" s="19" t="s">
        <v>130</v>
      </c>
      <c r="AU161" s="19" t="s">
        <v>81</v>
      </c>
    </row>
    <row r="162" s="2" customFormat="1" ht="16.5" customHeight="1">
      <c r="A162" s="40"/>
      <c r="B162" s="41"/>
      <c r="C162" s="206" t="s">
        <v>393</v>
      </c>
      <c r="D162" s="206" t="s">
        <v>123</v>
      </c>
      <c r="E162" s="207" t="s">
        <v>962</v>
      </c>
      <c r="F162" s="208" t="s">
        <v>963</v>
      </c>
      <c r="G162" s="209" t="s">
        <v>144</v>
      </c>
      <c r="H162" s="210">
        <v>7</v>
      </c>
      <c r="I162" s="211"/>
      <c r="J162" s="212">
        <f>ROUND(I162*H162,2)</f>
        <v>0</v>
      </c>
      <c r="K162" s="208" t="s">
        <v>28</v>
      </c>
      <c r="L162" s="46"/>
      <c r="M162" s="213" t="s">
        <v>28</v>
      </c>
      <c r="N162" s="214" t="s">
        <v>44</v>
      </c>
      <c r="O162" s="86"/>
      <c r="P162" s="215">
        <f>O162*H162</f>
        <v>0</v>
      </c>
      <c r="Q162" s="215">
        <v>0</v>
      </c>
      <c r="R162" s="215">
        <f>Q162*H162</f>
        <v>0</v>
      </c>
      <c r="S162" s="215">
        <v>0</v>
      </c>
      <c r="T162" s="216">
        <f>S162*H162</f>
        <v>0</v>
      </c>
      <c r="U162" s="40"/>
      <c r="V162" s="40"/>
      <c r="W162" s="40"/>
      <c r="X162" s="40"/>
      <c r="Y162" s="40"/>
      <c r="Z162" s="40"/>
      <c r="AA162" s="40"/>
      <c r="AB162" s="40"/>
      <c r="AC162" s="40"/>
      <c r="AD162" s="40"/>
      <c r="AE162" s="40"/>
      <c r="AR162" s="217" t="s">
        <v>128</v>
      </c>
      <c r="AT162" s="217" t="s">
        <v>123</v>
      </c>
      <c r="AU162" s="217" t="s">
        <v>81</v>
      </c>
      <c r="AY162" s="19" t="s">
        <v>121</v>
      </c>
      <c r="BE162" s="218">
        <f>IF(N162="základní",J162,0)</f>
        <v>0</v>
      </c>
      <c r="BF162" s="218">
        <f>IF(N162="snížená",J162,0)</f>
        <v>0</v>
      </c>
      <c r="BG162" s="218">
        <f>IF(N162="zákl. přenesená",J162,0)</f>
        <v>0</v>
      </c>
      <c r="BH162" s="218">
        <f>IF(N162="sníž. přenesená",J162,0)</f>
        <v>0</v>
      </c>
      <c r="BI162" s="218">
        <f>IF(N162="nulová",J162,0)</f>
        <v>0</v>
      </c>
      <c r="BJ162" s="19" t="s">
        <v>81</v>
      </c>
      <c r="BK162" s="218">
        <f>ROUND(I162*H162,2)</f>
        <v>0</v>
      </c>
      <c r="BL162" s="19" t="s">
        <v>128</v>
      </c>
      <c r="BM162" s="217" t="s">
        <v>642</v>
      </c>
    </row>
    <row r="163" s="2" customFormat="1">
      <c r="A163" s="40"/>
      <c r="B163" s="41"/>
      <c r="C163" s="42"/>
      <c r="D163" s="219" t="s">
        <v>130</v>
      </c>
      <c r="E163" s="42"/>
      <c r="F163" s="220" t="s">
        <v>963</v>
      </c>
      <c r="G163" s="42"/>
      <c r="H163" s="42"/>
      <c r="I163" s="221"/>
      <c r="J163" s="42"/>
      <c r="K163" s="42"/>
      <c r="L163" s="46"/>
      <c r="M163" s="222"/>
      <c r="N163" s="223"/>
      <c r="O163" s="86"/>
      <c r="P163" s="86"/>
      <c r="Q163" s="86"/>
      <c r="R163" s="86"/>
      <c r="S163" s="86"/>
      <c r="T163" s="87"/>
      <c r="U163" s="40"/>
      <c r="V163" s="40"/>
      <c r="W163" s="40"/>
      <c r="X163" s="40"/>
      <c r="Y163" s="40"/>
      <c r="Z163" s="40"/>
      <c r="AA163" s="40"/>
      <c r="AB163" s="40"/>
      <c r="AC163" s="40"/>
      <c r="AD163" s="40"/>
      <c r="AE163" s="40"/>
      <c r="AT163" s="19" t="s">
        <v>130</v>
      </c>
      <c r="AU163" s="19" t="s">
        <v>81</v>
      </c>
    </row>
    <row r="164" s="2" customFormat="1" ht="16.5" customHeight="1">
      <c r="A164" s="40"/>
      <c r="B164" s="41"/>
      <c r="C164" s="206" t="s">
        <v>401</v>
      </c>
      <c r="D164" s="206" t="s">
        <v>123</v>
      </c>
      <c r="E164" s="207" t="s">
        <v>964</v>
      </c>
      <c r="F164" s="208" t="s">
        <v>965</v>
      </c>
      <c r="G164" s="209" t="s">
        <v>500</v>
      </c>
      <c r="H164" s="210">
        <v>11</v>
      </c>
      <c r="I164" s="211"/>
      <c r="J164" s="212">
        <f>ROUND(I164*H164,2)</f>
        <v>0</v>
      </c>
      <c r="K164" s="208" t="s">
        <v>28</v>
      </c>
      <c r="L164" s="46"/>
      <c r="M164" s="213" t="s">
        <v>28</v>
      </c>
      <c r="N164" s="214" t="s">
        <v>44</v>
      </c>
      <c r="O164" s="86"/>
      <c r="P164" s="215">
        <f>O164*H164</f>
        <v>0</v>
      </c>
      <c r="Q164" s="215">
        <v>0</v>
      </c>
      <c r="R164" s="215">
        <f>Q164*H164</f>
        <v>0</v>
      </c>
      <c r="S164" s="215">
        <v>0</v>
      </c>
      <c r="T164" s="216">
        <f>S164*H164</f>
        <v>0</v>
      </c>
      <c r="U164" s="40"/>
      <c r="V164" s="40"/>
      <c r="W164" s="40"/>
      <c r="X164" s="40"/>
      <c r="Y164" s="40"/>
      <c r="Z164" s="40"/>
      <c r="AA164" s="40"/>
      <c r="AB164" s="40"/>
      <c r="AC164" s="40"/>
      <c r="AD164" s="40"/>
      <c r="AE164" s="40"/>
      <c r="AR164" s="217" t="s">
        <v>128</v>
      </c>
      <c r="AT164" s="217" t="s">
        <v>123</v>
      </c>
      <c r="AU164" s="217" t="s">
        <v>81</v>
      </c>
      <c r="AY164" s="19" t="s">
        <v>121</v>
      </c>
      <c r="BE164" s="218">
        <f>IF(N164="základní",J164,0)</f>
        <v>0</v>
      </c>
      <c r="BF164" s="218">
        <f>IF(N164="snížená",J164,0)</f>
        <v>0</v>
      </c>
      <c r="BG164" s="218">
        <f>IF(N164="zákl. přenesená",J164,0)</f>
        <v>0</v>
      </c>
      <c r="BH164" s="218">
        <f>IF(N164="sníž. přenesená",J164,0)</f>
        <v>0</v>
      </c>
      <c r="BI164" s="218">
        <f>IF(N164="nulová",J164,0)</f>
        <v>0</v>
      </c>
      <c r="BJ164" s="19" t="s">
        <v>81</v>
      </c>
      <c r="BK164" s="218">
        <f>ROUND(I164*H164,2)</f>
        <v>0</v>
      </c>
      <c r="BL164" s="19" t="s">
        <v>128</v>
      </c>
      <c r="BM164" s="217" t="s">
        <v>658</v>
      </c>
    </row>
    <row r="165" s="2" customFormat="1">
      <c r="A165" s="40"/>
      <c r="B165" s="41"/>
      <c r="C165" s="42"/>
      <c r="D165" s="219" t="s">
        <v>130</v>
      </c>
      <c r="E165" s="42"/>
      <c r="F165" s="220" t="s">
        <v>965</v>
      </c>
      <c r="G165" s="42"/>
      <c r="H165" s="42"/>
      <c r="I165" s="221"/>
      <c r="J165" s="42"/>
      <c r="K165" s="42"/>
      <c r="L165" s="46"/>
      <c r="M165" s="222"/>
      <c r="N165" s="223"/>
      <c r="O165" s="86"/>
      <c r="P165" s="86"/>
      <c r="Q165" s="86"/>
      <c r="R165" s="86"/>
      <c r="S165" s="86"/>
      <c r="T165" s="87"/>
      <c r="U165" s="40"/>
      <c r="V165" s="40"/>
      <c r="W165" s="40"/>
      <c r="X165" s="40"/>
      <c r="Y165" s="40"/>
      <c r="Z165" s="40"/>
      <c r="AA165" s="40"/>
      <c r="AB165" s="40"/>
      <c r="AC165" s="40"/>
      <c r="AD165" s="40"/>
      <c r="AE165" s="40"/>
      <c r="AT165" s="19" t="s">
        <v>130</v>
      </c>
      <c r="AU165" s="19" t="s">
        <v>81</v>
      </c>
    </row>
    <row r="166" s="12" customFormat="1" ht="25.92" customHeight="1">
      <c r="A166" s="12"/>
      <c r="B166" s="190"/>
      <c r="C166" s="191"/>
      <c r="D166" s="192" t="s">
        <v>72</v>
      </c>
      <c r="E166" s="193" t="s">
        <v>966</v>
      </c>
      <c r="F166" s="193" t="s">
        <v>967</v>
      </c>
      <c r="G166" s="191"/>
      <c r="H166" s="191"/>
      <c r="I166" s="194"/>
      <c r="J166" s="195">
        <f>BK166</f>
        <v>0</v>
      </c>
      <c r="K166" s="191"/>
      <c r="L166" s="196"/>
      <c r="M166" s="197"/>
      <c r="N166" s="198"/>
      <c r="O166" s="198"/>
      <c r="P166" s="199">
        <f>SUM(P167:P174)</f>
        <v>0</v>
      </c>
      <c r="Q166" s="198"/>
      <c r="R166" s="199">
        <f>SUM(R167:R174)</f>
        <v>0</v>
      </c>
      <c r="S166" s="198"/>
      <c r="T166" s="200">
        <f>SUM(T167:T174)</f>
        <v>0</v>
      </c>
      <c r="U166" s="12"/>
      <c r="V166" s="12"/>
      <c r="W166" s="12"/>
      <c r="X166" s="12"/>
      <c r="Y166" s="12"/>
      <c r="Z166" s="12"/>
      <c r="AA166" s="12"/>
      <c r="AB166" s="12"/>
      <c r="AC166" s="12"/>
      <c r="AD166" s="12"/>
      <c r="AE166" s="12"/>
      <c r="AR166" s="201" t="s">
        <v>81</v>
      </c>
      <c r="AT166" s="202" t="s">
        <v>72</v>
      </c>
      <c r="AU166" s="202" t="s">
        <v>73</v>
      </c>
      <c r="AY166" s="201" t="s">
        <v>121</v>
      </c>
      <c r="BK166" s="203">
        <f>SUM(BK167:BK174)</f>
        <v>0</v>
      </c>
    </row>
    <row r="167" s="2" customFormat="1" ht="16.5" customHeight="1">
      <c r="A167" s="40"/>
      <c r="B167" s="41"/>
      <c r="C167" s="206" t="s">
        <v>407</v>
      </c>
      <c r="D167" s="206" t="s">
        <v>123</v>
      </c>
      <c r="E167" s="207" t="s">
        <v>968</v>
      </c>
      <c r="F167" s="208" t="s">
        <v>969</v>
      </c>
      <c r="G167" s="209" t="s">
        <v>895</v>
      </c>
      <c r="H167" s="210">
        <v>3</v>
      </c>
      <c r="I167" s="211"/>
      <c r="J167" s="212">
        <f>ROUND(I167*H167,2)</f>
        <v>0</v>
      </c>
      <c r="K167" s="208" t="s">
        <v>28</v>
      </c>
      <c r="L167" s="46"/>
      <c r="M167" s="213" t="s">
        <v>28</v>
      </c>
      <c r="N167" s="214" t="s">
        <v>44</v>
      </c>
      <c r="O167" s="86"/>
      <c r="P167" s="215">
        <f>O167*H167</f>
        <v>0</v>
      </c>
      <c r="Q167" s="215">
        <v>0</v>
      </c>
      <c r="R167" s="215">
        <f>Q167*H167</f>
        <v>0</v>
      </c>
      <c r="S167" s="215">
        <v>0</v>
      </c>
      <c r="T167" s="216">
        <f>S167*H167</f>
        <v>0</v>
      </c>
      <c r="U167" s="40"/>
      <c r="V167" s="40"/>
      <c r="W167" s="40"/>
      <c r="X167" s="40"/>
      <c r="Y167" s="40"/>
      <c r="Z167" s="40"/>
      <c r="AA167" s="40"/>
      <c r="AB167" s="40"/>
      <c r="AC167" s="40"/>
      <c r="AD167" s="40"/>
      <c r="AE167" s="40"/>
      <c r="AR167" s="217" t="s">
        <v>128</v>
      </c>
      <c r="AT167" s="217" t="s">
        <v>123</v>
      </c>
      <c r="AU167" s="217" t="s">
        <v>81</v>
      </c>
      <c r="AY167" s="19" t="s">
        <v>121</v>
      </c>
      <c r="BE167" s="218">
        <f>IF(N167="základní",J167,0)</f>
        <v>0</v>
      </c>
      <c r="BF167" s="218">
        <f>IF(N167="snížená",J167,0)</f>
        <v>0</v>
      </c>
      <c r="BG167" s="218">
        <f>IF(N167="zákl. přenesená",J167,0)</f>
        <v>0</v>
      </c>
      <c r="BH167" s="218">
        <f>IF(N167="sníž. přenesená",J167,0)</f>
        <v>0</v>
      </c>
      <c r="BI167" s="218">
        <f>IF(N167="nulová",J167,0)</f>
        <v>0</v>
      </c>
      <c r="BJ167" s="19" t="s">
        <v>81</v>
      </c>
      <c r="BK167" s="218">
        <f>ROUND(I167*H167,2)</f>
        <v>0</v>
      </c>
      <c r="BL167" s="19" t="s">
        <v>128</v>
      </c>
      <c r="BM167" s="217" t="s">
        <v>673</v>
      </c>
    </row>
    <row r="168" s="2" customFormat="1">
      <c r="A168" s="40"/>
      <c r="B168" s="41"/>
      <c r="C168" s="42"/>
      <c r="D168" s="219" t="s">
        <v>130</v>
      </c>
      <c r="E168" s="42"/>
      <c r="F168" s="220" t="s">
        <v>969</v>
      </c>
      <c r="G168" s="42"/>
      <c r="H168" s="42"/>
      <c r="I168" s="221"/>
      <c r="J168" s="42"/>
      <c r="K168" s="42"/>
      <c r="L168" s="46"/>
      <c r="M168" s="222"/>
      <c r="N168" s="223"/>
      <c r="O168" s="86"/>
      <c r="P168" s="86"/>
      <c r="Q168" s="86"/>
      <c r="R168" s="86"/>
      <c r="S168" s="86"/>
      <c r="T168" s="87"/>
      <c r="U168" s="40"/>
      <c r="V168" s="40"/>
      <c r="W168" s="40"/>
      <c r="X168" s="40"/>
      <c r="Y168" s="40"/>
      <c r="Z168" s="40"/>
      <c r="AA168" s="40"/>
      <c r="AB168" s="40"/>
      <c r="AC168" s="40"/>
      <c r="AD168" s="40"/>
      <c r="AE168" s="40"/>
      <c r="AT168" s="19" t="s">
        <v>130</v>
      </c>
      <c r="AU168" s="19" t="s">
        <v>81</v>
      </c>
    </row>
    <row r="169" s="2" customFormat="1" ht="16.5" customHeight="1">
      <c r="A169" s="40"/>
      <c r="B169" s="41"/>
      <c r="C169" s="206" t="s">
        <v>414</v>
      </c>
      <c r="D169" s="206" t="s">
        <v>123</v>
      </c>
      <c r="E169" s="207" t="s">
        <v>970</v>
      </c>
      <c r="F169" s="208" t="s">
        <v>971</v>
      </c>
      <c r="G169" s="209" t="s">
        <v>895</v>
      </c>
      <c r="H169" s="210">
        <v>3</v>
      </c>
      <c r="I169" s="211"/>
      <c r="J169" s="212">
        <f>ROUND(I169*H169,2)</f>
        <v>0</v>
      </c>
      <c r="K169" s="208" t="s">
        <v>28</v>
      </c>
      <c r="L169" s="46"/>
      <c r="M169" s="213" t="s">
        <v>28</v>
      </c>
      <c r="N169" s="214" t="s">
        <v>44</v>
      </c>
      <c r="O169" s="86"/>
      <c r="P169" s="215">
        <f>O169*H169</f>
        <v>0</v>
      </c>
      <c r="Q169" s="215">
        <v>0</v>
      </c>
      <c r="R169" s="215">
        <f>Q169*H169</f>
        <v>0</v>
      </c>
      <c r="S169" s="215">
        <v>0</v>
      </c>
      <c r="T169" s="216">
        <f>S169*H169</f>
        <v>0</v>
      </c>
      <c r="U169" s="40"/>
      <c r="V169" s="40"/>
      <c r="W169" s="40"/>
      <c r="X169" s="40"/>
      <c r="Y169" s="40"/>
      <c r="Z169" s="40"/>
      <c r="AA169" s="40"/>
      <c r="AB169" s="40"/>
      <c r="AC169" s="40"/>
      <c r="AD169" s="40"/>
      <c r="AE169" s="40"/>
      <c r="AR169" s="217" t="s">
        <v>128</v>
      </c>
      <c r="AT169" s="217" t="s">
        <v>123</v>
      </c>
      <c r="AU169" s="217" t="s">
        <v>81</v>
      </c>
      <c r="AY169" s="19" t="s">
        <v>121</v>
      </c>
      <c r="BE169" s="218">
        <f>IF(N169="základní",J169,0)</f>
        <v>0</v>
      </c>
      <c r="BF169" s="218">
        <f>IF(N169="snížená",J169,0)</f>
        <v>0</v>
      </c>
      <c r="BG169" s="218">
        <f>IF(N169="zákl. přenesená",J169,0)</f>
        <v>0</v>
      </c>
      <c r="BH169" s="218">
        <f>IF(N169="sníž. přenesená",J169,0)</f>
        <v>0</v>
      </c>
      <c r="BI169" s="218">
        <f>IF(N169="nulová",J169,0)</f>
        <v>0</v>
      </c>
      <c r="BJ169" s="19" t="s">
        <v>81</v>
      </c>
      <c r="BK169" s="218">
        <f>ROUND(I169*H169,2)</f>
        <v>0</v>
      </c>
      <c r="BL169" s="19" t="s">
        <v>128</v>
      </c>
      <c r="BM169" s="217" t="s">
        <v>686</v>
      </c>
    </row>
    <row r="170" s="2" customFormat="1">
      <c r="A170" s="40"/>
      <c r="B170" s="41"/>
      <c r="C170" s="42"/>
      <c r="D170" s="219" t="s">
        <v>130</v>
      </c>
      <c r="E170" s="42"/>
      <c r="F170" s="220" t="s">
        <v>971</v>
      </c>
      <c r="G170" s="42"/>
      <c r="H170" s="42"/>
      <c r="I170" s="221"/>
      <c r="J170" s="42"/>
      <c r="K170" s="42"/>
      <c r="L170" s="46"/>
      <c r="M170" s="222"/>
      <c r="N170" s="223"/>
      <c r="O170" s="86"/>
      <c r="P170" s="86"/>
      <c r="Q170" s="86"/>
      <c r="R170" s="86"/>
      <c r="S170" s="86"/>
      <c r="T170" s="87"/>
      <c r="U170" s="40"/>
      <c r="V170" s="40"/>
      <c r="W170" s="40"/>
      <c r="X170" s="40"/>
      <c r="Y170" s="40"/>
      <c r="Z170" s="40"/>
      <c r="AA170" s="40"/>
      <c r="AB170" s="40"/>
      <c r="AC170" s="40"/>
      <c r="AD170" s="40"/>
      <c r="AE170" s="40"/>
      <c r="AT170" s="19" t="s">
        <v>130</v>
      </c>
      <c r="AU170" s="19" t="s">
        <v>81</v>
      </c>
    </row>
    <row r="171" s="2" customFormat="1" ht="24.15" customHeight="1">
      <c r="A171" s="40"/>
      <c r="B171" s="41"/>
      <c r="C171" s="206" t="s">
        <v>421</v>
      </c>
      <c r="D171" s="206" t="s">
        <v>123</v>
      </c>
      <c r="E171" s="207" t="s">
        <v>972</v>
      </c>
      <c r="F171" s="208" t="s">
        <v>973</v>
      </c>
      <c r="G171" s="209" t="s">
        <v>895</v>
      </c>
      <c r="H171" s="210">
        <v>3</v>
      </c>
      <c r="I171" s="211"/>
      <c r="J171" s="212">
        <f>ROUND(I171*H171,2)</f>
        <v>0</v>
      </c>
      <c r="K171" s="208" t="s">
        <v>28</v>
      </c>
      <c r="L171" s="46"/>
      <c r="M171" s="213" t="s">
        <v>28</v>
      </c>
      <c r="N171" s="214" t="s">
        <v>44</v>
      </c>
      <c r="O171" s="86"/>
      <c r="P171" s="215">
        <f>O171*H171</f>
        <v>0</v>
      </c>
      <c r="Q171" s="215">
        <v>0</v>
      </c>
      <c r="R171" s="215">
        <f>Q171*H171</f>
        <v>0</v>
      </c>
      <c r="S171" s="215">
        <v>0</v>
      </c>
      <c r="T171" s="216">
        <f>S171*H171</f>
        <v>0</v>
      </c>
      <c r="U171" s="40"/>
      <c r="V171" s="40"/>
      <c r="W171" s="40"/>
      <c r="X171" s="40"/>
      <c r="Y171" s="40"/>
      <c r="Z171" s="40"/>
      <c r="AA171" s="40"/>
      <c r="AB171" s="40"/>
      <c r="AC171" s="40"/>
      <c r="AD171" s="40"/>
      <c r="AE171" s="40"/>
      <c r="AR171" s="217" t="s">
        <v>128</v>
      </c>
      <c r="AT171" s="217" t="s">
        <v>123</v>
      </c>
      <c r="AU171" s="217" t="s">
        <v>81</v>
      </c>
      <c r="AY171" s="19" t="s">
        <v>121</v>
      </c>
      <c r="BE171" s="218">
        <f>IF(N171="základní",J171,0)</f>
        <v>0</v>
      </c>
      <c r="BF171" s="218">
        <f>IF(N171="snížená",J171,0)</f>
        <v>0</v>
      </c>
      <c r="BG171" s="218">
        <f>IF(N171="zákl. přenesená",J171,0)</f>
        <v>0</v>
      </c>
      <c r="BH171" s="218">
        <f>IF(N171="sníž. přenesená",J171,0)</f>
        <v>0</v>
      </c>
      <c r="BI171" s="218">
        <f>IF(N171="nulová",J171,0)</f>
        <v>0</v>
      </c>
      <c r="BJ171" s="19" t="s">
        <v>81</v>
      </c>
      <c r="BK171" s="218">
        <f>ROUND(I171*H171,2)</f>
        <v>0</v>
      </c>
      <c r="BL171" s="19" t="s">
        <v>128</v>
      </c>
      <c r="BM171" s="217" t="s">
        <v>700</v>
      </c>
    </row>
    <row r="172" s="2" customFormat="1">
      <c r="A172" s="40"/>
      <c r="B172" s="41"/>
      <c r="C172" s="42"/>
      <c r="D172" s="219" t="s">
        <v>130</v>
      </c>
      <c r="E172" s="42"/>
      <c r="F172" s="220" t="s">
        <v>974</v>
      </c>
      <c r="G172" s="42"/>
      <c r="H172" s="42"/>
      <c r="I172" s="221"/>
      <c r="J172" s="42"/>
      <c r="K172" s="42"/>
      <c r="L172" s="46"/>
      <c r="M172" s="222"/>
      <c r="N172" s="223"/>
      <c r="O172" s="86"/>
      <c r="P172" s="86"/>
      <c r="Q172" s="86"/>
      <c r="R172" s="86"/>
      <c r="S172" s="86"/>
      <c r="T172" s="87"/>
      <c r="U172" s="40"/>
      <c r="V172" s="40"/>
      <c r="W172" s="40"/>
      <c r="X172" s="40"/>
      <c r="Y172" s="40"/>
      <c r="Z172" s="40"/>
      <c r="AA172" s="40"/>
      <c r="AB172" s="40"/>
      <c r="AC172" s="40"/>
      <c r="AD172" s="40"/>
      <c r="AE172" s="40"/>
      <c r="AT172" s="19" t="s">
        <v>130</v>
      </c>
      <c r="AU172" s="19" t="s">
        <v>81</v>
      </c>
    </row>
    <row r="173" s="2" customFormat="1" ht="16.5" customHeight="1">
      <c r="A173" s="40"/>
      <c r="B173" s="41"/>
      <c r="C173" s="206" t="s">
        <v>426</v>
      </c>
      <c r="D173" s="206" t="s">
        <v>123</v>
      </c>
      <c r="E173" s="207" t="s">
        <v>975</v>
      </c>
      <c r="F173" s="208" t="s">
        <v>976</v>
      </c>
      <c r="G173" s="209" t="s">
        <v>144</v>
      </c>
      <c r="H173" s="210">
        <v>1.1000000000000001</v>
      </c>
      <c r="I173" s="211"/>
      <c r="J173" s="212">
        <f>ROUND(I173*H173,2)</f>
        <v>0</v>
      </c>
      <c r="K173" s="208" t="s">
        <v>28</v>
      </c>
      <c r="L173" s="46"/>
      <c r="M173" s="213" t="s">
        <v>28</v>
      </c>
      <c r="N173" s="214" t="s">
        <v>44</v>
      </c>
      <c r="O173" s="86"/>
      <c r="P173" s="215">
        <f>O173*H173</f>
        <v>0</v>
      </c>
      <c r="Q173" s="215">
        <v>0</v>
      </c>
      <c r="R173" s="215">
        <f>Q173*H173</f>
        <v>0</v>
      </c>
      <c r="S173" s="215">
        <v>0</v>
      </c>
      <c r="T173" s="216">
        <f>S173*H173</f>
        <v>0</v>
      </c>
      <c r="U173" s="40"/>
      <c r="V173" s="40"/>
      <c r="W173" s="40"/>
      <c r="X173" s="40"/>
      <c r="Y173" s="40"/>
      <c r="Z173" s="40"/>
      <c r="AA173" s="40"/>
      <c r="AB173" s="40"/>
      <c r="AC173" s="40"/>
      <c r="AD173" s="40"/>
      <c r="AE173" s="40"/>
      <c r="AR173" s="217" t="s">
        <v>128</v>
      </c>
      <c r="AT173" s="217" t="s">
        <v>123</v>
      </c>
      <c r="AU173" s="217" t="s">
        <v>81</v>
      </c>
      <c r="AY173" s="19" t="s">
        <v>121</v>
      </c>
      <c r="BE173" s="218">
        <f>IF(N173="základní",J173,0)</f>
        <v>0</v>
      </c>
      <c r="BF173" s="218">
        <f>IF(N173="snížená",J173,0)</f>
        <v>0</v>
      </c>
      <c r="BG173" s="218">
        <f>IF(N173="zákl. přenesená",J173,0)</f>
        <v>0</v>
      </c>
      <c r="BH173" s="218">
        <f>IF(N173="sníž. přenesená",J173,0)</f>
        <v>0</v>
      </c>
      <c r="BI173" s="218">
        <f>IF(N173="nulová",J173,0)</f>
        <v>0</v>
      </c>
      <c r="BJ173" s="19" t="s">
        <v>81</v>
      </c>
      <c r="BK173" s="218">
        <f>ROUND(I173*H173,2)</f>
        <v>0</v>
      </c>
      <c r="BL173" s="19" t="s">
        <v>128</v>
      </c>
      <c r="BM173" s="217" t="s">
        <v>713</v>
      </c>
    </row>
    <row r="174" s="2" customFormat="1">
      <c r="A174" s="40"/>
      <c r="B174" s="41"/>
      <c r="C174" s="42"/>
      <c r="D174" s="219" t="s">
        <v>130</v>
      </c>
      <c r="E174" s="42"/>
      <c r="F174" s="220" t="s">
        <v>976</v>
      </c>
      <c r="G174" s="42"/>
      <c r="H174" s="42"/>
      <c r="I174" s="221"/>
      <c r="J174" s="42"/>
      <c r="K174" s="42"/>
      <c r="L174" s="46"/>
      <c r="M174" s="222"/>
      <c r="N174" s="223"/>
      <c r="O174" s="86"/>
      <c r="P174" s="86"/>
      <c r="Q174" s="86"/>
      <c r="R174" s="86"/>
      <c r="S174" s="86"/>
      <c r="T174" s="87"/>
      <c r="U174" s="40"/>
      <c r="V174" s="40"/>
      <c r="W174" s="40"/>
      <c r="X174" s="40"/>
      <c r="Y174" s="40"/>
      <c r="Z174" s="40"/>
      <c r="AA174" s="40"/>
      <c r="AB174" s="40"/>
      <c r="AC174" s="40"/>
      <c r="AD174" s="40"/>
      <c r="AE174" s="40"/>
      <c r="AT174" s="19" t="s">
        <v>130</v>
      </c>
      <c r="AU174" s="19" t="s">
        <v>81</v>
      </c>
    </row>
    <row r="175" s="12" customFormat="1" ht="25.92" customHeight="1">
      <c r="A175" s="12"/>
      <c r="B175" s="190"/>
      <c r="C175" s="191"/>
      <c r="D175" s="192" t="s">
        <v>72</v>
      </c>
      <c r="E175" s="193" t="s">
        <v>977</v>
      </c>
      <c r="F175" s="193" t="s">
        <v>978</v>
      </c>
      <c r="G175" s="191"/>
      <c r="H175" s="191"/>
      <c r="I175" s="194"/>
      <c r="J175" s="195">
        <f>BK175</f>
        <v>0</v>
      </c>
      <c r="K175" s="191"/>
      <c r="L175" s="196"/>
      <c r="M175" s="197"/>
      <c r="N175" s="198"/>
      <c r="O175" s="198"/>
      <c r="P175" s="199">
        <f>SUM(P176:P179)</f>
        <v>0</v>
      </c>
      <c r="Q175" s="198"/>
      <c r="R175" s="199">
        <f>SUM(R176:R179)</f>
        <v>0</v>
      </c>
      <c r="S175" s="198"/>
      <c r="T175" s="200">
        <f>SUM(T176:T179)</f>
        <v>0</v>
      </c>
      <c r="U175" s="12"/>
      <c r="V175" s="12"/>
      <c r="W175" s="12"/>
      <c r="X175" s="12"/>
      <c r="Y175" s="12"/>
      <c r="Z175" s="12"/>
      <c r="AA175" s="12"/>
      <c r="AB175" s="12"/>
      <c r="AC175" s="12"/>
      <c r="AD175" s="12"/>
      <c r="AE175" s="12"/>
      <c r="AR175" s="201" t="s">
        <v>128</v>
      </c>
      <c r="AT175" s="202" t="s">
        <v>72</v>
      </c>
      <c r="AU175" s="202" t="s">
        <v>73</v>
      </c>
      <c r="AY175" s="201" t="s">
        <v>121</v>
      </c>
      <c r="BK175" s="203">
        <f>SUM(BK176:BK179)</f>
        <v>0</v>
      </c>
    </row>
    <row r="176" s="2" customFormat="1" ht="16.5" customHeight="1">
      <c r="A176" s="40"/>
      <c r="B176" s="41"/>
      <c r="C176" s="206" t="s">
        <v>430</v>
      </c>
      <c r="D176" s="206" t="s">
        <v>123</v>
      </c>
      <c r="E176" s="207" t="s">
        <v>979</v>
      </c>
      <c r="F176" s="208" t="s">
        <v>980</v>
      </c>
      <c r="G176" s="209" t="s">
        <v>126</v>
      </c>
      <c r="H176" s="210">
        <v>1</v>
      </c>
      <c r="I176" s="211"/>
      <c r="J176" s="212">
        <f>ROUND(I176*H176,2)</f>
        <v>0</v>
      </c>
      <c r="K176" s="208" t="s">
        <v>28</v>
      </c>
      <c r="L176" s="46"/>
      <c r="M176" s="213" t="s">
        <v>28</v>
      </c>
      <c r="N176" s="214" t="s">
        <v>44</v>
      </c>
      <c r="O176" s="86"/>
      <c r="P176" s="215">
        <f>O176*H176</f>
        <v>0</v>
      </c>
      <c r="Q176" s="215">
        <v>0</v>
      </c>
      <c r="R176" s="215">
        <f>Q176*H176</f>
        <v>0</v>
      </c>
      <c r="S176" s="215">
        <v>0</v>
      </c>
      <c r="T176" s="216">
        <f>S176*H176</f>
        <v>0</v>
      </c>
      <c r="U176" s="40"/>
      <c r="V176" s="40"/>
      <c r="W176" s="40"/>
      <c r="X176" s="40"/>
      <c r="Y176" s="40"/>
      <c r="Z176" s="40"/>
      <c r="AA176" s="40"/>
      <c r="AB176" s="40"/>
      <c r="AC176" s="40"/>
      <c r="AD176" s="40"/>
      <c r="AE176" s="40"/>
      <c r="AR176" s="217" t="s">
        <v>981</v>
      </c>
      <c r="AT176" s="217" t="s">
        <v>123</v>
      </c>
      <c r="AU176" s="217" t="s">
        <v>81</v>
      </c>
      <c r="AY176" s="19" t="s">
        <v>121</v>
      </c>
      <c r="BE176" s="218">
        <f>IF(N176="základní",J176,0)</f>
        <v>0</v>
      </c>
      <c r="BF176" s="218">
        <f>IF(N176="snížená",J176,0)</f>
        <v>0</v>
      </c>
      <c r="BG176" s="218">
        <f>IF(N176="zákl. přenesená",J176,0)</f>
        <v>0</v>
      </c>
      <c r="BH176" s="218">
        <f>IF(N176="sníž. přenesená",J176,0)</f>
        <v>0</v>
      </c>
      <c r="BI176" s="218">
        <f>IF(N176="nulová",J176,0)</f>
        <v>0</v>
      </c>
      <c r="BJ176" s="19" t="s">
        <v>81</v>
      </c>
      <c r="BK176" s="218">
        <f>ROUND(I176*H176,2)</f>
        <v>0</v>
      </c>
      <c r="BL176" s="19" t="s">
        <v>981</v>
      </c>
      <c r="BM176" s="217" t="s">
        <v>982</v>
      </c>
    </row>
    <row r="177" s="2" customFormat="1">
      <c r="A177" s="40"/>
      <c r="B177" s="41"/>
      <c r="C177" s="42"/>
      <c r="D177" s="219" t="s">
        <v>130</v>
      </c>
      <c r="E177" s="42"/>
      <c r="F177" s="220" t="s">
        <v>980</v>
      </c>
      <c r="G177" s="42"/>
      <c r="H177" s="42"/>
      <c r="I177" s="221"/>
      <c r="J177" s="42"/>
      <c r="K177" s="42"/>
      <c r="L177" s="46"/>
      <c r="M177" s="222"/>
      <c r="N177" s="223"/>
      <c r="O177" s="86"/>
      <c r="P177" s="86"/>
      <c r="Q177" s="86"/>
      <c r="R177" s="86"/>
      <c r="S177" s="86"/>
      <c r="T177" s="87"/>
      <c r="U177" s="40"/>
      <c r="V177" s="40"/>
      <c r="W177" s="40"/>
      <c r="X177" s="40"/>
      <c r="Y177" s="40"/>
      <c r="Z177" s="40"/>
      <c r="AA177" s="40"/>
      <c r="AB177" s="40"/>
      <c r="AC177" s="40"/>
      <c r="AD177" s="40"/>
      <c r="AE177" s="40"/>
      <c r="AT177" s="19" t="s">
        <v>130</v>
      </c>
      <c r="AU177" s="19" t="s">
        <v>81</v>
      </c>
    </row>
    <row r="178" s="2" customFormat="1" ht="16.5" customHeight="1">
      <c r="A178" s="40"/>
      <c r="B178" s="41"/>
      <c r="C178" s="206" t="s">
        <v>435</v>
      </c>
      <c r="D178" s="206" t="s">
        <v>123</v>
      </c>
      <c r="E178" s="207" t="s">
        <v>983</v>
      </c>
      <c r="F178" s="208" t="s">
        <v>984</v>
      </c>
      <c r="G178" s="209" t="s">
        <v>126</v>
      </c>
      <c r="H178" s="210">
        <v>1</v>
      </c>
      <c r="I178" s="211"/>
      <c r="J178" s="212">
        <f>ROUND(I178*H178,2)</f>
        <v>0</v>
      </c>
      <c r="K178" s="208" t="s">
        <v>28</v>
      </c>
      <c r="L178" s="46"/>
      <c r="M178" s="213" t="s">
        <v>28</v>
      </c>
      <c r="N178" s="214" t="s">
        <v>44</v>
      </c>
      <c r="O178" s="86"/>
      <c r="P178" s="215">
        <f>O178*H178</f>
        <v>0</v>
      </c>
      <c r="Q178" s="215">
        <v>0</v>
      </c>
      <c r="R178" s="215">
        <f>Q178*H178</f>
        <v>0</v>
      </c>
      <c r="S178" s="215">
        <v>0</v>
      </c>
      <c r="T178" s="216">
        <f>S178*H178</f>
        <v>0</v>
      </c>
      <c r="U178" s="40"/>
      <c r="V178" s="40"/>
      <c r="W178" s="40"/>
      <c r="X178" s="40"/>
      <c r="Y178" s="40"/>
      <c r="Z178" s="40"/>
      <c r="AA178" s="40"/>
      <c r="AB178" s="40"/>
      <c r="AC178" s="40"/>
      <c r="AD178" s="40"/>
      <c r="AE178" s="40"/>
      <c r="AR178" s="217" t="s">
        <v>981</v>
      </c>
      <c r="AT178" s="217" t="s">
        <v>123</v>
      </c>
      <c r="AU178" s="217" t="s">
        <v>81</v>
      </c>
      <c r="AY178" s="19" t="s">
        <v>121</v>
      </c>
      <c r="BE178" s="218">
        <f>IF(N178="základní",J178,0)</f>
        <v>0</v>
      </c>
      <c r="BF178" s="218">
        <f>IF(N178="snížená",J178,0)</f>
        <v>0</v>
      </c>
      <c r="BG178" s="218">
        <f>IF(N178="zákl. přenesená",J178,0)</f>
        <v>0</v>
      </c>
      <c r="BH178" s="218">
        <f>IF(N178="sníž. přenesená",J178,0)</f>
        <v>0</v>
      </c>
      <c r="BI178" s="218">
        <f>IF(N178="nulová",J178,0)</f>
        <v>0</v>
      </c>
      <c r="BJ178" s="19" t="s">
        <v>81</v>
      </c>
      <c r="BK178" s="218">
        <f>ROUND(I178*H178,2)</f>
        <v>0</v>
      </c>
      <c r="BL178" s="19" t="s">
        <v>981</v>
      </c>
      <c r="BM178" s="217" t="s">
        <v>985</v>
      </c>
    </row>
    <row r="179" s="2" customFormat="1">
      <c r="A179" s="40"/>
      <c r="B179" s="41"/>
      <c r="C179" s="42"/>
      <c r="D179" s="219" t="s">
        <v>130</v>
      </c>
      <c r="E179" s="42"/>
      <c r="F179" s="220" t="s">
        <v>984</v>
      </c>
      <c r="G179" s="42"/>
      <c r="H179" s="42"/>
      <c r="I179" s="221"/>
      <c r="J179" s="42"/>
      <c r="K179" s="42"/>
      <c r="L179" s="46"/>
      <c r="M179" s="269"/>
      <c r="N179" s="270"/>
      <c r="O179" s="271"/>
      <c r="P179" s="271"/>
      <c r="Q179" s="271"/>
      <c r="R179" s="271"/>
      <c r="S179" s="271"/>
      <c r="T179" s="272"/>
      <c r="U179" s="40"/>
      <c r="V179" s="40"/>
      <c r="W179" s="40"/>
      <c r="X179" s="40"/>
      <c r="Y179" s="40"/>
      <c r="Z179" s="40"/>
      <c r="AA179" s="40"/>
      <c r="AB179" s="40"/>
      <c r="AC179" s="40"/>
      <c r="AD179" s="40"/>
      <c r="AE179" s="40"/>
      <c r="AT179" s="19" t="s">
        <v>130</v>
      </c>
      <c r="AU179" s="19" t="s">
        <v>81</v>
      </c>
    </row>
    <row r="180" s="2" customFormat="1" ht="6.96" customHeight="1">
      <c r="A180" s="40"/>
      <c r="B180" s="61"/>
      <c r="C180" s="62"/>
      <c r="D180" s="62"/>
      <c r="E180" s="62"/>
      <c r="F180" s="62"/>
      <c r="G180" s="62"/>
      <c r="H180" s="62"/>
      <c r="I180" s="62"/>
      <c r="J180" s="62"/>
      <c r="K180" s="62"/>
      <c r="L180" s="46"/>
      <c r="M180" s="40"/>
      <c r="O180" s="40"/>
      <c r="P180" s="40"/>
      <c r="Q180" s="40"/>
      <c r="R180" s="40"/>
      <c r="S180" s="40"/>
      <c r="T180" s="40"/>
      <c r="U180" s="40"/>
      <c r="V180" s="40"/>
      <c r="W180" s="40"/>
      <c r="X180" s="40"/>
      <c r="Y180" s="40"/>
      <c r="Z180" s="40"/>
      <c r="AA180" s="40"/>
      <c r="AB180" s="40"/>
      <c r="AC180" s="40"/>
      <c r="AD180" s="40"/>
      <c r="AE180" s="40"/>
    </row>
  </sheetData>
  <sheetProtection sheet="1" autoFilter="0" formatColumns="0" formatRows="0" objects="1" scenarios="1" spinCount="100000" saltValue="wmQQ6ocFy+2ibKDwJqzrCcpxgBuAxrFSVmLf/9c0D4wPLrCnoBkeyd2q3el75Zv9vidW91PYQgJQX7Yk1uPq8w==" hashValue="PhDoP/TRH0IILvcMR7ECAJafZW/7w3jRtspA+bAA9maGa2YT6QY25IQmz8gaiISfb1yDrv8WZc1zuTCjCLu+YA==" algorithmName="SHA-512" password="CC35"/>
  <autoFilter ref="C82:K179"/>
  <mergeCells count="9">
    <mergeCell ref="E7:H7"/>
    <mergeCell ref="E9:H9"/>
    <mergeCell ref="E18:H18"/>
    <mergeCell ref="E27:H27"/>
    <mergeCell ref="E48:H48"/>
    <mergeCell ref="E50:H50"/>
    <mergeCell ref="E73:H73"/>
    <mergeCell ref="E75:H75"/>
    <mergeCell ref="L2:V2"/>
  </mergeCells>
  <pageMargins left="0.39375" right="0.39375" top="0.39375" bottom="0.39375" header="0" footer="0"/>
  <pageSetup paperSize="9" orientation="portrait" blackAndWhite="1" fitToHeight="100"/>
  <headerFooter>
    <oddFooter>&amp;CStrana &amp;P z &amp;N</oddFooter>
  </headerFooter>
  <drawing r:id="rId1"/>
</worksheet>
</file>

<file path=xl/worksheets/sheet4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showGridLines="0" workbookViewId="0"/>
  </sheetViews>
  <cols>
    <col min="1" max="1" width="8.332031" style="1" customWidth="1"/>
    <col min="2" max="2" width="1.171875" style="1" customWidth="1"/>
    <col min="3" max="3" width="4.160156" style="1" customWidth="1"/>
    <col min="4" max="4" width="4.332031" style="1" customWidth="1"/>
    <col min="5" max="5" width="17.16016" style="1" customWidth="1"/>
    <col min="6" max="6" width="50.83203" style="1" customWidth="1"/>
    <col min="7" max="7" width="7.5" style="1" customWidth="1"/>
    <col min="8" max="8" width="14" style="1" customWidth="1"/>
    <col min="9" max="9" width="15.83203" style="1" customWidth="1"/>
    <col min="10" max="10" width="22.33203" style="1" customWidth="1"/>
    <col min="11" max="11" width="22.33203" style="1" customWidth="1"/>
    <col min="12" max="12" width="9.332031" style="1" customWidth="1"/>
    <col min="13" max="13" width="10.83203" style="1" hidden="1" customWidth="1"/>
    <col min="14" max="14" width="9.332031" style="1" hidden="1"/>
    <col min="15" max="15" width="14.16016" style="1" hidden="1" customWidth="1"/>
    <col min="16" max="16" width="14.16016" style="1" hidden="1" customWidth="1"/>
    <col min="17" max="17" width="14.16016" style="1" hidden="1" customWidth="1"/>
    <col min="18" max="18" width="14.16016" style="1" hidden="1" customWidth="1"/>
    <col min="19" max="19" width="14.16016" style="1" hidden="1" customWidth="1"/>
    <col min="20" max="20" width="14.16016" style="1" hidden="1" customWidth="1"/>
    <col min="21" max="21" width="16.33203" style="1" hidden="1" customWidth="1"/>
    <col min="22" max="22" width="12.33203" style="1" customWidth="1"/>
    <col min="23" max="23" width="16.33203" style="1" customWidth="1"/>
    <col min="24" max="24" width="12.33203" style="1" customWidth="1"/>
    <col min="25" max="25" width="15" style="1" customWidth="1"/>
    <col min="26" max="26" width="11" style="1" customWidth="1"/>
    <col min="27" max="27" width="15" style="1" customWidth="1"/>
    <col min="28" max="28" width="16.33203" style="1" customWidth="1"/>
    <col min="29" max="29" width="11" style="1" customWidth="1"/>
    <col min="30" max="30" width="15" style="1" customWidth="1"/>
    <col min="31" max="31" width="16.33203" style="1" customWidth="1"/>
    <col min="44" max="44" width="9.332031" style="1" hidden="1"/>
    <col min="45" max="45" width="9.332031" style="1" hidden="1"/>
    <col min="46" max="46" width="9.332031" style="1" hidden="1"/>
    <col min="47" max="47" width="9.332031" style="1" hidden="1"/>
    <col min="48" max="48" width="9.332031" style="1" hidden="1"/>
    <col min="49" max="49" width="9.332031" style="1" hidden="1"/>
    <col min="50" max="50" width="9.332031" style="1" hidden="1"/>
    <col min="51" max="51" width="9.332031" style="1" hidden="1"/>
    <col min="52" max="52" width="9.332031" style="1" hidden="1"/>
    <col min="53" max="53" width="9.332031" style="1" hidden="1"/>
    <col min="54" max="54" width="9.332031" style="1" hidden="1"/>
    <col min="55" max="55" width="9.332031" style="1" hidden="1"/>
    <col min="56" max="56" width="9.332031" style="1" hidden="1"/>
    <col min="57" max="57" width="9.332031" style="1" hidden="1"/>
    <col min="58" max="58" width="9.332031" style="1" hidden="1"/>
    <col min="59" max="59" width="9.332031" style="1" hidden="1"/>
    <col min="60" max="60" width="9.332031" style="1" hidden="1"/>
    <col min="61" max="61" width="9.332031" style="1" hidden="1"/>
    <col min="62" max="62" width="9.332031" style="1" hidden="1"/>
    <col min="63" max="63" width="9.332031" style="1" hidden="1"/>
    <col min="64" max="64" width="9.332031" style="1" hidden="1"/>
    <col min="65" max="65" width="9.332031" style="1" hidden="1"/>
  </cols>
  <sheetData>
    <row r="2" s="1" customFormat="1" ht="36.96" customHeight="1">
      <c r="L2" s="1"/>
      <c r="M2" s="1"/>
      <c r="N2" s="1"/>
      <c r="O2" s="1"/>
      <c r="P2" s="1"/>
      <c r="Q2" s="1"/>
      <c r="R2" s="1"/>
      <c r="S2" s="1"/>
      <c r="T2" s="1"/>
      <c r="U2" s="1"/>
      <c r="V2" s="1"/>
      <c r="AT2" s="19" t="s">
        <v>90</v>
      </c>
    </row>
    <row r="3" s="1" customFormat="1" ht="6.96" customHeight="1">
      <c r="B3" s="130"/>
      <c r="C3" s="131"/>
      <c r="D3" s="131"/>
      <c r="E3" s="131"/>
      <c r="F3" s="131"/>
      <c r="G3" s="131"/>
      <c r="H3" s="131"/>
      <c r="I3" s="131"/>
      <c r="J3" s="131"/>
      <c r="K3" s="131"/>
      <c r="L3" s="22"/>
      <c r="AT3" s="19" t="s">
        <v>83</v>
      </c>
    </row>
    <row r="4" s="1" customFormat="1" ht="24.96" customHeight="1">
      <c r="B4" s="22"/>
      <c r="D4" s="132" t="s">
        <v>91</v>
      </c>
      <c r="L4" s="22"/>
      <c r="M4" s="133" t="s">
        <v>10</v>
      </c>
      <c r="AT4" s="19" t="s">
        <v>4</v>
      </c>
    </row>
    <row r="5" s="1" customFormat="1" ht="6.96" customHeight="1">
      <c r="B5" s="22"/>
      <c r="L5" s="22"/>
    </row>
    <row r="6" s="1" customFormat="1" ht="12" customHeight="1">
      <c r="B6" s="22"/>
      <c r="D6" s="134" t="s">
        <v>16</v>
      </c>
      <c r="L6" s="22"/>
    </row>
    <row r="7" s="1" customFormat="1" ht="16.5" customHeight="1">
      <c r="B7" s="22"/>
      <c r="E7" s="135" t="str">
        <f>'Rekapitulace stavby'!K6</f>
        <v>Štětí - Odstavné plochy v ul. Jiráskova</v>
      </c>
      <c r="F7" s="134"/>
      <c r="G7" s="134"/>
      <c r="H7" s="134"/>
      <c r="L7" s="22"/>
    </row>
    <row r="8" s="2" customFormat="1" ht="12" customHeight="1">
      <c r="A8" s="40"/>
      <c r="B8" s="46"/>
      <c r="C8" s="40"/>
      <c r="D8" s="134" t="s">
        <v>92</v>
      </c>
      <c r="E8" s="40"/>
      <c r="F8" s="40"/>
      <c r="G8" s="40"/>
      <c r="H8" s="40"/>
      <c r="I8" s="40"/>
      <c r="J8" s="40"/>
      <c r="K8" s="40"/>
      <c r="L8" s="136"/>
      <c r="S8" s="40"/>
      <c r="T8" s="40"/>
      <c r="U8" s="40"/>
      <c r="V8" s="40"/>
      <c r="W8" s="40"/>
      <c r="X8" s="40"/>
      <c r="Y8" s="40"/>
      <c r="Z8" s="40"/>
      <c r="AA8" s="40"/>
      <c r="AB8" s="40"/>
      <c r="AC8" s="40"/>
      <c r="AD8" s="40"/>
      <c r="AE8" s="40"/>
    </row>
    <row r="9" s="2" customFormat="1" ht="16.5" customHeight="1">
      <c r="A9" s="40"/>
      <c r="B9" s="46"/>
      <c r="C9" s="40"/>
      <c r="D9" s="40"/>
      <c r="E9" s="137" t="s">
        <v>986</v>
      </c>
      <c r="F9" s="40"/>
      <c r="G9" s="40"/>
      <c r="H9" s="40"/>
      <c r="I9" s="40"/>
      <c r="J9" s="40"/>
      <c r="K9" s="40"/>
      <c r="L9" s="136"/>
      <c r="S9" s="40"/>
      <c r="T9" s="40"/>
      <c r="U9" s="40"/>
      <c r="V9" s="40"/>
      <c r="W9" s="40"/>
      <c r="X9" s="40"/>
      <c r="Y9" s="40"/>
      <c r="Z9" s="40"/>
      <c r="AA9" s="40"/>
      <c r="AB9" s="40"/>
      <c r="AC9" s="40"/>
      <c r="AD9" s="40"/>
      <c r="AE9" s="40"/>
    </row>
    <row r="10" s="2" customFormat="1">
      <c r="A10" s="40"/>
      <c r="B10" s="46"/>
      <c r="C10" s="40"/>
      <c r="D10" s="40"/>
      <c r="E10" s="40"/>
      <c r="F10" s="40"/>
      <c r="G10" s="40"/>
      <c r="H10" s="40"/>
      <c r="I10" s="40"/>
      <c r="J10" s="40"/>
      <c r="K10" s="40"/>
      <c r="L10" s="136"/>
      <c r="S10" s="40"/>
      <c r="T10" s="40"/>
      <c r="U10" s="40"/>
      <c r="V10" s="40"/>
      <c r="W10" s="40"/>
      <c r="X10" s="40"/>
      <c r="Y10" s="40"/>
      <c r="Z10" s="40"/>
      <c r="AA10" s="40"/>
      <c r="AB10" s="40"/>
      <c r="AC10" s="40"/>
      <c r="AD10" s="40"/>
      <c r="AE10" s="40"/>
    </row>
    <row r="11" s="2" customFormat="1" ht="12" customHeight="1">
      <c r="A11" s="40"/>
      <c r="B11" s="46"/>
      <c r="C11" s="40"/>
      <c r="D11" s="134" t="s">
        <v>18</v>
      </c>
      <c r="E11" s="40"/>
      <c r="F11" s="138" t="s">
        <v>19</v>
      </c>
      <c r="G11" s="40"/>
      <c r="H11" s="40"/>
      <c r="I11" s="134" t="s">
        <v>20</v>
      </c>
      <c r="J11" s="138" t="s">
        <v>28</v>
      </c>
      <c r="K11" s="40"/>
      <c r="L11" s="136"/>
      <c r="S11" s="40"/>
      <c r="T11" s="40"/>
      <c r="U11" s="40"/>
      <c r="V11" s="40"/>
      <c r="W11" s="40"/>
      <c r="X11" s="40"/>
      <c r="Y11" s="40"/>
      <c r="Z11" s="40"/>
      <c r="AA11" s="40"/>
      <c r="AB11" s="40"/>
      <c r="AC11" s="40"/>
      <c r="AD11" s="40"/>
      <c r="AE11" s="40"/>
    </row>
    <row r="12" s="2" customFormat="1" ht="12" customHeight="1">
      <c r="A12" s="40"/>
      <c r="B12" s="46"/>
      <c r="C12" s="40"/>
      <c r="D12" s="134" t="s">
        <v>22</v>
      </c>
      <c r="E12" s="40"/>
      <c r="F12" s="138" t="s">
        <v>23</v>
      </c>
      <c r="G12" s="40"/>
      <c r="H12" s="40"/>
      <c r="I12" s="134" t="s">
        <v>24</v>
      </c>
      <c r="J12" s="139" t="str">
        <f>'Rekapitulace stavby'!AN8</f>
        <v>21. 3. 2025</v>
      </c>
      <c r="K12" s="40"/>
      <c r="L12" s="136"/>
      <c r="S12" s="40"/>
      <c r="T12" s="40"/>
      <c r="U12" s="40"/>
      <c r="V12" s="40"/>
      <c r="W12" s="40"/>
      <c r="X12" s="40"/>
      <c r="Y12" s="40"/>
      <c r="Z12" s="40"/>
      <c r="AA12" s="40"/>
      <c r="AB12" s="40"/>
      <c r="AC12" s="40"/>
      <c r="AD12" s="40"/>
      <c r="AE12" s="40"/>
    </row>
    <row r="13" s="2" customFormat="1" ht="10.8" customHeight="1">
      <c r="A13" s="40"/>
      <c r="B13" s="46"/>
      <c r="C13" s="40"/>
      <c r="D13" s="40"/>
      <c r="E13" s="40"/>
      <c r="F13" s="40"/>
      <c r="G13" s="40"/>
      <c r="H13" s="40"/>
      <c r="I13" s="40"/>
      <c r="J13" s="40"/>
      <c r="K13" s="40"/>
      <c r="L13" s="136"/>
      <c r="S13" s="40"/>
      <c r="T13" s="40"/>
      <c r="U13" s="40"/>
      <c r="V13" s="40"/>
      <c r="W13" s="40"/>
      <c r="X13" s="40"/>
      <c r="Y13" s="40"/>
      <c r="Z13" s="40"/>
      <c r="AA13" s="40"/>
      <c r="AB13" s="40"/>
      <c r="AC13" s="40"/>
      <c r="AD13" s="40"/>
      <c r="AE13" s="40"/>
    </row>
    <row r="14" s="2" customFormat="1" ht="12" customHeight="1">
      <c r="A14" s="40"/>
      <c r="B14" s="46"/>
      <c r="C14" s="40"/>
      <c r="D14" s="134" t="s">
        <v>26</v>
      </c>
      <c r="E14" s="40"/>
      <c r="F14" s="40"/>
      <c r="G14" s="40"/>
      <c r="H14" s="40"/>
      <c r="I14" s="134" t="s">
        <v>27</v>
      </c>
      <c r="J14" s="138" t="str">
        <f>IF('Rekapitulace stavby'!AN10="","",'Rekapitulace stavby'!AN10)</f>
        <v/>
      </c>
      <c r="K14" s="40"/>
      <c r="L14" s="136"/>
      <c r="S14" s="40"/>
      <c r="T14" s="40"/>
      <c r="U14" s="40"/>
      <c r="V14" s="40"/>
      <c r="W14" s="40"/>
      <c r="X14" s="40"/>
      <c r="Y14" s="40"/>
      <c r="Z14" s="40"/>
      <c r="AA14" s="40"/>
      <c r="AB14" s="40"/>
      <c r="AC14" s="40"/>
      <c r="AD14" s="40"/>
      <c r="AE14" s="40"/>
    </row>
    <row r="15" s="2" customFormat="1" ht="18" customHeight="1">
      <c r="A15" s="40"/>
      <c r="B15" s="46"/>
      <c r="C15" s="40"/>
      <c r="D15" s="40"/>
      <c r="E15" s="138" t="str">
        <f>IF('Rekapitulace stavby'!E11="","",'Rekapitulace stavby'!E11)</f>
        <v xml:space="preserve"> </v>
      </c>
      <c r="F15" s="40"/>
      <c r="G15" s="40"/>
      <c r="H15" s="40"/>
      <c r="I15" s="134" t="s">
        <v>30</v>
      </c>
      <c r="J15" s="138" t="str">
        <f>IF('Rekapitulace stavby'!AN11="","",'Rekapitulace stavby'!AN11)</f>
        <v/>
      </c>
      <c r="K15" s="40"/>
      <c r="L15" s="136"/>
      <c r="S15" s="40"/>
      <c r="T15" s="40"/>
      <c r="U15" s="40"/>
      <c r="V15" s="40"/>
      <c r="W15" s="40"/>
      <c r="X15" s="40"/>
      <c r="Y15" s="40"/>
      <c r="Z15" s="40"/>
      <c r="AA15" s="40"/>
      <c r="AB15" s="40"/>
      <c r="AC15" s="40"/>
      <c r="AD15" s="40"/>
      <c r="AE15" s="40"/>
    </row>
    <row r="16" s="2" customFormat="1" ht="6.96" customHeight="1">
      <c r="A16" s="40"/>
      <c r="B16" s="46"/>
      <c r="C16" s="40"/>
      <c r="D16" s="40"/>
      <c r="E16" s="40"/>
      <c r="F16" s="40"/>
      <c r="G16" s="40"/>
      <c r="H16" s="40"/>
      <c r="I16" s="40"/>
      <c r="J16" s="40"/>
      <c r="K16" s="40"/>
      <c r="L16" s="136"/>
      <c r="S16" s="40"/>
      <c r="T16" s="40"/>
      <c r="U16" s="40"/>
      <c r="V16" s="40"/>
      <c r="W16" s="40"/>
      <c r="X16" s="40"/>
      <c r="Y16" s="40"/>
      <c r="Z16" s="40"/>
      <c r="AA16" s="40"/>
      <c r="AB16" s="40"/>
      <c r="AC16" s="40"/>
      <c r="AD16" s="40"/>
      <c r="AE16" s="40"/>
    </row>
    <row r="17" s="2" customFormat="1" ht="12" customHeight="1">
      <c r="A17" s="40"/>
      <c r="B17" s="46"/>
      <c r="C17" s="40"/>
      <c r="D17" s="134" t="s">
        <v>31</v>
      </c>
      <c r="E17" s="40"/>
      <c r="F17" s="40"/>
      <c r="G17" s="40"/>
      <c r="H17" s="40"/>
      <c r="I17" s="134" t="s">
        <v>27</v>
      </c>
      <c r="J17" s="35" t="str">
        <f>'Rekapitulace stavby'!AN13</f>
        <v>Vyplň údaj</v>
      </c>
      <c r="K17" s="40"/>
      <c r="L17" s="136"/>
      <c r="S17" s="40"/>
      <c r="T17" s="40"/>
      <c r="U17" s="40"/>
      <c r="V17" s="40"/>
      <c r="W17" s="40"/>
      <c r="X17" s="40"/>
      <c r="Y17" s="40"/>
      <c r="Z17" s="40"/>
      <c r="AA17" s="40"/>
      <c r="AB17" s="40"/>
      <c r="AC17" s="40"/>
      <c r="AD17" s="40"/>
      <c r="AE17" s="40"/>
    </row>
    <row r="18" s="2" customFormat="1" ht="18" customHeight="1">
      <c r="A18" s="40"/>
      <c r="B18" s="46"/>
      <c r="C18" s="40"/>
      <c r="D18" s="40"/>
      <c r="E18" s="35" t="str">
        <f>'Rekapitulace stavby'!E14</f>
        <v>Vyplň údaj</v>
      </c>
      <c r="F18" s="138"/>
      <c r="G18" s="138"/>
      <c r="H18" s="138"/>
      <c r="I18" s="134" t="s">
        <v>30</v>
      </c>
      <c r="J18" s="35" t="str">
        <f>'Rekapitulace stavby'!AN14</f>
        <v>Vyplň údaj</v>
      </c>
      <c r="K18" s="40"/>
      <c r="L18" s="136"/>
      <c r="S18" s="40"/>
      <c r="T18" s="40"/>
      <c r="U18" s="40"/>
      <c r="V18" s="40"/>
      <c r="W18" s="40"/>
      <c r="X18" s="40"/>
      <c r="Y18" s="40"/>
      <c r="Z18" s="40"/>
      <c r="AA18" s="40"/>
      <c r="AB18" s="40"/>
      <c r="AC18" s="40"/>
      <c r="AD18" s="40"/>
      <c r="AE18" s="40"/>
    </row>
    <row r="19" s="2" customFormat="1" ht="6.96" customHeight="1">
      <c r="A19" s="40"/>
      <c r="B19" s="46"/>
      <c r="C19" s="40"/>
      <c r="D19" s="40"/>
      <c r="E19" s="40"/>
      <c r="F19" s="40"/>
      <c r="G19" s="40"/>
      <c r="H19" s="40"/>
      <c r="I19" s="40"/>
      <c r="J19" s="40"/>
      <c r="K19" s="40"/>
      <c r="L19" s="136"/>
      <c r="S19" s="40"/>
      <c r="T19" s="40"/>
      <c r="U19" s="40"/>
      <c r="V19" s="40"/>
      <c r="W19" s="40"/>
      <c r="X19" s="40"/>
      <c r="Y19" s="40"/>
      <c r="Z19" s="40"/>
      <c r="AA19" s="40"/>
      <c r="AB19" s="40"/>
      <c r="AC19" s="40"/>
      <c r="AD19" s="40"/>
      <c r="AE19" s="40"/>
    </row>
    <row r="20" s="2" customFormat="1" ht="12" customHeight="1">
      <c r="A20" s="40"/>
      <c r="B20" s="46"/>
      <c r="C20" s="40"/>
      <c r="D20" s="134" t="s">
        <v>33</v>
      </c>
      <c r="E20" s="40"/>
      <c r="F20" s="40"/>
      <c r="G20" s="40"/>
      <c r="H20" s="40"/>
      <c r="I20" s="134" t="s">
        <v>27</v>
      </c>
      <c r="J20" s="138" t="s">
        <v>28</v>
      </c>
      <c r="K20" s="40"/>
      <c r="L20" s="136"/>
      <c r="S20" s="40"/>
      <c r="T20" s="40"/>
      <c r="U20" s="40"/>
      <c r="V20" s="40"/>
      <c r="W20" s="40"/>
      <c r="X20" s="40"/>
      <c r="Y20" s="40"/>
      <c r="Z20" s="40"/>
      <c r="AA20" s="40"/>
      <c r="AB20" s="40"/>
      <c r="AC20" s="40"/>
      <c r="AD20" s="40"/>
      <c r="AE20" s="40"/>
    </row>
    <row r="21" s="2" customFormat="1" ht="18" customHeight="1">
      <c r="A21" s="40"/>
      <c r="B21" s="46"/>
      <c r="C21" s="40"/>
      <c r="D21" s="40"/>
      <c r="E21" s="138" t="s">
        <v>34</v>
      </c>
      <c r="F21" s="40"/>
      <c r="G21" s="40"/>
      <c r="H21" s="40"/>
      <c r="I21" s="134" t="s">
        <v>30</v>
      </c>
      <c r="J21" s="138" t="s">
        <v>28</v>
      </c>
      <c r="K21" s="40"/>
      <c r="L21" s="136"/>
      <c r="S21" s="40"/>
      <c r="T21" s="40"/>
      <c r="U21" s="40"/>
      <c r="V21" s="40"/>
      <c r="W21" s="40"/>
      <c r="X21" s="40"/>
      <c r="Y21" s="40"/>
      <c r="Z21" s="40"/>
      <c r="AA21" s="40"/>
      <c r="AB21" s="40"/>
      <c r="AC21" s="40"/>
      <c r="AD21" s="40"/>
      <c r="AE21" s="40"/>
    </row>
    <row r="22" s="2" customFormat="1" ht="6.96" customHeight="1">
      <c r="A22" s="40"/>
      <c r="B22" s="46"/>
      <c r="C22" s="40"/>
      <c r="D22" s="40"/>
      <c r="E22" s="40"/>
      <c r="F22" s="40"/>
      <c r="G22" s="40"/>
      <c r="H22" s="40"/>
      <c r="I22" s="40"/>
      <c r="J22" s="40"/>
      <c r="K22" s="40"/>
      <c r="L22" s="136"/>
      <c r="S22" s="40"/>
      <c r="T22" s="40"/>
      <c r="U22" s="40"/>
      <c r="V22" s="40"/>
      <c r="W22" s="40"/>
      <c r="X22" s="40"/>
      <c r="Y22" s="40"/>
      <c r="Z22" s="40"/>
      <c r="AA22" s="40"/>
      <c r="AB22" s="40"/>
      <c r="AC22" s="40"/>
      <c r="AD22" s="40"/>
      <c r="AE22" s="40"/>
    </row>
    <row r="23" s="2" customFormat="1" ht="12" customHeight="1">
      <c r="A23" s="40"/>
      <c r="B23" s="46"/>
      <c r="C23" s="40"/>
      <c r="D23" s="134" t="s">
        <v>36</v>
      </c>
      <c r="E23" s="40"/>
      <c r="F23" s="40"/>
      <c r="G23" s="40"/>
      <c r="H23" s="40"/>
      <c r="I23" s="134" t="s">
        <v>27</v>
      </c>
      <c r="J23" s="138" t="str">
        <f>IF('Rekapitulace stavby'!AN19="","",'Rekapitulace stavby'!AN19)</f>
        <v/>
      </c>
      <c r="K23" s="40"/>
      <c r="L23" s="136"/>
      <c r="S23" s="40"/>
      <c r="T23" s="40"/>
      <c r="U23" s="40"/>
      <c r="V23" s="40"/>
      <c r="W23" s="40"/>
      <c r="X23" s="40"/>
      <c r="Y23" s="40"/>
      <c r="Z23" s="40"/>
      <c r="AA23" s="40"/>
      <c r="AB23" s="40"/>
      <c r="AC23" s="40"/>
      <c r="AD23" s="40"/>
      <c r="AE23" s="40"/>
    </row>
    <row r="24" s="2" customFormat="1" ht="18" customHeight="1">
      <c r="A24" s="40"/>
      <c r="B24" s="46"/>
      <c r="C24" s="40"/>
      <c r="D24" s="40"/>
      <c r="E24" s="138" t="str">
        <f>IF('Rekapitulace stavby'!E20="","",'Rekapitulace stavby'!E20)</f>
        <v xml:space="preserve"> </v>
      </c>
      <c r="F24" s="40"/>
      <c r="G24" s="40"/>
      <c r="H24" s="40"/>
      <c r="I24" s="134" t="s">
        <v>30</v>
      </c>
      <c r="J24" s="138" t="str">
        <f>IF('Rekapitulace stavby'!AN20="","",'Rekapitulace stavby'!AN20)</f>
        <v/>
      </c>
      <c r="K24" s="40"/>
      <c r="L24" s="136"/>
      <c r="S24" s="40"/>
      <c r="T24" s="40"/>
      <c r="U24" s="40"/>
      <c r="V24" s="40"/>
      <c r="W24" s="40"/>
      <c r="X24" s="40"/>
      <c r="Y24" s="40"/>
      <c r="Z24" s="40"/>
      <c r="AA24" s="40"/>
      <c r="AB24" s="40"/>
      <c r="AC24" s="40"/>
      <c r="AD24" s="40"/>
      <c r="AE24" s="40"/>
    </row>
    <row r="25" s="2" customFormat="1" ht="6.96" customHeight="1">
      <c r="A25" s="40"/>
      <c r="B25" s="46"/>
      <c r="C25" s="40"/>
      <c r="D25" s="40"/>
      <c r="E25" s="40"/>
      <c r="F25" s="40"/>
      <c r="G25" s="40"/>
      <c r="H25" s="40"/>
      <c r="I25" s="40"/>
      <c r="J25" s="40"/>
      <c r="K25" s="40"/>
      <c r="L25" s="136"/>
      <c r="S25" s="40"/>
      <c r="T25" s="40"/>
      <c r="U25" s="40"/>
      <c r="V25" s="40"/>
      <c r="W25" s="40"/>
      <c r="X25" s="40"/>
      <c r="Y25" s="40"/>
      <c r="Z25" s="40"/>
      <c r="AA25" s="40"/>
      <c r="AB25" s="40"/>
      <c r="AC25" s="40"/>
      <c r="AD25" s="40"/>
      <c r="AE25" s="40"/>
    </row>
    <row r="26" s="2" customFormat="1" ht="12" customHeight="1">
      <c r="A26" s="40"/>
      <c r="B26" s="46"/>
      <c r="C26" s="40"/>
      <c r="D26" s="134" t="s">
        <v>37</v>
      </c>
      <c r="E26" s="40"/>
      <c r="F26" s="40"/>
      <c r="G26" s="40"/>
      <c r="H26" s="40"/>
      <c r="I26" s="40"/>
      <c r="J26" s="40"/>
      <c r="K26" s="40"/>
      <c r="L26" s="136"/>
      <c r="S26" s="40"/>
      <c r="T26" s="40"/>
      <c r="U26" s="40"/>
      <c r="V26" s="40"/>
      <c r="W26" s="40"/>
      <c r="X26" s="40"/>
      <c r="Y26" s="40"/>
      <c r="Z26" s="40"/>
      <c r="AA26" s="40"/>
      <c r="AB26" s="40"/>
      <c r="AC26" s="40"/>
      <c r="AD26" s="40"/>
      <c r="AE26" s="40"/>
    </row>
    <row r="27" s="8" customFormat="1" ht="16.5" customHeight="1">
      <c r="A27" s="140"/>
      <c r="B27" s="141"/>
      <c r="C27" s="140"/>
      <c r="D27" s="140"/>
      <c r="E27" s="142" t="s">
        <v>28</v>
      </c>
      <c r="F27" s="142"/>
      <c r="G27" s="142"/>
      <c r="H27" s="142"/>
      <c r="I27" s="140"/>
      <c r="J27" s="140"/>
      <c r="K27" s="140"/>
      <c r="L27" s="143"/>
      <c r="S27" s="140"/>
      <c r="T27" s="140"/>
      <c r="U27" s="140"/>
      <c r="V27" s="140"/>
      <c r="W27" s="140"/>
      <c r="X27" s="140"/>
      <c r="Y27" s="140"/>
      <c r="Z27" s="140"/>
      <c r="AA27" s="140"/>
      <c r="AB27" s="140"/>
      <c r="AC27" s="140"/>
      <c r="AD27" s="140"/>
      <c r="AE27" s="140"/>
    </row>
    <row r="28" s="2" customFormat="1" ht="6.96" customHeight="1">
      <c r="A28" s="40"/>
      <c r="B28" s="46"/>
      <c r="C28" s="40"/>
      <c r="D28" s="40"/>
      <c r="E28" s="40"/>
      <c r="F28" s="40"/>
      <c r="G28" s="40"/>
      <c r="H28" s="40"/>
      <c r="I28" s="40"/>
      <c r="J28" s="40"/>
      <c r="K28" s="40"/>
      <c r="L28" s="136"/>
      <c r="S28" s="40"/>
      <c r="T28" s="40"/>
      <c r="U28" s="40"/>
      <c r="V28" s="40"/>
      <c r="W28" s="40"/>
      <c r="X28" s="40"/>
      <c r="Y28" s="40"/>
      <c r="Z28" s="40"/>
      <c r="AA28" s="40"/>
      <c r="AB28" s="40"/>
      <c r="AC28" s="40"/>
      <c r="AD28" s="40"/>
      <c r="AE28" s="40"/>
    </row>
    <row r="29" s="2" customFormat="1" ht="6.96" customHeight="1">
      <c r="A29" s="40"/>
      <c r="B29" s="46"/>
      <c r="C29" s="40"/>
      <c r="D29" s="144"/>
      <c r="E29" s="144"/>
      <c r="F29" s="144"/>
      <c r="G29" s="144"/>
      <c r="H29" s="144"/>
      <c r="I29" s="144"/>
      <c r="J29" s="144"/>
      <c r="K29" s="144"/>
      <c r="L29" s="136"/>
      <c r="S29" s="40"/>
      <c r="T29" s="40"/>
      <c r="U29" s="40"/>
      <c r="V29" s="40"/>
      <c r="W29" s="40"/>
      <c r="X29" s="40"/>
      <c r="Y29" s="40"/>
      <c r="Z29" s="40"/>
      <c r="AA29" s="40"/>
      <c r="AB29" s="40"/>
      <c r="AC29" s="40"/>
      <c r="AD29" s="40"/>
      <c r="AE29" s="40"/>
    </row>
    <row r="30" s="2" customFormat="1" ht="25.44" customHeight="1">
      <c r="A30" s="40"/>
      <c r="B30" s="46"/>
      <c r="C30" s="40"/>
      <c r="D30" s="145" t="s">
        <v>39</v>
      </c>
      <c r="E30" s="40"/>
      <c r="F30" s="40"/>
      <c r="G30" s="40"/>
      <c r="H30" s="40"/>
      <c r="I30" s="40"/>
      <c r="J30" s="146">
        <f>ROUND(J84, 2)</f>
        <v>0</v>
      </c>
      <c r="K30" s="40"/>
      <c r="L30" s="136"/>
      <c r="S30" s="40"/>
      <c r="T30" s="40"/>
      <c r="U30" s="40"/>
      <c r="V30" s="40"/>
      <c r="W30" s="40"/>
      <c r="X30" s="40"/>
      <c r="Y30" s="40"/>
      <c r="Z30" s="40"/>
      <c r="AA30" s="40"/>
      <c r="AB30" s="40"/>
      <c r="AC30" s="40"/>
      <c r="AD30" s="40"/>
      <c r="AE30" s="40"/>
    </row>
    <row r="31" s="2" customFormat="1" ht="6.96" customHeight="1">
      <c r="A31" s="40"/>
      <c r="B31" s="46"/>
      <c r="C31" s="40"/>
      <c r="D31" s="144"/>
      <c r="E31" s="144"/>
      <c r="F31" s="144"/>
      <c r="G31" s="144"/>
      <c r="H31" s="144"/>
      <c r="I31" s="144"/>
      <c r="J31" s="144"/>
      <c r="K31" s="144"/>
      <c r="L31" s="136"/>
      <c r="S31" s="40"/>
      <c r="T31" s="40"/>
      <c r="U31" s="40"/>
      <c r="V31" s="40"/>
      <c r="W31" s="40"/>
      <c r="X31" s="40"/>
      <c r="Y31" s="40"/>
      <c r="Z31" s="40"/>
      <c r="AA31" s="40"/>
      <c r="AB31" s="40"/>
      <c r="AC31" s="40"/>
      <c r="AD31" s="40"/>
      <c r="AE31" s="40"/>
    </row>
    <row r="32" s="2" customFormat="1" ht="14.4" customHeight="1">
      <c r="A32" s="40"/>
      <c r="B32" s="46"/>
      <c r="C32" s="40"/>
      <c r="D32" s="40"/>
      <c r="E32" s="40"/>
      <c r="F32" s="147" t="s">
        <v>41</v>
      </c>
      <c r="G32" s="40"/>
      <c r="H32" s="40"/>
      <c r="I32" s="147" t="s">
        <v>40</v>
      </c>
      <c r="J32" s="147" t="s">
        <v>42</v>
      </c>
      <c r="K32" s="40"/>
      <c r="L32" s="136"/>
      <c r="S32" s="40"/>
      <c r="T32" s="40"/>
      <c r="U32" s="40"/>
      <c r="V32" s="40"/>
      <c r="W32" s="40"/>
      <c r="X32" s="40"/>
      <c r="Y32" s="40"/>
      <c r="Z32" s="40"/>
      <c r="AA32" s="40"/>
      <c r="AB32" s="40"/>
      <c r="AC32" s="40"/>
      <c r="AD32" s="40"/>
      <c r="AE32" s="40"/>
    </row>
    <row r="33" s="2" customFormat="1" ht="14.4" customHeight="1">
      <c r="A33" s="40"/>
      <c r="B33" s="46"/>
      <c r="C33" s="40"/>
      <c r="D33" s="148" t="s">
        <v>43</v>
      </c>
      <c r="E33" s="134" t="s">
        <v>44</v>
      </c>
      <c r="F33" s="149">
        <f>ROUND((SUM(BE84:BE122)),  2)</f>
        <v>0</v>
      </c>
      <c r="G33" s="40"/>
      <c r="H33" s="40"/>
      <c r="I33" s="150">
        <v>0.20999999999999999</v>
      </c>
      <c r="J33" s="149">
        <f>ROUND(((SUM(BE84:BE122))*I33),  2)</f>
        <v>0</v>
      </c>
      <c r="K33" s="40"/>
      <c r="L33" s="136"/>
      <c r="S33" s="40"/>
      <c r="T33" s="40"/>
      <c r="U33" s="40"/>
      <c r="V33" s="40"/>
      <c r="W33" s="40"/>
      <c r="X33" s="40"/>
      <c r="Y33" s="40"/>
      <c r="Z33" s="40"/>
      <c r="AA33" s="40"/>
      <c r="AB33" s="40"/>
      <c r="AC33" s="40"/>
      <c r="AD33" s="40"/>
      <c r="AE33" s="40"/>
    </row>
    <row r="34" s="2" customFormat="1" ht="14.4" customHeight="1">
      <c r="A34" s="40"/>
      <c r="B34" s="46"/>
      <c r="C34" s="40"/>
      <c r="D34" s="40"/>
      <c r="E34" s="134" t="s">
        <v>45</v>
      </c>
      <c r="F34" s="149">
        <f>ROUND((SUM(BF84:BF122)),  2)</f>
        <v>0</v>
      </c>
      <c r="G34" s="40"/>
      <c r="H34" s="40"/>
      <c r="I34" s="150">
        <v>0.12</v>
      </c>
      <c r="J34" s="149">
        <f>ROUND(((SUM(BF84:BF122))*I34),  2)</f>
        <v>0</v>
      </c>
      <c r="K34" s="40"/>
      <c r="L34" s="136"/>
      <c r="S34" s="40"/>
      <c r="T34" s="40"/>
      <c r="U34" s="40"/>
      <c r="V34" s="40"/>
      <c r="W34" s="40"/>
      <c r="X34" s="40"/>
      <c r="Y34" s="40"/>
      <c r="Z34" s="40"/>
      <c r="AA34" s="40"/>
      <c r="AB34" s="40"/>
      <c r="AC34" s="40"/>
      <c r="AD34" s="40"/>
      <c r="AE34" s="40"/>
    </row>
    <row r="35" hidden="1" s="2" customFormat="1" ht="14.4" customHeight="1">
      <c r="A35" s="40"/>
      <c r="B35" s="46"/>
      <c r="C35" s="40"/>
      <c r="D35" s="40"/>
      <c r="E35" s="134" t="s">
        <v>46</v>
      </c>
      <c r="F35" s="149">
        <f>ROUND((SUM(BG84:BG122)),  2)</f>
        <v>0</v>
      </c>
      <c r="G35" s="40"/>
      <c r="H35" s="40"/>
      <c r="I35" s="150">
        <v>0.20999999999999999</v>
      </c>
      <c r="J35" s="149">
        <f>0</f>
        <v>0</v>
      </c>
      <c r="K35" s="40"/>
      <c r="L35" s="136"/>
      <c r="S35" s="40"/>
      <c r="T35" s="40"/>
      <c r="U35" s="40"/>
      <c r="V35" s="40"/>
      <c r="W35" s="40"/>
      <c r="X35" s="40"/>
      <c r="Y35" s="40"/>
      <c r="Z35" s="40"/>
      <c r="AA35" s="40"/>
      <c r="AB35" s="40"/>
      <c r="AC35" s="40"/>
      <c r="AD35" s="40"/>
      <c r="AE35" s="40"/>
    </row>
    <row r="36" hidden="1" s="2" customFormat="1" ht="14.4" customHeight="1">
      <c r="A36" s="40"/>
      <c r="B36" s="46"/>
      <c r="C36" s="40"/>
      <c r="D36" s="40"/>
      <c r="E36" s="134" t="s">
        <v>47</v>
      </c>
      <c r="F36" s="149">
        <f>ROUND((SUM(BH84:BH122)),  2)</f>
        <v>0</v>
      </c>
      <c r="G36" s="40"/>
      <c r="H36" s="40"/>
      <c r="I36" s="150">
        <v>0.12</v>
      </c>
      <c r="J36" s="149">
        <f>0</f>
        <v>0</v>
      </c>
      <c r="K36" s="40"/>
      <c r="L36" s="136"/>
      <c r="S36" s="40"/>
      <c r="T36" s="40"/>
      <c r="U36" s="40"/>
      <c r="V36" s="40"/>
      <c r="W36" s="40"/>
      <c r="X36" s="40"/>
      <c r="Y36" s="40"/>
      <c r="Z36" s="40"/>
      <c r="AA36" s="40"/>
      <c r="AB36" s="40"/>
      <c r="AC36" s="40"/>
      <c r="AD36" s="40"/>
      <c r="AE36" s="40"/>
    </row>
    <row r="37" hidden="1" s="2" customFormat="1" ht="14.4" customHeight="1">
      <c r="A37" s="40"/>
      <c r="B37" s="46"/>
      <c r="C37" s="40"/>
      <c r="D37" s="40"/>
      <c r="E37" s="134" t="s">
        <v>48</v>
      </c>
      <c r="F37" s="149">
        <f>ROUND((SUM(BI84:BI122)),  2)</f>
        <v>0</v>
      </c>
      <c r="G37" s="40"/>
      <c r="H37" s="40"/>
      <c r="I37" s="150">
        <v>0</v>
      </c>
      <c r="J37" s="149">
        <f>0</f>
        <v>0</v>
      </c>
      <c r="K37" s="40"/>
      <c r="L37" s="136"/>
      <c r="S37" s="40"/>
      <c r="T37" s="40"/>
      <c r="U37" s="40"/>
      <c r="V37" s="40"/>
      <c r="W37" s="40"/>
      <c r="X37" s="40"/>
      <c r="Y37" s="40"/>
      <c r="Z37" s="40"/>
      <c r="AA37" s="40"/>
      <c r="AB37" s="40"/>
      <c r="AC37" s="40"/>
      <c r="AD37" s="40"/>
      <c r="AE37" s="40"/>
    </row>
    <row r="38" s="2" customFormat="1" ht="6.96" customHeight="1">
      <c r="A38" s="40"/>
      <c r="B38" s="46"/>
      <c r="C38" s="40"/>
      <c r="D38" s="40"/>
      <c r="E38" s="40"/>
      <c r="F38" s="40"/>
      <c r="G38" s="40"/>
      <c r="H38" s="40"/>
      <c r="I38" s="40"/>
      <c r="J38" s="40"/>
      <c r="K38" s="40"/>
      <c r="L38" s="136"/>
      <c r="S38" s="40"/>
      <c r="T38" s="40"/>
      <c r="U38" s="40"/>
      <c r="V38" s="40"/>
      <c r="W38" s="40"/>
      <c r="X38" s="40"/>
      <c r="Y38" s="40"/>
      <c r="Z38" s="40"/>
      <c r="AA38" s="40"/>
      <c r="AB38" s="40"/>
      <c r="AC38" s="40"/>
      <c r="AD38" s="40"/>
      <c r="AE38" s="40"/>
    </row>
    <row r="39" s="2" customFormat="1" ht="25.44" customHeight="1">
      <c r="A39" s="40"/>
      <c r="B39" s="46"/>
      <c r="C39" s="151"/>
      <c r="D39" s="152" t="s">
        <v>49</v>
      </c>
      <c r="E39" s="153"/>
      <c r="F39" s="153"/>
      <c r="G39" s="154" t="s">
        <v>50</v>
      </c>
      <c r="H39" s="155" t="s">
        <v>51</v>
      </c>
      <c r="I39" s="153"/>
      <c r="J39" s="156">
        <f>SUM(J30:J37)</f>
        <v>0</v>
      </c>
      <c r="K39" s="157"/>
      <c r="L39" s="136"/>
      <c r="S39" s="40"/>
      <c r="T39" s="40"/>
      <c r="U39" s="40"/>
      <c r="V39" s="40"/>
      <c r="W39" s="40"/>
      <c r="X39" s="40"/>
      <c r="Y39" s="40"/>
      <c r="Z39" s="40"/>
      <c r="AA39" s="40"/>
      <c r="AB39" s="40"/>
      <c r="AC39" s="40"/>
      <c r="AD39" s="40"/>
      <c r="AE39" s="40"/>
    </row>
    <row r="40" s="2" customFormat="1" ht="14.4" customHeight="1">
      <c r="A40" s="40"/>
      <c r="B40" s="158"/>
      <c r="C40" s="159"/>
      <c r="D40" s="159"/>
      <c r="E40" s="159"/>
      <c r="F40" s="159"/>
      <c r="G40" s="159"/>
      <c r="H40" s="159"/>
      <c r="I40" s="159"/>
      <c r="J40" s="159"/>
      <c r="K40" s="159"/>
      <c r="L40" s="136"/>
      <c r="S40" s="40"/>
      <c r="T40" s="40"/>
      <c r="U40" s="40"/>
      <c r="V40" s="40"/>
      <c r="W40" s="40"/>
      <c r="X40" s="40"/>
      <c r="Y40" s="40"/>
      <c r="Z40" s="40"/>
      <c r="AA40" s="40"/>
      <c r="AB40" s="40"/>
      <c r="AC40" s="40"/>
      <c r="AD40" s="40"/>
      <c r="AE40" s="40"/>
    </row>
    <row r="44" s="2" customFormat="1" ht="6.96" customHeight="1">
      <c r="A44" s="40"/>
      <c r="B44" s="160"/>
      <c r="C44" s="161"/>
      <c r="D44" s="161"/>
      <c r="E44" s="161"/>
      <c r="F44" s="161"/>
      <c r="G44" s="161"/>
      <c r="H44" s="161"/>
      <c r="I44" s="161"/>
      <c r="J44" s="161"/>
      <c r="K44" s="161"/>
      <c r="L44" s="136"/>
      <c r="S44" s="40"/>
      <c r="T44" s="40"/>
      <c r="U44" s="40"/>
      <c r="V44" s="40"/>
      <c r="W44" s="40"/>
      <c r="X44" s="40"/>
      <c r="Y44" s="40"/>
      <c r="Z44" s="40"/>
      <c r="AA44" s="40"/>
      <c r="AB44" s="40"/>
      <c r="AC44" s="40"/>
      <c r="AD44" s="40"/>
      <c r="AE44" s="40"/>
    </row>
    <row r="45" s="2" customFormat="1" ht="24.96" customHeight="1">
      <c r="A45" s="40"/>
      <c r="B45" s="41"/>
      <c r="C45" s="25" t="s">
        <v>94</v>
      </c>
      <c r="D45" s="42"/>
      <c r="E45" s="42"/>
      <c r="F45" s="42"/>
      <c r="G45" s="42"/>
      <c r="H45" s="42"/>
      <c r="I45" s="42"/>
      <c r="J45" s="42"/>
      <c r="K45" s="42"/>
      <c r="L45" s="136"/>
      <c r="S45" s="40"/>
      <c r="T45" s="40"/>
      <c r="U45" s="40"/>
      <c r="V45" s="40"/>
      <c r="W45" s="40"/>
      <c r="X45" s="40"/>
      <c r="Y45" s="40"/>
      <c r="Z45" s="40"/>
      <c r="AA45" s="40"/>
      <c r="AB45" s="40"/>
      <c r="AC45" s="40"/>
      <c r="AD45" s="40"/>
      <c r="AE45" s="40"/>
    </row>
    <row r="46" s="2" customFormat="1" ht="6.96" customHeight="1">
      <c r="A46" s="40"/>
      <c r="B46" s="41"/>
      <c r="C46" s="42"/>
      <c r="D46" s="42"/>
      <c r="E46" s="42"/>
      <c r="F46" s="42"/>
      <c r="G46" s="42"/>
      <c r="H46" s="42"/>
      <c r="I46" s="42"/>
      <c r="J46" s="42"/>
      <c r="K46" s="42"/>
      <c r="L46" s="136"/>
      <c r="S46" s="40"/>
      <c r="T46" s="40"/>
      <c r="U46" s="40"/>
      <c r="V46" s="40"/>
      <c r="W46" s="40"/>
      <c r="X46" s="40"/>
      <c r="Y46" s="40"/>
      <c r="Z46" s="40"/>
      <c r="AA46" s="40"/>
      <c r="AB46" s="40"/>
      <c r="AC46" s="40"/>
      <c r="AD46" s="40"/>
      <c r="AE46" s="40"/>
    </row>
    <row r="47" s="2" customFormat="1" ht="12" customHeight="1">
      <c r="A47" s="40"/>
      <c r="B47" s="41"/>
      <c r="C47" s="34" t="s">
        <v>16</v>
      </c>
      <c r="D47" s="42"/>
      <c r="E47" s="42"/>
      <c r="F47" s="42"/>
      <c r="G47" s="42"/>
      <c r="H47" s="42"/>
      <c r="I47" s="42"/>
      <c r="J47" s="42"/>
      <c r="K47" s="42"/>
      <c r="L47" s="136"/>
      <c r="S47" s="40"/>
      <c r="T47" s="40"/>
      <c r="U47" s="40"/>
      <c r="V47" s="40"/>
      <c r="W47" s="40"/>
      <c r="X47" s="40"/>
      <c r="Y47" s="40"/>
      <c r="Z47" s="40"/>
      <c r="AA47" s="40"/>
      <c r="AB47" s="40"/>
      <c r="AC47" s="40"/>
      <c r="AD47" s="40"/>
      <c r="AE47" s="40"/>
    </row>
    <row r="48" s="2" customFormat="1" ht="16.5" customHeight="1">
      <c r="A48" s="40"/>
      <c r="B48" s="41"/>
      <c r="C48" s="42"/>
      <c r="D48" s="42"/>
      <c r="E48" s="162" t="str">
        <f>E7</f>
        <v>Štětí - Odstavné plochy v ul. Jiráskova</v>
      </c>
      <c r="F48" s="34"/>
      <c r="G48" s="34"/>
      <c r="H48" s="34"/>
      <c r="I48" s="42"/>
      <c r="J48" s="42"/>
      <c r="K48" s="42"/>
      <c r="L48" s="136"/>
      <c r="S48" s="40"/>
      <c r="T48" s="40"/>
      <c r="U48" s="40"/>
      <c r="V48" s="40"/>
      <c r="W48" s="40"/>
      <c r="X48" s="40"/>
      <c r="Y48" s="40"/>
      <c r="Z48" s="40"/>
      <c r="AA48" s="40"/>
      <c r="AB48" s="40"/>
      <c r="AC48" s="40"/>
      <c r="AD48" s="40"/>
      <c r="AE48" s="40"/>
    </row>
    <row r="49" s="2" customFormat="1" ht="12" customHeight="1">
      <c r="A49" s="40"/>
      <c r="B49" s="41"/>
      <c r="C49" s="34" t="s">
        <v>92</v>
      </c>
      <c r="D49" s="42"/>
      <c r="E49" s="42"/>
      <c r="F49" s="42"/>
      <c r="G49" s="42"/>
      <c r="H49" s="42"/>
      <c r="I49" s="42"/>
      <c r="J49" s="42"/>
      <c r="K49" s="42"/>
      <c r="L49" s="136"/>
      <c r="S49" s="40"/>
      <c r="T49" s="40"/>
      <c r="U49" s="40"/>
      <c r="V49" s="40"/>
      <c r="W49" s="40"/>
      <c r="X49" s="40"/>
      <c r="Y49" s="40"/>
      <c r="Z49" s="40"/>
      <c r="AA49" s="40"/>
      <c r="AB49" s="40"/>
      <c r="AC49" s="40"/>
      <c r="AD49" s="40"/>
      <c r="AE49" s="40"/>
    </row>
    <row r="50" s="2" customFormat="1" ht="16.5" customHeight="1">
      <c r="A50" s="40"/>
      <c r="B50" s="41"/>
      <c r="C50" s="42"/>
      <c r="D50" s="42"/>
      <c r="E50" s="71" t="str">
        <f>E9</f>
        <v>VRN - Vedlejší rozpočtové náklady</v>
      </c>
      <c r="F50" s="42"/>
      <c r="G50" s="42"/>
      <c r="H50" s="42"/>
      <c r="I50" s="42"/>
      <c r="J50" s="42"/>
      <c r="K50" s="42"/>
      <c r="L50" s="136"/>
      <c r="S50" s="40"/>
      <c r="T50" s="40"/>
      <c r="U50" s="40"/>
      <c r="V50" s="40"/>
      <c r="W50" s="40"/>
      <c r="X50" s="40"/>
      <c r="Y50" s="40"/>
      <c r="Z50" s="40"/>
      <c r="AA50" s="40"/>
      <c r="AB50" s="40"/>
      <c r="AC50" s="40"/>
      <c r="AD50" s="40"/>
      <c r="AE50" s="40"/>
    </row>
    <row r="51" s="2" customFormat="1" ht="6.96" customHeight="1">
      <c r="A51" s="40"/>
      <c r="B51" s="41"/>
      <c r="C51" s="42"/>
      <c r="D51" s="42"/>
      <c r="E51" s="42"/>
      <c r="F51" s="42"/>
      <c r="G51" s="42"/>
      <c r="H51" s="42"/>
      <c r="I51" s="42"/>
      <c r="J51" s="42"/>
      <c r="K51" s="42"/>
      <c r="L51" s="136"/>
      <c r="S51" s="40"/>
      <c r="T51" s="40"/>
      <c r="U51" s="40"/>
      <c r="V51" s="40"/>
      <c r="W51" s="40"/>
      <c r="X51" s="40"/>
      <c r="Y51" s="40"/>
      <c r="Z51" s="40"/>
      <c r="AA51" s="40"/>
      <c r="AB51" s="40"/>
      <c r="AC51" s="40"/>
      <c r="AD51" s="40"/>
      <c r="AE51" s="40"/>
    </row>
    <row r="52" s="2" customFormat="1" ht="12" customHeight="1">
      <c r="A52" s="40"/>
      <c r="B52" s="41"/>
      <c r="C52" s="34" t="s">
        <v>22</v>
      </c>
      <c r="D52" s="42"/>
      <c r="E52" s="42"/>
      <c r="F52" s="29" t="str">
        <f>F12</f>
        <v>Štětí</v>
      </c>
      <c r="G52" s="42"/>
      <c r="H52" s="42"/>
      <c r="I52" s="34" t="s">
        <v>24</v>
      </c>
      <c r="J52" s="74" t="str">
        <f>IF(J12="","",J12)</f>
        <v>21. 3. 2025</v>
      </c>
      <c r="K52" s="42"/>
      <c r="L52" s="136"/>
      <c r="S52" s="40"/>
      <c r="T52" s="40"/>
      <c r="U52" s="40"/>
      <c r="V52" s="40"/>
      <c r="W52" s="40"/>
      <c r="X52" s="40"/>
      <c r="Y52" s="40"/>
      <c r="Z52" s="40"/>
      <c r="AA52" s="40"/>
      <c r="AB52" s="40"/>
      <c r="AC52" s="40"/>
      <c r="AD52" s="40"/>
      <c r="AE52" s="40"/>
    </row>
    <row r="53" s="2" customFormat="1" ht="6.96" customHeight="1">
      <c r="A53" s="40"/>
      <c r="B53" s="41"/>
      <c r="C53" s="42"/>
      <c r="D53" s="42"/>
      <c r="E53" s="42"/>
      <c r="F53" s="42"/>
      <c r="G53" s="42"/>
      <c r="H53" s="42"/>
      <c r="I53" s="42"/>
      <c r="J53" s="42"/>
      <c r="K53" s="42"/>
      <c r="L53" s="136"/>
      <c r="S53" s="40"/>
      <c r="T53" s="40"/>
      <c r="U53" s="40"/>
      <c r="V53" s="40"/>
      <c r="W53" s="40"/>
      <c r="X53" s="40"/>
      <c r="Y53" s="40"/>
      <c r="Z53" s="40"/>
      <c r="AA53" s="40"/>
      <c r="AB53" s="40"/>
      <c r="AC53" s="40"/>
      <c r="AD53" s="40"/>
      <c r="AE53" s="40"/>
    </row>
    <row r="54" s="2" customFormat="1" ht="25.65" customHeight="1">
      <c r="A54" s="40"/>
      <c r="B54" s="41"/>
      <c r="C54" s="34" t="s">
        <v>26</v>
      </c>
      <c r="D54" s="42"/>
      <c r="E54" s="42"/>
      <c r="F54" s="29" t="str">
        <f>E15</f>
        <v xml:space="preserve"> </v>
      </c>
      <c r="G54" s="42"/>
      <c r="H54" s="42"/>
      <c r="I54" s="34" t="s">
        <v>33</v>
      </c>
      <c r="J54" s="38" t="str">
        <f>E21</f>
        <v>Projekce dopravní Filip, s.r.o.</v>
      </c>
      <c r="K54" s="42"/>
      <c r="L54" s="136"/>
      <c r="S54" s="40"/>
      <c r="T54" s="40"/>
      <c r="U54" s="40"/>
      <c r="V54" s="40"/>
      <c r="W54" s="40"/>
      <c r="X54" s="40"/>
      <c r="Y54" s="40"/>
      <c r="Z54" s="40"/>
      <c r="AA54" s="40"/>
      <c r="AB54" s="40"/>
      <c r="AC54" s="40"/>
      <c r="AD54" s="40"/>
      <c r="AE54" s="40"/>
    </row>
    <row r="55" s="2" customFormat="1" ht="15.15" customHeight="1">
      <c r="A55" s="40"/>
      <c r="B55" s="41"/>
      <c r="C55" s="34" t="s">
        <v>31</v>
      </c>
      <c r="D55" s="42"/>
      <c r="E55" s="42"/>
      <c r="F55" s="29" t="str">
        <f>IF(E18="","",E18)</f>
        <v>Vyplň údaj</v>
      </c>
      <c r="G55" s="42"/>
      <c r="H55" s="42"/>
      <c r="I55" s="34" t="s">
        <v>36</v>
      </c>
      <c r="J55" s="38" t="str">
        <f>E24</f>
        <v xml:space="preserve"> </v>
      </c>
      <c r="K55" s="42"/>
      <c r="L55" s="136"/>
      <c r="S55" s="40"/>
      <c r="T55" s="40"/>
      <c r="U55" s="40"/>
      <c r="V55" s="40"/>
      <c r="W55" s="40"/>
      <c r="X55" s="40"/>
      <c r="Y55" s="40"/>
      <c r="Z55" s="40"/>
      <c r="AA55" s="40"/>
      <c r="AB55" s="40"/>
      <c r="AC55" s="40"/>
      <c r="AD55" s="40"/>
      <c r="AE55" s="40"/>
    </row>
    <row r="56" s="2" customFormat="1" ht="10.32" customHeight="1">
      <c r="A56" s="40"/>
      <c r="B56" s="41"/>
      <c r="C56" s="42"/>
      <c r="D56" s="42"/>
      <c r="E56" s="42"/>
      <c r="F56" s="42"/>
      <c r="G56" s="42"/>
      <c r="H56" s="42"/>
      <c r="I56" s="42"/>
      <c r="J56" s="42"/>
      <c r="K56" s="42"/>
      <c r="L56" s="136"/>
      <c r="S56" s="40"/>
      <c r="T56" s="40"/>
      <c r="U56" s="40"/>
      <c r="V56" s="40"/>
      <c r="W56" s="40"/>
      <c r="X56" s="40"/>
      <c r="Y56" s="40"/>
      <c r="Z56" s="40"/>
      <c r="AA56" s="40"/>
      <c r="AB56" s="40"/>
      <c r="AC56" s="40"/>
      <c r="AD56" s="40"/>
      <c r="AE56" s="40"/>
    </row>
    <row r="57" s="2" customFormat="1" ht="29.28" customHeight="1">
      <c r="A57" s="40"/>
      <c r="B57" s="41"/>
      <c r="C57" s="163" t="s">
        <v>95</v>
      </c>
      <c r="D57" s="164"/>
      <c r="E57" s="164"/>
      <c r="F57" s="164"/>
      <c r="G57" s="164"/>
      <c r="H57" s="164"/>
      <c r="I57" s="164"/>
      <c r="J57" s="165" t="s">
        <v>96</v>
      </c>
      <c r="K57" s="164"/>
      <c r="L57" s="136"/>
      <c r="S57" s="40"/>
      <c r="T57" s="40"/>
      <c r="U57" s="40"/>
      <c r="V57" s="40"/>
      <c r="W57" s="40"/>
      <c r="X57" s="40"/>
      <c r="Y57" s="40"/>
      <c r="Z57" s="40"/>
      <c r="AA57" s="40"/>
      <c r="AB57" s="40"/>
      <c r="AC57" s="40"/>
      <c r="AD57" s="40"/>
      <c r="AE57" s="40"/>
    </row>
    <row r="58" s="2" customFormat="1" ht="10.32" customHeight="1">
      <c r="A58" s="40"/>
      <c r="B58" s="41"/>
      <c r="C58" s="42"/>
      <c r="D58" s="42"/>
      <c r="E58" s="42"/>
      <c r="F58" s="42"/>
      <c r="G58" s="42"/>
      <c r="H58" s="42"/>
      <c r="I58" s="42"/>
      <c r="J58" s="42"/>
      <c r="K58" s="42"/>
      <c r="L58" s="136"/>
      <c r="S58" s="40"/>
      <c r="T58" s="40"/>
      <c r="U58" s="40"/>
      <c r="V58" s="40"/>
      <c r="W58" s="40"/>
      <c r="X58" s="40"/>
      <c r="Y58" s="40"/>
      <c r="Z58" s="40"/>
      <c r="AA58" s="40"/>
      <c r="AB58" s="40"/>
      <c r="AC58" s="40"/>
      <c r="AD58" s="40"/>
      <c r="AE58" s="40"/>
    </row>
    <row r="59" s="2" customFormat="1" ht="22.8" customHeight="1">
      <c r="A59" s="40"/>
      <c r="B59" s="41"/>
      <c r="C59" s="166" t="s">
        <v>71</v>
      </c>
      <c r="D59" s="42"/>
      <c r="E59" s="42"/>
      <c r="F59" s="42"/>
      <c r="G59" s="42"/>
      <c r="H59" s="42"/>
      <c r="I59" s="42"/>
      <c r="J59" s="104">
        <f>J84</f>
        <v>0</v>
      </c>
      <c r="K59" s="42"/>
      <c r="L59" s="136"/>
      <c r="S59" s="40"/>
      <c r="T59" s="40"/>
      <c r="U59" s="40"/>
      <c r="V59" s="40"/>
      <c r="W59" s="40"/>
      <c r="X59" s="40"/>
      <c r="Y59" s="40"/>
      <c r="Z59" s="40"/>
      <c r="AA59" s="40"/>
      <c r="AB59" s="40"/>
      <c r="AC59" s="40"/>
      <c r="AD59" s="40"/>
      <c r="AE59" s="40"/>
      <c r="AU59" s="19" t="s">
        <v>97</v>
      </c>
    </row>
    <row r="60" s="9" customFormat="1" ht="24.96" customHeight="1">
      <c r="A60" s="9"/>
      <c r="B60" s="167"/>
      <c r="C60" s="168"/>
      <c r="D60" s="169" t="s">
        <v>986</v>
      </c>
      <c r="E60" s="170"/>
      <c r="F60" s="170"/>
      <c r="G60" s="170"/>
      <c r="H60" s="170"/>
      <c r="I60" s="170"/>
      <c r="J60" s="171">
        <f>J85</f>
        <v>0</v>
      </c>
      <c r="K60" s="168"/>
      <c r="L60" s="172"/>
      <c r="S60" s="9"/>
      <c r="T60" s="9"/>
      <c r="U60" s="9"/>
      <c r="V60" s="9"/>
      <c r="W60" s="9"/>
      <c r="X60" s="9"/>
      <c r="Y60" s="9"/>
      <c r="Z60" s="9"/>
      <c r="AA60" s="9"/>
      <c r="AB60" s="9"/>
      <c r="AC60" s="9"/>
      <c r="AD60" s="9"/>
      <c r="AE60" s="9"/>
    </row>
    <row r="61" s="10" customFormat="1" ht="19.92" customHeight="1">
      <c r="A61" s="10"/>
      <c r="B61" s="173"/>
      <c r="C61" s="174"/>
      <c r="D61" s="175" t="s">
        <v>987</v>
      </c>
      <c r="E61" s="176"/>
      <c r="F61" s="176"/>
      <c r="G61" s="176"/>
      <c r="H61" s="176"/>
      <c r="I61" s="176"/>
      <c r="J61" s="177">
        <f>J86</f>
        <v>0</v>
      </c>
      <c r="K61" s="174"/>
      <c r="L61" s="178"/>
      <c r="S61" s="10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</row>
    <row r="62" s="10" customFormat="1" ht="19.92" customHeight="1">
      <c r="A62" s="10"/>
      <c r="B62" s="173"/>
      <c r="C62" s="174"/>
      <c r="D62" s="175" t="s">
        <v>988</v>
      </c>
      <c r="E62" s="176"/>
      <c r="F62" s="176"/>
      <c r="G62" s="176"/>
      <c r="H62" s="176"/>
      <c r="I62" s="176"/>
      <c r="J62" s="177">
        <f>J99</f>
        <v>0</v>
      </c>
      <c r="K62" s="174"/>
      <c r="L62" s="178"/>
      <c r="S62" s="10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0"/>
    </row>
    <row r="63" s="10" customFormat="1" ht="19.92" customHeight="1">
      <c r="A63" s="10"/>
      <c r="B63" s="173"/>
      <c r="C63" s="174"/>
      <c r="D63" s="175" t="s">
        <v>989</v>
      </c>
      <c r="E63" s="176"/>
      <c r="F63" s="176"/>
      <c r="G63" s="176"/>
      <c r="H63" s="176"/>
      <c r="I63" s="176"/>
      <c r="J63" s="177">
        <f>J108</f>
        <v>0</v>
      </c>
      <c r="K63" s="174"/>
      <c r="L63" s="178"/>
      <c r="S63" s="10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  <c r="AE63" s="10"/>
    </row>
    <row r="64" s="10" customFormat="1" ht="19.92" customHeight="1">
      <c r="A64" s="10"/>
      <c r="B64" s="173"/>
      <c r="C64" s="174"/>
      <c r="D64" s="175" t="s">
        <v>990</v>
      </c>
      <c r="E64" s="176"/>
      <c r="F64" s="176"/>
      <c r="G64" s="176"/>
      <c r="H64" s="176"/>
      <c r="I64" s="176"/>
      <c r="J64" s="177">
        <f>J119</f>
        <v>0</v>
      </c>
      <c r="K64" s="174"/>
      <c r="L64" s="178"/>
      <c r="S64" s="10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0"/>
    </row>
    <row r="65" s="2" customFormat="1" ht="21.84" customHeight="1">
      <c r="A65" s="40"/>
      <c r="B65" s="41"/>
      <c r="C65" s="42"/>
      <c r="D65" s="42"/>
      <c r="E65" s="42"/>
      <c r="F65" s="42"/>
      <c r="G65" s="42"/>
      <c r="H65" s="42"/>
      <c r="I65" s="42"/>
      <c r="J65" s="42"/>
      <c r="K65" s="42"/>
      <c r="L65" s="136"/>
      <c r="S65" s="40"/>
      <c r="T65" s="40"/>
      <c r="U65" s="40"/>
      <c r="V65" s="40"/>
      <c r="W65" s="40"/>
      <c r="X65" s="40"/>
      <c r="Y65" s="40"/>
      <c r="Z65" s="40"/>
      <c r="AA65" s="40"/>
      <c r="AB65" s="40"/>
      <c r="AC65" s="40"/>
      <c r="AD65" s="40"/>
      <c r="AE65" s="40"/>
    </row>
    <row r="66" s="2" customFormat="1" ht="6.96" customHeight="1">
      <c r="A66" s="40"/>
      <c r="B66" s="61"/>
      <c r="C66" s="62"/>
      <c r="D66" s="62"/>
      <c r="E66" s="62"/>
      <c r="F66" s="62"/>
      <c r="G66" s="62"/>
      <c r="H66" s="62"/>
      <c r="I66" s="62"/>
      <c r="J66" s="62"/>
      <c r="K66" s="62"/>
      <c r="L66" s="136"/>
      <c r="S66" s="40"/>
      <c r="T66" s="40"/>
      <c r="U66" s="40"/>
      <c r="V66" s="40"/>
      <c r="W66" s="40"/>
      <c r="X66" s="40"/>
      <c r="Y66" s="40"/>
      <c r="Z66" s="40"/>
      <c r="AA66" s="40"/>
      <c r="AB66" s="40"/>
      <c r="AC66" s="40"/>
      <c r="AD66" s="40"/>
      <c r="AE66" s="40"/>
    </row>
    <row r="70" s="2" customFormat="1" ht="6.96" customHeight="1">
      <c r="A70" s="40"/>
      <c r="B70" s="63"/>
      <c r="C70" s="64"/>
      <c r="D70" s="64"/>
      <c r="E70" s="64"/>
      <c r="F70" s="64"/>
      <c r="G70" s="64"/>
      <c r="H70" s="64"/>
      <c r="I70" s="64"/>
      <c r="J70" s="64"/>
      <c r="K70" s="64"/>
      <c r="L70" s="136"/>
      <c r="S70" s="40"/>
      <c r="T70" s="40"/>
      <c r="U70" s="40"/>
      <c r="V70" s="40"/>
      <c r="W70" s="40"/>
      <c r="X70" s="40"/>
      <c r="Y70" s="40"/>
      <c r="Z70" s="40"/>
      <c r="AA70" s="40"/>
      <c r="AB70" s="40"/>
      <c r="AC70" s="40"/>
      <c r="AD70" s="40"/>
      <c r="AE70" s="40"/>
    </row>
    <row r="71" s="2" customFormat="1" ht="24.96" customHeight="1">
      <c r="A71" s="40"/>
      <c r="B71" s="41"/>
      <c r="C71" s="25" t="s">
        <v>106</v>
      </c>
      <c r="D71" s="42"/>
      <c r="E71" s="42"/>
      <c r="F71" s="42"/>
      <c r="G71" s="42"/>
      <c r="H71" s="42"/>
      <c r="I71" s="42"/>
      <c r="J71" s="42"/>
      <c r="K71" s="42"/>
      <c r="L71" s="136"/>
      <c r="S71" s="40"/>
      <c r="T71" s="40"/>
      <c r="U71" s="40"/>
      <c r="V71" s="40"/>
      <c r="W71" s="40"/>
      <c r="X71" s="40"/>
      <c r="Y71" s="40"/>
      <c r="Z71" s="40"/>
      <c r="AA71" s="40"/>
      <c r="AB71" s="40"/>
      <c r="AC71" s="40"/>
      <c r="AD71" s="40"/>
      <c r="AE71" s="40"/>
    </row>
    <row r="72" s="2" customFormat="1" ht="6.96" customHeight="1">
      <c r="A72" s="40"/>
      <c r="B72" s="41"/>
      <c r="C72" s="42"/>
      <c r="D72" s="42"/>
      <c r="E72" s="42"/>
      <c r="F72" s="42"/>
      <c r="G72" s="42"/>
      <c r="H72" s="42"/>
      <c r="I72" s="42"/>
      <c r="J72" s="42"/>
      <c r="K72" s="42"/>
      <c r="L72" s="136"/>
      <c r="S72" s="40"/>
      <c r="T72" s="40"/>
      <c r="U72" s="40"/>
      <c r="V72" s="40"/>
      <c r="W72" s="40"/>
      <c r="X72" s="40"/>
      <c r="Y72" s="40"/>
      <c r="Z72" s="40"/>
      <c r="AA72" s="40"/>
      <c r="AB72" s="40"/>
      <c r="AC72" s="40"/>
      <c r="AD72" s="40"/>
      <c r="AE72" s="40"/>
    </row>
    <row r="73" s="2" customFormat="1" ht="12" customHeight="1">
      <c r="A73" s="40"/>
      <c r="B73" s="41"/>
      <c r="C73" s="34" t="s">
        <v>16</v>
      </c>
      <c r="D73" s="42"/>
      <c r="E73" s="42"/>
      <c r="F73" s="42"/>
      <c r="G73" s="42"/>
      <c r="H73" s="42"/>
      <c r="I73" s="42"/>
      <c r="J73" s="42"/>
      <c r="K73" s="42"/>
      <c r="L73" s="136"/>
      <c r="S73" s="40"/>
      <c r="T73" s="40"/>
      <c r="U73" s="40"/>
      <c r="V73" s="40"/>
      <c r="W73" s="40"/>
      <c r="X73" s="40"/>
      <c r="Y73" s="40"/>
      <c r="Z73" s="40"/>
      <c r="AA73" s="40"/>
      <c r="AB73" s="40"/>
      <c r="AC73" s="40"/>
      <c r="AD73" s="40"/>
      <c r="AE73" s="40"/>
    </row>
    <row r="74" s="2" customFormat="1" ht="16.5" customHeight="1">
      <c r="A74" s="40"/>
      <c r="B74" s="41"/>
      <c r="C74" s="42"/>
      <c r="D74" s="42"/>
      <c r="E74" s="162" t="str">
        <f>E7</f>
        <v>Štětí - Odstavné plochy v ul. Jiráskova</v>
      </c>
      <c r="F74" s="34"/>
      <c r="G74" s="34"/>
      <c r="H74" s="34"/>
      <c r="I74" s="42"/>
      <c r="J74" s="42"/>
      <c r="K74" s="42"/>
      <c r="L74" s="136"/>
      <c r="S74" s="40"/>
      <c r="T74" s="40"/>
      <c r="U74" s="40"/>
      <c r="V74" s="40"/>
      <c r="W74" s="40"/>
      <c r="X74" s="40"/>
      <c r="Y74" s="40"/>
      <c r="Z74" s="40"/>
      <c r="AA74" s="40"/>
      <c r="AB74" s="40"/>
      <c r="AC74" s="40"/>
      <c r="AD74" s="40"/>
      <c r="AE74" s="40"/>
    </row>
    <row r="75" s="2" customFormat="1" ht="12" customHeight="1">
      <c r="A75" s="40"/>
      <c r="B75" s="41"/>
      <c r="C75" s="34" t="s">
        <v>92</v>
      </c>
      <c r="D75" s="42"/>
      <c r="E75" s="42"/>
      <c r="F75" s="42"/>
      <c r="G75" s="42"/>
      <c r="H75" s="42"/>
      <c r="I75" s="42"/>
      <c r="J75" s="42"/>
      <c r="K75" s="42"/>
      <c r="L75" s="136"/>
      <c r="S75" s="40"/>
      <c r="T75" s="40"/>
      <c r="U75" s="40"/>
      <c r="V75" s="40"/>
      <c r="W75" s="40"/>
      <c r="X75" s="40"/>
      <c r="Y75" s="40"/>
      <c r="Z75" s="40"/>
      <c r="AA75" s="40"/>
      <c r="AB75" s="40"/>
      <c r="AC75" s="40"/>
      <c r="AD75" s="40"/>
      <c r="AE75" s="40"/>
    </row>
    <row r="76" s="2" customFormat="1" ht="16.5" customHeight="1">
      <c r="A76" s="40"/>
      <c r="B76" s="41"/>
      <c r="C76" s="42"/>
      <c r="D76" s="42"/>
      <c r="E76" s="71" t="str">
        <f>E9</f>
        <v>VRN - Vedlejší rozpočtové náklady</v>
      </c>
      <c r="F76" s="42"/>
      <c r="G76" s="42"/>
      <c r="H76" s="42"/>
      <c r="I76" s="42"/>
      <c r="J76" s="42"/>
      <c r="K76" s="42"/>
      <c r="L76" s="136"/>
      <c r="S76" s="40"/>
      <c r="T76" s="40"/>
      <c r="U76" s="40"/>
      <c r="V76" s="40"/>
      <c r="W76" s="40"/>
      <c r="X76" s="40"/>
      <c r="Y76" s="40"/>
      <c r="Z76" s="40"/>
      <c r="AA76" s="40"/>
      <c r="AB76" s="40"/>
      <c r="AC76" s="40"/>
      <c r="AD76" s="40"/>
      <c r="AE76" s="40"/>
    </row>
    <row r="77" s="2" customFormat="1" ht="6.96" customHeight="1">
      <c r="A77" s="40"/>
      <c r="B77" s="41"/>
      <c r="C77" s="42"/>
      <c r="D77" s="42"/>
      <c r="E77" s="42"/>
      <c r="F77" s="42"/>
      <c r="G77" s="42"/>
      <c r="H77" s="42"/>
      <c r="I77" s="42"/>
      <c r="J77" s="42"/>
      <c r="K77" s="42"/>
      <c r="L77" s="136"/>
      <c r="S77" s="40"/>
      <c r="T77" s="40"/>
      <c r="U77" s="40"/>
      <c r="V77" s="40"/>
      <c r="W77" s="40"/>
      <c r="X77" s="40"/>
      <c r="Y77" s="40"/>
      <c r="Z77" s="40"/>
      <c r="AA77" s="40"/>
      <c r="AB77" s="40"/>
      <c r="AC77" s="40"/>
      <c r="AD77" s="40"/>
      <c r="AE77" s="40"/>
    </row>
    <row r="78" s="2" customFormat="1" ht="12" customHeight="1">
      <c r="A78" s="40"/>
      <c r="B78" s="41"/>
      <c r="C78" s="34" t="s">
        <v>22</v>
      </c>
      <c r="D78" s="42"/>
      <c r="E78" s="42"/>
      <c r="F78" s="29" t="str">
        <f>F12</f>
        <v>Štětí</v>
      </c>
      <c r="G78" s="42"/>
      <c r="H78" s="42"/>
      <c r="I78" s="34" t="s">
        <v>24</v>
      </c>
      <c r="J78" s="74" t="str">
        <f>IF(J12="","",J12)</f>
        <v>21. 3. 2025</v>
      </c>
      <c r="K78" s="42"/>
      <c r="L78" s="136"/>
      <c r="S78" s="40"/>
      <c r="T78" s="40"/>
      <c r="U78" s="40"/>
      <c r="V78" s="40"/>
      <c r="W78" s="40"/>
      <c r="X78" s="40"/>
      <c r="Y78" s="40"/>
      <c r="Z78" s="40"/>
      <c r="AA78" s="40"/>
      <c r="AB78" s="40"/>
      <c r="AC78" s="40"/>
      <c r="AD78" s="40"/>
      <c r="AE78" s="40"/>
    </row>
    <row r="79" s="2" customFormat="1" ht="6.96" customHeight="1">
      <c r="A79" s="40"/>
      <c r="B79" s="41"/>
      <c r="C79" s="42"/>
      <c r="D79" s="42"/>
      <c r="E79" s="42"/>
      <c r="F79" s="42"/>
      <c r="G79" s="42"/>
      <c r="H79" s="42"/>
      <c r="I79" s="42"/>
      <c r="J79" s="42"/>
      <c r="K79" s="42"/>
      <c r="L79" s="136"/>
      <c r="S79" s="40"/>
      <c r="T79" s="40"/>
      <c r="U79" s="40"/>
      <c r="V79" s="40"/>
      <c r="W79" s="40"/>
      <c r="X79" s="40"/>
      <c r="Y79" s="40"/>
      <c r="Z79" s="40"/>
      <c r="AA79" s="40"/>
      <c r="AB79" s="40"/>
      <c r="AC79" s="40"/>
      <c r="AD79" s="40"/>
      <c r="AE79" s="40"/>
    </row>
    <row r="80" s="2" customFormat="1" ht="25.65" customHeight="1">
      <c r="A80" s="40"/>
      <c r="B80" s="41"/>
      <c r="C80" s="34" t="s">
        <v>26</v>
      </c>
      <c r="D80" s="42"/>
      <c r="E80" s="42"/>
      <c r="F80" s="29" t="str">
        <f>E15</f>
        <v xml:space="preserve"> </v>
      </c>
      <c r="G80" s="42"/>
      <c r="H80" s="42"/>
      <c r="I80" s="34" t="s">
        <v>33</v>
      </c>
      <c r="J80" s="38" t="str">
        <f>E21</f>
        <v>Projekce dopravní Filip, s.r.o.</v>
      </c>
      <c r="K80" s="42"/>
      <c r="L80" s="136"/>
      <c r="S80" s="40"/>
      <c r="T80" s="40"/>
      <c r="U80" s="40"/>
      <c r="V80" s="40"/>
      <c r="W80" s="40"/>
      <c r="X80" s="40"/>
      <c r="Y80" s="40"/>
      <c r="Z80" s="40"/>
      <c r="AA80" s="40"/>
      <c r="AB80" s="40"/>
      <c r="AC80" s="40"/>
      <c r="AD80" s="40"/>
      <c r="AE80" s="40"/>
    </row>
    <row r="81" s="2" customFormat="1" ht="15.15" customHeight="1">
      <c r="A81" s="40"/>
      <c r="B81" s="41"/>
      <c r="C81" s="34" t="s">
        <v>31</v>
      </c>
      <c r="D81" s="42"/>
      <c r="E81" s="42"/>
      <c r="F81" s="29" t="str">
        <f>IF(E18="","",E18)</f>
        <v>Vyplň údaj</v>
      </c>
      <c r="G81" s="42"/>
      <c r="H81" s="42"/>
      <c r="I81" s="34" t="s">
        <v>36</v>
      </c>
      <c r="J81" s="38" t="str">
        <f>E24</f>
        <v xml:space="preserve"> </v>
      </c>
      <c r="K81" s="42"/>
      <c r="L81" s="136"/>
      <c r="S81" s="40"/>
      <c r="T81" s="40"/>
      <c r="U81" s="40"/>
      <c r="V81" s="40"/>
      <c r="W81" s="40"/>
      <c r="X81" s="40"/>
      <c r="Y81" s="40"/>
      <c r="Z81" s="40"/>
      <c r="AA81" s="40"/>
      <c r="AB81" s="40"/>
      <c r="AC81" s="40"/>
      <c r="AD81" s="40"/>
      <c r="AE81" s="40"/>
    </row>
    <row r="82" s="2" customFormat="1" ht="10.32" customHeight="1">
      <c r="A82" s="40"/>
      <c r="B82" s="41"/>
      <c r="C82" s="42"/>
      <c r="D82" s="42"/>
      <c r="E82" s="42"/>
      <c r="F82" s="42"/>
      <c r="G82" s="42"/>
      <c r="H82" s="42"/>
      <c r="I82" s="42"/>
      <c r="J82" s="42"/>
      <c r="K82" s="42"/>
      <c r="L82" s="136"/>
      <c r="S82" s="40"/>
      <c r="T82" s="40"/>
      <c r="U82" s="40"/>
      <c r="V82" s="40"/>
      <c r="W82" s="40"/>
      <c r="X82" s="40"/>
      <c r="Y82" s="40"/>
      <c r="Z82" s="40"/>
      <c r="AA82" s="40"/>
      <c r="AB82" s="40"/>
      <c r="AC82" s="40"/>
      <c r="AD82" s="40"/>
      <c r="AE82" s="40"/>
    </row>
    <row r="83" s="11" customFormat="1" ht="29.28" customHeight="1">
      <c r="A83" s="179"/>
      <c r="B83" s="180"/>
      <c r="C83" s="181" t="s">
        <v>107</v>
      </c>
      <c r="D83" s="182" t="s">
        <v>58</v>
      </c>
      <c r="E83" s="182" t="s">
        <v>54</v>
      </c>
      <c r="F83" s="182" t="s">
        <v>55</v>
      </c>
      <c r="G83" s="182" t="s">
        <v>108</v>
      </c>
      <c r="H83" s="182" t="s">
        <v>109</v>
      </c>
      <c r="I83" s="182" t="s">
        <v>110</v>
      </c>
      <c r="J83" s="182" t="s">
        <v>96</v>
      </c>
      <c r="K83" s="183" t="s">
        <v>111</v>
      </c>
      <c r="L83" s="184"/>
      <c r="M83" s="94" t="s">
        <v>28</v>
      </c>
      <c r="N83" s="95" t="s">
        <v>43</v>
      </c>
      <c r="O83" s="95" t="s">
        <v>112</v>
      </c>
      <c r="P83" s="95" t="s">
        <v>113</v>
      </c>
      <c r="Q83" s="95" t="s">
        <v>114</v>
      </c>
      <c r="R83" s="95" t="s">
        <v>115</v>
      </c>
      <c r="S83" s="95" t="s">
        <v>116</v>
      </c>
      <c r="T83" s="96" t="s">
        <v>117</v>
      </c>
      <c r="U83" s="179"/>
      <c r="V83" s="179"/>
      <c r="W83" s="179"/>
      <c r="X83" s="179"/>
      <c r="Y83" s="179"/>
      <c r="Z83" s="179"/>
      <c r="AA83" s="179"/>
      <c r="AB83" s="179"/>
      <c r="AC83" s="179"/>
      <c r="AD83" s="179"/>
      <c r="AE83" s="179"/>
    </row>
    <row r="84" s="2" customFormat="1" ht="22.8" customHeight="1">
      <c r="A84" s="40"/>
      <c r="B84" s="41"/>
      <c r="C84" s="101" t="s">
        <v>118</v>
      </c>
      <c r="D84" s="42"/>
      <c r="E84" s="42"/>
      <c r="F84" s="42"/>
      <c r="G84" s="42"/>
      <c r="H84" s="42"/>
      <c r="I84" s="42"/>
      <c r="J84" s="185">
        <f>BK84</f>
        <v>0</v>
      </c>
      <c r="K84" s="42"/>
      <c r="L84" s="46"/>
      <c r="M84" s="97"/>
      <c r="N84" s="186"/>
      <c r="O84" s="98"/>
      <c r="P84" s="187">
        <f>P85</f>
        <v>0</v>
      </c>
      <c r="Q84" s="98"/>
      <c r="R84" s="187">
        <f>R85</f>
        <v>0</v>
      </c>
      <c r="S84" s="98"/>
      <c r="T84" s="188">
        <f>T85</f>
        <v>0</v>
      </c>
      <c r="U84" s="40"/>
      <c r="V84" s="40"/>
      <c r="W84" s="40"/>
      <c r="X84" s="40"/>
      <c r="Y84" s="40"/>
      <c r="Z84" s="40"/>
      <c r="AA84" s="40"/>
      <c r="AB84" s="40"/>
      <c r="AC84" s="40"/>
      <c r="AD84" s="40"/>
      <c r="AE84" s="40"/>
      <c r="AT84" s="19" t="s">
        <v>72</v>
      </c>
      <c r="AU84" s="19" t="s">
        <v>97</v>
      </c>
      <c r="BK84" s="189">
        <f>BK85</f>
        <v>0</v>
      </c>
    </row>
    <row r="85" s="12" customFormat="1" ht="25.92" customHeight="1">
      <c r="A85" s="12"/>
      <c r="B85" s="190"/>
      <c r="C85" s="191"/>
      <c r="D85" s="192" t="s">
        <v>72</v>
      </c>
      <c r="E85" s="193" t="s">
        <v>87</v>
      </c>
      <c r="F85" s="193" t="s">
        <v>88</v>
      </c>
      <c r="G85" s="191"/>
      <c r="H85" s="191"/>
      <c r="I85" s="194"/>
      <c r="J85" s="195">
        <f>BK85</f>
        <v>0</v>
      </c>
      <c r="K85" s="191"/>
      <c r="L85" s="196"/>
      <c r="M85" s="197"/>
      <c r="N85" s="198"/>
      <c r="O85" s="198"/>
      <c r="P85" s="199">
        <f>P86+P99+P108+P119</f>
        <v>0</v>
      </c>
      <c r="Q85" s="198"/>
      <c r="R85" s="199">
        <f>R86+R99+R108+R119</f>
        <v>0</v>
      </c>
      <c r="S85" s="198"/>
      <c r="T85" s="200">
        <f>T86+T99+T108+T119</f>
        <v>0</v>
      </c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12"/>
      <c r="AR85" s="201" t="s">
        <v>161</v>
      </c>
      <c r="AT85" s="202" t="s">
        <v>72</v>
      </c>
      <c r="AU85" s="202" t="s">
        <v>73</v>
      </c>
      <c r="AY85" s="201" t="s">
        <v>121</v>
      </c>
      <c r="BK85" s="203">
        <f>BK86+BK99+BK108+BK119</f>
        <v>0</v>
      </c>
    </row>
    <row r="86" s="12" customFormat="1" ht="22.8" customHeight="1">
      <c r="A86" s="12"/>
      <c r="B86" s="190"/>
      <c r="C86" s="191"/>
      <c r="D86" s="192" t="s">
        <v>72</v>
      </c>
      <c r="E86" s="204" t="s">
        <v>991</v>
      </c>
      <c r="F86" s="204" t="s">
        <v>992</v>
      </c>
      <c r="G86" s="191"/>
      <c r="H86" s="191"/>
      <c r="I86" s="194"/>
      <c r="J86" s="205">
        <f>BK86</f>
        <v>0</v>
      </c>
      <c r="K86" s="191"/>
      <c r="L86" s="196"/>
      <c r="M86" s="197"/>
      <c r="N86" s="198"/>
      <c r="O86" s="198"/>
      <c r="P86" s="199">
        <f>SUM(P87:P98)</f>
        <v>0</v>
      </c>
      <c r="Q86" s="198"/>
      <c r="R86" s="199">
        <f>SUM(R87:R98)</f>
        <v>0</v>
      </c>
      <c r="S86" s="198"/>
      <c r="T86" s="200">
        <f>SUM(T87:T98)</f>
        <v>0</v>
      </c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12"/>
      <c r="AR86" s="201" t="s">
        <v>161</v>
      </c>
      <c r="AT86" s="202" t="s">
        <v>72</v>
      </c>
      <c r="AU86" s="202" t="s">
        <v>81</v>
      </c>
      <c r="AY86" s="201" t="s">
        <v>121</v>
      </c>
      <c r="BK86" s="203">
        <f>SUM(BK87:BK98)</f>
        <v>0</v>
      </c>
    </row>
    <row r="87" s="2" customFormat="1" ht="16.5" customHeight="1">
      <c r="A87" s="40"/>
      <c r="B87" s="41"/>
      <c r="C87" s="206" t="s">
        <v>81</v>
      </c>
      <c r="D87" s="206" t="s">
        <v>123</v>
      </c>
      <c r="E87" s="207" t="s">
        <v>993</v>
      </c>
      <c r="F87" s="208" t="s">
        <v>994</v>
      </c>
      <c r="G87" s="209" t="s">
        <v>995</v>
      </c>
      <c r="H87" s="210">
        <v>1</v>
      </c>
      <c r="I87" s="211"/>
      <c r="J87" s="212">
        <f>ROUND(I87*H87,2)</f>
        <v>0</v>
      </c>
      <c r="K87" s="208" t="s">
        <v>127</v>
      </c>
      <c r="L87" s="46"/>
      <c r="M87" s="213" t="s">
        <v>28</v>
      </c>
      <c r="N87" s="214" t="s">
        <v>44</v>
      </c>
      <c r="O87" s="86"/>
      <c r="P87" s="215">
        <f>O87*H87</f>
        <v>0</v>
      </c>
      <c r="Q87" s="215">
        <v>0</v>
      </c>
      <c r="R87" s="215">
        <f>Q87*H87</f>
        <v>0</v>
      </c>
      <c r="S87" s="215">
        <v>0</v>
      </c>
      <c r="T87" s="216">
        <f>S87*H87</f>
        <v>0</v>
      </c>
      <c r="U87" s="40"/>
      <c r="V87" s="40"/>
      <c r="W87" s="40"/>
      <c r="X87" s="40"/>
      <c r="Y87" s="40"/>
      <c r="Z87" s="40"/>
      <c r="AA87" s="40"/>
      <c r="AB87" s="40"/>
      <c r="AC87" s="40"/>
      <c r="AD87" s="40"/>
      <c r="AE87" s="40"/>
      <c r="AR87" s="217" t="s">
        <v>981</v>
      </c>
      <c r="AT87" s="217" t="s">
        <v>123</v>
      </c>
      <c r="AU87" s="217" t="s">
        <v>83</v>
      </c>
      <c r="AY87" s="19" t="s">
        <v>121</v>
      </c>
      <c r="BE87" s="218">
        <f>IF(N87="základní",J87,0)</f>
        <v>0</v>
      </c>
      <c r="BF87" s="218">
        <f>IF(N87="snížená",J87,0)</f>
        <v>0</v>
      </c>
      <c r="BG87" s="218">
        <f>IF(N87="zákl. přenesená",J87,0)</f>
        <v>0</v>
      </c>
      <c r="BH87" s="218">
        <f>IF(N87="sníž. přenesená",J87,0)</f>
        <v>0</v>
      </c>
      <c r="BI87" s="218">
        <f>IF(N87="nulová",J87,0)</f>
        <v>0</v>
      </c>
      <c r="BJ87" s="19" t="s">
        <v>81</v>
      </c>
      <c r="BK87" s="218">
        <f>ROUND(I87*H87,2)</f>
        <v>0</v>
      </c>
      <c r="BL87" s="19" t="s">
        <v>981</v>
      </c>
      <c r="BM87" s="217" t="s">
        <v>996</v>
      </c>
    </row>
    <row r="88" s="2" customFormat="1">
      <c r="A88" s="40"/>
      <c r="B88" s="41"/>
      <c r="C88" s="42"/>
      <c r="D88" s="219" t="s">
        <v>130</v>
      </c>
      <c r="E88" s="42"/>
      <c r="F88" s="220" t="s">
        <v>994</v>
      </c>
      <c r="G88" s="42"/>
      <c r="H88" s="42"/>
      <c r="I88" s="221"/>
      <c r="J88" s="42"/>
      <c r="K88" s="42"/>
      <c r="L88" s="46"/>
      <c r="M88" s="222"/>
      <c r="N88" s="223"/>
      <c r="O88" s="86"/>
      <c r="P88" s="86"/>
      <c r="Q88" s="86"/>
      <c r="R88" s="86"/>
      <c r="S88" s="86"/>
      <c r="T88" s="87"/>
      <c r="U88" s="40"/>
      <c r="V88" s="40"/>
      <c r="W88" s="40"/>
      <c r="X88" s="40"/>
      <c r="Y88" s="40"/>
      <c r="Z88" s="40"/>
      <c r="AA88" s="40"/>
      <c r="AB88" s="40"/>
      <c r="AC88" s="40"/>
      <c r="AD88" s="40"/>
      <c r="AE88" s="40"/>
      <c r="AT88" s="19" t="s">
        <v>130</v>
      </c>
      <c r="AU88" s="19" t="s">
        <v>83</v>
      </c>
    </row>
    <row r="89" s="2" customFormat="1">
      <c r="A89" s="40"/>
      <c r="B89" s="41"/>
      <c r="C89" s="42"/>
      <c r="D89" s="224" t="s">
        <v>132</v>
      </c>
      <c r="E89" s="42"/>
      <c r="F89" s="225" t="s">
        <v>997</v>
      </c>
      <c r="G89" s="42"/>
      <c r="H89" s="42"/>
      <c r="I89" s="221"/>
      <c r="J89" s="42"/>
      <c r="K89" s="42"/>
      <c r="L89" s="46"/>
      <c r="M89" s="222"/>
      <c r="N89" s="223"/>
      <c r="O89" s="86"/>
      <c r="P89" s="86"/>
      <c r="Q89" s="86"/>
      <c r="R89" s="86"/>
      <c r="S89" s="86"/>
      <c r="T89" s="87"/>
      <c r="U89" s="40"/>
      <c r="V89" s="40"/>
      <c r="W89" s="40"/>
      <c r="X89" s="40"/>
      <c r="Y89" s="40"/>
      <c r="Z89" s="40"/>
      <c r="AA89" s="40"/>
      <c r="AB89" s="40"/>
      <c r="AC89" s="40"/>
      <c r="AD89" s="40"/>
      <c r="AE89" s="40"/>
      <c r="AT89" s="19" t="s">
        <v>132</v>
      </c>
      <c r="AU89" s="19" t="s">
        <v>83</v>
      </c>
    </row>
    <row r="90" s="2" customFormat="1" ht="16.5" customHeight="1">
      <c r="A90" s="40"/>
      <c r="B90" s="41"/>
      <c r="C90" s="206" t="s">
        <v>83</v>
      </c>
      <c r="D90" s="206" t="s">
        <v>123</v>
      </c>
      <c r="E90" s="207" t="s">
        <v>998</v>
      </c>
      <c r="F90" s="208" t="s">
        <v>999</v>
      </c>
      <c r="G90" s="209" t="s">
        <v>995</v>
      </c>
      <c r="H90" s="210">
        <v>1</v>
      </c>
      <c r="I90" s="211"/>
      <c r="J90" s="212">
        <f>ROUND(I90*H90,2)</f>
        <v>0</v>
      </c>
      <c r="K90" s="208" t="s">
        <v>127</v>
      </c>
      <c r="L90" s="46"/>
      <c r="M90" s="213" t="s">
        <v>28</v>
      </c>
      <c r="N90" s="214" t="s">
        <v>44</v>
      </c>
      <c r="O90" s="86"/>
      <c r="P90" s="215">
        <f>O90*H90</f>
        <v>0</v>
      </c>
      <c r="Q90" s="215">
        <v>0</v>
      </c>
      <c r="R90" s="215">
        <f>Q90*H90</f>
        <v>0</v>
      </c>
      <c r="S90" s="215">
        <v>0</v>
      </c>
      <c r="T90" s="216">
        <f>S90*H90</f>
        <v>0</v>
      </c>
      <c r="U90" s="40"/>
      <c r="V90" s="40"/>
      <c r="W90" s="40"/>
      <c r="X90" s="40"/>
      <c r="Y90" s="40"/>
      <c r="Z90" s="40"/>
      <c r="AA90" s="40"/>
      <c r="AB90" s="40"/>
      <c r="AC90" s="40"/>
      <c r="AD90" s="40"/>
      <c r="AE90" s="40"/>
      <c r="AR90" s="217" t="s">
        <v>981</v>
      </c>
      <c r="AT90" s="217" t="s">
        <v>123</v>
      </c>
      <c r="AU90" s="217" t="s">
        <v>83</v>
      </c>
      <c r="AY90" s="19" t="s">
        <v>121</v>
      </c>
      <c r="BE90" s="218">
        <f>IF(N90="základní",J90,0)</f>
        <v>0</v>
      </c>
      <c r="BF90" s="218">
        <f>IF(N90="snížená",J90,0)</f>
        <v>0</v>
      </c>
      <c r="BG90" s="218">
        <f>IF(N90="zákl. přenesená",J90,0)</f>
        <v>0</v>
      </c>
      <c r="BH90" s="218">
        <f>IF(N90="sníž. přenesená",J90,0)</f>
        <v>0</v>
      </c>
      <c r="BI90" s="218">
        <f>IF(N90="nulová",J90,0)</f>
        <v>0</v>
      </c>
      <c r="BJ90" s="19" t="s">
        <v>81</v>
      </c>
      <c r="BK90" s="218">
        <f>ROUND(I90*H90,2)</f>
        <v>0</v>
      </c>
      <c r="BL90" s="19" t="s">
        <v>981</v>
      </c>
      <c r="BM90" s="217" t="s">
        <v>1000</v>
      </c>
    </row>
    <row r="91" s="2" customFormat="1">
      <c r="A91" s="40"/>
      <c r="B91" s="41"/>
      <c r="C91" s="42"/>
      <c r="D91" s="219" t="s">
        <v>130</v>
      </c>
      <c r="E91" s="42"/>
      <c r="F91" s="220" t="s">
        <v>999</v>
      </c>
      <c r="G91" s="42"/>
      <c r="H91" s="42"/>
      <c r="I91" s="221"/>
      <c r="J91" s="42"/>
      <c r="K91" s="42"/>
      <c r="L91" s="46"/>
      <c r="M91" s="222"/>
      <c r="N91" s="223"/>
      <c r="O91" s="86"/>
      <c r="P91" s="86"/>
      <c r="Q91" s="86"/>
      <c r="R91" s="86"/>
      <c r="S91" s="86"/>
      <c r="T91" s="87"/>
      <c r="U91" s="40"/>
      <c r="V91" s="40"/>
      <c r="W91" s="40"/>
      <c r="X91" s="40"/>
      <c r="Y91" s="40"/>
      <c r="Z91" s="40"/>
      <c r="AA91" s="40"/>
      <c r="AB91" s="40"/>
      <c r="AC91" s="40"/>
      <c r="AD91" s="40"/>
      <c r="AE91" s="40"/>
      <c r="AT91" s="19" t="s">
        <v>130</v>
      </c>
      <c r="AU91" s="19" t="s">
        <v>83</v>
      </c>
    </row>
    <row r="92" s="2" customFormat="1">
      <c r="A92" s="40"/>
      <c r="B92" s="41"/>
      <c r="C92" s="42"/>
      <c r="D92" s="224" t="s">
        <v>132</v>
      </c>
      <c r="E92" s="42"/>
      <c r="F92" s="225" t="s">
        <v>1001</v>
      </c>
      <c r="G92" s="42"/>
      <c r="H92" s="42"/>
      <c r="I92" s="221"/>
      <c r="J92" s="42"/>
      <c r="K92" s="42"/>
      <c r="L92" s="46"/>
      <c r="M92" s="222"/>
      <c r="N92" s="223"/>
      <c r="O92" s="86"/>
      <c r="P92" s="86"/>
      <c r="Q92" s="86"/>
      <c r="R92" s="86"/>
      <c r="S92" s="86"/>
      <c r="T92" s="87"/>
      <c r="U92" s="40"/>
      <c r="V92" s="40"/>
      <c r="W92" s="40"/>
      <c r="X92" s="40"/>
      <c r="Y92" s="40"/>
      <c r="Z92" s="40"/>
      <c r="AA92" s="40"/>
      <c r="AB92" s="40"/>
      <c r="AC92" s="40"/>
      <c r="AD92" s="40"/>
      <c r="AE92" s="40"/>
      <c r="AT92" s="19" t="s">
        <v>132</v>
      </c>
      <c r="AU92" s="19" t="s">
        <v>83</v>
      </c>
    </row>
    <row r="93" s="2" customFormat="1" ht="16.5" customHeight="1">
      <c r="A93" s="40"/>
      <c r="B93" s="41"/>
      <c r="C93" s="206" t="s">
        <v>141</v>
      </c>
      <c r="D93" s="206" t="s">
        <v>123</v>
      </c>
      <c r="E93" s="207" t="s">
        <v>1002</v>
      </c>
      <c r="F93" s="208" t="s">
        <v>1003</v>
      </c>
      <c r="G93" s="209" t="s">
        <v>995</v>
      </c>
      <c r="H93" s="210">
        <v>1</v>
      </c>
      <c r="I93" s="211"/>
      <c r="J93" s="212">
        <f>ROUND(I93*H93,2)</f>
        <v>0</v>
      </c>
      <c r="K93" s="208" t="s">
        <v>127</v>
      </c>
      <c r="L93" s="46"/>
      <c r="M93" s="213" t="s">
        <v>28</v>
      </c>
      <c r="N93" s="214" t="s">
        <v>44</v>
      </c>
      <c r="O93" s="86"/>
      <c r="P93" s="215">
        <f>O93*H93</f>
        <v>0</v>
      </c>
      <c r="Q93" s="215">
        <v>0</v>
      </c>
      <c r="R93" s="215">
        <f>Q93*H93</f>
        <v>0</v>
      </c>
      <c r="S93" s="215">
        <v>0</v>
      </c>
      <c r="T93" s="216">
        <f>S93*H93</f>
        <v>0</v>
      </c>
      <c r="U93" s="40"/>
      <c r="V93" s="40"/>
      <c r="W93" s="40"/>
      <c r="X93" s="40"/>
      <c r="Y93" s="40"/>
      <c r="Z93" s="40"/>
      <c r="AA93" s="40"/>
      <c r="AB93" s="40"/>
      <c r="AC93" s="40"/>
      <c r="AD93" s="40"/>
      <c r="AE93" s="40"/>
      <c r="AR93" s="217" t="s">
        <v>981</v>
      </c>
      <c r="AT93" s="217" t="s">
        <v>123</v>
      </c>
      <c r="AU93" s="217" t="s">
        <v>83</v>
      </c>
      <c r="AY93" s="19" t="s">
        <v>121</v>
      </c>
      <c r="BE93" s="218">
        <f>IF(N93="základní",J93,0)</f>
        <v>0</v>
      </c>
      <c r="BF93" s="218">
        <f>IF(N93="snížená",J93,0)</f>
        <v>0</v>
      </c>
      <c r="BG93" s="218">
        <f>IF(N93="zákl. přenesená",J93,0)</f>
        <v>0</v>
      </c>
      <c r="BH93" s="218">
        <f>IF(N93="sníž. přenesená",J93,0)</f>
        <v>0</v>
      </c>
      <c r="BI93" s="218">
        <f>IF(N93="nulová",J93,0)</f>
        <v>0</v>
      </c>
      <c r="BJ93" s="19" t="s">
        <v>81</v>
      </c>
      <c r="BK93" s="218">
        <f>ROUND(I93*H93,2)</f>
        <v>0</v>
      </c>
      <c r="BL93" s="19" t="s">
        <v>981</v>
      </c>
      <c r="BM93" s="217" t="s">
        <v>1004</v>
      </c>
    </row>
    <row r="94" s="2" customFormat="1">
      <c r="A94" s="40"/>
      <c r="B94" s="41"/>
      <c r="C94" s="42"/>
      <c r="D94" s="219" t="s">
        <v>130</v>
      </c>
      <c r="E94" s="42"/>
      <c r="F94" s="220" t="s">
        <v>1003</v>
      </c>
      <c r="G94" s="42"/>
      <c r="H94" s="42"/>
      <c r="I94" s="221"/>
      <c r="J94" s="42"/>
      <c r="K94" s="42"/>
      <c r="L94" s="46"/>
      <c r="M94" s="222"/>
      <c r="N94" s="223"/>
      <c r="O94" s="86"/>
      <c r="P94" s="86"/>
      <c r="Q94" s="86"/>
      <c r="R94" s="86"/>
      <c r="S94" s="86"/>
      <c r="T94" s="87"/>
      <c r="U94" s="40"/>
      <c r="V94" s="40"/>
      <c r="W94" s="40"/>
      <c r="X94" s="40"/>
      <c r="Y94" s="40"/>
      <c r="Z94" s="40"/>
      <c r="AA94" s="40"/>
      <c r="AB94" s="40"/>
      <c r="AC94" s="40"/>
      <c r="AD94" s="40"/>
      <c r="AE94" s="40"/>
      <c r="AT94" s="19" t="s">
        <v>130</v>
      </c>
      <c r="AU94" s="19" t="s">
        <v>83</v>
      </c>
    </row>
    <row r="95" s="2" customFormat="1">
      <c r="A95" s="40"/>
      <c r="B95" s="41"/>
      <c r="C95" s="42"/>
      <c r="D95" s="224" t="s">
        <v>132</v>
      </c>
      <c r="E95" s="42"/>
      <c r="F95" s="225" t="s">
        <v>1005</v>
      </c>
      <c r="G95" s="42"/>
      <c r="H95" s="42"/>
      <c r="I95" s="221"/>
      <c r="J95" s="42"/>
      <c r="K95" s="42"/>
      <c r="L95" s="46"/>
      <c r="M95" s="222"/>
      <c r="N95" s="223"/>
      <c r="O95" s="86"/>
      <c r="P95" s="86"/>
      <c r="Q95" s="86"/>
      <c r="R95" s="86"/>
      <c r="S95" s="86"/>
      <c r="T95" s="87"/>
      <c r="U95" s="40"/>
      <c r="V95" s="40"/>
      <c r="W95" s="40"/>
      <c r="X95" s="40"/>
      <c r="Y95" s="40"/>
      <c r="Z95" s="40"/>
      <c r="AA95" s="40"/>
      <c r="AB95" s="40"/>
      <c r="AC95" s="40"/>
      <c r="AD95" s="40"/>
      <c r="AE95" s="40"/>
      <c r="AT95" s="19" t="s">
        <v>132</v>
      </c>
      <c r="AU95" s="19" t="s">
        <v>83</v>
      </c>
    </row>
    <row r="96" s="2" customFormat="1" ht="16.5" customHeight="1">
      <c r="A96" s="40"/>
      <c r="B96" s="41"/>
      <c r="C96" s="206" t="s">
        <v>128</v>
      </c>
      <c r="D96" s="206" t="s">
        <v>123</v>
      </c>
      <c r="E96" s="207" t="s">
        <v>1006</v>
      </c>
      <c r="F96" s="208" t="s">
        <v>1007</v>
      </c>
      <c r="G96" s="209" t="s">
        <v>995</v>
      </c>
      <c r="H96" s="210">
        <v>1</v>
      </c>
      <c r="I96" s="211"/>
      <c r="J96" s="212">
        <f>ROUND(I96*H96,2)</f>
        <v>0</v>
      </c>
      <c r="K96" s="208" t="s">
        <v>127</v>
      </c>
      <c r="L96" s="46"/>
      <c r="M96" s="213" t="s">
        <v>28</v>
      </c>
      <c r="N96" s="214" t="s">
        <v>44</v>
      </c>
      <c r="O96" s="86"/>
      <c r="P96" s="215">
        <f>O96*H96</f>
        <v>0</v>
      </c>
      <c r="Q96" s="215">
        <v>0</v>
      </c>
      <c r="R96" s="215">
        <f>Q96*H96</f>
        <v>0</v>
      </c>
      <c r="S96" s="215">
        <v>0</v>
      </c>
      <c r="T96" s="216">
        <f>S96*H96</f>
        <v>0</v>
      </c>
      <c r="U96" s="40"/>
      <c r="V96" s="40"/>
      <c r="W96" s="40"/>
      <c r="X96" s="40"/>
      <c r="Y96" s="40"/>
      <c r="Z96" s="40"/>
      <c r="AA96" s="40"/>
      <c r="AB96" s="40"/>
      <c r="AC96" s="40"/>
      <c r="AD96" s="40"/>
      <c r="AE96" s="40"/>
      <c r="AR96" s="217" t="s">
        <v>981</v>
      </c>
      <c r="AT96" s="217" t="s">
        <v>123</v>
      </c>
      <c r="AU96" s="217" t="s">
        <v>83</v>
      </c>
      <c r="AY96" s="19" t="s">
        <v>121</v>
      </c>
      <c r="BE96" s="218">
        <f>IF(N96="základní",J96,0)</f>
        <v>0</v>
      </c>
      <c r="BF96" s="218">
        <f>IF(N96="snížená",J96,0)</f>
        <v>0</v>
      </c>
      <c r="BG96" s="218">
        <f>IF(N96="zákl. přenesená",J96,0)</f>
        <v>0</v>
      </c>
      <c r="BH96" s="218">
        <f>IF(N96="sníž. přenesená",J96,0)</f>
        <v>0</v>
      </c>
      <c r="BI96" s="218">
        <f>IF(N96="nulová",J96,0)</f>
        <v>0</v>
      </c>
      <c r="BJ96" s="19" t="s">
        <v>81</v>
      </c>
      <c r="BK96" s="218">
        <f>ROUND(I96*H96,2)</f>
        <v>0</v>
      </c>
      <c r="BL96" s="19" t="s">
        <v>981</v>
      </c>
      <c r="BM96" s="217" t="s">
        <v>1008</v>
      </c>
    </row>
    <row r="97" s="2" customFormat="1">
      <c r="A97" s="40"/>
      <c r="B97" s="41"/>
      <c r="C97" s="42"/>
      <c r="D97" s="219" t="s">
        <v>130</v>
      </c>
      <c r="E97" s="42"/>
      <c r="F97" s="220" t="s">
        <v>1007</v>
      </c>
      <c r="G97" s="42"/>
      <c r="H97" s="42"/>
      <c r="I97" s="221"/>
      <c r="J97" s="42"/>
      <c r="K97" s="42"/>
      <c r="L97" s="46"/>
      <c r="M97" s="222"/>
      <c r="N97" s="223"/>
      <c r="O97" s="86"/>
      <c r="P97" s="86"/>
      <c r="Q97" s="86"/>
      <c r="R97" s="86"/>
      <c r="S97" s="86"/>
      <c r="T97" s="87"/>
      <c r="U97" s="40"/>
      <c r="V97" s="40"/>
      <c r="W97" s="40"/>
      <c r="X97" s="40"/>
      <c r="Y97" s="40"/>
      <c r="Z97" s="40"/>
      <c r="AA97" s="40"/>
      <c r="AB97" s="40"/>
      <c r="AC97" s="40"/>
      <c r="AD97" s="40"/>
      <c r="AE97" s="40"/>
      <c r="AT97" s="19" t="s">
        <v>130</v>
      </c>
      <c r="AU97" s="19" t="s">
        <v>83</v>
      </c>
    </row>
    <row r="98" s="2" customFormat="1">
      <c r="A98" s="40"/>
      <c r="B98" s="41"/>
      <c r="C98" s="42"/>
      <c r="D98" s="224" t="s">
        <v>132</v>
      </c>
      <c r="E98" s="42"/>
      <c r="F98" s="225" t="s">
        <v>1009</v>
      </c>
      <c r="G98" s="42"/>
      <c r="H98" s="42"/>
      <c r="I98" s="221"/>
      <c r="J98" s="42"/>
      <c r="K98" s="42"/>
      <c r="L98" s="46"/>
      <c r="M98" s="222"/>
      <c r="N98" s="223"/>
      <c r="O98" s="86"/>
      <c r="P98" s="86"/>
      <c r="Q98" s="86"/>
      <c r="R98" s="86"/>
      <c r="S98" s="86"/>
      <c r="T98" s="87"/>
      <c r="U98" s="40"/>
      <c r="V98" s="40"/>
      <c r="W98" s="40"/>
      <c r="X98" s="40"/>
      <c r="Y98" s="40"/>
      <c r="Z98" s="40"/>
      <c r="AA98" s="40"/>
      <c r="AB98" s="40"/>
      <c r="AC98" s="40"/>
      <c r="AD98" s="40"/>
      <c r="AE98" s="40"/>
      <c r="AT98" s="19" t="s">
        <v>132</v>
      </c>
      <c r="AU98" s="19" t="s">
        <v>83</v>
      </c>
    </row>
    <row r="99" s="12" customFormat="1" ht="22.8" customHeight="1">
      <c r="A99" s="12"/>
      <c r="B99" s="190"/>
      <c r="C99" s="191"/>
      <c r="D99" s="192" t="s">
        <v>72</v>
      </c>
      <c r="E99" s="204" t="s">
        <v>1010</v>
      </c>
      <c r="F99" s="204" t="s">
        <v>1011</v>
      </c>
      <c r="G99" s="191"/>
      <c r="H99" s="191"/>
      <c r="I99" s="194"/>
      <c r="J99" s="205">
        <f>BK99</f>
        <v>0</v>
      </c>
      <c r="K99" s="191"/>
      <c r="L99" s="196"/>
      <c r="M99" s="197"/>
      <c r="N99" s="198"/>
      <c r="O99" s="198"/>
      <c r="P99" s="199">
        <f>SUM(P100:P107)</f>
        <v>0</v>
      </c>
      <c r="Q99" s="198"/>
      <c r="R99" s="199">
        <f>SUM(R100:R107)</f>
        <v>0</v>
      </c>
      <c r="S99" s="198"/>
      <c r="T99" s="200">
        <f>SUM(T100:T107)</f>
        <v>0</v>
      </c>
      <c r="U99" s="12"/>
      <c r="V99" s="12"/>
      <c r="W99" s="12"/>
      <c r="X99" s="12"/>
      <c r="Y99" s="12"/>
      <c r="Z99" s="12"/>
      <c r="AA99" s="12"/>
      <c r="AB99" s="12"/>
      <c r="AC99" s="12"/>
      <c r="AD99" s="12"/>
      <c r="AE99" s="12"/>
      <c r="AR99" s="201" t="s">
        <v>161</v>
      </c>
      <c r="AT99" s="202" t="s">
        <v>72</v>
      </c>
      <c r="AU99" s="202" t="s">
        <v>81</v>
      </c>
      <c r="AY99" s="201" t="s">
        <v>121</v>
      </c>
      <c r="BK99" s="203">
        <f>SUM(BK100:BK107)</f>
        <v>0</v>
      </c>
    </row>
    <row r="100" s="2" customFormat="1" ht="16.5" customHeight="1">
      <c r="A100" s="40"/>
      <c r="B100" s="41"/>
      <c r="C100" s="206" t="s">
        <v>161</v>
      </c>
      <c r="D100" s="206" t="s">
        <v>123</v>
      </c>
      <c r="E100" s="207" t="s">
        <v>1012</v>
      </c>
      <c r="F100" s="208" t="s">
        <v>1011</v>
      </c>
      <c r="G100" s="209" t="s">
        <v>995</v>
      </c>
      <c r="H100" s="210">
        <v>1</v>
      </c>
      <c r="I100" s="211"/>
      <c r="J100" s="212">
        <f>ROUND(I100*H100,2)</f>
        <v>0</v>
      </c>
      <c r="K100" s="208" t="s">
        <v>127</v>
      </c>
      <c r="L100" s="46"/>
      <c r="M100" s="213" t="s">
        <v>28</v>
      </c>
      <c r="N100" s="214" t="s">
        <v>44</v>
      </c>
      <c r="O100" s="86"/>
      <c r="P100" s="215">
        <f>O100*H100</f>
        <v>0</v>
      </c>
      <c r="Q100" s="215">
        <v>0</v>
      </c>
      <c r="R100" s="215">
        <f>Q100*H100</f>
        <v>0</v>
      </c>
      <c r="S100" s="215">
        <v>0</v>
      </c>
      <c r="T100" s="216">
        <f>S100*H100</f>
        <v>0</v>
      </c>
      <c r="U100" s="40"/>
      <c r="V100" s="40"/>
      <c r="W100" s="40"/>
      <c r="X100" s="40"/>
      <c r="Y100" s="40"/>
      <c r="Z100" s="40"/>
      <c r="AA100" s="40"/>
      <c r="AB100" s="40"/>
      <c r="AC100" s="40"/>
      <c r="AD100" s="40"/>
      <c r="AE100" s="40"/>
      <c r="AR100" s="217" t="s">
        <v>981</v>
      </c>
      <c r="AT100" s="217" t="s">
        <v>123</v>
      </c>
      <c r="AU100" s="217" t="s">
        <v>83</v>
      </c>
      <c r="AY100" s="19" t="s">
        <v>121</v>
      </c>
      <c r="BE100" s="218">
        <f>IF(N100="základní",J100,0)</f>
        <v>0</v>
      </c>
      <c r="BF100" s="218">
        <f>IF(N100="snížená",J100,0)</f>
        <v>0</v>
      </c>
      <c r="BG100" s="218">
        <f>IF(N100="zákl. přenesená",J100,0)</f>
        <v>0</v>
      </c>
      <c r="BH100" s="218">
        <f>IF(N100="sníž. přenesená",J100,0)</f>
        <v>0</v>
      </c>
      <c r="BI100" s="218">
        <f>IF(N100="nulová",J100,0)</f>
        <v>0</v>
      </c>
      <c r="BJ100" s="19" t="s">
        <v>81</v>
      </c>
      <c r="BK100" s="218">
        <f>ROUND(I100*H100,2)</f>
        <v>0</v>
      </c>
      <c r="BL100" s="19" t="s">
        <v>981</v>
      </c>
      <c r="BM100" s="217" t="s">
        <v>1013</v>
      </c>
    </row>
    <row r="101" s="2" customFormat="1">
      <c r="A101" s="40"/>
      <c r="B101" s="41"/>
      <c r="C101" s="42"/>
      <c r="D101" s="219" t="s">
        <v>130</v>
      </c>
      <c r="E101" s="42"/>
      <c r="F101" s="220" t="s">
        <v>1011</v>
      </c>
      <c r="G101" s="42"/>
      <c r="H101" s="42"/>
      <c r="I101" s="221"/>
      <c r="J101" s="42"/>
      <c r="K101" s="42"/>
      <c r="L101" s="46"/>
      <c r="M101" s="222"/>
      <c r="N101" s="223"/>
      <c r="O101" s="86"/>
      <c r="P101" s="86"/>
      <c r="Q101" s="86"/>
      <c r="R101" s="86"/>
      <c r="S101" s="86"/>
      <c r="T101" s="87"/>
      <c r="U101" s="40"/>
      <c r="V101" s="40"/>
      <c r="W101" s="40"/>
      <c r="X101" s="40"/>
      <c r="Y101" s="40"/>
      <c r="Z101" s="40"/>
      <c r="AA101" s="40"/>
      <c r="AB101" s="40"/>
      <c r="AC101" s="40"/>
      <c r="AD101" s="40"/>
      <c r="AE101" s="40"/>
      <c r="AT101" s="19" t="s">
        <v>130</v>
      </c>
      <c r="AU101" s="19" t="s">
        <v>83</v>
      </c>
    </row>
    <row r="102" s="2" customFormat="1">
      <c r="A102" s="40"/>
      <c r="B102" s="41"/>
      <c r="C102" s="42"/>
      <c r="D102" s="224" t="s">
        <v>132</v>
      </c>
      <c r="E102" s="42"/>
      <c r="F102" s="225" t="s">
        <v>1014</v>
      </c>
      <c r="G102" s="42"/>
      <c r="H102" s="42"/>
      <c r="I102" s="221"/>
      <c r="J102" s="42"/>
      <c r="K102" s="42"/>
      <c r="L102" s="46"/>
      <c r="M102" s="222"/>
      <c r="N102" s="223"/>
      <c r="O102" s="86"/>
      <c r="P102" s="86"/>
      <c r="Q102" s="86"/>
      <c r="R102" s="86"/>
      <c r="S102" s="86"/>
      <c r="T102" s="87"/>
      <c r="U102" s="40"/>
      <c r="V102" s="40"/>
      <c r="W102" s="40"/>
      <c r="X102" s="40"/>
      <c r="Y102" s="40"/>
      <c r="Z102" s="40"/>
      <c r="AA102" s="40"/>
      <c r="AB102" s="40"/>
      <c r="AC102" s="40"/>
      <c r="AD102" s="40"/>
      <c r="AE102" s="40"/>
      <c r="AT102" s="19" t="s">
        <v>132</v>
      </c>
      <c r="AU102" s="19" t="s">
        <v>83</v>
      </c>
    </row>
    <row r="103" s="2" customFormat="1">
      <c r="A103" s="40"/>
      <c r="B103" s="41"/>
      <c r="C103" s="42"/>
      <c r="D103" s="219" t="s">
        <v>192</v>
      </c>
      <c r="E103" s="42"/>
      <c r="F103" s="248" t="s">
        <v>1015</v>
      </c>
      <c r="G103" s="42"/>
      <c r="H103" s="42"/>
      <c r="I103" s="221"/>
      <c r="J103" s="42"/>
      <c r="K103" s="42"/>
      <c r="L103" s="46"/>
      <c r="M103" s="222"/>
      <c r="N103" s="223"/>
      <c r="O103" s="86"/>
      <c r="P103" s="86"/>
      <c r="Q103" s="86"/>
      <c r="R103" s="86"/>
      <c r="S103" s="86"/>
      <c r="T103" s="87"/>
      <c r="U103" s="40"/>
      <c r="V103" s="40"/>
      <c r="W103" s="40"/>
      <c r="X103" s="40"/>
      <c r="Y103" s="40"/>
      <c r="Z103" s="40"/>
      <c r="AA103" s="40"/>
      <c r="AB103" s="40"/>
      <c r="AC103" s="40"/>
      <c r="AD103" s="40"/>
      <c r="AE103" s="40"/>
      <c r="AT103" s="19" t="s">
        <v>192</v>
      </c>
      <c r="AU103" s="19" t="s">
        <v>83</v>
      </c>
    </row>
    <row r="104" s="2" customFormat="1" ht="16.5" customHeight="1">
      <c r="A104" s="40"/>
      <c r="B104" s="41"/>
      <c r="C104" s="206" t="s">
        <v>167</v>
      </c>
      <c r="D104" s="206" t="s">
        <v>123</v>
      </c>
      <c r="E104" s="207" t="s">
        <v>1016</v>
      </c>
      <c r="F104" s="208" t="s">
        <v>1017</v>
      </c>
      <c r="G104" s="209" t="s">
        <v>995</v>
      </c>
      <c r="H104" s="210">
        <v>1</v>
      </c>
      <c r="I104" s="211"/>
      <c r="J104" s="212">
        <f>ROUND(I104*H104,2)</f>
        <v>0</v>
      </c>
      <c r="K104" s="208" t="s">
        <v>127</v>
      </c>
      <c r="L104" s="46"/>
      <c r="M104" s="213" t="s">
        <v>28</v>
      </c>
      <c r="N104" s="214" t="s">
        <v>44</v>
      </c>
      <c r="O104" s="86"/>
      <c r="P104" s="215">
        <f>O104*H104</f>
        <v>0</v>
      </c>
      <c r="Q104" s="215">
        <v>0</v>
      </c>
      <c r="R104" s="215">
        <f>Q104*H104</f>
        <v>0</v>
      </c>
      <c r="S104" s="215">
        <v>0</v>
      </c>
      <c r="T104" s="216">
        <f>S104*H104</f>
        <v>0</v>
      </c>
      <c r="U104" s="40"/>
      <c r="V104" s="40"/>
      <c r="W104" s="40"/>
      <c r="X104" s="40"/>
      <c r="Y104" s="40"/>
      <c r="Z104" s="40"/>
      <c r="AA104" s="40"/>
      <c r="AB104" s="40"/>
      <c r="AC104" s="40"/>
      <c r="AD104" s="40"/>
      <c r="AE104" s="40"/>
      <c r="AR104" s="217" t="s">
        <v>981</v>
      </c>
      <c r="AT104" s="217" t="s">
        <v>123</v>
      </c>
      <c r="AU104" s="217" t="s">
        <v>83</v>
      </c>
      <c r="AY104" s="19" t="s">
        <v>121</v>
      </c>
      <c r="BE104" s="218">
        <f>IF(N104="základní",J104,0)</f>
        <v>0</v>
      </c>
      <c r="BF104" s="218">
        <f>IF(N104="snížená",J104,0)</f>
        <v>0</v>
      </c>
      <c r="BG104" s="218">
        <f>IF(N104="zákl. přenesená",J104,0)</f>
        <v>0</v>
      </c>
      <c r="BH104" s="218">
        <f>IF(N104="sníž. přenesená",J104,0)</f>
        <v>0</v>
      </c>
      <c r="BI104" s="218">
        <f>IF(N104="nulová",J104,0)</f>
        <v>0</v>
      </c>
      <c r="BJ104" s="19" t="s">
        <v>81</v>
      </c>
      <c r="BK104" s="218">
        <f>ROUND(I104*H104,2)</f>
        <v>0</v>
      </c>
      <c r="BL104" s="19" t="s">
        <v>981</v>
      </c>
      <c r="BM104" s="217" t="s">
        <v>1018</v>
      </c>
    </row>
    <row r="105" s="2" customFormat="1">
      <c r="A105" s="40"/>
      <c r="B105" s="41"/>
      <c r="C105" s="42"/>
      <c r="D105" s="219" t="s">
        <v>130</v>
      </c>
      <c r="E105" s="42"/>
      <c r="F105" s="220" t="s">
        <v>1017</v>
      </c>
      <c r="G105" s="42"/>
      <c r="H105" s="42"/>
      <c r="I105" s="221"/>
      <c r="J105" s="42"/>
      <c r="K105" s="42"/>
      <c r="L105" s="46"/>
      <c r="M105" s="222"/>
      <c r="N105" s="223"/>
      <c r="O105" s="86"/>
      <c r="P105" s="86"/>
      <c r="Q105" s="86"/>
      <c r="R105" s="86"/>
      <c r="S105" s="86"/>
      <c r="T105" s="87"/>
      <c r="U105" s="40"/>
      <c r="V105" s="40"/>
      <c r="W105" s="40"/>
      <c r="X105" s="40"/>
      <c r="Y105" s="40"/>
      <c r="Z105" s="40"/>
      <c r="AA105" s="40"/>
      <c r="AB105" s="40"/>
      <c r="AC105" s="40"/>
      <c r="AD105" s="40"/>
      <c r="AE105" s="40"/>
      <c r="AT105" s="19" t="s">
        <v>130</v>
      </c>
      <c r="AU105" s="19" t="s">
        <v>83</v>
      </c>
    </row>
    <row r="106" s="2" customFormat="1">
      <c r="A106" s="40"/>
      <c r="B106" s="41"/>
      <c r="C106" s="42"/>
      <c r="D106" s="224" t="s">
        <v>132</v>
      </c>
      <c r="E106" s="42"/>
      <c r="F106" s="225" t="s">
        <v>1019</v>
      </c>
      <c r="G106" s="42"/>
      <c r="H106" s="42"/>
      <c r="I106" s="221"/>
      <c r="J106" s="42"/>
      <c r="K106" s="42"/>
      <c r="L106" s="46"/>
      <c r="M106" s="222"/>
      <c r="N106" s="223"/>
      <c r="O106" s="86"/>
      <c r="P106" s="86"/>
      <c r="Q106" s="86"/>
      <c r="R106" s="86"/>
      <c r="S106" s="86"/>
      <c r="T106" s="87"/>
      <c r="U106" s="40"/>
      <c r="V106" s="40"/>
      <c r="W106" s="40"/>
      <c r="X106" s="40"/>
      <c r="Y106" s="40"/>
      <c r="Z106" s="40"/>
      <c r="AA106" s="40"/>
      <c r="AB106" s="40"/>
      <c r="AC106" s="40"/>
      <c r="AD106" s="40"/>
      <c r="AE106" s="40"/>
      <c r="AT106" s="19" t="s">
        <v>132</v>
      </c>
      <c r="AU106" s="19" t="s">
        <v>83</v>
      </c>
    </row>
    <row r="107" s="2" customFormat="1">
      <c r="A107" s="40"/>
      <c r="B107" s="41"/>
      <c r="C107" s="42"/>
      <c r="D107" s="219" t="s">
        <v>192</v>
      </c>
      <c r="E107" s="42"/>
      <c r="F107" s="248" t="s">
        <v>1020</v>
      </c>
      <c r="G107" s="42"/>
      <c r="H107" s="42"/>
      <c r="I107" s="221"/>
      <c r="J107" s="42"/>
      <c r="K107" s="42"/>
      <c r="L107" s="46"/>
      <c r="M107" s="222"/>
      <c r="N107" s="223"/>
      <c r="O107" s="86"/>
      <c r="P107" s="86"/>
      <c r="Q107" s="86"/>
      <c r="R107" s="86"/>
      <c r="S107" s="86"/>
      <c r="T107" s="87"/>
      <c r="U107" s="40"/>
      <c r="V107" s="40"/>
      <c r="W107" s="40"/>
      <c r="X107" s="40"/>
      <c r="Y107" s="40"/>
      <c r="Z107" s="40"/>
      <c r="AA107" s="40"/>
      <c r="AB107" s="40"/>
      <c r="AC107" s="40"/>
      <c r="AD107" s="40"/>
      <c r="AE107" s="40"/>
      <c r="AT107" s="19" t="s">
        <v>192</v>
      </c>
      <c r="AU107" s="19" t="s">
        <v>83</v>
      </c>
    </row>
    <row r="108" s="12" customFormat="1" ht="22.8" customHeight="1">
      <c r="A108" s="12"/>
      <c r="B108" s="190"/>
      <c r="C108" s="191"/>
      <c r="D108" s="192" t="s">
        <v>72</v>
      </c>
      <c r="E108" s="204" t="s">
        <v>1021</v>
      </c>
      <c r="F108" s="204" t="s">
        <v>1022</v>
      </c>
      <c r="G108" s="191"/>
      <c r="H108" s="191"/>
      <c r="I108" s="194"/>
      <c r="J108" s="205">
        <f>BK108</f>
        <v>0</v>
      </c>
      <c r="K108" s="191"/>
      <c r="L108" s="196"/>
      <c r="M108" s="197"/>
      <c r="N108" s="198"/>
      <c r="O108" s="198"/>
      <c r="P108" s="199">
        <f>SUM(P109:P118)</f>
        <v>0</v>
      </c>
      <c r="Q108" s="198"/>
      <c r="R108" s="199">
        <f>SUM(R109:R118)</f>
        <v>0</v>
      </c>
      <c r="S108" s="198"/>
      <c r="T108" s="200">
        <f>SUM(T109:T118)</f>
        <v>0</v>
      </c>
      <c r="U108" s="12"/>
      <c r="V108" s="12"/>
      <c r="W108" s="12"/>
      <c r="X108" s="12"/>
      <c r="Y108" s="12"/>
      <c r="Z108" s="12"/>
      <c r="AA108" s="12"/>
      <c r="AB108" s="12"/>
      <c r="AC108" s="12"/>
      <c r="AD108" s="12"/>
      <c r="AE108" s="12"/>
      <c r="AR108" s="201" t="s">
        <v>161</v>
      </c>
      <c r="AT108" s="202" t="s">
        <v>72</v>
      </c>
      <c r="AU108" s="202" t="s">
        <v>81</v>
      </c>
      <c r="AY108" s="201" t="s">
        <v>121</v>
      </c>
      <c r="BK108" s="203">
        <f>SUM(BK109:BK118)</f>
        <v>0</v>
      </c>
    </row>
    <row r="109" s="2" customFormat="1" ht="16.5" customHeight="1">
      <c r="A109" s="40"/>
      <c r="B109" s="41"/>
      <c r="C109" s="206" t="s">
        <v>173</v>
      </c>
      <c r="D109" s="206" t="s">
        <v>123</v>
      </c>
      <c r="E109" s="207" t="s">
        <v>1023</v>
      </c>
      <c r="F109" s="208" t="s">
        <v>1024</v>
      </c>
      <c r="G109" s="209" t="s">
        <v>995</v>
      </c>
      <c r="H109" s="210">
        <v>1</v>
      </c>
      <c r="I109" s="211"/>
      <c r="J109" s="212">
        <f>ROUND(I109*H109,2)</f>
        <v>0</v>
      </c>
      <c r="K109" s="208" t="s">
        <v>127</v>
      </c>
      <c r="L109" s="46"/>
      <c r="M109" s="213" t="s">
        <v>28</v>
      </c>
      <c r="N109" s="214" t="s">
        <v>44</v>
      </c>
      <c r="O109" s="86"/>
      <c r="P109" s="215">
        <f>O109*H109</f>
        <v>0</v>
      </c>
      <c r="Q109" s="215">
        <v>0</v>
      </c>
      <c r="R109" s="215">
        <f>Q109*H109</f>
        <v>0</v>
      </c>
      <c r="S109" s="215">
        <v>0</v>
      </c>
      <c r="T109" s="216">
        <f>S109*H109</f>
        <v>0</v>
      </c>
      <c r="U109" s="40"/>
      <c r="V109" s="40"/>
      <c r="W109" s="40"/>
      <c r="X109" s="40"/>
      <c r="Y109" s="40"/>
      <c r="Z109" s="40"/>
      <c r="AA109" s="40"/>
      <c r="AB109" s="40"/>
      <c r="AC109" s="40"/>
      <c r="AD109" s="40"/>
      <c r="AE109" s="40"/>
      <c r="AR109" s="217" t="s">
        <v>981</v>
      </c>
      <c r="AT109" s="217" t="s">
        <v>123</v>
      </c>
      <c r="AU109" s="217" t="s">
        <v>83</v>
      </c>
      <c r="AY109" s="19" t="s">
        <v>121</v>
      </c>
      <c r="BE109" s="218">
        <f>IF(N109="základní",J109,0)</f>
        <v>0</v>
      </c>
      <c r="BF109" s="218">
        <f>IF(N109="snížená",J109,0)</f>
        <v>0</v>
      </c>
      <c r="BG109" s="218">
        <f>IF(N109="zákl. přenesená",J109,0)</f>
        <v>0</v>
      </c>
      <c r="BH109" s="218">
        <f>IF(N109="sníž. přenesená",J109,0)</f>
        <v>0</v>
      </c>
      <c r="BI109" s="218">
        <f>IF(N109="nulová",J109,0)</f>
        <v>0</v>
      </c>
      <c r="BJ109" s="19" t="s">
        <v>81</v>
      </c>
      <c r="BK109" s="218">
        <f>ROUND(I109*H109,2)</f>
        <v>0</v>
      </c>
      <c r="BL109" s="19" t="s">
        <v>981</v>
      </c>
      <c r="BM109" s="217" t="s">
        <v>1025</v>
      </c>
    </row>
    <row r="110" s="2" customFormat="1">
      <c r="A110" s="40"/>
      <c r="B110" s="41"/>
      <c r="C110" s="42"/>
      <c r="D110" s="219" t="s">
        <v>130</v>
      </c>
      <c r="E110" s="42"/>
      <c r="F110" s="220" t="s">
        <v>1024</v>
      </c>
      <c r="G110" s="42"/>
      <c r="H110" s="42"/>
      <c r="I110" s="221"/>
      <c r="J110" s="42"/>
      <c r="K110" s="42"/>
      <c r="L110" s="46"/>
      <c r="M110" s="222"/>
      <c r="N110" s="223"/>
      <c r="O110" s="86"/>
      <c r="P110" s="86"/>
      <c r="Q110" s="86"/>
      <c r="R110" s="86"/>
      <c r="S110" s="86"/>
      <c r="T110" s="87"/>
      <c r="U110" s="40"/>
      <c r="V110" s="40"/>
      <c r="W110" s="40"/>
      <c r="X110" s="40"/>
      <c r="Y110" s="40"/>
      <c r="Z110" s="40"/>
      <c r="AA110" s="40"/>
      <c r="AB110" s="40"/>
      <c r="AC110" s="40"/>
      <c r="AD110" s="40"/>
      <c r="AE110" s="40"/>
      <c r="AT110" s="19" t="s">
        <v>130</v>
      </c>
      <c r="AU110" s="19" t="s">
        <v>83</v>
      </c>
    </row>
    <row r="111" s="2" customFormat="1">
      <c r="A111" s="40"/>
      <c r="B111" s="41"/>
      <c r="C111" s="42"/>
      <c r="D111" s="224" t="s">
        <v>132</v>
      </c>
      <c r="E111" s="42"/>
      <c r="F111" s="225" t="s">
        <v>1026</v>
      </c>
      <c r="G111" s="42"/>
      <c r="H111" s="42"/>
      <c r="I111" s="221"/>
      <c r="J111" s="42"/>
      <c r="K111" s="42"/>
      <c r="L111" s="46"/>
      <c r="M111" s="222"/>
      <c r="N111" s="223"/>
      <c r="O111" s="86"/>
      <c r="P111" s="86"/>
      <c r="Q111" s="86"/>
      <c r="R111" s="86"/>
      <c r="S111" s="86"/>
      <c r="T111" s="87"/>
      <c r="U111" s="40"/>
      <c r="V111" s="40"/>
      <c r="W111" s="40"/>
      <c r="X111" s="40"/>
      <c r="Y111" s="40"/>
      <c r="Z111" s="40"/>
      <c r="AA111" s="40"/>
      <c r="AB111" s="40"/>
      <c r="AC111" s="40"/>
      <c r="AD111" s="40"/>
      <c r="AE111" s="40"/>
      <c r="AT111" s="19" t="s">
        <v>132</v>
      </c>
      <c r="AU111" s="19" t="s">
        <v>83</v>
      </c>
    </row>
    <row r="112" s="2" customFormat="1">
      <c r="A112" s="40"/>
      <c r="B112" s="41"/>
      <c r="C112" s="42"/>
      <c r="D112" s="219" t="s">
        <v>192</v>
      </c>
      <c r="E112" s="42"/>
      <c r="F112" s="248" t="s">
        <v>1027</v>
      </c>
      <c r="G112" s="42"/>
      <c r="H112" s="42"/>
      <c r="I112" s="221"/>
      <c r="J112" s="42"/>
      <c r="K112" s="42"/>
      <c r="L112" s="46"/>
      <c r="M112" s="222"/>
      <c r="N112" s="223"/>
      <c r="O112" s="86"/>
      <c r="P112" s="86"/>
      <c r="Q112" s="86"/>
      <c r="R112" s="86"/>
      <c r="S112" s="86"/>
      <c r="T112" s="87"/>
      <c r="U112" s="40"/>
      <c r="V112" s="40"/>
      <c r="W112" s="40"/>
      <c r="X112" s="40"/>
      <c r="Y112" s="40"/>
      <c r="Z112" s="40"/>
      <c r="AA112" s="40"/>
      <c r="AB112" s="40"/>
      <c r="AC112" s="40"/>
      <c r="AD112" s="40"/>
      <c r="AE112" s="40"/>
      <c r="AT112" s="19" t="s">
        <v>192</v>
      </c>
      <c r="AU112" s="19" t="s">
        <v>83</v>
      </c>
    </row>
    <row r="113" s="2" customFormat="1" ht="16.5" customHeight="1">
      <c r="A113" s="40"/>
      <c r="B113" s="41"/>
      <c r="C113" s="206" t="s">
        <v>179</v>
      </c>
      <c r="D113" s="206" t="s">
        <v>123</v>
      </c>
      <c r="E113" s="207" t="s">
        <v>1028</v>
      </c>
      <c r="F113" s="208" t="s">
        <v>1029</v>
      </c>
      <c r="G113" s="209" t="s">
        <v>995</v>
      </c>
      <c r="H113" s="210">
        <v>1</v>
      </c>
      <c r="I113" s="211"/>
      <c r="J113" s="212">
        <f>ROUND(I113*H113,2)</f>
        <v>0</v>
      </c>
      <c r="K113" s="208" t="s">
        <v>127</v>
      </c>
      <c r="L113" s="46"/>
      <c r="M113" s="213" t="s">
        <v>28</v>
      </c>
      <c r="N113" s="214" t="s">
        <v>44</v>
      </c>
      <c r="O113" s="86"/>
      <c r="P113" s="215">
        <f>O113*H113</f>
        <v>0</v>
      </c>
      <c r="Q113" s="215">
        <v>0</v>
      </c>
      <c r="R113" s="215">
        <f>Q113*H113</f>
        <v>0</v>
      </c>
      <c r="S113" s="215">
        <v>0</v>
      </c>
      <c r="T113" s="216">
        <f>S113*H113</f>
        <v>0</v>
      </c>
      <c r="U113" s="40"/>
      <c r="V113" s="40"/>
      <c r="W113" s="40"/>
      <c r="X113" s="40"/>
      <c r="Y113" s="40"/>
      <c r="Z113" s="40"/>
      <c r="AA113" s="40"/>
      <c r="AB113" s="40"/>
      <c r="AC113" s="40"/>
      <c r="AD113" s="40"/>
      <c r="AE113" s="40"/>
      <c r="AR113" s="217" t="s">
        <v>981</v>
      </c>
      <c r="AT113" s="217" t="s">
        <v>123</v>
      </c>
      <c r="AU113" s="217" t="s">
        <v>83</v>
      </c>
      <c r="AY113" s="19" t="s">
        <v>121</v>
      </c>
      <c r="BE113" s="218">
        <f>IF(N113="základní",J113,0)</f>
        <v>0</v>
      </c>
      <c r="BF113" s="218">
        <f>IF(N113="snížená",J113,0)</f>
        <v>0</v>
      </c>
      <c r="BG113" s="218">
        <f>IF(N113="zákl. přenesená",J113,0)</f>
        <v>0</v>
      </c>
      <c r="BH113" s="218">
        <f>IF(N113="sníž. přenesená",J113,0)</f>
        <v>0</v>
      </c>
      <c r="BI113" s="218">
        <f>IF(N113="nulová",J113,0)</f>
        <v>0</v>
      </c>
      <c r="BJ113" s="19" t="s">
        <v>81</v>
      </c>
      <c r="BK113" s="218">
        <f>ROUND(I113*H113,2)</f>
        <v>0</v>
      </c>
      <c r="BL113" s="19" t="s">
        <v>981</v>
      </c>
      <c r="BM113" s="217" t="s">
        <v>1030</v>
      </c>
    </row>
    <row r="114" s="2" customFormat="1">
      <c r="A114" s="40"/>
      <c r="B114" s="41"/>
      <c r="C114" s="42"/>
      <c r="D114" s="219" t="s">
        <v>130</v>
      </c>
      <c r="E114" s="42"/>
      <c r="F114" s="220" t="s">
        <v>1029</v>
      </c>
      <c r="G114" s="42"/>
      <c r="H114" s="42"/>
      <c r="I114" s="221"/>
      <c r="J114" s="42"/>
      <c r="K114" s="42"/>
      <c r="L114" s="46"/>
      <c r="M114" s="222"/>
      <c r="N114" s="223"/>
      <c r="O114" s="86"/>
      <c r="P114" s="86"/>
      <c r="Q114" s="86"/>
      <c r="R114" s="86"/>
      <c r="S114" s="86"/>
      <c r="T114" s="87"/>
      <c r="U114" s="40"/>
      <c r="V114" s="40"/>
      <c r="W114" s="40"/>
      <c r="X114" s="40"/>
      <c r="Y114" s="40"/>
      <c r="Z114" s="40"/>
      <c r="AA114" s="40"/>
      <c r="AB114" s="40"/>
      <c r="AC114" s="40"/>
      <c r="AD114" s="40"/>
      <c r="AE114" s="40"/>
      <c r="AT114" s="19" t="s">
        <v>130</v>
      </c>
      <c r="AU114" s="19" t="s">
        <v>83</v>
      </c>
    </row>
    <row r="115" s="2" customFormat="1">
      <c r="A115" s="40"/>
      <c r="B115" s="41"/>
      <c r="C115" s="42"/>
      <c r="D115" s="224" t="s">
        <v>132</v>
      </c>
      <c r="E115" s="42"/>
      <c r="F115" s="225" t="s">
        <v>1031</v>
      </c>
      <c r="G115" s="42"/>
      <c r="H115" s="42"/>
      <c r="I115" s="221"/>
      <c r="J115" s="42"/>
      <c r="K115" s="42"/>
      <c r="L115" s="46"/>
      <c r="M115" s="222"/>
      <c r="N115" s="223"/>
      <c r="O115" s="86"/>
      <c r="P115" s="86"/>
      <c r="Q115" s="86"/>
      <c r="R115" s="86"/>
      <c r="S115" s="86"/>
      <c r="T115" s="87"/>
      <c r="U115" s="40"/>
      <c r="V115" s="40"/>
      <c r="W115" s="40"/>
      <c r="X115" s="40"/>
      <c r="Y115" s="40"/>
      <c r="Z115" s="40"/>
      <c r="AA115" s="40"/>
      <c r="AB115" s="40"/>
      <c r="AC115" s="40"/>
      <c r="AD115" s="40"/>
      <c r="AE115" s="40"/>
      <c r="AT115" s="19" t="s">
        <v>132</v>
      </c>
      <c r="AU115" s="19" t="s">
        <v>83</v>
      </c>
    </row>
    <row r="116" s="2" customFormat="1" ht="16.5" customHeight="1">
      <c r="A116" s="40"/>
      <c r="B116" s="41"/>
      <c r="C116" s="206" t="s">
        <v>186</v>
      </c>
      <c r="D116" s="206" t="s">
        <v>123</v>
      </c>
      <c r="E116" s="207" t="s">
        <v>1032</v>
      </c>
      <c r="F116" s="208" t="s">
        <v>1033</v>
      </c>
      <c r="G116" s="209" t="s">
        <v>995</v>
      </c>
      <c r="H116" s="210">
        <v>1</v>
      </c>
      <c r="I116" s="211"/>
      <c r="J116" s="212">
        <f>ROUND(I116*H116,2)</f>
        <v>0</v>
      </c>
      <c r="K116" s="208" t="s">
        <v>127</v>
      </c>
      <c r="L116" s="46"/>
      <c r="M116" s="213" t="s">
        <v>28</v>
      </c>
      <c r="N116" s="214" t="s">
        <v>44</v>
      </c>
      <c r="O116" s="86"/>
      <c r="P116" s="215">
        <f>O116*H116</f>
        <v>0</v>
      </c>
      <c r="Q116" s="215">
        <v>0</v>
      </c>
      <c r="R116" s="215">
        <f>Q116*H116</f>
        <v>0</v>
      </c>
      <c r="S116" s="215">
        <v>0</v>
      </c>
      <c r="T116" s="216">
        <f>S116*H116</f>
        <v>0</v>
      </c>
      <c r="U116" s="40"/>
      <c r="V116" s="40"/>
      <c r="W116" s="40"/>
      <c r="X116" s="40"/>
      <c r="Y116" s="40"/>
      <c r="Z116" s="40"/>
      <c r="AA116" s="40"/>
      <c r="AB116" s="40"/>
      <c r="AC116" s="40"/>
      <c r="AD116" s="40"/>
      <c r="AE116" s="40"/>
      <c r="AR116" s="217" t="s">
        <v>981</v>
      </c>
      <c r="AT116" s="217" t="s">
        <v>123</v>
      </c>
      <c r="AU116" s="217" t="s">
        <v>83</v>
      </c>
      <c r="AY116" s="19" t="s">
        <v>121</v>
      </c>
      <c r="BE116" s="218">
        <f>IF(N116="základní",J116,0)</f>
        <v>0</v>
      </c>
      <c r="BF116" s="218">
        <f>IF(N116="snížená",J116,0)</f>
        <v>0</v>
      </c>
      <c r="BG116" s="218">
        <f>IF(N116="zákl. přenesená",J116,0)</f>
        <v>0</v>
      </c>
      <c r="BH116" s="218">
        <f>IF(N116="sníž. přenesená",J116,0)</f>
        <v>0</v>
      </c>
      <c r="BI116" s="218">
        <f>IF(N116="nulová",J116,0)</f>
        <v>0</v>
      </c>
      <c r="BJ116" s="19" t="s">
        <v>81</v>
      </c>
      <c r="BK116" s="218">
        <f>ROUND(I116*H116,2)</f>
        <v>0</v>
      </c>
      <c r="BL116" s="19" t="s">
        <v>981</v>
      </c>
      <c r="BM116" s="217" t="s">
        <v>1034</v>
      </c>
    </row>
    <row r="117" s="2" customFormat="1">
      <c r="A117" s="40"/>
      <c r="B117" s="41"/>
      <c r="C117" s="42"/>
      <c r="D117" s="219" t="s">
        <v>130</v>
      </c>
      <c r="E117" s="42"/>
      <c r="F117" s="220" t="s">
        <v>1033</v>
      </c>
      <c r="G117" s="42"/>
      <c r="H117" s="42"/>
      <c r="I117" s="221"/>
      <c r="J117" s="42"/>
      <c r="K117" s="42"/>
      <c r="L117" s="46"/>
      <c r="M117" s="222"/>
      <c r="N117" s="223"/>
      <c r="O117" s="86"/>
      <c r="P117" s="86"/>
      <c r="Q117" s="86"/>
      <c r="R117" s="86"/>
      <c r="S117" s="86"/>
      <c r="T117" s="87"/>
      <c r="U117" s="40"/>
      <c r="V117" s="40"/>
      <c r="W117" s="40"/>
      <c r="X117" s="40"/>
      <c r="Y117" s="40"/>
      <c r="Z117" s="40"/>
      <c r="AA117" s="40"/>
      <c r="AB117" s="40"/>
      <c r="AC117" s="40"/>
      <c r="AD117" s="40"/>
      <c r="AE117" s="40"/>
      <c r="AT117" s="19" t="s">
        <v>130</v>
      </c>
      <c r="AU117" s="19" t="s">
        <v>83</v>
      </c>
    </row>
    <row r="118" s="2" customFormat="1">
      <c r="A118" s="40"/>
      <c r="B118" s="41"/>
      <c r="C118" s="42"/>
      <c r="D118" s="224" t="s">
        <v>132</v>
      </c>
      <c r="E118" s="42"/>
      <c r="F118" s="225" t="s">
        <v>1035</v>
      </c>
      <c r="G118" s="42"/>
      <c r="H118" s="42"/>
      <c r="I118" s="221"/>
      <c r="J118" s="42"/>
      <c r="K118" s="42"/>
      <c r="L118" s="46"/>
      <c r="M118" s="222"/>
      <c r="N118" s="223"/>
      <c r="O118" s="86"/>
      <c r="P118" s="86"/>
      <c r="Q118" s="86"/>
      <c r="R118" s="86"/>
      <c r="S118" s="86"/>
      <c r="T118" s="87"/>
      <c r="U118" s="40"/>
      <c r="V118" s="40"/>
      <c r="W118" s="40"/>
      <c r="X118" s="40"/>
      <c r="Y118" s="40"/>
      <c r="Z118" s="40"/>
      <c r="AA118" s="40"/>
      <c r="AB118" s="40"/>
      <c r="AC118" s="40"/>
      <c r="AD118" s="40"/>
      <c r="AE118" s="40"/>
      <c r="AT118" s="19" t="s">
        <v>132</v>
      </c>
      <c r="AU118" s="19" t="s">
        <v>83</v>
      </c>
    </row>
    <row r="119" s="12" customFormat="1" ht="22.8" customHeight="1">
      <c r="A119" s="12"/>
      <c r="B119" s="190"/>
      <c r="C119" s="191"/>
      <c r="D119" s="192" t="s">
        <v>72</v>
      </c>
      <c r="E119" s="204" t="s">
        <v>1036</v>
      </c>
      <c r="F119" s="204" t="s">
        <v>1037</v>
      </c>
      <c r="G119" s="191"/>
      <c r="H119" s="191"/>
      <c r="I119" s="194"/>
      <c r="J119" s="205">
        <f>BK119</f>
        <v>0</v>
      </c>
      <c r="K119" s="191"/>
      <c r="L119" s="196"/>
      <c r="M119" s="197"/>
      <c r="N119" s="198"/>
      <c r="O119" s="198"/>
      <c r="P119" s="199">
        <f>SUM(P120:P122)</f>
        <v>0</v>
      </c>
      <c r="Q119" s="198"/>
      <c r="R119" s="199">
        <f>SUM(R120:R122)</f>
        <v>0</v>
      </c>
      <c r="S119" s="198"/>
      <c r="T119" s="200">
        <f>SUM(T120:T122)</f>
        <v>0</v>
      </c>
      <c r="U119" s="12"/>
      <c r="V119" s="12"/>
      <c r="W119" s="12"/>
      <c r="X119" s="12"/>
      <c r="Y119" s="12"/>
      <c r="Z119" s="12"/>
      <c r="AA119" s="12"/>
      <c r="AB119" s="12"/>
      <c r="AC119" s="12"/>
      <c r="AD119" s="12"/>
      <c r="AE119" s="12"/>
      <c r="AR119" s="201" t="s">
        <v>161</v>
      </c>
      <c r="AT119" s="202" t="s">
        <v>72</v>
      </c>
      <c r="AU119" s="202" t="s">
        <v>81</v>
      </c>
      <c r="AY119" s="201" t="s">
        <v>121</v>
      </c>
      <c r="BK119" s="203">
        <f>SUM(BK120:BK122)</f>
        <v>0</v>
      </c>
    </row>
    <row r="120" s="2" customFormat="1" ht="21.75" customHeight="1">
      <c r="A120" s="40"/>
      <c r="B120" s="41"/>
      <c r="C120" s="206" t="s">
        <v>195</v>
      </c>
      <c r="D120" s="206" t="s">
        <v>123</v>
      </c>
      <c r="E120" s="207" t="s">
        <v>1038</v>
      </c>
      <c r="F120" s="208" t="s">
        <v>1039</v>
      </c>
      <c r="G120" s="209" t="s">
        <v>995</v>
      </c>
      <c r="H120" s="210">
        <v>1</v>
      </c>
      <c r="I120" s="211"/>
      <c r="J120" s="212">
        <f>ROUND(I120*H120,2)</f>
        <v>0</v>
      </c>
      <c r="K120" s="208" t="s">
        <v>127</v>
      </c>
      <c r="L120" s="46"/>
      <c r="M120" s="213" t="s">
        <v>28</v>
      </c>
      <c r="N120" s="214" t="s">
        <v>44</v>
      </c>
      <c r="O120" s="86"/>
      <c r="P120" s="215">
        <f>O120*H120</f>
        <v>0</v>
      </c>
      <c r="Q120" s="215">
        <v>0</v>
      </c>
      <c r="R120" s="215">
        <f>Q120*H120</f>
        <v>0</v>
      </c>
      <c r="S120" s="215">
        <v>0</v>
      </c>
      <c r="T120" s="216">
        <f>S120*H120</f>
        <v>0</v>
      </c>
      <c r="U120" s="40"/>
      <c r="V120" s="40"/>
      <c r="W120" s="40"/>
      <c r="X120" s="40"/>
      <c r="Y120" s="40"/>
      <c r="Z120" s="40"/>
      <c r="AA120" s="40"/>
      <c r="AB120" s="40"/>
      <c r="AC120" s="40"/>
      <c r="AD120" s="40"/>
      <c r="AE120" s="40"/>
      <c r="AR120" s="217" t="s">
        <v>981</v>
      </c>
      <c r="AT120" s="217" t="s">
        <v>123</v>
      </c>
      <c r="AU120" s="217" t="s">
        <v>83</v>
      </c>
      <c r="AY120" s="19" t="s">
        <v>121</v>
      </c>
      <c r="BE120" s="218">
        <f>IF(N120="základní",J120,0)</f>
        <v>0</v>
      </c>
      <c r="BF120" s="218">
        <f>IF(N120="snížená",J120,0)</f>
        <v>0</v>
      </c>
      <c r="BG120" s="218">
        <f>IF(N120="zákl. přenesená",J120,0)</f>
        <v>0</v>
      </c>
      <c r="BH120" s="218">
        <f>IF(N120="sníž. přenesená",J120,0)</f>
        <v>0</v>
      </c>
      <c r="BI120" s="218">
        <f>IF(N120="nulová",J120,0)</f>
        <v>0</v>
      </c>
      <c r="BJ120" s="19" t="s">
        <v>81</v>
      </c>
      <c r="BK120" s="218">
        <f>ROUND(I120*H120,2)</f>
        <v>0</v>
      </c>
      <c r="BL120" s="19" t="s">
        <v>981</v>
      </c>
      <c r="BM120" s="217" t="s">
        <v>1040</v>
      </c>
    </row>
    <row r="121" s="2" customFormat="1">
      <c r="A121" s="40"/>
      <c r="B121" s="41"/>
      <c r="C121" s="42"/>
      <c r="D121" s="219" t="s">
        <v>130</v>
      </c>
      <c r="E121" s="42"/>
      <c r="F121" s="220" t="s">
        <v>1039</v>
      </c>
      <c r="G121" s="42"/>
      <c r="H121" s="42"/>
      <c r="I121" s="221"/>
      <c r="J121" s="42"/>
      <c r="K121" s="42"/>
      <c r="L121" s="46"/>
      <c r="M121" s="222"/>
      <c r="N121" s="223"/>
      <c r="O121" s="86"/>
      <c r="P121" s="86"/>
      <c r="Q121" s="86"/>
      <c r="R121" s="86"/>
      <c r="S121" s="86"/>
      <c r="T121" s="87"/>
      <c r="U121" s="40"/>
      <c r="V121" s="40"/>
      <c r="W121" s="40"/>
      <c r="X121" s="40"/>
      <c r="Y121" s="40"/>
      <c r="Z121" s="40"/>
      <c r="AA121" s="40"/>
      <c r="AB121" s="40"/>
      <c r="AC121" s="40"/>
      <c r="AD121" s="40"/>
      <c r="AE121" s="40"/>
      <c r="AT121" s="19" t="s">
        <v>130</v>
      </c>
      <c r="AU121" s="19" t="s">
        <v>83</v>
      </c>
    </row>
    <row r="122" s="2" customFormat="1">
      <c r="A122" s="40"/>
      <c r="B122" s="41"/>
      <c r="C122" s="42"/>
      <c r="D122" s="224" t="s">
        <v>132</v>
      </c>
      <c r="E122" s="42"/>
      <c r="F122" s="225" t="s">
        <v>1041</v>
      </c>
      <c r="G122" s="42"/>
      <c r="H122" s="42"/>
      <c r="I122" s="221"/>
      <c r="J122" s="42"/>
      <c r="K122" s="42"/>
      <c r="L122" s="46"/>
      <c r="M122" s="269"/>
      <c r="N122" s="270"/>
      <c r="O122" s="271"/>
      <c r="P122" s="271"/>
      <c r="Q122" s="271"/>
      <c r="R122" s="271"/>
      <c r="S122" s="271"/>
      <c r="T122" s="272"/>
      <c r="U122" s="40"/>
      <c r="V122" s="40"/>
      <c r="W122" s="40"/>
      <c r="X122" s="40"/>
      <c r="Y122" s="40"/>
      <c r="Z122" s="40"/>
      <c r="AA122" s="40"/>
      <c r="AB122" s="40"/>
      <c r="AC122" s="40"/>
      <c r="AD122" s="40"/>
      <c r="AE122" s="40"/>
      <c r="AT122" s="19" t="s">
        <v>132</v>
      </c>
      <c r="AU122" s="19" t="s">
        <v>83</v>
      </c>
    </row>
    <row r="123" s="2" customFormat="1" ht="6.96" customHeight="1">
      <c r="A123" s="40"/>
      <c r="B123" s="61"/>
      <c r="C123" s="62"/>
      <c r="D123" s="62"/>
      <c r="E123" s="62"/>
      <c r="F123" s="62"/>
      <c r="G123" s="62"/>
      <c r="H123" s="62"/>
      <c r="I123" s="62"/>
      <c r="J123" s="62"/>
      <c r="K123" s="62"/>
      <c r="L123" s="46"/>
      <c r="M123" s="40"/>
      <c r="O123" s="40"/>
      <c r="P123" s="40"/>
      <c r="Q123" s="40"/>
      <c r="R123" s="40"/>
      <c r="S123" s="40"/>
      <c r="T123" s="40"/>
      <c r="U123" s="40"/>
      <c r="V123" s="40"/>
      <c r="W123" s="40"/>
      <c r="X123" s="40"/>
      <c r="Y123" s="40"/>
      <c r="Z123" s="40"/>
      <c r="AA123" s="40"/>
      <c r="AB123" s="40"/>
      <c r="AC123" s="40"/>
      <c r="AD123" s="40"/>
      <c r="AE123" s="40"/>
    </row>
  </sheetData>
  <sheetProtection sheet="1" autoFilter="0" formatColumns="0" formatRows="0" objects="1" scenarios="1" spinCount="100000" saltValue="hZo5dt7+YDZNFGQqrgzV6pyQZKhwiSbDg8SsX2QWwk1iBlBhDTd+ohEQXYDebvdY6anqz4JLEp6OrRRXtSsrpg==" hashValue="DLc0uFfKb2cn8WP7qAFG23wGNa6i90pkB/AtnRkrsuOtSiCQpEbbU4Rx7Dbon3rOGajQSV7A9+z3PutIc3efmQ==" algorithmName="SHA-512" password="CC35"/>
  <autoFilter ref="C83:K122"/>
  <mergeCells count="9">
    <mergeCell ref="E7:H7"/>
    <mergeCell ref="E9:H9"/>
    <mergeCell ref="E18:H18"/>
    <mergeCell ref="E27:H27"/>
    <mergeCell ref="E48:H48"/>
    <mergeCell ref="E50:H50"/>
    <mergeCell ref="E74:H74"/>
    <mergeCell ref="E76:H76"/>
    <mergeCell ref="L2:V2"/>
  </mergeCells>
  <hyperlinks>
    <hyperlink ref="F89" r:id="rId1" display="https://podminky.urs.cz/item/CS_URS_2025_01/012164000"/>
    <hyperlink ref="F92" r:id="rId2" display="https://podminky.urs.cz/item/CS_URS_2025_01/012203000"/>
    <hyperlink ref="F95" r:id="rId3" display="https://podminky.urs.cz/item/CS_URS_2025_01/012414000"/>
    <hyperlink ref="F98" r:id="rId4" display="https://podminky.urs.cz/item/CS_URS_2025_01/012444000"/>
    <hyperlink ref="F102" r:id="rId5" display="https://podminky.urs.cz/item/CS_URS_2025_01/030001000"/>
    <hyperlink ref="F106" r:id="rId6" display="https://podminky.urs.cz/item/CS_URS_2025_01/034303000"/>
    <hyperlink ref="F111" r:id="rId7" display="https://podminky.urs.cz/item/CS_URS_2025_01/043002000"/>
    <hyperlink ref="F115" r:id="rId8" display="https://podminky.urs.cz/item/CS_URS_2025_01/043154000"/>
    <hyperlink ref="F118" r:id="rId9" display="https://podminky.urs.cz/item/CS_URS_2025_01/044002000"/>
    <hyperlink ref="F122" r:id="rId10" display="https://podminky.urs.cz/item/CS_URS_2025_01/065002000"/>
  </hyperlinks>
  <pageMargins left="0.39375" right="0.39375" top="0.39375" bottom="0.39375" header="0" footer="0"/>
  <pageSetup paperSize="9" orientation="portrait" blackAndWhite="1" fitToHeight="100"/>
  <headerFooter>
    <oddFooter>&amp;CStrana &amp;P z &amp;N</oddFooter>
  </headerFooter>
  <drawing r:id="rId11"/>
</worksheet>
</file>

<file path=xl/worksheets/sheet5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showGridLines="0" zoomScale="110" zoomScaleNormal="110" zoomScaleSheetLayoutView="60" zoomScalePageLayoutView="100" workbookViewId="0" topLeftCell="A43"/>
  </sheetViews>
  <cols>
    <col min="1" max="1" width="8.332031" style="273" customWidth="1"/>
    <col min="2" max="2" width="1.667969" style="273" customWidth="1"/>
    <col min="3" max="4" width="5" style="273" customWidth="1"/>
    <col min="5" max="5" width="11.66016" style="273" customWidth="1"/>
    <col min="6" max="6" width="9.160156" style="273" customWidth="1"/>
    <col min="7" max="7" width="5" style="273" customWidth="1"/>
    <col min="8" max="8" width="77.83203" style="273" customWidth="1"/>
    <col min="9" max="10" width="20" style="273" customWidth="1"/>
    <col min="11" max="11" width="1.667969" style="273" customWidth="1"/>
  </cols>
  <sheetData>
    <row r="1" s="1" customFormat="1" ht="37.5" customHeight="1"/>
    <row r="2" s="1" customFormat="1" ht="7.5" customHeight="1">
      <c r="B2" s="274"/>
      <c r="C2" s="275"/>
      <c r="D2" s="275"/>
      <c r="E2" s="275"/>
      <c r="F2" s="275"/>
      <c r="G2" s="275"/>
      <c r="H2" s="275"/>
      <c r="I2" s="275"/>
      <c r="J2" s="275"/>
      <c r="K2" s="276"/>
    </row>
    <row r="3" s="16" customFormat="1" ht="45" customHeight="1">
      <c r="B3" s="277"/>
      <c r="C3" s="278" t="s">
        <v>1042</v>
      </c>
      <c r="D3" s="278"/>
      <c r="E3" s="278"/>
      <c r="F3" s="278"/>
      <c r="G3" s="278"/>
      <c r="H3" s="278"/>
      <c r="I3" s="278"/>
      <c r="J3" s="278"/>
      <c r="K3" s="279"/>
    </row>
    <row r="4" s="1" customFormat="1" ht="25.5" customHeight="1">
      <c r="B4" s="280"/>
      <c r="C4" s="281" t="s">
        <v>1043</v>
      </c>
      <c r="D4" s="281"/>
      <c r="E4" s="281"/>
      <c r="F4" s="281"/>
      <c r="G4" s="281"/>
      <c r="H4" s="281"/>
      <c r="I4" s="281"/>
      <c r="J4" s="281"/>
      <c r="K4" s="282"/>
    </row>
    <row r="5" s="1" customFormat="1" ht="5.25" customHeight="1">
      <c r="B5" s="280"/>
      <c r="C5" s="283"/>
      <c r="D5" s="283"/>
      <c r="E5" s="283"/>
      <c r="F5" s="283"/>
      <c r="G5" s="283"/>
      <c r="H5" s="283"/>
      <c r="I5" s="283"/>
      <c r="J5" s="283"/>
      <c r="K5" s="282"/>
    </row>
    <row r="6" s="1" customFormat="1" ht="15" customHeight="1">
      <c r="B6" s="280"/>
      <c r="C6" s="284" t="s">
        <v>1044</v>
      </c>
      <c r="D6" s="284"/>
      <c r="E6" s="284"/>
      <c r="F6" s="284"/>
      <c r="G6" s="284"/>
      <c r="H6" s="284"/>
      <c r="I6" s="284"/>
      <c r="J6" s="284"/>
      <c r="K6" s="282"/>
    </row>
    <row r="7" s="1" customFormat="1" ht="15" customHeight="1">
      <c r="B7" s="285"/>
      <c r="C7" s="284" t="s">
        <v>1045</v>
      </c>
      <c r="D7" s="284"/>
      <c r="E7" s="284"/>
      <c r="F7" s="284"/>
      <c r="G7" s="284"/>
      <c r="H7" s="284"/>
      <c r="I7" s="284"/>
      <c r="J7" s="284"/>
      <c r="K7" s="282"/>
    </row>
    <row r="8" s="1" customFormat="1" ht="12.75" customHeight="1">
      <c r="B8" s="285"/>
      <c r="C8" s="284"/>
      <c r="D8" s="284"/>
      <c r="E8" s="284"/>
      <c r="F8" s="284"/>
      <c r="G8" s="284"/>
      <c r="H8" s="284"/>
      <c r="I8" s="284"/>
      <c r="J8" s="284"/>
      <c r="K8" s="282"/>
    </row>
    <row r="9" s="1" customFormat="1" ht="15" customHeight="1">
      <c r="B9" s="285"/>
      <c r="C9" s="284" t="s">
        <v>1046</v>
      </c>
      <c r="D9" s="284"/>
      <c r="E9" s="284"/>
      <c r="F9" s="284"/>
      <c r="G9" s="284"/>
      <c r="H9" s="284"/>
      <c r="I9" s="284"/>
      <c r="J9" s="284"/>
      <c r="K9" s="282"/>
    </row>
    <row r="10" s="1" customFormat="1" ht="15" customHeight="1">
      <c r="B10" s="285"/>
      <c r="C10" s="284"/>
      <c r="D10" s="284" t="s">
        <v>1047</v>
      </c>
      <c r="E10" s="284"/>
      <c r="F10" s="284"/>
      <c r="G10" s="284"/>
      <c r="H10" s="284"/>
      <c r="I10" s="284"/>
      <c r="J10" s="284"/>
      <c r="K10" s="282"/>
    </row>
    <row r="11" s="1" customFormat="1" ht="15" customHeight="1">
      <c r="B11" s="285"/>
      <c r="C11" s="286"/>
      <c r="D11" s="284" t="s">
        <v>1048</v>
      </c>
      <c r="E11" s="284"/>
      <c r="F11" s="284"/>
      <c r="G11" s="284"/>
      <c r="H11" s="284"/>
      <c r="I11" s="284"/>
      <c r="J11" s="284"/>
      <c r="K11" s="282"/>
    </row>
    <row r="12" s="1" customFormat="1" ht="15" customHeight="1">
      <c r="B12" s="285"/>
      <c r="C12" s="286"/>
      <c r="D12" s="284"/>
      <c r="E12" s="284"/>
      <c r="F12" s="284"/>
      <c r="G12" s="284"/>
      <c r="H12" s="284"/>
      <c r="I12" s="284"/>
      <c r="J12" s="284"/>
      <c r="K12" s="282"/>
    </row>
    <row r="13" s="1" customFormat="1" ht="15" customHeight="1">
      <c r="B13" s="285"/>
      <c r="C13" s="286"/>
      <c r="D13" s="287" t="s">
        <v>1049</v>
      </c>
      <c r="E13" s="284"/>
      <c r="F13" s="284"/>
      <c r="G13" s="284"/>
      <c r="H13" s="284"/>
      <c r="I13" s="284"/>
      <c r="J13" s="284"/>
      <c r="K13" s="282"/>
    </row>
    <row r="14" s="1" customFormat="1" ht="12.75" customHeight="1">
      <c r="B14" s="285"/>
      <c r="C14" s="286"/>
      <c r="D14" s="286"/>
      <c r="E14" s="286"/>
      <c r="F14" s="286"/>
      <c r="G14" s="286"/>
      <c r="H14" s="286"/>
      <c r="I14" s="286"/>
      <c r="J14" s="286"/>
      <c r="K14" s="282"/>
    </row>
    <row r="15" s="1" customFormat="1" ht="15" customHeight="1">
      <c r="B15" s="285"/>
      <c r="C15" s="286"/>
      <c r="D15" s="284" t="s">
        <v>1050</v>
      </c>
      <c r="E15" s="284"/>
      <c r="F15" s="284"/>
      <c r="G15" s="284"/>
      <c r="H15" s="284"/>
      <c r="I15" s="284"/>
      <c r="J15" s="284"/>
      <c r="K15" s="282"/>
    </row>
    <row r="16" s="1" customFormat="1" ht="15" customHeight="1">
      <c r="B16" s="285"/>
      <c r="C16" s="286"/>
      <c r="D16" s="284" t="s">
        <v>1051</v>
      </c>
      <c r="E16" s="284"/>
      <c r="F16" s="284"/>
      <c r="G16" s="284"/>
      <c r="H16" s="284"/>
      <c r="I16" s="284"/>
      <c r="J16" s="284"/>
      <c r="K16" s="282"/>
    </row>
    <row r="17" s="1" customFormat="1" ht="15" customHeight="1">
      <c r="B17" s="285"/>
      <c r="C17" s="286"/>
      <c r="D17" s="284" t="s">
        <v>1052</v>
      </c>
      <c r="E17" s="284"/>
      <c r="F17" s="284"/>
      <c r="G17" s="284"/>
      <c r="H17" s="284"/>
      <c r="I17" s="284"/>
      <c r="J17" s="284"/>
      <c r="K17" s="282"/>
    </row>
    <row r="18" s="1" customFormat="1" ht="15" customHeight="1">
      <c r="B18" s="285"/>
      <c r="C18" s="286"/>
      <c r="D18" s="286"/>
      <c r="E18" s="288" t="s">
        <v>1053</v>
      </c>
      <c r="F18" s="284" t="s">
        <v>1054</v>
      </c>
      <c r="G18" s="284"/>
      <c r="H18" s="284"/>
      <c r="I18" s="284"/>
      <c r="J18" s="284"/>
      <c r="K18" s="282"/>
    </row>
    <row r="19" s="1" customFormat="1" ht="15" customHeight="1">
      <c r="B19" s="285"/>
      <c r="C19" s="286"/>
      <c r="D19" s="286"/>
      <c r="E19" s="288" t="s">
        <v>80</v>
      </c>
      <c r="F19" s="284" t="s">
        <v>1055</v>
      </c>
      <c r="G19" s="284"/>
      <c r="H19" s="284"/>
      <c r="I19" s="284"/>
      <c r="J19" s="284"/>
      <c r="K19" s="282"/>
    </row>
    <row r="20" s="1" customFormat="1" ht="15" customHeight="1">
      <c r="B20" s="285"/>
      <c r="C20" s="286"/>
      <c r="D20" s="286"/>
      <c r="E20" s="288" t="s">
        <v>1056</v>
      </c>
      <c r="F20" s="284" t="s">
        <v>1057</v>
      </c>
      <c r="G20" s="284"/>
      <c r="H20" s="284"/>
      <c r="I20" s="284"/>
      <c r="J20" s="284"/>
      <c r="K20" s="282"/>
    </row>
    <row r="21" s="1" customFormat="1" ht="15" customHeight="1">
      <c r="B21" s="285"/>
      <c r="C21" s="286"/>
      <c r="D21" s="286"/>
      <c r="E21" s="288" t="s">
        <v>89</v>
      </c>
      <c r="F21" s="284" t="s">
        <v>1058</v>
      </c>
      <c r="G21" s="284"/>
      <c r="H21" s="284"/>
      <c r="I21" s="284"/>
      <c r="J21" s="284"/>
      <c r="K21" s="282"/>
    </row>
    <row r="22" s="1" customFormat="1" ht="15" customHeight="1">
      <c r="B22" s="285"/>
      <c r="C22" s="286"/>
      <c r="D22" s="286"/>
      <c r="E22" s="288" t="s">
        <v>977</v>
      </c>
      <c r="F22" s="284" t="s">
        <v>978</v>
      </c>
      <c r="G22" s="284"/>
      <c r="H22" s="284"/>
      <c r="I22" s="284"/>
      <c r="J22" s="284"/>
      <c r="K22" s="282"/>
    </row>
    <row r="23" s="1" customFormat="1" ht="15" customHeight="1">
      <c r="B23" s="285"/>
      <c r="C23" s="286"/>
      <c r="D23" s="286"/>
      <c r="E23" s="288" t="s">
        <v>1059</v>
      </c>
      <c r="F23" s="284" t="s">
        <v>1060</v>
      </c>
      <c r="G23" s="284"/>
      <c r="H23" s="284"/>
      <c r="I23" s="284"/>
      <c r="J23" s="284"/>
      <c r="K23" s="282"/>
    </row>
    <row r="24" s="1" customFormat="1" ht="12.75" customHeight="1">
      <c r="B24" s="285"/>
      <c r="C24" s="286"/>
      <c r="D24" s="286"/>
      <c r="E24" s="286"/>
      <c r="F24" s="286"/>
      <c r="G24" s="286"/>
      <c r="H24" s="286"/>
      <c r="I24" s="286"/>
      <c r="J24" s="286"/>
      <c r="K24" s="282"/>
    </row>
    <row r="25" s="1" customFormat="1" ht="15" customHeight="1">
      <c r="B25" s="285"/>
      <c r="C25" s="284" t="s">
        <v>1061</v>
      </c>
      <c r="D25" s="284"/>
      <c r="E25" s="284"/>
      <c r="F25" s="284"/>
      <c r="G25" s="284"/>
      <c r="H25" s="284"/>
      <c r="I25" s="284"/>
      <c r="J25" s="284"/>
      <c r="K25" s="282"/>
    </row>
    <row r="26" s="1" customFormat="1" ht="15" customHeight="1">
      <c r="B26" s="285"/>
      <c r="C26" s="284" t="s">
        <v>1062</v>
      </c>
      <c r="D26" s="284"/>
      <c r="E26" s="284"/>
      <c r="F26" s="284"/>
      <c r="G26" s="284"/>
      <c r="H26" s="284"/>
      <c r="I26" s="284"/>
      <c r="J26" s="284"/>
      <c r="K26" s="282"/>
    </row>
    <row r="27" s="1" customFormat="1" ht="15" customHeight="1">
      <c r="B27" s="285"/>
      <c r="C27" s="284"/>
      <c r="D27" s="284" t="s">
        <v>1063</v>
      </c>
      <c r="E27" s="284"/>
      <c r="F27" s="284"/>
      <c r="G27" s="284"/>
      <c r="H27" s="284"/>
      <c r="I27" s="284"/>
      <c r="J27" s="284"/>
      <c r="K27" s="282"/>
    </row>
    <row r="28" s="1" customFormat="1" ht="15" customHeight="1">
      <c r="B28" s="285"/>
      <c r="C28" s="286"/>
      <c r="D28" s="284" t="s">
        <v>1064</v>
      </c>
      <c r="E28" s="284"/>
      <c r="F28" s="284"/>
      <c r="G28" s="284"/>
      <c r="H28" s="284"/>
      <c r="I28" s="284"/>
      <c r="J28" s="284"/>
      <c r="K28" s="282"/>
    </row>
    <row r="29" s="1" customFormat="1" ht="12.75" customHeight="1">
      <c r="B29" s="285"/>
      <c r="C29" s="286"/>
      <c r="D29" s="286"/>
      <c r="E29" s="286"/>
      <c r="F29" s="286"/>
      <c r="G29" s="286"/>
      <c r="H29" s="286"/>
      <c r="I29" s="286"/>
      <c r="J29" s="286"/>
      <c r="K29" s="282"/>
    </row>
    <row r="30" s="1" customFormat="1" ht="15" customHeight="1">
      <c r="B30" s="285"/>
      <c r="C30" s="286"/>
      <c r="D30" s="284" t="s">
        <v>1065</v>
      </c>
      <c r="E30" s="284"/>
      <c r="F30" s="284"/>
      <c r="G30" s="284"/>
      <c r="H30" s="284"/>
      <c r="I30" s="284"/>
      <c r="J30" s="284"/>
      <c r="K30" s="282"/>
    </row>
    <row r="31" s="1" customFormat="1" ht="15" customHeight="1">
      <c r="B31" s="285"/>
      <c r="C31" s="286"/>
      <c r="D31" s="284" t="s">
        <v>1066</v>
      </c>
      <c r="E31" s="284"/>
      <c r="F31" s="284"/>
      <c r="G31" s="284"/>
      <c r="H31" s="284"/>
      <c r="I31" s="284"/>
      <c r="J31" s="284"/>
      <c r="K31" s="282"/>
    </row>
    <row r="32" s="1" customFormat="1" ht="12.75" customHeight="1">
      <c r="B32" s="285"/>
      <c r="C32" s="286"/>
      <c r="D32" s="286"/>
      <c r="E32" s="286"/>
      <c r="F32" s="286"/>
      <c r="G32" s="286"/>
      <c r="H32" s="286"/>
      <c r="I32" s="286"/>
      <c r="J32" s="286"/>
      <c r="K32" s="282"/>
    </row>
    <row r="33" s="1" customFormat="1" ht="15" customHeight="1">
      <c r="B33" s="285"/>
      <c r="C33" s="286"/>
      <c r="D33" s="284" t="s">
        <v>1067</v>
      </c>
      <c r="E33" s="284"/>
      <c r="F33" s="284"/>
      <c r="G33" s="284"/>
      <c r="H33" s="284"/>
      <c r="I33" s="284"/>
      <c r="J33" s="284"/>
      <c r="K33" s="282"/>
    </row>
    <row r="34" s="1" customFormat="1" ht="15" customHeight="1">
      <c r="B34" s="285"/>
      <c r="C34" s="286"/>
      <c r="D34" s="284" t="s">
        <v>1068</v>
      </c>
      <c r="E34" s="284"/>
      <c r="F34" s="284"/>
      <c r="G34" s="284"/>
      <c r="H34" s="284"/>
      <c r="I34" s="284"/>
      <c r="J34" s="284"/>
      <c r="K34" s="282"/>
    </row>
    <row r="35" s="1" customFormat="1" ht="15" customHeight="1">
      <c r="B35" s="285"/>
      <c r="C35" s="286"/>
      <c r="D35" s="284" t="s">
        <v>1069</v>
      </c>
      <c r="E35" s="284"/>
      <c r="F35" s="284"/>
      <c r="G35" s="284"/>
      <c r="H35" s="284"/>
      <c r="I35" s="284"/>
      <c r="J35" s="284"/>
      <c r="K35" s="282"/>
    </row>
    <row r="36" s="1" customFormat="1" ht="15" customHeight="1">
      <c r="B36" s="285"/>
      <c r="C36" s="286"/>
      <c r="D36" s="284"/>
      <c r="E36" s="287" t="s">
        <v>107</v>
      </c>
      <c r="F36" s="284"/>
      <c r="G36" s="284" t="s">
        <v>1070</v>
      </c>
      <c r="H36" s="284"/>
      <c r="I36" s="284"/>
      <c r="J36" s="284"/>
      <c r="K36" s="282"/>
    </row>
    <row r="37" s="1" customFormat="1" ht="30.75" customHeight="1">
      <c r="B37" s="285"/>
      <c r="C37" s="286"/>
      <c r="D37" s="284"/>
      <c r="E37" s="287" t="s">
        <v>1071</v>
      </c>
      <c r="F37" s="284"/>
      <c r="G37" s="284" t="s">
        <v>1072</v>
      </c>
      <c r="H37" s="284"/>
      <c r="I37" s="284"/>
      <c r="J37" s="284"/>
      <c r="K37" s="282"/>
    </row>
    <row r="38" s="1" customFormat="1" ht="15" customHeight="1">
      <c r="B38" s="285"/>
      <c r="C38" s="286"/>
      <c r="D38" s="284"/>
      <c r="E38" s="287" t="s">
        <v>54</v>
      </c>
      <c r="F38" s="284"/>
      <c r="G38" s="284" t="s">
        <v>1073</v>
      </c>
      <c r="H38" s="284"/>
      <c r="I38" s="284"/>
      <c r="J38" s="284"/>
      <c r="K38" s="282"/>
    </row>
    <row r="39" s="1" customFormat="1" ht="15" customHeight="1">
      <c r="B39" s="285"/>
      <c r="C39" s="286"/>
      <c r="D39" s="284"/>
      <c r="E39" s="287" t="s">
        <v>55</v>
      </c>
      <c r="F39" s="284"/>
      <c r="G39" s="284" t="s">
        <v>1074</v>
      </c>
      <c r="H39" s="284"/>
      <c r="I39" s="284"/>
      <c r="J39" s="284"/>
      <c r="K39" s="282"/>
    </row>
    <row r="40" s="1" customFormat="1" ht="15" customHeight="1">
      <c r="B40" s="285"/>
      <c r="C40" s="286"/>
      <c r="D40" s="284"/>
      <c r="E40" s="287" t="s">
        <v>108</v>
      </c>
      <c r="F40" s="284"/>
      <c r="G40" s="284" t="s">
        <v>1075</v>
      </c>
      <c r="H40" s="284"/>
      <c r="I40" s="284"/>
      <c r="J40" s="284"/>
      <c r="K40" s="282"/>
    </row>
    <row r="41" s="1" customFormat="1" ht="15" customHeight="1">
      <c r="B41" s="285"/>
      <c r="C41" s="286"/>
      <c r="D41" s="284"/>
      <c r="E41" s="287" t="s">
        <v>109</v>
      </c>
      <c r="F41" s="284"/>
      <c r="G41" s="284" t="s">
        <v>1076</v>
      </c>
      <c r="H41" s="284"/>
      <c r="I41" s="284"/>
      <c r="J41" s="284"/>
      <c r="K41" s="282"/>
    </row>
    <row r="42" s="1" customFormat="1" ht="15" customHeight="1">
      <c r="B42" s="285"/>
      <c r="C42" s="286"/>
      <c r="D42" s="284"/>
      <c r="E42" s="287" t="s">
        <v>1077</v>
      </c>
      <c r="F42" s="284"/>
      <c r="G42" s="284" t="s">
        <v>1078</v>
      </c>
      <c r="H42" s="284"/>
      <c r="I42" s="284"/>
      <c r="J42" s="284"/>
      <c r="K42" s="282"/>
    </row>
    <row r="43" s="1" customFormat="1" ht="15" customHeight="1">
      <c r="B43" s="285"/>
      <c r="C43" s="286"/>
      <c r="D43" s="284"/>
      <c r="E43" s="287"/>
      <c r="F43" s="284"/>
      <c r="G43" s="284" t="s">
        <v>1079</v>
      </c>
      <c r="H43" s="284"/>
      <c r="I43" s="284"/>
      <c r="J43" s="284"/>
      <c r="K43" s="282"/>
    </row>
    <row r="44" s="1" customFormat="1" ht="15" customHeight="1">
      <c r="B44" s="285"/>
      <c r="C44" s="286"/>
      <c r="D44" s="284"/>
      <c r="E44" s="287" t="s">
        <v>1080</v>
      </c>
      <c r="F44" s="284"/>
      <c r="G44" s="284" t="s">
        <v>1081</v>
      </c>
      <c r="H44" s="284"/>
      <c r="I44" s="284"/>
      <c r="J44" s="284"/>
      <c r="K44" s="282"/>
    </row>
    <row r="45" s="1" customFormat="1" ht="15" customHeight="1">
      <c r="B45" s="285"/>
      <c r="C45" s="286"/>
      <c r="D45" s="284"/>
      <c r="E45" s="287" t="s">
        <v>111</v>
      </c>
      <c r="F45" s="284"/>
      <c r="G45" s="284" t="s">
        <v>1082</v>
      </c>
      <c r="H45" s="284"/>
      <c r="I45" s="284"/>
      <c r="J45" s="284"/>
      <c r="K45" s="282"/>
    </row>
    <row r="46" s="1" customFormat="1" ht="12.75" customHeight="1">
      <c r="B46" s="285"/>
      <c r="C46" s="286"/>
      <c r="D46" s="284"/>
      <c r="E46" s="284"/>
      <c r="F46" s="284"/>
      <c r="G46" s="284"/>
      <c r="H46" s="284"/>
      <c r="I46" s="284"/>
      <c r="J46" s="284"/>
      <c r="K46" s="282"/>
    </row>
    <row r="47" s="1" customFormat="1" ht="15" customHeight="1">
      <c r="B47" s="285"/>
      <c r="C47" s="286"/>
      <c r="D47" s="284" t="s">
        <v>1083</v>
      </c>
      <c r="E47" s="284"/>
      <c r="F47" s="284"/>
      <c r="G47" s="284"/>
      <c r="H47" s="284"/>
      <c r="I47" s="284"/>
      <c r="J47" s="284"/>
      <c r="K47" s="282"/>
    </row>
    <row r="48" s="1" customFormat="1" ht="15" customHeight="1">
      <c r="B48" s="285"/>
      <c r="C48" s="286"/>
      <c r="D48" s="286"/>
      <c r="E48" s="284" t="s">
        <v>1084</v>
      </c>
      <c r="F48" s="284"/>
      <c r="G48" s="284"/>
      <c r="H48" s="284"/>
      <c r="I48" s="284"/>
      <c r="J48" s="284"/>
      <c r="K48" s="282"/>
    </row>
    <row r="49" s="1" customFormat="1" ht="15" customHeight="1">
      <c r="B49" s="285"/>
      <c r="C49" s="286"/>
      <c r="D49" s="286"/>
      <c r="E49" s="284" t="s">
        <v>1085</v>
      </c>
      <c r="F49" s="284"/>
      <c r="G49" s="284"/>
      <c r="H49" s="284"/>
      <c r="I49" s="284"/>
      <c r="J49" s="284"/>
      <c r="K49" s="282"/>
    </row>
    <row r="50" s="1" customFormat="1" ht="15" customHeight="1">
      <c r="B50" s="285"/>
      <c r="C50" s="286"/>
      <c r="D50" s="286"/>
      <c r="E50" s="284" t="s">
        <v>1086</v>
      </c>
      <c r="F50" s="284"/>
      <c r="G50" s="284"/>
      <c r="H50" s="284"/>
      <c r="I50" s="284"/>
      <c r="J50" s="284"/>
      <c r="K50" s="282"/>
    </row>
    <row r="51" s="1" customFormat="1" ht="15" customHeight="1">
      <c r="B51" s="285"/>
      <c r="C51" s="286"/>
      <c r="D51" s="284" t="s">
        <v>1087</v>
      </c>
      <c r="E51" s="284"/>
      <c r="F51" s="284"/>
      <c r="G51" s="284"/>
      <c r="H51" s="284"/>
      <c r="I51" s="284"/>
      <c r="J51" s="284"/>
      <c r="K51" s="282"/>
    </row>
    <row r="52" s="1" customFormat="1" ht="25.5" customHeight="1">
      <c r="B52" s="280"/>
      <c r="C52" s="281" t="s">
        <v>1088</v>
      </c>
      <c r="D52" s="281"/>
      <c r="E52" s="281"/>
      <c r="F52" s="281"/>
      <c r="G52" s="281"/>
      <c r="H52" s="281"/>
      <c r="I52" s="281"/>
      <c r="J52" s="281"/>
      <c r="K52" s="282"/>
    </row>
    <row r="53" s="1" customFormat="1" ht="5.25" customHeight="1">
      <c r="B53" s="280"/>
      <c r="C53" s="283"/>
      <c r="D53" s="283"/>
      <c r="E53" s="283"/>
      <c r="F53" s="283"/>
      <c r="G53" s="283"/>
      <c r="H53" s="283"/>
      <c r="I53" s="283"/>
      <c r="J53" s="283"/>
      <c r="K53" s="282"/>
    </row>
    <row r="54" s="1" customFormat="1" ht="15" customHeight="1">
      <c r="B54" s="280"/>
      <c r="C54" s="284" t="s">
        <v>1089</v>
      </c>
      <c r="D54" s="284"/>
      <c r="E54" s="284"/>
      <c r="F54" s="284"/>
      <c r="G54" s="284"/>
      <c r="H54" s="284"/>
      <c r="I54" s="284"/>
      <c r="J54" s="284"/>
      <c r="K54" s="282"/>
    </row>
    <row r="55" s="1" customFormat="1" ht="15" customHeight="1">
      <c r="B55" s="280"/>
      <c r="C55" s="284" t="s">
        <v>1090</v>
      </c>
      <c r="D55" s="284"/>
      <c r="E55" s="284"/>
      <c r="F55" s="284"/>
      <c r="G55" s="284"/>
      <c r="H55" s="284"/>
      <c r="I55" s="284"/>
      <c r="J55" s="284"/>
      <c r="K55" s="282"/>
    </row>
    <row r="56" s="1" customFormat="1" ht="12.75" customHeight="1">
      <c r="B56" s="280"/>
      <c r="C56" s="284"/>
      <c r="D56" s="284"/>
      <c r="E56" s="284"/>
      <c r="F56" s="284"/>
      <c r="G56" s="284"/>
      <c r="H56" s="284"/>
      <c r="I56" s="284"/>
      <c r="J56" s="284"/>
      <c r="K56" s="282"/>
    </row>
    <row r="57" s="1" customFormat="1" ht="15" customHeight="1">
      <c r="B57" s="280"/>
      <c r="C57" s="284" t="s">
        <v>1091</v>
      </c>
      <c r="D57" s="284"/>
      <c r="E57" s="284"/>
      <c r="F57" s="284"/>
      <c r="G57" s="284"/>
      <c r="H57" s="284"/>
      <c r="I57" s="284"/>
      <c r="J57" s="284"/>
      <c r="K57" s="282"/>
    </row>
    <row r="58" s="1" customFormat="1" ht="15" customHeight="1">
      <c r="B58" s="280"/>
      <c r="C58" s="286"/>
      <c r="D58" s="284" t="s">
        <v>1092</v>
      </c>
      <c r="E58" s="284"/>
      <c r="F58" s="284"/>
      <c r="G58" s="284"/>
      <c r="H58" s="284"/>
      <c r="I58" s="284"/>
      <c r="J58" s="284"/>
      <c r="K58" s="282"/>
    </row>
    <row r="59" s="1" customFormat="1" ht="15" customHeight="1">
      <c r="B59" s="280"/>
      <c r="C59" s="286"/>
      <c r="D59" s="284" t="s">
        <v>1093</v>
      </c>
      <c r="E59" s="284"/>
      <c r="F59" s="284"/>
      <c r="G59" s="284"/>
      <c r="H59" s="284"/>
      <c r="I59" s="284"/>
      <c r="J59" s="284"/>
      <c r="K59" s="282"/>
    </row>
    <row r="60" s="1" customFormat="1" ht="15" customHeight="1">
      <c r="B60" s="280"/>
      <c r="C60" s="286"/>
      <c r="D60" s="284" t="s">
        <v>1094</v>
      </c>
      <c r="E60" s="284"/>
      <c r="F60" s="284"/>
      <c r="G60" s="284"/>
      <c r="H60" s="284"/>
      <c r="I60" s="284"/>
      <c r="J60" s="284"/>
      <c r="K60" s="282"/>
    </row>
    <row r="61" s="1" customFormat="1" ht="15" customHeight="1">
      <c r="B61" s="280"/>
      <c r="C61" s="286"/>
      <c r="D61" s="284" t="s">
        <v>1095</v>
      </c>
      <c r="E61" s="284"/>
      <c r="F61" s="284"/>
      <c r="G61" s="284"/>
      <c r="H61" s="284"/>
      <c r="I61" s="284"/>
      <c r="J61" s="284"/>
      <c r="K61" s="282"/>
    </row>
    <row r="62" s="1" customFormat="1" ht="15" customHeight="1">
      <c r="B62" s="280"/>
      <c r="C62" s="286"/>
      <c r="D62" s="289" t="s">
        <v>1096</v>
      </c>
      <c r="E62" s="289"/>
      <c r="F62" s="289"/>
      <c r="G62" s="289"/>
      <c r="H62" s="289"/>
      <c r="I62" s="289"/>
      <c r="J62" s="289"/>
      <c r="K62" s="282"/>
    </row>
    <row r="63" s="1" customFormat="1" ht="15" customHeight="1">
      <c r="B63" s="280"/>
      <c r="C63" s="286"/>
      <c r="D63" s="284" t="s">
        <v>1097</v>
      </c>
      <c r="E63" s="284"/>
      <c r="F63" s="284"/>
      <c r="G63" s="284"/>
      <c r="H63" s="284"/>
      <c r="I63" s="284"/>
      <c r="J63" s="284"/>
      <c r="K63" s="282"/>
    </row>
    <row r="64" s="1" customFormat="1" ht="12.75" customHeight="1">
      <c r="B64" s="280"/>
      <c r="C64" s="286"/>
      <c r="D64" s="286"/>
      <c r="E64" s="290"/>
      <c r="F64" s="286"/>
      <c r="G64" s="286"/>
      <c r="H64" s="286"/>
      <c r="I64" s="286"/>
      <c r="J64" s="286"/>
      <c r="K64" s="282"/>
    </row>
    <row r="65" s="1" customFormat="1" ht="15" customHeight="1">
      <c r="B65" s="280"/>
      <c r="C65" s="286"/>
      <c r="D65" s="284" t="s">
        <v>1098</v>
      </c>
      <c r="E65" s="284"/>
      <c r="F65" s="284"/>
      <c r="G65" s="284"/>
      <c r="H65" s="284"/>
      <c r="I65" s="284"/>
      <c r="J65" s="284"/>
      <c r="K65" s="282"/>
    </row>
    <row r="66" s="1" customFormat="1" ht="15" customHeight="1">
      <c r="B66" s="280"/>
      <c r="C66" s="286"/>
      <c r="D66" s="289" t="s">
        <v>1099</v>
      </c>
      <c r="E66" s="289"/>
      <c r="F66" s="289"/>
      <c r="G66" s="289"/>
      <c r="H66" s="289"/>
      <c r="I66" s="289"/>
      <c r="J66" s="289"/>
      <c r="K66" s="282"/>
    </row>
    <row r="67" s="1" customFormat="1" ht="15" customHeight="1">
      <c r="B67" s="280"/>
      <c r="C67" s="286"/>
      <c r="D67" s="284" t="s">
        <v>1100</v>
      </c>
      <c r="E67" s="284"/>
      <c r="F67" s="284"/>
      <c r="G67" s="284"/>
      <c r="H67" s="284"/>
      <c r="I67" s="284"/>
      <c r="J67" s="284"/>
      <c r="K67" s="282"/>
    </row>
    <row r="68" s="1" customFormat="1" ht="15" customHeight="1">
      <c r="B68" s="280"/>
      <c r="C68" s="286"/>
      <c r="D68" s="284" t="s">
        <v>1101</v>
      </c>
      <c r="E68" s="284"/>
      <c r="F68" s="284"/>
      <c r="G68" s="284"/>
      <c r="H68" s="284"/>
      <c r="I68" s="284"/>
      <c r="J68" s="284"/>
      <c r="K68" s="282"/>
    </row>
    <row r="69" s="1" customFormat="1" ht="15" customHeight="1">
      <c r="B69" s="280"/>
      <c r="C69" s="286"/>
      <c r="D69" s="284" t="s">
        <v>1102</v>
      </c>
      <c r="E69" s="284"/>
      <c r="F69" s="284"/>
      <c r="G69" s="284"/>
      <c r="H69" s="284"/>
      <c r="I69" s="284"/>
      <c r="J69" s="284"/>
      <c r="K69" s="282"/>
    </row>
    <row r="70" s="1" customFormat="1" ht="15" customHeight="1">
      <c r="B70" s="280"/>
      <c r="C70" s="286"/>
      <c r="D70" s="284" t="s">
        <v>1103</v>
      </c>
      <c r="E70" s="284"/>
      <c r="F70" s="284"/>
      <c r="G70" s="284"/>
      <c r="H70" s="284"/>
      <c r="I70" s="284"/>
      <c r="J70" s="284"/>
      <c r="K70" s="282"/>
    </row>
    <row r="71" s="1" customFormat="1" ht="12.75" customHeight="1">
      <c r="B71" s="291"/>
      <c r="C71" s="292"/>
      <c r="D71" s="292"/>
      <c r="E71" s="292"/>
      <c r="F71" s="292"/>
      <c r="G71" s="292"/>
      <c r="H71" s="292"/>
      <c r="I71" s="292"/>
      <c r="J71" s="292"/>
      <c r="K71" s="293"/>
    </row>
    <row r="72" s="1" customFormat="1" ht="18.75" customHeight="1">
      <c r="B72" s="294"/>
      <c r="C72" s="294"/>
      <c r="D72" s="294"/>
      <c r="E72" s="294"/>
      <c r="F72" s="294"/>
      <c r="G72" s="294"/>
      <c r="H72" s="294"/>
      <c r="I72" s="294"/>
      <c r="J72" s="294"/>
      <c r="K72" s="295"/>
    </row>
    <row r="73" s="1" customFormat="1" ht="18.75" customHeight="1">
      <c r="B73" s="295"/>
      <c r="C73" s="295"/>
      <c r="D73" s="295"/>
      <c r="E73" s="295"/>
      <c r="F73" s="295"/>
      <c r="G73" s="295"/>
      <c r="H73" s="295"/>
      <c r="I73" s="295"/>
      <c r="J73" s="295"/>
      <c r="K73" s="295"/>
    </row>
    <row r="74" s="1" customFormat="1" ht="7.5" customHeight="1">
      <c r="B74" s="296"/>
      <c r="C74" s="297"/>
      <c r="D74" s="297"/>
      <c r="E74" s="297"/>
      <c r="F74" s="297"/>
      <c r="G74" s="297"/>
      <c r="H74" s="297"/>
      <c r="I74" s="297"/>
      <c r="J74" s="297"/>
      <c r="K74" s="298"/>
    </row>
    <row r="75" s="1" customFormat="1" ht="45" customHeight="1">
      <c r="B75" s="299"/>
      <c r="C75" s="300" t="s">
        <v>1104</v>
      </c>
      <c r="D75" s="300"/>
      <c r="E75" s="300"/>
      <c r="F75" s="300"/>
      <c r="G75" s="300"/>
      <c r="H75" s="300"/>
      <c r="I75" s="300"/>
      <c r="J75" s="300"/>
      <c r="K75" s="301"/>
    </row>
    <row r="76" s="1" customFormat="1" ht="17.25" customHeight="1">
      <c r="B76" s="299"/>
      <c r="C76" s="302" t="s">
        <v>1105</v>
      </c>
      <c r="D76" s="302"/>
      <c r="E76" s="302"/>
      <c r="F76" s="302" t="s">
        <v>1106</v>
      </c>
      <c r="G76" s="303"/>
      <c r="H76" s="302" t="s">
        <v>55</v>
      </c>
      <c r="I76" s="302" t="s">
        <v>58</v>
      </c>
      <c r="J76" s="302" t="s">
        <v>1107</v>
      </c>
      <c r="K76" s="301"/>
    </row>
    <row r="77" s="1" customFormat="1" ht="17.25" customHeight="1">
      <c r="B77" s="299"/>
      <c r="C77" s="304" t="s">
        <v>1108</v>
      </c>
      <c r="D77" s="304"/>
      <c r="E77" s="304"/>
      <c r="F77" s="305" t="s">
        <v>1109</v>
      </c>
      <c r="G77" s="306"/>
      <c r="H77" s="304"/>
      <c r="I77" s="304"/>
      <c r="J77" s="304" t="s">
        <v>1110</v>
      </c>
      <c r="K77" s="301"/>
    </row>
    <row r="78" s="1" customFormat="1" ht="5.25" customHeight="1">
      <c r="B78" s="299"/>
      <c r="C78" s="307"/>
      <c r="D78" s="307"/>
      <c r="E78" s="307"/>
      <c r="F78" s="307"/>
      <c r="G78" s="308"/>
      <c r="H78" s="307"/>
      <c r="I78" s="307"/>
      <c r="J78" s="307"/>
      <c r="K78" s="301"/>
    </row>
    <row r="79" s="1" customFormat="1" ht="15" customHeight="1">
      <c r="B79" s="299"/>
      <c r="C79" s="287" t="s">
        <v>54</v>
      </c>
      <c r="D79" s="309"/>
      <c r="E79" s="309"/>
      <c r="F79" s="310" t="s">
        <v>1111</v>
      </c>
      <c r="G79" s="311"/>
      <c r="H79" s="287" t="s">
        <v>1112</v>
      </c>
      <c r="I79" s="287" t="s">
        <v>1113</v>
      </c>
      <c r="J79" s="287">
        <v>20</v>
      </c>
      <c r="K79" s="301"/>
    </row>
    <row r="80" s="1" customFormat="1" ht="15" customHeight="1">
      <c r="B80" s="299"/>
      <c r="C80" s="287" t="s">
        <v>1114</v>
      </c>
      <c r="D80" s="287"/>
      <c r="E80" s="287"/>
      <c r="F80" s="310" t="s">
        <v>1111</v>
      </c>
      <c r="G80" s="311"/>
      <c r="H80" s="287" t="s">
        <v>1115</v>
      </c>
      <c r="I80" s="287" t="s">
        <v>1113</v>
      </c>
      <c r="J80" s="287">
        <v>120</v>
      </c>
      <c r="K80" s="301"/>
    </row>
    <row r="81" s="1" customFormat="1" ht="15" customHeight="1">
      <c r="B81" s="312"/>
      <c r="C81" s="287" t="s">
        <v>1116</v>
      </c>
      <c r="D81" s="287"/>
      <c r="E81" s="287"/>
      <c r="F81" s="310" t="s">
        <v>1117</v>
      </c>
      <c r="G81" s="311"/>
      <c r="H81" s="287" t="s">
        <v>1118</v>
      </c>
      <c r="I81" s="287" t="s">
        <v>1113</v>
      </c>
      <c r="J81" s="287">
        <v>50</v>
      </c>
      <c r="K81" s="301"/>
    </row>
    <row r="82" s="1" customFormat="1" ht="15" customHeight="1">
      <c r="B82" s="312"/>
      <c r="C82" s="287" t="s">
        <v>1119</v>
      </c>
      <c r="D82" s="287"/>
      <c r="E82" s="287"/>
      <c r="F82" s="310" t="s">
        <v>1111</v>
      </c>
      <c r="G82" s="311"/>
      <c r="H82" s="287" t="s">
        <v>1120</v>
      </c>
      <c r="I82" s="287" t="s">
        <v>1121</v>
      </c>
      <c r="J82" s="287"/>
      <c r="K82" s="301"/>
    </row>
    <row r="83" s="1" customFormat="1" ht="15" customHeight="1">
      <c r="B83" s="312"/>
      <c r="C83" s="313" t="s">
        <v>1122</v>
      </c>
      <c r="D83" s="313"/>
      <c r="E83" s="313"/>
      <c r="F83" s="314" t="s">
        <v>1117</v>
      </c>
      <c r="G83" s="313"/>
      <c r="H83" s="313" t="s">
        <v>1123</v>
      </c>
      <c r="I83" s="313" t="s">
        <v>1113</v>
      </c>
      <c r="J83" s="313">
        <v>15</v>
      </c>
      <c r="K83" s="301"/>
    </row>
    <row r="84" s="1" customFormat="1" ht="15" customHeight="1">
      <c r="B84" s="312"/>
      <c r="C84" s="313" t="s">
        <v>1124</v>
      </c>
      <c r="D84" s="313"/>
      <c r="E84" s="313"/>
      <c r="F84" s="314" t="s">
        <v>1117</v>
      </c>
      <c r="G84" s="313"/>
      <c r="H84" s="313" t="s">
        <v>1125</v>
      </c>
      <c r="I84" s="313" t="s">
        <v>1113</v>
      </c>
      <c r="J84" s="313">
        <v>15</v>
      </c>
      <c r="K84" s="301"/>
    </row>
    <row r="85" s="1" customFormat="1" ht="15" customHeight="1">
      <c r="B85" s="312"/>
      <c r="C85" s="313" t="s">
        <v>1126</v>
      </c>
      <c r="D85" s="313"/>
      <c r="E85" s="313"/>
      <c r="F85" s="314" t="s">
        <v>1117</v>
      </c>
      <c r="G85" s="313"/>
      <c r="H85" s="313" t="s">
        <v>1127</v>
      </c>
      <c r="I85" s="313" t="s">
        <v>1113</v>
      </c>
      <c r="J85" s="313">
        <v>20</v>
      </c>
      <c r="K85" s="301"/>
    </row>
    <row r="86" s="1" customFormat="1" ht="15" customHeight="1">
      <c r="B86" s="312"/>
      <c r="C86" s="313" t="s">
        <v>1128</v>
      </c>
      <c r="D86" s="313"/>
      <c r="E86" s="313"/>
      <c r="F86" s="314" t="s">
        <v>1117</v>
      </c>
      <c r="G86" s="313"/>
      <c r="H86" s="313" t="s">
        <v>1129</v>
      </c>
      <c r="I86" s="313" t="s">
        <v>1113</v>
      </c>
      <c r="J86" s="313">
        <v>20</v>
      </c>
      <c r="K86" s="301"/>
    </row>
    <row r="87" s="1" customFormat="1" ht="15" customHeight="1">
      <c r="B87" s="312"/>
      <c r="C87" s="287" t="s">
        <v>1130</v>
      </c>
      <c r="D87" s="287"/>
      <c r="E87" s="287"/>
      <c r="F87" s="310" t="s">
        <v>1117</v>
      </c>
      <c r="G87" s="311"/>
      <c r="H87" s="287" t="s">
        <v>1131</v>
      </c>
      <c r="I87" s="287" t="s">
        <v>1113</v>
      </c>
      <c r="J87" s="287">
        <v>50</v>
      </c>
      <c r="K87" s="301"/>
    </row>
    <row r="88" s="1" customFormat="1" ht="15" customHeight="1">
      <c r="B88" s="312"/>
      <c r="C88" s="287" t="s">
        <v>1132</v>
      </c>
      <c r="D88" s="287"/>
      <c r="E88" s="287"/>
      <c r="F88" s="310" t="s">
        <v>1117</v>
      </c>
      <c r="G88" s="311"/>
      <c r="H88" s="287" t="s">
        <v>1133</v>
      </c>
      <c r="I88" s="287" t="s">
        <v>1113</v>
      </c>
      <c r="J88" s="287">
        <v>20</v>
      </c>
      <c r="K88" s="301"/>
    </row>
    <row r="89" s="1" customFormat="1" ht="15" customHeight="1">
      <c r="B89" s="312"/>
      <c r="C89" s="287" t="s">
        <v>1134</v>
      </c>
      <c r="D89" s="287"/>
      <c r="E89" s="287"/>
      <c r="F89" s="310" t="s">
        <v>1117</v>
      </c>
      <c r="G89" s="311"/>
      <c r="H89" s="287" t="s">
        <v>1135</v>
      </c>
      <c r="I89" s="287" t="s">
        <v>1113</v>
      </c>
      <c r="J89" s="287">
        <v>20</v>
      </c>
      <c r="K89" s="301"/>
    </row>
    <row r="90" s="1" customFormat="1" ht="15" customHeight="1">
      <c r="B90" s="312"/>
      <c r="C90" s="287" t="s">
        <v>1136</v>
      </c>
      <c r="D90" s="287"/>
      <c r="E90" s="287"/>
      <c r="F90" s="310" t="s">
        <v>1117</v>
      </c>
      <c r="G90" s="311"/>
      <c r="H90" s="287" t="s">
        <v>1137</v>
      </c>
      <c r="I90" s="287" t="s">
        <v>1113</v>
      </c>
      <c r="J90" s="287">
        <v>50</v>
      </c>
      <c r="K90" s="301"/>
    </row>
    <row r="91" s="1" customFormat="1" ht="15" customHeight="1">
      <c r="B91" s="312"/>
      <c r="C91" s="287" t="s">
        <v>1138</v>
      </c>
      <c r="D91" s="287"/>
      <c r="E91" s="287"/>
      <c r="F91" s="310" t="s">
        <v>1117</v>
      </c>
      <c r="G91" s="311"/>
      <c r="H91" s="287" t="s">
        <v>1138</v>
      </c>
      <c r="I91" s="287" t="s">
        <v>1113</v>
      </c>
      <c r="J91" s="287">
        <v>50</v>
      </c>
      <c r="K91" s="301"/>
    </row>
    <row r="92" s="1" customFormat="1" ht="15" customHeight="1">
      <c r="B92" s="312"/>
      <c r="C92" s="287" t="s">
        <v>1139</v>
      </c>
      <c r="D92" s="287"/>
      <c r="E92" s="287"/>
      <c r="F92" s="310" t="s">
        <v>1117</v>
      </c>
      <c r="G92" s="311"/>
      <c r="H92" s="287" t="s">
        <v>1140</v>
      </c>
      <c r="I92" s="287" t="s">
        <v>1113</v>
      </c>
      <c r="J92" s="287">
        <v>255</v>
      </c>
      <c r="K92" s="301"/>
    </row>
    <row r="93" s="1" customFormat="1" ht="15" customHeight="1">
      <c r="B93" s="312"/>
      <c r="C93" s="287" t="s">
        <v>1141</v>
      </c>
      <c r="D93" s="287"/>
      <c r="E93" s="287"/>
      <c r="F93" s="310" t="s">
        <v>1111</v>
      </c>
      <c r="G93" s="311"/>
      <c r="H93" s="287" t="s">
        <v>1142</v>
      </c>
      <c r="I93" s="287" t="s">
        <v>1143</v>
      </c>
      <c r="J93" s="287"/>
      <c r="K93" s="301"/>
    </row>
    <row r="94" s="1" customFormat="1" ht="15" customHeight="1">
      <c r="B94" s="312"/>
      <c r="C94" s="287" t="s">
        <v>1144</v>
      </c>
      <c r="D94" s="287"/>
      <c r="E94" s="287"/>
      <c r="F94" s="310" t="s">
        <v>1111</v>
      </c>
      <c r="G94" s="311"/>
      <c r="H94" s="287" t="s">
        <v>1145</v>
      </c>
      <c r="I94" s="287" t="s">
        <v>1146</v>
      </c>
      <c r="J94" s="287"/>
      <c r="K94" s="301"/>
    </row>
    <row r="95" s="1" customFormat="1" ht="15" customHeight="1">
      <c r="B95" s="312"/>
      <c r="C95" s="287" t="s">
        <v>1147</v>
      </c>
      <c r="D95" s="287"/>
      <c r="E95" s="287"/>
      <c r="F95" s="310" t="s">
        <v>1111</v>
      </c>
      <c r="G95" s="311"/>
      <c r="H95" s="287" t="s">
        <v>1147</v>
      </c>
      <c r="I95" s="287" t="s">
        <v>1146</v>
      </c>
      <c r="J95" s="287"/>
      <c r="K95" s="301"/>
    </row>
    <row r="96" s="1" customFormat="1" ht="15" customHeight="1">
      <c r="B96" s="312"/>
      <c r="C96" s="287" t="s">
        <v>39</v>
      </c>
      <c r="D96" s="287"/>
      <c r="E96" s="287"/>
      <c r="F96" s="310" t="s">
        <v>1111</v>
      </c>
      <c r="G96" s="311"/>
      <c r="H96" s="287" t="s">
        <v>1148</v>
      </c>
      <c r="I96" s="287" t="s">
        <v>1146</v>
      </c>
      <c r="J96" s="287"/>
      <c r="K96" s="301"/>
    </row>
    <row r="97" s="1" customFormat="1" ht="15" customHeight="1">
      <c r="B97" s="312"/>
      <c r="C97" s="287" t="s">
        <v>49</v>
      </c>
      <c r="D97" s="287"/>
      <c r="E97" s="287"/>
      <c r="F97" s="310" t="s">
        <v>1111</v>
      </c>
      <c r="G97" s="311"/>
      <c r="H97" s="287" t="s">
        <v>1149</v>
      </c>
      <c r="I97" s="287" t="s">
        <v>1146</v>
      </c>
      <c r="J97" s="287"/>
      <c r="K97" s="301"/>
    </row>
    <row r="98" s="1" customFormat="1" ht="15" customHeight="1">
      <c r="B98" s="315"/>
      <c r="C98" s="316"/>
      <c r="D98" s="316"/>
      <c r="E98" s="316"/>
      <c r="F98" s="316"/>
      <c r="G98" s="316"/>
      <c r="H98" s="316"/>
      <c r="I98" s="316"/>
      <c r="J98" s="316"/>
      <c r="K98" s="317"/>
    </row>
    <row r="99" s="1" customFormat="1" ht="18.75" customHeight="1">
      <c r="B99" s="318"/>
      <c r="C99" s="319"/>
      <c r="D99" s="319"/>
      <c r="E99" s="319"/>
      <c r="F99" s="319"/>
      <c r="G99" s="319"/>
      <c r="H99" s="319"/>
      <c r="I99" s="319"/>
      <c r="J99" s="319"/>
      <c r="K99" s="318"/>
    </row>
    <row r="100" s="1" customFormat="1" ht="18.75" customHeight="1">
      <c r="B100" s="295"/>
      <c r="C100" s="295"/>
      <c r="D100" s="295"/>
      <c r="E100" s="295"/>
      <c r="F100" s="295"/>
      <c r="G100" s="295"/>
      <c r="H100" s="295"/>
      <c r="I100" s="295"/>
      <c r="J100" s="295"/>
      <c r="K100" s="295"/>
    </row>
    <row r="101" s="1" customFormat="1" ht="7.5" customHeight="1">
      <c r="B101" s="296"/>
      <c r="C101" s="297"/>
      <c r="D101" s="297"/>
      <c r="E101" s="297"/>
      <c r="F101" s="297"/>
      <c r="G101" s="297"/>
      <c r="H101" s="297"/>
      <c r="I101" s="297"/>
      <c r="J101" s="297"/>
      <c r="K101" s="298"/>
    </row>
    <row r="102" s="1" customFormat="1" ht="45" customHeight="1">
      <c r="B102" s="299"/>
      <c r="C102" s="300" t="s">
        <v>1150</v>
      </c>
      <c r="D102" s="300"/>
      <c r="E102" s="300"/>
      <c r="F102" s="300"/>
      <c r="G102" s="300"/>
      <c r="H102" s="300"/>
      <c r="I102" s="300"/>
      <c r="J102" s="300"/>
      <c r="K102" s="301"/>
    </row>
    <row r="103" s="1" customFormat="1" ht="17.25" customHeight="1">
      <c r="B103" s="299"/>
      <c r="C103" s="302" t="s">
        <v>1105</v>
      </c>
      <c r="D103" s="302"/>
      <c r="E103" s="302"/>
      <c r="F103" s="302" t="s">
        <v>1106</v>
      </c>
      <c r="G103" s="303"/>
      <c r="H103" s="302" t="s">
        <v>55</v>
      </c>
      <c r="I103" s="302" t="s">
        <v>58</v>
      </c>
      <c r="J103" s="302" t="s">
        <v>1107</v>
      </c>
      <c r="K103" s="301"/>
    </row>
    <row r="104" s="1" customFormat="1" ht="17.25" customHeight="1">
      <c r="B104" s="299"/>
      <c r="C104" s="304" t="s">
        <v>1108</v>
      </c>
      <c r="D104" s="304"/>
      <c r="E104" s="304"/>
      <c r="F104" s="305" t="s">
        <v>1109</v>
      </c>
      <c r="G104" s="306"/>
      <c r="H104" s="304"/>
      <c r="I104" s="304"/>
      <c r="J104" s="304" t="s">
        <v>1110</v>
      </c>
      <c r="K104" s="301"/>
    </row>
    <row r="105" s="1" customFormat="1" ht="5.25" customHeight="1">
      <c r="B105" s="299"/>
      <c r="C105" s="302"/>
      <c r="D105" s="302"/>
      <c r="E105" s="302"/>
      <c r="F105" s="302"/>
      <c r="G105" s="320"/>
      <c r="H105" s="302"/>
      <c r="I105" s="302"/>
      <c r="J105" s="302"/>
      <c r="K105" s="301"/>
    </row>
    <row r="106" s="1" customFormat="1" ht="15" customHeight="1">
      <c r="B106" s="299"/>
      <c r="C106" s="287" t="s">
        <v>54</v>
      </c>
      <c r="D106" s="309"/>
      <c r="E106" s="309"/>
      <c r="F106" s="310" t="s">
        <v>1111</v>
      </c>
      <c r="G106" s="287"/>
      <c r="H106" s="287" t="s">
        <v>1151</v>
      </c>
      <c r="I106" s="287" t="s">
        <v>1113</v>
      </c>
      <c r="J106" s="287">
        <v>20</v>
      </c>
      <c r="K106" s="301"/>
    </row>
    <row r="107" s="1" customFormat="1" ht="15" customHeight="1">
      <c r="B107" s="299"/>
      <c r="C107" s="287" t="s">
        <v>1114</v>
      </c>
      <c r="D107" s="287"/>
      <c r="E107" s="287"/>
      <c r="F107" s="310" t="s">
        <v>1111</v>
      </c>
      <c r="G107" s="287"/>
      <c r="H107" s="287" t="s">
        <v>1151</v>
      </c>
      <c r="I107" s="287" t="s">
        <v>1113</v>
      </c>
      <c r="J107" s="287">
        <v>120</v>
      </c>
      <c r="K107" s="301"/>
    </row>
    <row r="108" s="1" customFormat="1" ht="15" customHeight="1">
      <c r="B108" s="312"/>
      <c r="C108" s="287" t="s">
        <v>1116</v>
      </c>
      <c r="D108" s="287"/>
      <c r="E108" s="287"/>
      <c r="F108" s="310" t="s">
        <v>1117</v>
      </c>
      <c r="G108" s="287"/>
      <c r="H108" s="287" t="s">
        <v>1151</v>
      </c>
      <c r="I108" s="287" t="s">
        <v>1113</v>
      </c>
      <c r="J108" s="287">
        <v>50</v>
      </c>
      <c r="K108" s="301"/>
    </row>
    <row r="109" s="1" customFormat="1" ht="15" customHeight="1">
      <c r="B109" s="312"/>
      <c r="C109" s="287" t="s">
        <v>1119</v>
      </c>
      <c r="D109" s="287"/>
      <c r="E109" s="287"/>
      <c r="F109" s="310" t="s">
        <v>1111</v>
      </c>
      <c r="G109" s="287"/>
      <c r="H109" s="287" t="s">
        <v>1151</v>
      </c>
      <c r="I109" s="287" t="s">
        <v>1121</v>
      </c>
      <c r="J109" s="287"/>
      <c r="K109" s="301"/>
    </row>
    <row r="110" s="1" customFormat="1" ht="15" customHeight="1">
      <c r="B110" s="312"/>
      <c r="C110" s="287" t="s">
        <v>1130</v>
      </c>
      <c r="D110" s="287"/>
      <c r="E110" s="287"/>
      <c r="F110" s="310" t="s">
        <v>1117</v>
      </c>
      <c r="G110" s="287"/>
      <c r="H110" s="287" t="s">
        <v>1151</v>
      </c>
      <c r="I110" s="287" t="s">
        <v>1113</v>
      </c>
      <c r="J110" s="287">
        <v>50</v>
      </c>
      <c r="K110" s="301"/>
    </row>
    <row r="111" s="1" customFormat="1" ht="15" customHeight="1">
      <c r="B111" s="312"/>
      <c r="C111" s="287" t="s">
        <v>1138</v>
      </c>
      <c r="D111" s="287"/>
      <c r="E111" s="287"/>
      <c r="F111" s="310" t="s">
        <v>1117</v>
      </c>
      <c r="G111" s="287"/>
      <c r="H111" s="287" t="s">
        <v>1151</v>
      </c>
      <c r="I111" s="287" t="s">
        <v>1113</v>
      </c>
      <c r="J111" s="287">
        <v>50</v>
      </c>
      <c r="K111" s="301"/>
    </row>
    <row r="112" s="1" customFormat="1" ht="15" customHeight="1">
      <c r="B112" s="312"/>
      <c r="C112" s="287" t="s">
        <v>1136</v>
      </c>
      <c r="D112" s="287"/>
      <c r="E112" s="287"/>
      <c r="F112" s="310" t="s">
        <v>1117</v>
      </c>
      <c r="G112" s="287"/>
      <c r="H112" s="287" t="s">
        <v>1151</v>
      </c>
      <c r="I112" s="287" t="s">
        <v>1113</v>
      </c>
      <c r="J112" s="287">
        <v>50</v>
      </c>
      <c r="K112" s="301"/>
    </row>
    <row r="113" s="1" customFormat="1" ht="15" customHeight="1">
      <c r="B113" s="312"/>
      <c r="C113" s="287" t="s">
        <v>54</v>
      </c>
      <c r="D113" s="287"/>
      <c r="E113" s="287"/>
      <c r="F113" s="310" t="s">
        <v>1111</v>
      </c>
      <c r="G113" s="287"/>
      <c r="H113" s="287" t="s">
        <v>1152</v>
      </c>
      <c r="I113" s="287" t="s">
        <v>1113</v>
      </c>
      <c r="J113" s="287">
        <v>20</v>
      </c>
      <c r="K113" s="301"/>
    </row>
    <row r="114" s="1" customFormat="1" ht="15" customHeight="1">
      <c r="B114" s="312"/>
      <c r="C114" s="287" t="s">
        <v>1153</v>
      </c>
      <c r="D114" s="287"/>
      <c r="E114" s="287"/>
      <c r="F114" s="310" t="s">
        <v>1111</v>
      </c>
      <c r="G114" s="287"/>
      <c r="H114" s="287" t="s">
        <v>1154</v>
      </c>
      <c r="I114" s="287" t="s">
        <v>1113</v>
      </c>
      <c r="J114" s="287">
        <v>120</v>
      </c>
      <c r="K114" s="301"/>
    </row>
    <row r="115" s="1" customFormat="1" ht="15" customHeight="1">
      <c r="B115" s="312"/>
      <c r="C115" s="287" t="s">
        <v>39</v>
      </c>
      <c r="D115" s="287"/>
      <c r="E115" s="287"/>
      <c r="F115" s="310" t="s">
        <v>1111</v>
      </c>
      <c r="G115" s="287"/>
      <c r="H115" s="287" t="s">
        <v>1155</v>
      </c>
      <c r="I115" s="287" t="s">
        <v>1146</v>
      </c>
      <c r="J115" s="287"/>
      <c r="K115" s="301"/>
    </row>
    <row r="116" s="1" customFormat="1" ht="15" customHeight="1">
      <c r="B116" s="312"/>
      <c r="C116" s="287" t="s">
        <v>49</v>
      </c>
      <c r="D116" s="287"/>
      <c r="E116" s="287"/>
      <c r="F116" s="310" t="s">
        <v>1111</v>
      </c>
      <c r="G116" s="287"/>
      <c r="H116" s="287" t="s">
        <v>1156</v>
      </c>
      <c r="I116" s="287" t="s">
        <v>1146</v>
      </c>
      <c r="J116" s="287"/>
      <c r="K116" s="301"/>
    </row>
    <row r="117" s="1" customFormat="1" ht="15" customHeight="1">
      <c r="B117" s="312"/>
      <c r="C117" s="287" t="s">
        <v>58</v>
      </c>
      <c r="D117" s="287"/>
      <c r="E117" s="287"/>
      <c r="F117" s="310" t="s">
        <v>1111</v>
      </c>
      <c r="G117" s="287"/>
      <c r="H117" s="287" t="s">
        <v>1157</v>
      </c>
      <c r="I117" s="287" t="s">
        <v>1158</v>
      </c>
      <c r="J117" s="287"/>
      <c r="K117" s="301"/>
    </row>
    <row r="118" s="1" customFormat="1" ht="15" customHeight="1">
      <c r="B118" s="315"/>
      <c r="C118" s="321"/>
      <c r="D118" s="321"/>
      <c r="E118" s="321"/>
      <c r="F118" s="321"/>
      <c r="G118" s="321"/>
      <c r="H118" s="321"/>
      <c r="I118" s="321"/>
      <c r="J118" s="321"/>
      <c r="K118" s="317"/>
    </row>
    <row r="119" s="1" customFormat="1" ht="18.75" customHeight="1">
      <c r="B119" s="322"/>
      <c r="C119" s="323"/>
      <c r="D119" s="323"/>
      <c r="E119" s="323"/>
      <c r="F119" s="324"/>
      <c r="G119" s="323"/>
      <c r="H119" s="323"/>
      <c r="I119" s="323"/>
      <c r="J119" s="323"/>
      <c r="K119" s="322"/>
    </row>
    <row r="120" s="1" customFormat="1" ht="18.75" customHeight="1">
      <c r="B120" s="295"/>
      <c r="C120" s="295"/>
      <c r="D120" s="295"/>
      <c r="E120" s="295"/>
      <c r="F120" s="295"/>
      <c r="G120" s="295"/>
      <c r="H120" s="295"/>
      <c r="I120" s="295"/>
      <c r="J120" s="295"/>
      <c r="K120" s="295"/>
    </row>
    <row r="121" s="1" customFormat="1" ht="7.5" customHeight="1">
      <c r="B121" s="325"/>
      <c r="C121" s="326"/>
      <c r="D121" s="326"/>
      <c r="E121" s="326"/>
      <c r="F121" s="326"/>
      <c r="G121" s="326"/>
      <c r="H121" s="326"/>
      <c r="I121" s="326"/>
      <c r="J121" s="326"/>
      <c r="K121" s="327"/>
    </row>
    <row r="122" s="1" customFormat="1" ht="45" customHeight="1">
      <c r="B122" s="328"/>
      <c r="C122" s="278" t="s">
        <v>1159</v>
      </c>
      <c r="D122" s="278"/>
      <c r="E122" s="278"/>
      <c r="F122" s="278"/>
      <c r="G122" s="278"/>
      <c r="H122" s="278"/>
      <c r="I122" s="278"/>
      <c r="J122" s="278"/>
      <c r="K122" s="329"/>
    </row>
    <row r="123" s="1" customFormat="1" ht="17.25" customHeight="1">
      <c r="B123" s="330"/>
      <c r="C123" s="302" t="s">
        <v>1105</v>
      </c>
      <c r="D123" s="302"/>
      <c r="E123" s="302"/>
      <c r="F123" s="302" t="s">
        <v>1106</v>
      </c>
      <c r="G123" s="303"/>
      <c r="H123" s="302" t="s">
        <v>55</v>
      </c>
      <c r="I123" s="302" t="s">
        <v>58</v>
      </c>
      <c r="J123" s="302" t="s">
        <v>1107</v>
      </c>
      <c r="K123" s="331"/>
    </row>
    <row r="124" s="1" customFormat="1" ht="17.25" customHeight="1">
      <c r="B124" s="330"/>
      <c r="C124" s="304" t="s">
        <v>1108</v>
      </c>
      <c r="D124" s="304"/>
      <c r="E124" s="304"/>
      <c r="F124" s="305" t="s">
        <v>1109</v>
      </c>
      <c r="G124" s="306"/>
      <c r="H124" s="304"/>
      <c r="I124" s="304"/>
      <c r="J124" s="304" t="s">
        <v>1110</v>
      </c>
      <c r="K124" s="331"/>
    </row>
    <row r="125" s="1" customFormat="1" ht="5.25" customHeight="1">
      <c r="B125" s="332"/>
      <c r="C125" s="307"/>
      <c r="D125" s="307"/>
      <c r="E125" s="307"/>
      <c r="F125" s="307"/>
      <c r="G125" s="333"/>
      <c r="H125" s="307"/>
      <c r="I125" s="307"/>
      <c r="J125" s="307"/>
      <c r="K125" s="334"/>
    </row>
    <row r="126" s="1" customFormat="1" ht="15" customHeight="1">
      <c r="B126" s="332"/>
      <c r="C126" s="287" t="s">
        <v>1114</v>
      </c>
      <c r="D126" s="309"/>
      <c r="E126" s="309"/>
      <c r="F126" s="310" t="s">
        <v>1111</v>
      </c>
      <c r="G126" s="287"/>
      <c r="H126" s="287" t="s">
        <v>1151</v>
      </c>
      <c r="I126" s="287" t="s">
        <v>1113</v>
      </c>
      <c r="J126" s="287">
        <v>120</v>
      </c>
      <c r="K126" s="335"/>
    </row>
    <row r="127" s="1" customFormat="1" ht="15" customHeight="1">
      <c r="B127" s="332"/>
      <c r="C127" s="287" t="s">
        <v>1160</v>
      </c>
      <c r="D127" s="287"/>
      <c r="E127" s="287"/>
      <c r="F127" s="310" t="s">
        <v>1111</v>
      </c>
      <c r="G127" s="287"/>
      <c r="H127" s="287" t="s">
        <v>1161</v>
      </c>
      <c r="I127" s="287" t="s">
        <v>1113</v>
      </c>
      <c r="J127" s="287" t="s">
        <v>1162</v>
      </c>
      <c r="K127" s="335"/>
    </row>
    <row r="128" s="1" customFormat="1" ht="15" customHeight="1">
      <c r="B128" s="332"/>
      <c r="C128" s="287" t="s">
        <v>1059</v>
      </c>
      <c r="D128" s="287"/>
      <c r="E128" s="287"/>
      <c r="F128" s="310" t="s">
        <v>1111</v>
      </c>
      <c r="G128" s="287"/>
      <c r="H128" s="287" t="s">
        <v>1163</v>
      </c>
      <c r="I128" s="287" t="s">
        <v>1113</v>
      </c>
      <c r="J128" s="287" t="s">
        <v>1162</v>
      </c>
      <c r="K128" s="335"/>
    </row>
    <row r="129" s="1" customFormat="1" ht="15" customHeight="1">
      <c r="B129" s="332"/>
      <c r="C129" s="287" t="s">
        <v>1122</v>
      </c>
      <c r="D129" s="287"/>
      <c r="E129" s="287"/>
      <c r="F129" s="310" t="s">
        <v>1117</v>
      </c>
      <c r="G129" s="287"/>
      <c r="H129" s="287" t="s">
        <v>1123</v>
      </c>
      <c r="I129" s="287" t="s">
        <v>1113</v>
      </c>
      <c r="J129" s="287">
        <v>15</v>
      </c>
      <c r="K129" s="335"/>
    </row>
    <row r="130" s="1" customFormat="1" ht="15" customHeight="1">
      <c r="B130" s="332"/>
      <c r="C130" s="313" t="s">
        <v>1124</v>
      </c>
      <c r="D130" s="313"/>
      <c r="E130" s="313"/>
      <c r="F130" s="314" t="s">
        <v>1117</v>
      </c>
      <c r="G130" s="313"/>
      <c r="H130" s="313" t="s">
        <v>1125</v>
      </c>
      <c r="I130" s="313" t="s">
        <v>1113</v>
      </c>
      <c r="J130" s="313">
        <v>15</v>
      </c>
      <c r="K130" s="335"/>
    </row>
    <row r="131" s="1" customFormat="1" ht="15" customHeight="1">
      <c r="B131" s="332"/>
      <c r="C131" s="313" t="s">
        <v>1126</v>
      </c>
      <c r="D131" s="313"/>
      <c r="E131" s="313"/>
      <c r="F131" s="314" t="s">
        <v>1117</v>
      </c>
      <c r="G131" s="313"/>
      <c r="H131" s="313" t="s">
        <v>1127</v>
      </c>
      <c r="I131" s="313" t="s">
        <v>1113</v>
      </c>
      <c r="J131" s="313">
        <v>20</v>
      </c>
      <c r="K131" s="335"/>
    </row>
    <row r="132" s="1" customFormat="1" ht="15" customHeight="1">
      <c r="B132" s="332"/>
      <c r="C132" s="313" t="s">
        <v>1128</v>
      </c>
      <c r="D132" s="313"/>
      <c r="E132" s="313"/>
      <c r="F132" s="314" t="s">
        <v>1117</v>
      </c>
      <c r="G132" s="313"/>
      <c r="H132" s="313" t="s">
        <v>1129</v>
      </c>
      <c r="I132" s="313" t="s">
        <v>1113</v>
      </c>
      <c r="J132" s="313">
        <v>20</v>
      </c>
      <c r="K132" s="335"/>
    </row>
    <row r="133" s="1" customFormat="1" ht="15" customHeight="1">
      <c r="B133" s="332"/>
      <c r="C133" s="287" t="s">
        <v>1116</v>
      </c>
      <c r="D133" s="287"/>
      <c r="E133" s="287"/>
      <c r="F133" s="310" t="s">
        <v>1117</v>
      </c>
      <c r="G133" s="287"/>
      <c r="H133" s="287" t="s">
        <v>1151</v>
      </c>
      <c r="I133" s="287" t="s">
        <v>1113</v>
      </c>
      <c r="J133" s="287">
        <v>50</v>
      </c>
      <c r="K133" s="335"/>
    </row>
    <row r="134" s="1" customFormat="1" ht="15" customHeight="1">
      <c r="B134" s="332"/>
      <c r="C134" s="287" t="s">
        <v>1130</v>
      </c>
      <c r="D134" s="287"/>
      <c r="E134" s="287"/>
      <c r="F134" s="310" t="s">
        <v>1117</v>
      </c>
      <c r="G134" s="287"/>
      <c r="H134" s="287" t="s">
        <v>1151</v>
      </c>
      <c r="I134" s="287" t="s">
        <v>1113</v>
      </c>
      <c r="J134" s="287">
        <v>50</v>
      </c>
      <c r="K134" s="335"/>
    </row>
    <row r="135" s="1" customFormat="1" ht="15" customHeight="1">
      <c r="B135" s="332"/>
      <c r="C135" s="287" t="s">
        <v>1136</v>
      </c>
      <c r="D135" s="287"/>
      <c r="E135" s="287"/>
      <c r="F135" s="310" t="s">
        <v>1117</v>
      </c>
      <c r="G135" s="287"/>
      <c r="H135" s="287" t="s">
        <v>1151</v>
      </c>
      <c r="I135" s="287" t="s">
        <v>1113</v>
      </c>
      <c r="J135" s="287">
        <v>50</v>
      </c>
      <c r="K135" s="335"/>
    </row>
    <row r="136" s="1" customFormat="1" ht="15" customHeight="1">
      <c r="B136" s="332"/>
      <c r="C136" s="287" t="s">
        <v>1138</v>
      </c>
      <c r="D136" s="287"/>
      <c r="E136" s="287"/>
      <c r="F136" s="310" t="s">
        <v>1117</v>
      </c>
      <c r="G136" s="287"/>
      <c r="H136" s="287" t="s">
        <v>1151</v>
      </c>
      <c r="I136" s="287" t="s">
        <v>1113</v>
      </c>
      <c r="J136" s="287">
        <v>50</v>
      </c>
      <c r="K136" s="335"/>
    </row>
    <row r="137" s="1" customFormat="1" ht="15" customHeight="1">
      <c r="B137" s="332"/>
      <c r="C137" s="287" t="s">
        <v>1139</v>
      </c>
      <c r="D137" s="287"/>
      <c r="E137" s="287"/>
      <c r="F137" s="310" t="s">
        <v>1117</v>
      </c>
      <c r="G137" s="287"/>
      <c r="H137" s="287" t="s">
        <v>1164</v>
      </c>
      <c r="I137" s="287" t="s">
        <v>1113</v>
      </c>
      <c r="J137" s="287">
        <v>255</v>
      </c>
      <c r="K137" s="335"/>
    </row>
    <row r="138" s="1" customFormat="1" ht="15" customHeight="1">
      <c r="B138" s="332"/>
      <c r="C138" s="287" t="s">
        <v>1141</v>
      </c>
      <c r="D138" s="287"/>
      <c r="E138" s="287"/>
      <c r="F138" s="310" t="s">
        <v>1111</v>
      </c>
      <c r="G138" s="287"/>
      <c r="H138" s="287" t="s">
        <v>1165</v>
      </c>
      <c r="I138" s="287" t="s">
        <v>1143</v>
      </c>
      <c r="J138" s="287"/>
      <c r="K138" s="335"/>
    </row>
    <row r="139" s="1" customFormat="1" ht="15" customHeight="1">
      <c r="B139" s="332"/>
      <c r="C139" s="287" t="s">
        <v>1144</v>
      </c>
      <c r="D139" s="287"/>
      <c r="E139" s="287"/>
      <c r="F139" s="310" t="s">
        <v>1111</v>
      </c>
      <c r="G139" s="287"/>
      <c r="H139" s="287" t="s">
        <v>1166</v>
      </c>
      <c r="I139" s="287" t="s">
        <v>1146</v>
      </c>
      <c r="J139" s="287"/>
      <c r="K139" s="335"/>
    </row>
    <row r="140" s="1" customFormat="1" ht="15" customHeight="1">
      <c r="B140" s="332"/>
      <c r="C140" s="287" t="s">
        <v>1147</v>
      </c>
      <c r="D140" s="287"/>
      <c r="E140" s="287"/>
      <c r="F140" s="310" t="s">
        <v>1111</v>
      </c>
      <c r="G140" s="287"/>
      <c r="H140" s="287" t="s">
        <v>1147</v>
      </c>
      <c r="I140" s="287" t="s">
        <v>1146</v>
      </c>
      <c r="J140" s="287"/>
      <c r="K140" s="335"/>
    </row>
    <row r="141" s="1" customFormat="1" ht="15" customHeight="1">
      <c r="B141" s="332"/>
      <c r="C141" s="287" t="s">
        <v>39</v>
      </c>
      <c r="D141" s="287"/>
      <c r="E141" s="287"/>
      <c r="F141" s="310" t="s">
        <v>1111</v>
      </c>
      <c r="G141" s="287"/>
      <c r="H141" s="287" t="s">
        <v>1167</v>
      </c>
      <c r="I141" s="287" t="s">
        <v>1146</v>
      </c>
      <c r="J141" s="287"/>
      <c r="K141" s="335"/>
    </row>
    <row r="142" s="1" customFormat="1" ht="15" customHeight="1">
      <c r="B142" s="332"/>
      <c r="C142" s="287" t="s">
        <v>1168</v>
      </c>
      <c r="D142" s="287"/>
      <c r="E142" s="287"/>
      <c r="F142" s="310" t="s">
        <v>1111</v>
      </c>
      <c r="G142" s="287"/>
      <c r="H142" s="287" t="s">
        <v>1169</v>
      </c>
      <c r="I142" s="287" t="s">
        <v>1146</v>
      </c>
      <c r="J142" s="287"/>
      <c r="K142" s="335"/>
    </row>
    <row r="143" s="1" customFormat="1" ht="15" customHeight="1">
      <c r="B143" s="336"/>
      <c r="C143" s="337"/>
      <c r="D143" s="337"/>
      <c r="E143" s="337"/>
      <c r="F143" s="337"/>
      <c r="G143" s="337"/>
      <c r="H143" s="337"/>
      <c r="I143" s="337"/>
      <c r="J143" s="337"/>
      <c r="K143" s="338"/>
    </row>
    <row r="144" s="1" customFormat="1" ht="18.75" customHeight="1">
      <c r="B144" s="323"/>
      <c r="C144" s="323"/>
      <c r="D144" s="323"/>
      <c r="E144" s="323"/>
      <c r="F144" s="324"/>
      <c r="G144" s="323"/>
      <c r="H144" s="323"/>
      <c r="I144" s="323"/>
      <c r="J144" s="323"/>
      <c r="K144" s="323"/>
    </row>
    <row r="145" s="1" customFormat="1" ht="18.75" customHeight="1">
      <c r="B145" s="295"/>
      <c r="C145" s="295"/>
      <c r="D145" s="295"/>
      <c r="E145" s="295"/>
      <c r="F145" s="295"/>
      <c r="G145" s="295"/>
      <c r="H145" s="295"/>
      <c r="I145" s="295"/>
      <c r="J145" s="295"/>
      <c r="K145" s="295"/>
    </row>
    <row r="146" s="1" customFormat="1" ht="7.5" customHeight="1">
      <c r="B146" s="296"/>
      <c r="C146" s="297"/>
      <c r="D146" s="297"/>
      <c r="E146" s="297"/>
      <c r="F146" s="297"/>
      <c r="G146" s="297"/>
      <c r="H146" s="297"/>
      <c r="I146" s="297"/>
      <c r="J146" s="297"/>
      <c r="K146" s="298"/>
    </row>
    <row r="147" s="1" customFormat="1" ht="45" customHeight="1">
      <c r="B147" s="299"/>
      <c r="C147" s="300" t="s">
        <v>1170</v>
      </c>
      <c r="D147" s="300"/>
      <c r="E147" s="300"/>
      <c r="F147" s="300"/>
      <c r="G147" s="300"/>
      <c r="H147" s="300"/>
      <c r="I147" s="300"/>
      <c r="J147" s="300"/>
      <c r="K147" s="301"/>
    </row>
    <row r="148" s="1" customFormat="1" ht="17.25" customHeight="1">
      <c r="B148" s="299"/>
      <c r="C148" s="302" t="s">
        <v>1105</v>
      </c>
      <c r="D148" s="302"/>
      <c r="E148" s="302"/>
      <c r="F148" s="302" t="s">
        <v>1106</v>
      </c>
      <c r="G148" s="303"/>
      <c r="H148" s="302" t="s">
        <v>55</v>
      </c>
      <c r="I148" s="302" t="s">
        <v>58</v>
      </c>
      <c r="J148" s="302" t="s">
        <v>1107</v>
      </c>
      <c r="K148" s="301"/>
    </row>
    <row r="149" s="1" customFormat="1" ht="17.25" customHeight="1">
      <c r="B149" s="299"/>
      <c r="C149" s="304" t="s">
        <v>1108</v>
      </c>
      <c r="D149" s="304"/>
      <c r="E149" s="304"/>
      <c r="F149" s="305" t="s">
        <v>1109</v>
      </c>
      <c r="G149" s="306"/>
      <c r="H149" s="304"/>
      <c r="I149" s="304"/>
      <c r="J149" s="304" t="s">
        <v>1110</v>
      </c>
      <c r="K149" s="301"/>
    </row>
    <row r="150" s="1" customFormat="1" ht="5.25" customHeight="1">
      <c r="B150" s="312"/>
      <c r="C150" s="307"/>
      <c r="D150" s="307"/>
      <c r="E150" s="307"/>
      <c r="F150" s="307"/>
      <c r="G150" s="308"/>
      <c r="H150" s="307"/>
      <c r="I150" s="307"/>
      <c r="J150" s="307"/>
      <c r="K150" s="335"/>
    </row>
    <row r="151" s="1" customFormat="1" ht="15" customHeight="1">
      <c r="B151" s="312"/>
      <c r="C151" s="339" t="s">
        <v>1114</v>
      </c>
      <c r="D151" s="287"/>
      <c r="E151" s="287"/>
      <c r="F151" s="340" t="s">
        <v>1111</v>
      </c>
      <c r="G151" s="287"/>
      <c r="H151" s="339" t="s">
        <v>1151</v>
      </c>
      <c r="I151" s="339" t="s">
        <v>1113</v>
      </c>
      <c r="J151" s="339">
        <v>120</v>
      </c>
      <c r="K151" s="335"/>
    </row>
    <row r="152" s="1" customFormat="1" ht="15" customHeight="1">
      <c r="B152" s="312"/>
      <c r="C152" s="339" t="s">
        <v>1160</v>
      </c>
      <c r="D152" s="287"/>
      <c r="E152" s="287"/>
      <c r="F152" s="340" t="s">
        <v>1111</v>
      </c>
      <c r="G152" s="287"/>
      <c r="H152" s="339" t="s">
        <v>1171</v>
      </c>
      <c r="I152" s="339" t="s">
        <v>1113</v>
      </c>
      <c r="J152" s="339" t="s">
        <v>1162</v>
      </c>
      <c r="K152" s="335"/>
    </row>
    <row r="153" s="1" customFormat="1" ht="15" customHeight="1">
      <c r="B153" s="312"/>
      <c r="C153" s="339" t="s">
        <v>1059</v>
      </c>
      <c r="D153" s="287"/>
      <c r="E153" s="287"/>
      <c r="F153" s="340" t="s">
        <v>1111</v>
      </c>
      <c r="G153" s="287"/>
      <c r="H153" s="339" t="s">
        <v>1172</v>
      </c>
      <c r="I153" s="339" t="s">
        <v>1113</v>
      </c>
      <c r="J153" s="339" t="s">
        <v>1162</v>
      </c>
      <c r="K153" s="335"/>
    </row>
    <row r="154" s="1" customFormat="1" ht="15" customHeight="1">
      <c r="B154" s="312"/>
      <c r="C154" s="339" t="s">
        <v>1116</v>
      </c>
      <c r="D154" s="287"/>
      <c r="E154" s="287"/>
      <c r="F154" s="340" t="s">
        <v>1117</v>
      </c>
      <c r="G154" s="287"/>
      <c r="H154" s="339" t="s">
        <v>1151</v>
      </c>
      <c r="I154" s="339" t="s">
        <v>1113</v>
      </c>
      <c r="J154" s="339">
        <v>50</v>
      </c>
      <c r="K154" s="335"/>
    </row>
    <row r="155" s="1" customFormat="1" ht="15" customHeight="1">
      <c r="B155" s="312"/>
      <c r="C155" s="339" t="s">
        <v>1119</v>
      </c>
      <c r="D155" s="287"/>
      <c r="E155" s="287"/>
      <c r="F155" s="340" t="s">
        <v>1111</v>
      </c>
      <c r="G155" s="287"/>
      <c r="H155" s="339" t="s">
        <v>1151</v>
      </c>
      <c r="I155" s="339" t="s">
        <v>1121</v>
      </c>
      <c r="J155" s="339"/>
      <c r="K155" s="335"/>
    </row>
    <row r="156" s="1" customFormat="1" ht="15" customHeight="1">
      <c r="B156" s="312"/>
      <c r="C156" s="339" t="s">
        <v>1130</v>
      </c>
      <c r="D156" s="287"/>
      <c r="E156" s="287"/>
      <c r="F156" s="340" t="s">
        <v>1117</v>
      </c>
      <c r="G156" s="287"/>
      <c r="H156" s="339" t="s">
        <v>1151</v>
      </c>
      <c r="I156" s="339" t="s">
        <v>1113</v>
      </c>
      <c r="J156" s="339">
        <v>50</v>
      </c>
      <c r="K156" s="335"/>
    </row>
    <row r="157" s="1" customFormat="1" ht="15" customHeight="1">
      <c r="B157" s="312"/>
      <c r="C157" s="339" t="s">
        <v>1138</v>
      </c>
      <c r="D157" s="287"/>
      <c r="E157" s="287"/>
      <c r="F157" s="340" t="s">
        <v>1117</v>
      </c>
      <c r="G157" s="287"/>
      <c r="H157" s="339" t="s">
        <v>1151</v>
      </c>
      <c r="I157" s="339" t="s">
        <v>1113</v>
      </c>
      <c r="J157" s="339">
        <v>50</v>
      </c>
      <c r="K157" s="335"/>
    </row>
    <row r="158" s="1" customFormat="1" ht="15" customHeight="1">
      <c r="B158" s="312"/>
      <c r="C158" s="339" t="s">
        <v>1136</v>
      </c>
      <c r="D158" s="287"/>
      <c r="E158" s="287"/>
      <c r="F158" s="340" t="s">
        <v>1117</v>
      </c>
      <c r="G158" s="287"/>
      <c r="H158" s="339" t="s">
        <v>1151</v>
      </c>
      <c r="I158" s="339" t="s">
        <v>1113</v>
      </c>
      <c r="J158" s="339">
        <v>50</v>
      </c>
      <c r="K158" s="335"/>
    </row>
    <row r="159" s="1" customFormat="1" ht="15" customHeight="1">
      <c r="B159" s="312"/>
      <c r="C159" s="339" t="s">
        <v>95</v>
      </c>
      <c r="D159" s="287"/>
      <c r="E159" s="287"/>
      <c r="F159" s="340" t="s">
        <v>1111</v>
      </c>
      <c r="G159" s="287"/>
      <c r="H159" s="339" t="s">
        <v>1173</v>
      </c>
      <c r="I159" s="339" t="s">
        <v>1113</v>
      </c>
      <c r="J159" s="339" t="s">
        <v>1174</v>
      </c>
      <c r="K159" s="335"/>
    </row>
    <row r="160" s="1" customFormat="1" ht="15" customHeight="1">
      <c r="B160" s="312"/>
      <c r="C160" s="339" t="s">
        <v>1175</v>
      </c>
      <c r="D160" s="287"/>
      <c r="E160" s="287"/>
      <c r="F160" s="340" t="s">
        <v>1111</v>
      </c>
      <c r="G160" s="287"/>
      <c r="H160" s="339" t="s">
        <v>1176</v>
      </c>
      <c r="I160" s="339" t="s">
        <v>1146</v>
      </c>
      <c r="J160" s="339"/>
      <c r="K160" s="335"/>
    </row>
    <row r="161" s="1" customFormat="1" ht="15" customHeight="1">
      <c r="B161" s="341"/>
      <c r="C161" s="321"/>
      <c r="D161" s="321"/>
      <c r="E161" s="321"/>
      <c r="F161" s="321"/>
      <c r="G161" s="321"/>
      <c r="H161" s="321"/>
      <c r="I161" s="321"/>
      <c r="J161" s="321"/>
      <c r="K161" s="342"/>
    </row>
    <row r="162" s="1" customFormat="1" ht="18.75" customHeight="1">
      <c r="B162" s="323"/>
      <c r="C162" s="333"/>
      <c r="D162" s="333"/>
      <c r="E162" s="333"/>
      <c r="F162" s="343"/>
      <c r="G162" s="333"/>
      <c r="H162" s="333"/>
      <c r="I162" s="333"/>
      <c r="J162" s="333"/>
      <c r="K162" s="323"/>
    </row>
    <row r="163" s="1" customFormat="1" ht="18.75" customHeight="1">
      <c r="B163" s="295"/>
      <c r="C163" s="295"/>
      <c r="D163" s="295"/>
      <c r="E163" s="295"/>
      <c r="F163" s="295"/>
      <c r="G163" s="295"/>
      <c r="H163" s="295"/>
      <c r="I163" s="295"/>
      <c r="J163" s="295"/>
      <c r="K163" s="295"/>
    </row>
    <row r="164" s="1" customFormat="1" ht="7.5" customHeight="1">
      <c r="B164" s="274"/>
      <c r="C164" s="275"/>
      <c r="D164" s="275"/>
      <c r="E164" s="275"/>
      <c r="F164" s="275"/>
      <c r="G164" s="275"/>
      <c r="H164" s="275"/>
      <c r="I164" s="275"/>
      <c r="J164" s="275"/>
      <c r="K164" s="276"/>
    </row>
    <row r="165" s="1" customFormat="1" ht="45" customHeight="1">
      <c r="B165" s="277"/>
      <c r="C165" s="278" t="s">
        <v>1177</v>
      </c>
      <c r="D165" s="278"/>
      <c r="E165" s="278"/>
      <c r="F165" s="278"/>
      <c r="G165" s="278"/>
      <c r="H165" s="278"/>
      <c r="I165" s="278"/>
      <c r="J165" s="278"/>
      <c r="K165" s="279"/>
    </row>
    <row r="166" s="1" customFormat="1" ht="17.25" customHeight="1">
      <c r="B166" s="277"/>
      <c r="C166" s="302" t="s">
        <v>1105</v>
      </c>
      <c r="D166" s="302"/>
      <c r="E166" s="302"/>
      <c r="F166" s="302" t="s">
        <v>1106</v>
      </c>
      <c r="G166" s="344"/>
      <c r="H166" s="345" t="s">
        <v>55</v>
      </c>
      <c r="I166" s="345" t="s">
        <v>58</v>
      </c>
      <c r="J166" s="302" t="s">
        <v>1107</v>
      </c>
      <c r="K166" s="279"/>
    </row>
    <row r="167" s="1" customFormat="1" ht="17.25" customHeight="1">
      <c r="B167" s="280"/>
      <c r="C167" s="304" t="s">
        <v>1108</v>
      </c>
      <c r="D167" s="304"/>
      <c r="E167" s="304"/>
      <c r="F167" s="305" t="s">
        <v>1109</v>
      </c>
      <c r="G167" s="346"/>
      <c r="H167" s="347"/>
      <c r="I167" s="347"/>
      <c r="J167" s="304" t="s">
        <v>1110</v>
      </c>
      <c r="K167" s="282"/>
    </row>
    <row r="168" s="1" customFormat="1" ht="5.25" customHeight="1">
      <c r="B168" s="312"/>
      <c r="C168" s="307"/>
      <c r="D168" s="307"/>
      <c r="E168" s="307"/>
      <c r="F168" s="307"/>
      <c r="G168" s="308"/>
      <c r="H168" s="307"/>
      <c r="I168" s="307"/>
      <c r="J168" s="307"/>
      <c r="K168" s="335"/>
    </row>
    <row r="169" s="1" customFormat="1" ht="15" customHeight="1">
      <c r="B169" s="312"/>
      <c r="C169" s="287" t="s">
        <v>1114</v>
      </c>
      <c r="D169" s="287"/>
      <c r="E169" s="287"/>
      <c r="F169" s="310" t="s">
        <v>1111</v>
      </c>
      <c r="G169" s="287"/>
      <c r="H169" s="287" t="s">
        <v>1151</v>
      </c>
      <c r="I169" s="287" t="s">
        <v>1113</v>
      </c>
      <c r="J169" s="287">
        <v>120</v>
      </c>
      <c r="K169" s="335"/>
    </row>
    <row r="170" s="1" customFormat="1" ht="15" customHeight="1">
      <c r="B170" s="312"/>
      <c r="C170" s="287" t="s">
        <v>1160</v>
      </c>
      <c r="D170" s="287"/>
      <c r="E170" s="287"/>
      <c r="F170" s="310" t="s">
        <v>1111</v>
      </c>
      <c r="G170" s="287"/>
      <c r="H170" s="287" t="s">
        <v>1161</v>
      </c>
      <c r="I170" s="287" t="s">
        <v>1113</v>
      </c>
      <c r="J170" s="287" t="s">
        <v>1162</v>
      </c>
      <c r="K170" s="335"/>
    </row>
    <row r="171" s="1" customFormat="1" ht="15" customHeight="1">
      <c r="B171" s="312"/>
      <c r="C171" s="287" t="s">
        <v>1059</v>
      </c>
      <c r="D171" s="287"/>
      <c r="E171" s="287"/>
      <c r="F171" s="310" t="s">
        <v>1111</v>
      </c>
      <c r="G171" s="287"/>
      <c r="H171" s="287" t="s">
        <v>1178</v>
      </c>
      <c r="I171" s="287" t="s">
        <v>1113</v>
      </c>
      <c r="J171" s="287" t="s">
        <v>1162</v>
      </c>
      <c r="K171" s="335"/>
    </row>
    <row r="172" s="1" customFormat="1" ht="15" customHeight="1">
      <c r="B172" s="312"/>
      <c r="C172" s="287" t="s">
        <v>1116</v>
      </c>
      <c r="D172" s="287"/>
      <c r="E172" s="287"/>
      <c r="F172" s="310" t="s">
        <v>1117</v>
      </c>
      <c r="G172" s="287"/>
      <c r="H172" s="287" t="s">
        <v>1178</v>
      </c>
      <c r="I172" s="287" t="s">
        <v>1113</v>
      </c>
      <c r="J172" s="287">
        <v>50</v>
      </c>
      <c r="K172" s="335"/>
    </row>
    <row r="173" s="1" customFormat="1" ht="15" customHeight="1">
      <c r="B173" s="312"/>
      <c r="C173" s="287" t="s">
        <v>1119</v>
      </c>
      <c r="D173" s="287"/>
      <c r="E173" s="287"/>
      <c r="F173" s="310" t="s">
        <v>1111</v>
      </c>
      <c r="G173" s="287"/>
      <c r="H173" s="287" t="s">
        <v>1178</v>
      </c>
      <c r="I173" s="287" t="s">
        <v>1121</v>
      </c>
      <c r="J173" s="287"/>
      <c r="K173" s="335"/>
    </row>
    <row r="174" s="1" customFormat="1" ht="15" customHeight="1">
      <c r="B174" s="312"/>
      <c r="C174" s="287" t="s">
        <v>1130</v>
      </c>
      <c r="D174" s="287"/>
      <c r="E174" s="287"/>
      <c r="F174" s="310" t="s">
        <v>1117</v>
      </c>
      <c r="G174" s="287"/>
      <c r="H174" s="287" t="s">
        <v>1178</v>
      </c>
      <c r="I174" s="287" t="s">
        <v>1113</v>
      </c>
      <c r="J174" s="287">
        <v>50</v>
      </c>
      <c r="K174" s="335"/>
    </row>
    <row r="175" s="1" customFormat="1" ht="15" customHeight="1">
      <c r="B175" s="312"/>
      <c r="C175" s="287" t="s">
        <v>1138</v>
      </c>
      <c r="D175" s="287"/>
      <c r="E175" s="287"/>
      <c r="F175" s="310" t="s">
        <v>1117</v>
      </c>
      <c r="G175" s="287"/>
      <c r="H175" s="287" t="s">
        <v>1178</v>
      </c>
      <c r="I175" s="287" t="s">
        <v>1113</v>
      </c>
      <c r="J175" s="287">
        <v>50</v>
      </c>
      <c r="K175" s="335"/>
    </row>
    <row r="176" s="1" customFormat="1" ht="15" customHeight="1">
      <c r="B176" s="312"/>
      <c r="C176" s="287" t="s">
        <v>1136</v>
      </c>
      <c r="D176" s="287"/>
      <c r="E176" s="287"/>
      <c r="F176" s="310" t="s">
        <v>1117</v>
      </c>
      <c r="G176" s="287"/>
      <c r="H176" s="287" t="s">
        <v>1178</v>
      </c>
      <c r="I176" s="287" t="s">
        <v>1113</v>
      </c>
      <c r="J176" s="287">
        <v>50</v>
      </c>
      <c r="K176" s="335"/>
    </row>
    <row r="177" s="1" customFormat="1" ht="15" customHeight="1">
      <c r="B177" s="312"/>
      <c r="C177" s="287" t="s">
        <v>107</v>
      </c>
      <c r="D177" s="287"/>
      <c r="E177" s="287"/>
      <c r="F177" s="310" t="s">
        <v>1111</v>
      </c>
      <c r="G177" s="287"/>
      <c r="H177" s="287" t="s">
        <v>1179</v>
      </c>
      <c r="I177" s="287" t="s">
        <v>1180</v>
      </c>
      <c r="J177" s="287"/>
      <c r="K177" s="335"/>
    </row>
    <row r="178" s="1" customFormat="1" ht="15" customHeight="1">
      <c r="B178" s="312"/>
      <c r="C178" s="287" t="s">
        <v>58</v>
      </c>
      <c r="D178" s="287"/>
      <c r="E178" s="287"/>
      <c r="F178" s="310" t="s">
        <v>1111</v>
      </c>
      <c r="G178" s="287"/>
      <c r="H178" s="287" t="s">
        <v>1181</v>
      </c>
      <c r="I178" s="287" t="s">
        <v>1182</v>
      </c>
      <c r="J178" s="287">
        <v>1</v>
      </c>
      <c r="K178" s="335"/>
    </row>
    <row r="179" s="1" customFormat="1" ht="15" customHeight="1">
      <c r="B179" s="312"/>
      <c r="C179" s="287" t="s">
        <v>54</v>
      </c>
      <c r="D179" s="287"/>
      <c r="E179" s="287"/>
      <c r="F179" s="310" t="s">
        <v>1111</v>
      </c>
      <c r="G179" s="287"/>
      <c r="H179" s="287" t="s">
        <v>1183</v>
      </c>
      <c r="I179" s="287" t="s">
        <v>1113</v>
      </c>
      <c r="J179" s="287">
        <v>20</v>
      </c>
      <c r="K179" s="335"/>
    </row>
    <row r="180" s="1" customFormat="1" ht="15" customHeight="1">
      <c r="B180" s="312"/>
      <c r="C180" s="287" t="s">
        <v>55</v>
      </c>
      <c r="D180" s="287"/>
      <c r="E180" s="287"/>
      <c r="F180" s="310" t="s">
        <v>1111</v>
      </c>
      <c r="G180" s="287"/>
      <c r="H180" s="287" t="s">
        <v>1184</v>
      </c>
      <c r="I180" s="287" t="s">
        <v>1113</v>
      </c>
      <c r="J180" s="287">
        <v>255</v>
      </c>
      <c r="K180" s="335"/>
    </row>
    <row r="181" s="1" customFormat="1" ht="15" customHeight="1">
      <c r="B181" s="312"/>
      <c r="C181" s="287" t="s">
        <v>108</v>
      </c>
      <c r="D181" s="287"/>
      <c r="E181" s="287"/>
      <c r="F181" s="310" t="s">
        <v>1111</v>
      </c>
      <c r="G181" s="287"/>
      <c r="H181" s="287" t="s">
        <v>1075</v>
      </c>
      <c r="I181" s="287" t="s">
        <v>1113</v>
      </c>
      <c r="J181" s="287">
        <v>10</v>
      </c>
      <c r="K181" s="335"/>
    </row>
    <row r="182" s="1" customFormat="1" ht="15" customHeight="1">
      <c r="B182" s="312"/>
      <c r="C182" s="287" t="s">
        <v>109</v>
      </c>
      <c r="D182" s="287"/>
      <c r="E182" s="287"/>
      <c r="F182" s="310" t="s">
        <v>1111</v>
      </c>
      <c r="G182" s="287"/>
      <c r="H182" s="287" t="s">
        <v>1185</v>
      </c>
      <c r="I182" s="287" t="s">
        <v>1146</v>
      </c>
      <c r="J182" s="287"/>
      <c r="K182" s="335"/>
    </row>
    <row r="183" s="1" customFormat="1" ht="15" customHeight="1">
      <c r="B183" s="312"/>
      <c r="C183" s="287" t="s">
        <v>1186</v>
      </c>
      <c r="D183" s="287"/>
      <c r="E183" s="287"/>
      <c r="F183" s="310" t="s">
        <v>1111</v>
      </c>
      <c r="G183" s="287"/>
      <c r="H183" s="287" t="s">
        <v>1187</v>
      </c>
      <c r="I183" s="287" t="s">
        <v>1146</v>
      </c>
      <c r="J183" s="287"/>
      <c r="K183" s="335"/>
    </row>
    <row r="184" s="1" customFormat="1" ht="15" customHeight="1">
      <c r="B184" s="312"/>
      <c r="C184" s="287" t="s">
        <v>1175</v>
      </c>
      <c r="D184" s="287"/>
      <c r="E184" s="287"/>
      <c r="F184" s="310" t="s">
        <v>1111</v>
      </c>
      <c r="G184" s="287"/>
      <c r="H184" s="287" t="s">
        <v>1188</v>
      </c>
      <c r="I184" s="287" t="s">
        <v>1146</v>
      </c>
      <c r="J184" s="287"/>
      <c r="K184" s="335"/>
    </row>
    <row r="185" s="1" customFormat="1" ht="15" customHeight="1">
      <c r="B185" s="312"/>
      <c r="C185" s="287" t="s">
        <v>111</v>
      </c>
      <c r="D185" s="287"/>
      <c r="E185" s="287"/>
      <c r="F185" s="310" t="s">
        <v>1117</v>
      </c>
      <c r="G185" s="287"/>
      <c r="H185" s="287" t="s">
        <v>1189</v>
      </c>
      <c r="I185" s="287" t="s">
        <v>1113</v>
      </c>
      <c r="J185" s="287">
        <v>50</v>
      </c>
      <c r="K185" s="335"/>
    </row>
    <row r="186" s="1" customFormat="1" ht="15" customHeight="1">
      <c r="B186" s="312"/>
      <c r="C186" s="287" t="s">
        <v>1190</v>
      </c>
      <c r="D186" s="287"/>
      <c r="E186" s="287"/>
      <c r="F186" s="310" t="s">
        <v>1117</v>
      </c>
      <c r="G186" s="287"/>
      <c r="H186" s="287" t="s">
        <v>1191</v>
      </c>
      <c r="I186" s="287" t="s">
        <v>1192</v>
      </c>
      <c r="J186" s="287"/>
      <c r="K186" s="335"/>
    </row>
    <row r="187" s="1" customFormat="1" ht="15" customHeight="1">
      <c r="B187" s="312"/>
      <c r="C187" s="287" t="s">
        <v>1193</v>
      </c>
      <c r="D187" s="287"/>
      <c r="E187" s="287"/>
      <c r="F187" s="310" t="s">
        <v>1117</v>
      </c>
      <c r="G187" s="287"/>
      <c r="H187" s="287" t="s">
        <v>1194</v>
      </c>
      <c r="I187" s="287" t="s">
        <v>1192</v>
      </c>
      <c r="J187" s="287"/>
      <c r="K187" s="335"/>
    </row>
    <row r="188" s="1" customFormat="1" ht="15" customHeight="1">
      <c r="B188" s="312"/>
      <c r="C188" s="287" t="s">
        <v>1195</v>
      </c>
      <c r="D188" s="287"/>
      <c r="E188" s="287"/>
      <c r="F188" s="310" t="s">
        <v>1117</v>
      </c>
      <c r="G188" s="287"/>
      <c r="H188" s="287" t="s">
        <v>1196</v>
      </c>
      <c r="I188" s="287" t="s">
        <v>1192</v>
      </c>
      <c r="J188" s="287"/>
      <c r="K188" s="335"/>
    </row>
    <row r="189" s="1" customFormat="1" ht="15" customHeight="1">
      <c r="B189" s="312"/>
      <c r="C189" s="348" t="s">
        <v>1197</v>
      </c>
      <c r="D189" s="287"/>
      <c r="E189" s="287"/>
      <c r="F189" s="310" t="s">
        <v>1117</v>
      </c>
      <c r="G189" s="287"/>
      <c r="H189" s="287" t="s">
        <v>1198</v>
      </c>
      <c r="I189" s="287" t="s">
        <v>1199</v>
      </c>
      <c r="J189" s="349" t="s">
        <v>1200</v>
      </c>
      <c r="K189" s="335"/>
    </row>
    <row r="190" s="17" customFormat="1" ht="15" customHeight="1">
      <c r="B190" s="350"/>
      <c r="C190" s="351" t="s">
        <v>1201</v>
      </c>
      <c r="D190" s="352"/>
      <c r="E190" s="352"/>
      <c r="F190" s="353" t="s">
        <v>1117</v>
      </c>
      <c r="G190" s="352"/>
      <c r="H190" s="352" t="s">
        <v>1202</v>
      </c>
      <c r="I190" s="352" t="s">
        <v>1199</v>
      </c>
      <c r="J190" s="354" t="s">
        <v>1200</v>
      </c>
      <c r="K190" s="355"/>
    </row>
    <row r="191" s="1" customFormat="1" ht="15" customHeight="1">
      <c r="B191" s="312"/>
      <c r="C191" s="348" t="s">
        <v>43</v>
      </c>
      <c r="D191" s="287"/>
      <c r="E191" s="287"/>
      <c r="F191" s="310" t="s">
        <v>1111</v>
      </c>
      <c r="G191" s="287"/>
      <c r="H191" s="284" t="s">
        <v>1203</v>
      </c>
      <c r="I191" s="287" t="s">
        <v>1204</v>
      </c>
      <c r="J191" s="287"/>
      <c r="K191" s="335"/>
    </row>
    <row r="192" s="1" customFormat="1" ht="15" customHeight="1">
      <c r="B192" s="312"/>
      <c r="C192" s="348" t="s">
        <v>1205</v>
      </c>
      <c r="D192" s="287"/>
      <c r="E192" s="287"/>
      <c r="F192" s="310" t="s">
        <v>1111</v>
      </c>
      <c r="G192" s="287"/>
      <c r="H192" s="287" t="s">
        <v>1206</v>
      </c>
      <c r="I192" s="287" t="s">
        <v>1146</v>
      </c>
      <c r="J192" s="287"/>
      <c r="K192" s="335"/>
    </row>
    <row r="193" s="1" customFormat="1" ht="15" customHeight="1">
      <c r="B193" s="312"/>
      <c r="C193" s="348" t="s">
        <v>1207</v>
      </c>
      <c r="D193" s="287"/>
      <c r="E193" s="287"/>
      <c r="F193" s="310" t="s">
        <v>1111</v>
      </c>
      <c r="G193" s="287"/>
      <c r="H193" s="287" t="s">
        <v>1208</v>
      </c>
      <c r="I193" s="287" t="s">
        <v>1146</v>
      </c>
      <c r="J193" s="287"/>
      <c r="K193" s="335"/>
    </row>
    <row r="194" s="1" customFormat="1" ht="15" customHeight="1">
      <c r="B194" s="312"/>
      <c r="C194" s="348" t="s">
        <v>1209</v>
      </c>
      <c r="D194" s="287"/>
      <c r="E194" s="287"/>
      <c r="F194" s="310" t="s">
        <v>1117</v>
      </c>
      <c r="G194" s="287"/>
      <c r="H194" s="287" t="s">
        <v>1210</v>
      </c>
      <c r="I194" s="287" t="s">
        <v>1146</v>
      </c>
      <c r="J194" s="287"/>
      <c r="K194" s="335"/>
    </row>
    <row r="195" s="1" customFormat="1" ht="15" customHeight="1">
      <c r="B195" s="341"/>
      <c r="C195" s="356"/>
      <c r="D195" s="321"/>
      <c r="E195" s="321"/>
      <c r="F195" s="321"/>
      <c r="G195" s="321"/>
      <c r="H195" s="321"/>
      <c r="I195" s="321"/>
      <c r="J195" s="321"/>
      <c r="K195" s="342"/>
    </row>
    <row r="196" s="1" customFormat="1" ht="18.75" customHeight="1">
      <c r="B196" s="323"/>
      <c r="C196" s="333"/>
      <c r="D196" s="333"/>
      <c r="E196" s="333"/>
      <c r="F196" s="343"/>
      <c r="G196" s="333"/>
      <c r="H196" s="333"/>
      <c r="I196" s="333"/>
      <c r="J196" s="333"/>
      <c r="K196" s="323"/>
    </row>
    <row r="197" s="1" customFormat="1" ht="18.75" customHeight="1">
      <c r="B197" s="323"/>
      <c r="C197" s="333"/>
      <c r="D197" s="333"/>
      <c r="E197" s="333"/>
      <c r="F197" s="343"/>
      <c r="G197" s="333"/>
      <c r="H197" s="333"/>
      <c r="I197" s="333"/>
      <c r="J197" s="333"/>
      <c r="K197" s="323"/>
    </row>
    <row r="198" s="1" customFormat="1" ht="18.75" customHeight="1">
      <c r="B198" s="295"/>
      <c r="C198" s="295"/>
      <c r="D198" s="295"/>
      <c r="E198" s="295"/>
      <c r="F198" s="295"/>
      <c r="G198" s="295"/>
      <c r="H198" s="295"/>
      <c r="I198" s="295"/>
      <c r="J198" s="295"/>
      <c r="K198" s="295"/>
    </row>
    <row r="199" s="1" customFormat="1" ht="13.5">
      <c r="B199" s="274"/>
      <c r="C199" s="275"/>
      <c r="D199" s="275"/>
      <c r="E199" s="275"/>
      <c r="F199" s="275"/>
      <c r="G199" s="275"/>
      <c r="H199" s="275"/>
      <c r="I199" s="275"/>
      <c r="J199" s="275"/>
      <c r="K199" s="276"/>
    </row>
    <row r="200" s="1" customFormat="1" ht="21">
      <c r="B200" s="277"/>
      <c r="C200" s="278" t="s">
        <v>1211</v>
      </c>
      <c r="D200" s="278"/>
      <c r="E200" s="278"/>
      <c r="F200" s="278"/>
      <c r="G200" s="278"/>
      <c r="H200" s="278"/>
      <c r="I200" s="278"/>
      <c r="J200" s="278"/>
      <c r="K200" s="279"/>
    </row>
    <row r="201" s="1" customFormat="1" ht="25.5" customHeight="1">
      <c r="B201" s="277"/>
      <c r="C201" s="357" t="s">
        <v>1212</v>
      </c>
      <c r="D201" s="357"/>
      <c r="E201" s="357"/>
      <c r="F201" s="357" t="s">
        <v>1213</v>
      </c>
      <c r="G201" s="358"/>
      <c r="H201" s="357" t="s">
        <v>1214</v>
      </c>
      <c r="I201" s="357"/>
      <c r="J201" s="357"/>
      <c r="K201" s="279"/>
    </row>
    <row r="202" s="1" customFormat="1" ht="5.25" customHeight="1">
      <c r="B202" s="312"/>
      <c r="C202" s="307"/>
      <c r="D202" s="307"/>
      <c r="E202" s="307"/>
      <c r="F202" s="307"/>
      <c r="G202" s="333"/>
      <c r="H202" s="307"/>
      <c r="I202" s="307"/>
      <c r="J202" s="307"/>
      <c r="K202" s="335"/>
    </row>
    <row r="203" s="1" customFormat="1" ht="15" customHeight="1">
      <c r="B203" s="312"/>
      <c r="C203" s="287" t="s">
        <v>1204</v>
      </c>
      <c r="D203" s="287"/>
      <c r="E203" s="287"/>
      <c r="F203" s="310" t="s">
        <v>44</v>
      </c>
      <c r="G203" s="287"/>
      <c r="H203" s="287" t="s">
        <v>1215</v>
      </c>
      <c r="I203" s="287"/>
      <c r="J203" s="287"/>
      <c r="K203" s="335"/>
    </row>
    <row r="204" s="1" customFormat="1" ht="15" customHeight="1">
      <c r="B204" s="312"/>
      <c r="C204" s="287"/>
      <c r="D204" s="287"/>
      <c r="E204" s="287"/>
      <c r="F204" s="310" t="s">
        <v>45</v>
      </c>
      <c r="G204" s="287"/>
      <c r="H204" s="287" t="s">
        <v>1216</v>
      </c>
      <c r="I204" s="287"/>
      <c r="J204" s="287"/>
      <c r="K204" s="335"/>
    </row>
    <row r="205" s="1" customFormat="1" ht="15" customHeight="1">
      <c r="B205" s="312"/>
      <c r="C205" s="287"/>
      <c r="D205" s="287"/>
      <c r="E205" s="287"/>
      <c r="F205" s="310" t="s">
        <v>48</v>
      </c>
      <c r="G205" s="287"/>
      <c r="H205" s="287" t="s">
        <v>1217</v>
      </c>
      <c r="I205" s="287"/>
      <c r="J205" s="287"/>
      <c r="K205" s="335"/>
    </row>
    <row r="206" s="1" customFormat="1" ht="15" customHeight="1">
      <c r="B206" s="312"/>
      <c r="C206" s="287"/>
      <c r="D206" s="287"/>
      <c r="E206" s="287"/>
      <c r="F206" s="310" t="s">
        <v>46</v>
      </c>
      <c r="G206" s="287"/>
      <c r="H206" s="287" t="s">
        <v>1218</v>
      </c>
      <c r="I206" s="287"/>
      <c r="J206" s="287"/>
      <c r="K206" s="335"/>
    </row>
    <row r="207" s="1" customFormat="1" ht="15" customHeight="1">
      <c r="B207" s="312"/>
      <c r="C207" s="287"/>
      <c r="D207" s="287"/>
      <c r="E207" s="287"/>
      <c r="F207" s="310" t="s">
        <v>47</v>
      </c>
      <c r="G207" s="287"/>
      <c r="H207" s="287" t="s">
        <v>1219</v>
      </c>
      <c r="I207" s="287"/>
      <c r="J207" s="287"/>
      <c r="K207" s="335"/>
    </row>
    <row r="208" s="1" customFormat="1" ht="15" customHeight="1">
      <c r="B208" s="312"/>
      <c r="C208" s="287"/>
      <c r="D208" s="287"/>
      <c r="E208" s="287"/>
      <c r="F208" s="310"/>
      <c r="G208" s="287"/>
      <c r="H208" s="287"/>
      <c r="I208" s="287"/>
      <c r="J208" s="287"/>
      <c r="K208" s="335"/>
    </row>
    <row r="209" s="1" customFormat="1" ht="15" customHeight="1">
      <c r="B209" s="312"/>
      <c r="C209" s="287" t="s">
        <v>1158</v>
      </c>
      <c r="D209" s="287"/>
      <c r="E209" s="287"/>
      <c r="F209" s="310" t="s">
        <v>1053</v>
      </c>
      <c r="G209" s="287"/>
      <c r="H209" s="287" t="s">
        <v>1220</v>
      </c>
      <c r="I209" s="287"/>
      <c r="J209" s="287"/>
      <c r="K209" s="335"/>
    </row>
    <row r="210" s="1" customFormat="1" ht="15" customHeight="1">
      <c r="B210" s="312"/>
      <c r="C210" s="287"/>
      <c r="D210" s="287"/>
      <c r="E210" s="287"/>
      <c r="F210" s="310" t="s">
        <v>1056</v>
      </c>
      <c r="G210" s="287"/>
      <c r="H210" s="287" t="s">
        <v>1057</v>
      </c>
      <c r="I210" s="287"/>
      <c r="J210" s="287"/>
      <c r="K210" s="335"/>
    </row>
    <row r="211" s="1" customFormat="1" ht="15" customHeight="1">
      <c r="B211" s="312"/>
      <c r="C211" s="287"/>
      <c r="D211" s="287"/>
      <c r="E211" s="287"/>
      <c r="F211" s="310" t="s">
        <v>80</v>
      </c>
      <c r="G211" s="287"/>
      <c r="H211" s="287" t="s">
        <v>1221</v>
      </c>
      <c r="I211" s="287"/>
      <c r="J211" s="287"/>
      <c r="K211" s="335"/>
    </row>
    <row r="212" s="1" customFormat="1" ht="15" customHeight="1">
      <c r="B212" s="359"/>
      <c r="C212" s="287"/>
      <c r="D212" s="287"/>
      <c r="E212" s="287"/>
      <c r="F212" s="310" t="s">
        <v>89</v>
      </c>
      <c r="G212" s="348"/>
      <c r="H212" s="339" t="s">
        <v>1058</v>
      </c>
      <c r="I212" s="339"/>
      <c r="J212" s="339"/>
      <c r="K212" s="360"/>
    </row>
    <row r="213" s="1" customFormat="1" ht="15" customHeight="1">
      <c r="B213" s="359"/>
      <c r="C213" s="287"/>
      <c r="D213" s="287"/>
      <c r="E213" s="287"/>
      <c r="F213" s="310" t="s">
        <v>977</v>
      </c>
      <c r="G213" s="348"/>
      <c r="H213" s="339" t="s">
        <v>1222</v>
      </c>
      <c r="I213" s="339"/>
      <c r="J213" s="339"/>
      <c r="K213" s="360"/>
    </row>
    <row r="214" s="1" customFormat="1" ht="15" customHeight="1">
      <c r="B214" s="359"/>
      <c r="C214" s="287"/>
      <c r="D214" s="287"/>
      <c r="E214" s="287"/>
      <c r="F214" s="310"/>
      <c r="G214" s="348"/>
      <c r="H214" s="339"/>
      <c r="I214" s="339"/>
      <c r="J214" s="339"/>
      <c r="K214" s="360"/>
    </row>
    <row r="215" s="1" customFormat="1" ht="15" customHeight="1">
      <c r="B215" s="359"/>
      <c r="C215" s="287" t="s">
        <v>1182</v>
      </c>
      <c r="D215" s="287"/>
      <c r="E215" s="287"/>
      <c r="F215" s="310">
        <v>1</v>
      </c>
      <c r="G215" s="348"/>
      <c r="H215" s="339" t="s">
        <v>1223</v>
      </c>
      <c r="I215" s="339"/>
      <c r="J215" s="339"/>
      <c r="K215" s="360"/>
    </row>
    <row r="216" s="1" customFormat="1" ht="15" customHeight="1">
      <c r="B216" s="359"/>
      <c r="C216" s="287"/>
      <c r="D216" s="287"/>
      <c r="E216" s="287"/>
      <c r="F216" s="310">
        <v>2</v>
      </c>
      <c r="G216" s="348"/>
      <c r="H216" s="339" t="s">
        <v>1224</v>
      </c>
      <c r="I216" s="339"/>
      <c r="J216" s="339"/>
      <c r="K216" s="360"/>
    </row>
    <row r="217" s="1" customFormat="1" ht="15" customHeight="1">
      <c r="B217" s="359"/>
      <c r="C217" s="287"/>
      <c r="D217" s="287"/>
      <c r="E217" s="287"/>
      <c r="F217" s="310">
        <v>3</v>
      </c>
      <c r="G217" s="348"/>
      <c r="H217" s="339" t="s">
        <v>1225</v>
      </c>
      <c r="I217" s="339"/>
      <c r="J217" s="339"/>
      <c r="K217" s="360"/>
    </row>
    <row r="218" s="1" customFormat="1" ht="15" customHeight="1">
      <c r="B218" s="359"/>
      <c r="C218" s="287"/>
      <c r="D218" s="287"/>
      <c r="E218" s="287"/>
      <c r="F218" s="310">
        <v>4</v>
      </c>
      <c r="G218" s="348"/>
      <c r="H218" s="339" t="s">
        <v>1226</v>
      </c>
      <c r="I218" s="339"/>
      <c r="J218" s="339"/>
      <c r="K218" s="360"/>
    </row>
    <row r="219" s="1" customFormat="1" ht="12.75" customHeight="1">
      <c r="B219" s="361"/>
      <c r="C219" s="362"/>
      <c r="D219" s="362"/>
      <c r="E219" s="362"/>
      <c r="F219" s="362"/>
      <c r="G219" s="362"/>
      <c r="H219" s="362"/>
      <c r="I219" s="362"/>
      <c r="J219" s="362"/>
      <c r="K219" s="363"/>
    </row>
  </sheetData>
  <sheetProtection autoFilter="0" deleteColumns="0" deleteRows="0" formatCells="0" formatColumns="0" formatRows="0" insertColumns="0" insertHyperlinks="0" insertRows="0" pivotTables="0" sort="0"/>
  <mergeCells count="77">
    <mergeCell ref="D30:J30"/>
    <mergeCell ref="D31:J31"/>
    <mergeCell ref="D33:J33"/>
    <mergeCell ref="D34:J34"/>
    <mergeCell ref="D35:J35"/>
    <mergeCell ref="G36:J36"/>
    <mergeCell ref="G37:J37"/>
    <mergeCell ref="G38:J38"/>
    <mergeCell ref="G39:J39"/>
    <mergeCell ref="G40:J40"/>
    <mergeCell ref="G41:J41"/>
    <mergeCell ref="G42:J42"/>
    <mergeCell ref="G43:J43"/>
    <mergeCell ref="G44:J44"/>
    <mergeCell ref="G45:J45"/>
    <mergeCell ref="D47:J47"/>
    <mergeCell ref="E48:J48"/>
    <mergeCell ref="E49:J49"/>
    <mergeCell ref="E50:J50"/>
    <mergeCell ref="D51:J51"/>
    <mergeCell ref="C52:J52"/>
    <mergeCell ref="C3:J3"/>
    <mergeCell ref="C4:J4"/>
    <mergeCell ref="C6:J6"/>
    <mergeCell ref="C7:J7"/>
    <mergeCell ref="C9:J9"/>
    <mergeCell ref="D10:J10"/>
    <mergeCell ref="D11:J11"/>
    <mergeCell ref="D15:J15"/>
    <mergeCell ref="D16:J16"/>
    <mergeCell ref="D17:J17"/>
    <mergeCell ref="F18:J18"/>
    <mergeCell ref="F19:J19"/>
    <mergeCell ref="F20:J20"/>
    <mergeCell ref="F21:J21"/>
    <mergeCell ref="F22:J22"/>
    <mergeCell ref="F23:J23"/>
    <mergeCell ref="C25:J25"/>
    <mergeCell ref="C26:J26"/>
    <mergeCell ref="D27:J27"/>
    <mergeCell ref="D28:J28"/>
    <mergeCell ref="C54:J54"/>
    <mergeCell ref="C55:J55"/>
    <mergeCell ref="C57:J57"/>
    <mergeCell ref="D58:J58"/>
    <mergeCell ref="D59:J59"/>
    <mergeCell ref="D60:J60"/>
    <mergeCell ref="D61:J61"/>
    <mergeCell ref="D62:J62"/>
    <mergeCell ref="D63:J63"/>
    <mergeCell ref="D65:J65"/>
    <mergeCell ref="D66:J66"/>
    <mergeCell ref="D67:J67"/>
    <mergeCell ref="D68:J68"/>
    <mergeCell ref="D69:J69"/>
    <mergeCell ref="D70:J70"/>
    <mergeCell ref="C75:J75"/>
    <mergeCell ref="C102:J102"/>
    <mergeCell ref="C122:J122"/>
    <mergeCell ref="C147:J147"/>
    <mergeCell ref="C165:J165"/>
    <mergeCell ref="C200:J200"/>
    <mergeCell ref="H201:J201"/>
    <mergeCell ref="H203:J203"/>
    <mergeCell ref="H204:J204"/>
    <mergeCell ref="H205:J205"/>
    <mergeCell ref="H206:J206"/>
    <mergeCell ref="H207:J207"/>
    <mergeCell ref="H209:J209"/>
    <mergeCell ref="H211:J211"/>
    <mergeCell ref="H215:J215"/>
    <mergeCell ref="H217:J217"/>
    <mergeCell ref="H218:J218"/>
    <mergeCell ref="H216:J216"/>
    <mergeCell ref="H213:J213"/>
    <mergeCell ref="H212:J212"/>
    <mergeCell ref="H210:J210"/>
  </mergeCells>
  <pageMargins left="0.5902778" right="0.5902778" top="0.5902778" bottom="0.5902778" header="0" footer="0"/>
  <pageSetup r:id="rId1" paperSize="9" orientation="portrait" scale="77" fitToHeight="0"/>
</worksheet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Jan SK</dc:creator>
  <cp:lastModifiedBy>Jan SK</cp:lastModifiedBy>
  <dcterms:created xsi:type="dcterms:W3CDTF">2025-03-23T18:49:43Z</dcterms:created>
  <dcterms:modified xsi:type="dcterms:W3CDTF">2025-03-23T18:49:47Z</dcterms:modified>
</cp:coreProperties>
</file>